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tiff" ContentType="image/tiff"/>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PC\Desktop\MPR Div.Wise April to Dec\MPR 2026\"/>
    </mc:Choice>
  </mc:AlternateContent>
  <xr:revisionPtr revIDLastSave="0" documentId="13_ncr:1_{3A30FDD9-20A3-4628-B983-8319475EB9B7}" xr6:coauthVersionLast="47" xr6:coauthVersionMax="47" xr10:uidLastSave="{00000000-0000-0000-0000-000000000000}"/>
  <bookViews>
    <workbookView xWindow="-120" yWindow="-120" windowWidth="29040" windowHeight="15840" firstSheet="18" activeTab="28" xr2:uid="{00000000-000D-0000-FFFF-FFFF00000000}"/>
  </bookViews>
  <sheets>
    <sheet name="ARND" sheetId="1" r:id="rId1"/>
    <sheet name="ARSD" sheetId="2" r:id="rId2"/>
    <sheet name="PIU" sheetId="37" r:id="rId3"/>
    <sheet name="AZBD" sheetId="40" r:id="rId4"/>
    <sheet name="AZL ELEC DIV" sheetId="27" r:id="rId5"/>
    <sheet name="CHAMPHAI DIV" sheetId="4" r:id="rId6"/>
    <sheet name="HMUIFANG DIV" sheetId="5" r:id="rId7"/>
    <sheet name="Khawzawl" sheetId="38" r:id="rId8"/>
    <sheet name="KOLASIB DIV" sheetId="6" r:id="rId9"/>
    <sheet name="KAWRTHAH DIV" sheetId="7" r:id="rId10"/>
    <sheet name="LBPD" sheetId="9" r:id="rId11"/>
    <sheet name="LRD - I" sheetId="10" r:id="rId12"/>
    <sheet name="LRD-II" sheetId="11" r:id="rId13"/>
    <sheet name="LAWNGTLAI DIV" sheetId="28" r:id="rId14"/>
    <sheet name="MAMIT DIV" sheetId="13" r:id="rId15"/>
    <sheet name="MMPD" sheetId="14" r:id="rId16"/>
    <sheet name="NH - I" sheetId="15" r:id="rId17"/>
    <sheet name="NH - II" sheetId="16" r:id="rId18"/>
    <sheet name="NH-III" sheetId="17" r:id="rId19"/>
    <sheet name="PD -I" sheetId="18" r:id="rId20"/>
    <sheet name="PD-II" sheetId="19" r:id="rId21"/>
    <sheet name="PD- III" sheetId="20" r:id="rId22"/>
    <sheet name="Hnahthial" sheetId="41" r:id="rId23"/>
    <sheet name="LLElectric" sheetId="42" r:id="rId24"/>
    <sheet name="PD - IV" sheetId="21" r:id="rId25"/>
    <sheet name="SERCHHIP DIV" sheetId="23" r:id="rId26"/>
    <sheet name="SAITUAL DIV" sheetId="39" r:id="rId27"/>
    <sheet name="SIAHA DIV" sheetId="25" r:id="rId28"/>
    <sheet name="TLABUNG DIV" sheetId="26" r:id="rId29"/>
  </sheets>
  <definedNames>
    <definedName name="_xlnm.Print_Area" localSheetId="26">'SAITUAL DIV'!#REF!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6" i="13" l="1"/>
  <c r="N45" i="13"/>
  <c r="L74" i="13"/>
  <c r="K34" i="27"/>
  <c r="N30" i="7"/>
  <c r="M33" i="7"/>
  <c r="K27" i="14"/>
  <c r="L8" i="15"/>
  <c r="K20" i="15"/>
  <c r="L20" i="39"/>
  <c r="L18" i="39"/>
  <c r="L16" i="39"/>
  <c r="G115" i="13"/>
  <c r="C115" i="13"/>
  <c r="E115" i="13"/>
  <c r="C101" i="13"/>
  <c r="C96" i="13"/>
  <c r="G96" i="13"/>
  <c r="K34" i="2"/>
  <c r="K35" i="2"/>
  <c r="K33" i="2"/>
  <c r="L39" i="2"/>
  <c r="L19" i="19"/>
  <c r="L14" i="19"/>
  <c r="L38" i="19"/>
  <c r="K38" i="19"/>
  <c r="L37" i="19"/>
  <c r="L25" i="19"/>
  <c r="L51" i="18" l="1"/>
  <c r="K48" i="18"/>
  <c r="K33" i="18"/>
  <c r="L31" i="18"/>
  <c r="L25" i="18"/>
  <c r="K17" i="18"/>
  <c r="L44" i="18"/>
  <c r="K14" i="18"/>
  <c r="K11" i="18"/>
  <c r="L454" i="20"/>
  <c r="K454" i="20"/>
  <c r="A448" i="20"/>
  <c r="L447" i="20"/>
  <c r="K447" i="20"/>
  <c r="A441" i="20"/>
  <c r="L440" i="20"/>
  <c r="K440" i="20"/>
  <c r="A434" i="20"/>
  <c r="L433" i="20"/>
  <c r="K433" i="20"/>
  <c r="L426" i="20"/>
  <c r="K426" i="20"/>
  <c r="A420" i="20"/>
  <c r="L419" i="20"/>
  <c r="K419" i="20"/>
  <c r="A413" i="20"/>
  <c r="L412" i="20"/>
  <c r="K412" i="20"/>
  <c r="A406" i="20"/>
  <c r="A395" i="20"/>
  <c r="A388" i="20"/>
  <c r="L387" i="20"/>
  <c r="K387" i="20"/>
  <c r="A381" i="20"/>
  <c r="L380" i="20"/>
  <c r="K380" i="20"/>
  <c r="L373" i="20"/>
  <c r="K373" i="20"/>
  <c r="A367" i="20"/>
  <c r="L366" i="20"/>
  <c r="K366" i="20"/>
  <c r="A360" i="20"/>
  <c r="L359" i="20"/>
  <c r="K359" i="20"/>
  <c r="A353" i="20"/>
  <c r="L352" i="20"/>
  <c r="K352" i="20"/>
  <c r="A346" i="20"/>
  <c r="L345" i="20"/>
  <c r="K345" i="20"/>
  <c r="A339" i="20"/>
  <c r="L338" i="20"/>
  <c r="K338" i="20"/>
  <c r="A332" i="20"/>
  <c r="L331" i="20"/>
  <c r="K331" i="20"/>
  <c r="A325" i="20"/>
  <c r="L324" i="20"/>
  <c r="K324" i="20"/>
  <c r="A318" i="20"/>
  <c r="L317" i="20"/>
  <c r="K317" i="20"/>
  <c r="A311" i="20"/>
  <c r="L310" i="20"/>
  <c r="K310" i="20"/>
  <c r="A304" i="20"/>
  <c r="L303" i="20"/>
  <c r="K303" i="20"/>
  <c r="A297" i="20"/>
  <c r="L296" i="20"/>
  <c r="K296" i="20"/>
  <c r="A290" i="20"/>
  <c r="L289" i="20"/>
  <c r="K289" i="20"/>
  <c r="A283" i="20"/>
  <c r="L282" i="20"/>
  <c r="L281" i="20"/>
  <c r="L280" i="20"/>
  <c r="L279" i="20"/>
  <c r="L278" i="20"/>
  <c r="A271" i="20"/>
  <c r="L270" i="20"/>
  <c r="K270" i="20"/>
  <c r="A264" i="20"/>
  <c r="L263" i="20"/>
  <c r="K263" i="20"/>
  <c r="A257" i="20"/>
  <c r="A250" i="20"/>
  <c r="A243" i="20"/>
  <c r="L242" i="20"/>
  <c r="K242" i="20"/>
  <c r="L235" i="20"/>
  <c r="K235" i="20"/>
  <c r="L228" i="20"/>
  <c r="K228" i="20"/>
  <c r="L221" i="20"/>
  <c r="K221" i="20"/>
  <c r="L214" i="20"/>
  <c r="K214" i="20"/>
  <c r="L207" i="20"/>
  <c r="K207" i="20"/>
  <c r="L200" i="20"/>
  <c r="K200" i="20"/>
  <c r="L193" i="20"/>
  <c r="K193" i="20"/>
  <c r="L186" i="20"/>
  <c r="K186" i="20"/>
  <c r="L179" i="20"/>
  <c r="K179" i="20"/>
  <c r="L172" i="20"/>
  <c r="K172" i="20"/>
  <c r="L165" i="20"/>
  <c r="K165" i="20"/>
  <c r="A159" i="20"/>
  <c r="L158" i="20"/>
  <c r="K158" i="20"/>
  <c r="A152" i="20"/>
  <c r="L151" i="20"/>
  <c r="K151" i="20"/>
  <c r="A145" i="20"/>
  <c r="L144" i="20"/>
  <c r="K144" i="20"/>
  <c r="K143" i="20"/>
  <c r="K142" i="20"/>
  <c r="K141" i="20"/>
  <c r="K140" i="20"/>
  <c r="K139" i="20"/>
  <c r="A132" i="20"/>
  <c r="L131" i="20"/>
  <c r="K131" i="20"/>
  <c r="K130" i="20"/>
  <c r="K129" i="20"/>
  <c r="K128" i="20"/>
  <c r="K127" i="20"/>
  <c r="K126" i="20"/>
  <c r="K125" i="20"/>
  <c r="L124" i="20"/>
  <c r="K124" i="20"/>
  <c r="A117" i="20"/>
  <c r="L116" i="20"/>
  <c r="K116" i="20"/>
  <c r="L109" i="20"/>
  <c r="K109" i="20"/>
  <c r="A103" i="20"/>
  <c r="L101" i="20"/>
  <c r="K101" i="20"/>
  <c r="A95" i="20"/>
  <c r="L93" i="20"/>
  <c r="K93" i="20"/>
  <c r="A87" i="20"/>
  <c r="L85" i="20"/>
  <c r="K85" i="20"/>
  <c r="A79" i="20"/>
  <c r="L77" i="20"/>
  <c r="K77" i="20"/>
  <c r="A71" i="20"/>
  <c r="A236" i="20" s="1"/>
  <c r="L70" i="20"/>
  <c r="K70" i="20"/>
  <c r="A64" i="20"/>
  <c r="A222" i="20" s="1"/>
  <c r="L63" i="20"/>
  <c r="K63" i="20"/>
  <c r="A57" i="20"/>
  <c r="A215" i="20" s="1"/>
  <c r="L56" i="20"/>
  <c r="K56" i="20"/>
  <c r="A50" i="20"/>
  <c r="A208" i="20" s="1"/>
  <c r="L49" i="20"/>
  <c r="K49" i="20"/>
  <c r="A43" i="20"/>
  <c r="A201" i="20" s="1"/>
  <c r="L42" i="20"/>
  <c r="K42" i="20"/>
  <c r="A36" i="20"/>
  <c r="A194" i="20" s="1"/>
  <c r="L35" i="20"/>
  <c r="K35" i="20"/>
  <c r="A29" i="20"/>
  <c r="A187" i="20" s="1"/>
  <c r="L28" i="20"/>
  <c r="K28" i="20"/>
  <c r="A22" i="20"/>
  <c r="A180" i="20" s="1"/>
  <c r="L21" i="20"/>
  <c r="K21" i="20"/>
  <c r="A15" i="20"/>
  <c r="A173" i="20" s="1"/>
  <c r="L14" i="20"/>
  <c r="K14" i="20"/>
  <c r="A8" i="20"/>
  <c r="A374" i="20" s="1"/>
  <c r="L7" i="20"/>
  <c r="K7" i="20"/>
  <c r="A166" i="20" l="1"/>
  <c r="A229" i="20"/>
  <c r="A427" i="20"/>
  <c r="A110" i="20"/>
  <c r="D64" i="25"/>
  <c r="K63" i="25"/>
  <c r="K58" i="25"/>
  <c r="K54" i="25"/>
  <c r="K53" i="25"/>
  <c r="T50" i="25"/>
  <c r="L50" i="25"/>
  <c r="K50" i="25"/>
  <c r="T49" i="25"/>
  <c r="S49" i="25"/>
  <c r="V49" i="25" s="1"/>
  <c r="Q49" i="25"/>
  <c r="S50" i="25" s="1"/>
  <c r="V50" i="25" s="1"/>
  <c r="L49" i="25"/>
  <c r="K49" i="25"/>
  <c r="L46" i="25"/>
  <c r="K46" i="25"/>
  <c r="L45" i="25"/>
  <c r="K45" i="25"/>
  <c r="L44" i="25"/>
  <c r="K44" i="25"/>
  <c r="D42" i="25"/>
  <c r="L41" i="25"/>
  <c r="K41" i="25"/>
  <c r="L40" i="25"/>
  <c r="K40" i="25"/>
  <c r="L39" i="25"/>
  <c r="K39" i="25"/>
  <c r="L37" i="25"/>
  <c r="K37" i="25"/>
  <c r="L36" i="25"/>
  <c r="K36" i="25"/>
  <c r="L35" i="25"/>
  <c r="K35" i="25"/>
  <c r="L34" i="25"/>
  <c r="K34" i="25"/>
  <c r="L33" i="25"/>
  <c r="K33" i="25"/>
  <c r="L31" i="25"/>
  <c r="K31" i="25"/>
  <c r="P14" i="25"/>
  <c r="L13" i="25"/>
  <c r="K13" i="25"/>
  <c r="P13" i="25" s="1"/>
  <c r="L10" i="25"/>
  <c r="K10" i="25"/>
  <c r="L9" i="25"/>
  <c r="K9" i="25"/>
  <c r="L8" i="25"/>
  <c r="K8" i="25"/>
  <c r="K7" i="25"/>
  <c r="O4" i="25"/>
  <c r="V51" i="25" l="1"/>
  <c r="Q51" i="25"/>
  <c r="L14" i="18" l="1"/>
  <c r="L17" i="18"/>
  <c r="L18" i="18"/>
  <c r="L19" i="18"/>
  <c r="K20" i="18"/>
  <c r="L21" i="18"/>
  <c r="L22" i="18"/>
  <c r="K23" i="18"/>
  <c r="L23" i="18"/>
  <c r="K24" i="18"/>
  <c r="K25" i="18"/>
  <c r="K26" i="18"/>
  <c r="L26" i="18"/>
  <c r="K31" i="18"/>
  <c r="K32" i="18"/>
  <c r="L32" i="18"/>
  <c r="K34" i="18"/>
  <c r="L34" i="18"/>
  <c r="K35" i="18"/>
  <c r="K36" i="18"/>
  <c r="K37" i="18"/>
  <c r="K38" i="18"/>
  <c r="K39" i="18"/>
  <c r="K40" i="18"/>
  <c r="K41" i="18"/>
  <c r="K42" i="18"/>
  <c r="K46" i="18"/>
  <c r="L46" i="18"/>
  <c r="K47" i="18"/>
  <c r="L47" i="18"/>
  <c r="K49" i="18"/>
  <c r="K40" i="2"/>
  <c r="K41" i="2"/>
  <c r="K42" i="2"/>
  <c r="K39" i="2"/>
  <c r="L24" i="2"/>
  <c r="K24" i="2"/>
  <c r="L23" i="2"/>
  <c r="K23" i="2"/>
  <c r="L13" i="2"/>
  <c r="L14" i="15"/>
  <c r="L19" i="6"/>
  <c r="N13" i="13"/>
  <c r="O13" i="13"/>
  <c r="N14" i="13"/>
  <c r="H15" i="13"/>
  <c r="N15" i="13" s="1"/>
  <c r="N16" i="13"/>
  <c r="N17" i="13"/>
  <c r="D18" i="13"/>
  <c r="H18" i="13"/>
  <c r="N18" i="13" s="1"/>
  <c r="H19" i="13"/>
  <c r="N19" i="13" s="1"/>
  <c r="D20" i="13"/>
  <c r="H20" i="13" s="1"/>
  <c r="N20" i="13" s="1"/>
  <c r="D21" i="13"/>
  <c r="H21" i="13"/>
  <c r="N21" i="13" s="1"/>
  <c r="H22" i="13"/>
  <c r="N22" i="13" s="1"/>
  <c r="H23" i="13"/>
  <c r="N23" i="13" s="1"/>
  <c r="N24" i="13"/>
  <c r="D25" i="13"/>
  <c r="H25" i="13"/>
  <c r="N25" i="13" s="1"/>
  <c r="N26" i="13"/>
  <c r="O28" i="13"/>
  <c r="E29" i="13"/>
  <c r="G29" i="13"/>
  <c r="I29" i="13"/>
  <c r="L22" i="6"/>
  <c r="L14" i="6"/>
  <c r="L15" i="6"/>
  <c r="L16" i="6"/>
  <c r="L17" i="6"/>
  <c r="L13" i="6"/>
  <c r="L12" i="6"/>
  <c r="L11" i="6"/>
  <c r="K14" i="15"/>
  <c r="K13" i="15"/>
  <c r="K12" i="15"/>
  <c r="K11" i="15"/>
  <c r="K10" i="15"/>
  <c r="O29" i="13" l="1"/>
  <c r="I67" i="13" l="1"/>
  <c r="G67" i="13" l="1"/>
  <c r="N61" i="13"/>
  <c r="D60" i="13"/>
  <c r="J60" i="13" s="1"/>
  <c r="N60" i="13" s="1"/>
  <c r="N59" i="13"/>
  <c r="N58" i="13"/>
  <c r="N57" i="13"/>
  <c r="N56" i="13"/>
  <c r="N55" i="13"/>
  <c r="N54" i="13"/>
  <c r="N53" i="13"/>
  <c r="N52" i="13"/>
  <c r="N51" i="13"/>
  <c r="D51" i="13"/>
  <c r="D50" i="13"/>
  <c r="D49" i="13"/>
  <c r="N48" i="13"/>
  <c r="D47" i="13"/>
  <c r="L46" i="13"/>
  <c r="O45" i="13"/>
  <c r="E45" i="13"/>
  <c r="E67" i="13" s="1"/>
  <c r="E197" i="13" l="1"/>
</calcChain>
</file>

<file path=xl/sharedStrings.xml><?xml version="1.0" encoding="utf-8"?>
<sst xmlns="http://schemas.openxmlformats.org/spreadsheetml/2006/main" count="10228" uniqueCount="2962">
  <si>
    <t>Name of Division  : National Highway Division-III, Thingdawl, Mizoram</t>
  </si>
  <si>
    <t>Source of funding  : MORTH/NH</t>
  </si>
  <si>
    <t>Rs in Lakh</t>
  </si>
  <si>
    <t>Sl No</t>
  </si>
  <si>
    <t>Name of Work/Project</t>
  </si>
  <si>
    <t>Unit</t>
  </si>
  <si>
    <t>Approved Cost
(Rs in Lakh)</t>
  </si>
  <si>
    <t>Date of Commencement</t>
  </si>
  <si>
    <t>Target Date of Completion</t>
  </si>
  <si>
    <t>Cumulative Progress at the end of last month</t>
  </si>
  <si>
    <t>Achievement of works during the month</t>
  </si>
  <si>
    <t>Overall Cumulative achievement</t>
  </si>
  <si>
    <t>Remarks</t>
  </si>
  <si>
    <t>Mode of Contract</t>
  </si>
  <si>
    <t>Physical</t>
  </si>
  <si>
    <t>Fin</t>
  </si>
  <si>
    <t>Strengthening/Construction/Widening to 2-lane from km 89/00 to km 105/00 of NH-154 (New NH-6) under NH Division III in the state of Mizoram for the year 2022 – 23 (Length = 16 Km )</t>
  </si>
  <si>
    <t>Km</t>
  </si>
  <si>
    <t>8681 Lakhs</t>
  </si>
  <si>
    <t>04.09.2023</t>
  </si>
  <si>
    <t>04.03.2025</t>
  </si>
  <si>
    <t>Work in Progress</t>
  </si>
  <si>
    <t>EPC</t>
  </si>
  <si>
    <t>Strengthening of NH-154( New NH-06) between km 105.00 and Km 119.00 including bridge repair in the state of Mizoram</t>
  </si>
  <si>
    <t>30.06.2025</t>
  </si>
  <si>
    <t>31.05.2026</t>
  </si>
  <si>
    <t>Source of funding  : NABARD</t>
  </si>
  <si>
    <t>Achievement of works during the month .</t>
  </si>
  <si>
    <t>Phy</t>
  </si>
  <si>
    <t>Upgradation of Road from Meidum to Hortoki  Phase-I (Km 0.00 to Km 9.10)</t>
  </si>
  <si>
    <t>4445 Lakhs</t>
  </si>
  <si>
    <t>26.05.2020</t>
  </si>
  <si>
    <t xml:space="preserve">26.11.2021
1st EOT=211 days
(21.11.2021-20.06.2022)
2nd EOT=375 days
(21.06.2022-30.06.2023)
3rd EOT=243 days
(30.06.2023-28.02.2024)  
4th EoT=90 days
(20.2,2024-28.5.2024)                </t>
  </si>
  <si>
    <t>Item Rate</t>
  </si>
  <si>
    <t>Construction of road from Khamrang to Selesih Phase-I (Length =11.00 Kms) Group-A (0/00 to 3/600 Km)</t>
  </si>
  <si>
    <t>08.02.2021</t>
  </si>
  <si>
    <t>Construction of road from Khamrang to Selesih Phase-I (Length =11.00 Kms) Group-B (3/60 to7/200 Km)</t>
  </si>
  <si>
    <t>Construction of road from Khamrang to Selesih Phase-I (Length =11.00 Kms) Group-C (7/200  to 11/00 Km)</t>
  </si>
  <si>
    <t>Construction of road from Khamrang to Selesih Phase-I (Sh: Construction of Rigid Pavement from 7/00 to 11/00 Kmp = 4.00  kms)</t>
  </si>
  <si>
    <t>16.08.2022</t>
  </si>
  <si>
    <t>Contingency</t>
  </si>
  <si>
    <t>Construction of road from Khamrang to Selesih Phase-II Group-1 (11/00 to 22/00 Km)</t>
  </si>
  <si>
    <t>08.11.2021</t>
  </si>
  <si>
    <t>Construction of road from Khamrang to Selesih Phase-II Group-2 (22/00 to 25/00 Km)</t>
  </si>
  <si>
    <t>22.11.2021</t>
  </si>
  <si>
    <t>Construction of road from Khamrang to Selesih Phase-II Group-3 (25/00 to 28/00 Km)</t>
  </si>
  <si>
    <t>11.11.2021</t>
  </si>
  <si>
    <t>Construction of road from Khamrang to Selesih Phase-II (Sh: - Construction of Rigid Pavement from 11/00 to 19/00 Kmp = 8.00  kms) Group A</t>
  </si>
  <si>
    <t>26.08.2023</t>
  </si>
  <si>
    <t>26.08.2025</t>
  </si>
  <si>
    <t>Construction of road from Khamrang to Selesih Phase-II (Sh: - Construction of Rigid Pavement from 19/00 to 28/00 Kmp = 9.00  kms) Group B</t>
  </si>
  <si>
    <t>Fin.</t>
  </si>
  <si>
    <t>Completed</t>
  </si>
  <si>
    <t>Departmental</t>
  </si>
  <si>
    <t>Sl.
No.</t>
  </si>
  <si>
    <t>Name of Schemes</t>
  </si>
  <si>
    <t>Quantity</t>
  </si>
  <si>
    <t>Approved Cost  
(Rs in Lakh)</t>
  </si>
  <si>
    <t>Target Date of Comple-tion</t>
  </si>
  <si>
    <t>Mode of Tender</t>
  </si>
  <si>
    <t>Name of Works / Project</t>
  </si>
  <si>
    <t>NABARD</t>
  </si>
  <si>
    <t xml:space="preserve">Construction of Meidum to Hortoki Phase-II </t>
  </si>
  <si>
    <t>i</t>
  </si>
  <si>
    <t>24.12.2021</t>
  </si>
  <si>
    <t>29.04.2024</t>
  </si>
  <si>
    <t>Restricted Tender</t>
  </si>
  <si>
    <t>ii</t>
  </si>
  <si>
    <t xml:space="preserve"> Earthwork and Permanent Work from
 Km 13.325 to Km 17.500 Package-II</t>
  </si>
  <si>
    <t>25.12.2021</t>
  </si>
  <si>
    <t>23.07.2025</t>
  </si>
  <si>
    <t>iii</t>
  </si>
  <si>
    <t>Earthwork and Permanent Works from 
Km 17.500 to Km 21.725 Package-III</t>
  </si>
  <si>
    <t>18.12.2021</t>
  </si>
  <si>
    <t>16.11.2025</t>
  </si>
  <si>
    <t>Mobilisation &amp; Machinery Advance Recovery Balance=  Rs.7 lakh</t>
  </si>
  <si>
    <t>iv</t>
  </si>
  <si>
    <t>Earthwork and Permanent Works from
Km 21.725 to Km 26.00 Package-IV</t>
  </si>
  <si>
    <t>08.12.2021</t>
  </si>
  <si>
    <t>19.05.2025</t>
  </si>
  <si>
    <t>Mobilisation &amp; Machinery Advance Recovery Balance=Rs.79.589 lakh</t>
  </si>
  <si>
    <t>v</t>
  </si>
  <si>
    <t xml:space="preserve"> Construction of Rigid Pavement : 
Package -I (Km 9.100-Km 15.730)</t>
  </si>
  <si>
    <t>03.08.2022</t>
  </si>
  <si>
    <t>10.12.2025</t>
  </si>
  <si>
    <t>Mobilisation &amp; Machinery Advance Recovery Balance= Rs.173.459 lakh</t>
  </si>
  <si>
    <t>vi</t>
  </si>
  <si>
    <t>Construction of Rigid Pavement : 
Package -II (Km 15.730-Km 22.36)</t>
  </si>
  <si>
    <t>05.09.2025</t>
  </si>
  <si>
    <t>Mobilisation &amp; Equipment Advance Recovery Balance= Rs.297.974 lakh</t>
  </si>
  <si>
    <t>vii</t>
  </si>
  <si>
    <t>Design &amp; Construction of T-Beam Bridge package-I at Chhimluangte (CH : 0.450 Kmp)</t>
  </si>
  <si>
    <t>m</t>
  </si>
  <si>
    <t xml:space="preserve"> Completed</t>
  </si>
  <si>
    <t>viii</t>
  </si>
  <si>
    <t>Design &amp; Construction of T-Beam Bridge package-I at Dumkhel (CH : 5.500 Kmp)</t>
  </si>
  <si>
    <t>30.12.2024</t>
  </si>
  <si>
    <t>30.06.2026</t>
  </si>
  <si>
    <t>Secured Advance Rs.62.24 lakh</t>
  </si>
  <si>
    <t>ix</t>
  </si>
  <si>
    <t>Design &amp; Construction of T-Beam Bridge package-II at Bulung (CH : 10.200 Kmp)</t>
  </si>
  <si>
    <t>02.10.2025</t>
  </si>
  <si>
    <t>Secured Advance Rs.82.080 lakh</t>
  </si>
  <si>
    <t>x</t>
  </si>
  <si>
    <t>Design &amp; Construction of T-Beam Bridge package-II at Damdiai (CH : 23.50 Kmp)</t>
  </si>
  <si>
    <t>Construction of BUSG Composite Bridge (Span=22.00m, Revised span=34.00m) over R. Chepte on Bilkhawthlir to Saiphai road under NABARD</t>
  </si>
  <si>
    <t>24.06.2019</t>
  </si>
  <si>
    <t>30.11.2025</t>
  </si>
  <si>
    <t>Name of Division: Project Division-II, P.W.D</t>
  </si>
  <si>
    <t>Sl.No.</t>
  </si>
  <si>
    <t xml:space="preserve">Name of Schemet      </t>
  </si>
  <si>
    <t>Approved cost          (Rs.in lakh)</t>
  </si>
  <si>
    <t xml:space="preserve">Date of Commence-ment </t>
  </si>
  <si>
    <t>Target date of Completion</t>
  </si>
  <si>
    <t>Cummulative Progress at the end of last month</t>
  </si>
  <si>
    <t>Overall cummulative achievement</t>
  </si>
  <si>
    <t xml:space="preserve"> Name of Work/Project</t>
  </si>
  <si>
    <t>.</t>
  </si>
  <si>
    <t>Work under NABARD</t>
  </si>
  <si>
    <t>%</t>
  </si>
  <si>
    <t>Work in progress</t>
  </si>
  <si>
    <t>17.07.2023</t>
  </si>
  <si>
    <t>NEC</t>
  </si>
  <si>
    <t>Work under NEC</t>
  </si>
  <si>
    <t>Construction of Market Building at West Phaileng, Mamit District.</t>
  </si>
  <si>
    <t>22.08.2023</t>
  </si>
  <si>
    <t>22.08.2025</t>
  </si>
  <si>
    <t>Construction of Fish Farmers Training Centre at Lengpui</t>
  </si>
  <si>
    <t>20.06.2025</t>
  </si>
  <si>
    <t>20.06.2027</t>
  </si>
  <si>
    <t>NESIDS</t>
  </si>
  <si>
    <t>Work Completed</t>
  </si>
  <si>
    <t xml:space="preserve">Construction of 100 Bedded District Hospital at Kolasib. </t>
  </si>
  <si>
    <t>23.09.2022</t>
  </si>
  <si>
    <t>CSS</t>
  </si>
  <si>
    <t xml:space="preserve">Construction of Fast Track Court Building at Kolasib. </t>
  </si>
  <si>
    <t>20.09.2022</t>
  </si>
  <si>
    <t>SASCI</t>
  </si>
  <si>
    <t>Contruction of Civil SDO Qrts Type - IV at Kawnpui</t>
  </si>
  <si>
    <t>15.05.2025</t>
  </si>
  <si>
    <t>15.5.2026</t>
  </si>
  <si>
    <t>Contruction of Civil SDO Qrts Type - IV at Bairabi</t>
  </si>
  <si>
    <t>Re-Construction of District Prison at Mamit</t>
  </si>
  <si>
    <t>Re-Construction of District Prison at Kolasib</t>
  </si>
  <si>
    <t>15.05.2026</t>
  </si>
  <si>
    <t>Contruction of Working Women Hostel at ZMC / H Falkawn, Mizoram</t>
  </si>
  <si>
    <t>14.05.2025</t>
  </si>
  <si>
    <t>Contruction of Working Women Hostel at Thenzawl</t>
  </si>
  <si>
    <t>30.04.2025</t>
  </si>
  <si>
    <t>30.04.2026</t>
  </si>
  <si>
    <t>(Rs. in lakh)</t>
  </si>
  <si>
    <t>PMGSY</t>
  </si>
  <si>
    <t>I</t>
  </si>
  <si>
    <t>Formation Cutting</t>
  </si>
  <si>
    <t>II</t>
  </si>
  <si>
    <t>On going</t>
  </si>
  <si>
    <t>III</t>
  </si>
  <si>
    <t>IV</t>
  </si>
  <si>
    <t>V</t>
  </si>
  <si>
    <t>a) Retaining Wall</t>
  </si>
  <si>
    <t>Rm</t>
  </si>
  <si>
    <t>VI</t>
  </si>
  <si>
    <t>Nos</t>
  </si>
  <si>
    <t>VII</t>
  </si>
  <si>
    <t>VIII</t>
  </si>
  <si>
    <t>TOTAL =</t>
  </si>
  <si>
    <t>Cum</t>
  </si>
  <si>
    <t>Sqm</t>
  </si>
  <si>
    <t>DLC</t>
  </si>
  <si>
    <t>No</t>
  </si>
  <si>
    <t>Lined Side Drain</t>
  </si>
  <si>
    <t>Breast Wall</t>
  </si>
  <si>
    <t>31.03.2026</t>
  </si>
  <si>
    <t>Material Collection</t>
  </si>
  <si>
    <t>Name of Division</t>
  </si>
  <si>
    <t>:</t>
  </si>
  <si>
    <t>Lawngtlai Division</t>
  </si>
  <si>
    <t>Slno</t>
  </si>
  <si>
    <t>Unit (km)</t>
  </si>
  <si>
    <t>Approved Cost (Rs.in lakh)</t>
  </si>
  <si>
    <t>Achievement of Work During the Month</t>
  </si>
  <si>
    <t>Overall Cumulative Achievement</t>
  </si>
  <si>
    <t>Physically Completed</t>
  </si>
  <si>
    <t>31.12.2024</t>
  </si>
  <si>
    <t>Source of Funding</t>
  </si>
  <si>
    <t>Name of Scheme</t>
  </si>
  <si>
    <t>Cummulative Progress at the end of last Month</t>
  </si>
  <si>
    <t>Achievement  of works during the Month</t>
  </si>
  <si>
    <t xml:space="preserve">Overall cummulative achievement </t>
  </si>
  <si>
    <t>Name of Project</t>
  </si>
  <si>
    <t>MoRTH</t>
  </si>
  <si>
    <t>20.12.2024</t>
  </si>
  <si>
    <t>19.12.2025</t>
  </si>
  <si>
    <t>Sl. No</t>
  </si>
  <si>
    <t>Approved Cost 
(in lakhs)</t>
  </si>
  <si>
    <t>Overall Cummulative achievement</t>
  </si>
  <si>
    <t>Phy.</t>
  </si>
  <si>
    <t>Phy in %
Fin in lakh</t>
  </si>
  <si>
    <t>15.12.2023</t>
  </si>
  <si>
    <t>15.12.2025</t>
  </si>
  <si>
    <t>On Going</t>
  </si>
  <si>
    <t>Restricted tender</t>
  </si>
  <si>
    <t>Open Tender</t>
  </si>
  <si>
    <t>Performance Based Maintenance Contract (PBMC) under National Highway Division-I during 2023-24 on NH-6/54 between km 159/00 to km 178/00 (Length = 19.00 km) in the State of Mizoram. (Job No. 6/54-MZ-2023-24/124)</t>
  </si>
  <si>
    <t>29.08.2024</t>
  </si>
  <si>
    <t>28.08.2029</t>
  </si>
  <si>
    <t>Name of Division : PWD., Champhai</t>
  </si>
  <si>
    <t>SL.No.</t>
  </si>
  <si>
    <t>Approved Cost (in lakhs)</t>
  </si>
  <si>
    <t>Achievement of Works during the month</t>
  </si>
  <si>
    <t>Upgradation of Approach road to Tuipui Village from NH-6 (new Eden) Length - 1.625 Km</t>
  </si>
  <si>
    <t>6.12.2024</t>
  </si>
  <si>
    <t>6.12.2025</t>
  </si>
  <si>
    <t>_</t>
  </si>
  <si>
    <t>Construction of Bailey Bridge (60 ft span) over R. Tuimuk on approach road to Tuipui Village from NH-6 (New Eden)</t>
  </si>
  <si>
    <t>Ft.</t>
  </si>
  <si>
    <t>22.8.2024</t>
  </si>
  <si>
    <t>Deptt.</t>
  </si>
  <si>
    <t>Upgradation of Khankawn to Champhai (Phase - I)</t>
  </si>
  <si>
    <t>6.6.2026</t>
  </si>
  <si>
    <t>Construction of Champhai Ring Road Phase-I (Khankawn - Falkawn - Hmunhmeltha - Vengthar - Zote via Keilungliah)</t>
  </si>
  <si>
    <t>7.7.2026</t>
  </si>
  <si>
    <t>Upgradation of Khankawn to Champhai Road Under Part-V (Stimulating of Industrial Growth) (Phase - II)</t>
  </si>
  <si>
    <t>21.7.2026</t>
  </si>
  <si>
    <t>Sl.
No</t>
  </si>
  <si>
    <t>Name of Schemet</t>
  </si>
  <si>
    <t>Approved Cost
(in lakhs)</t>
  </si>
  <si>
    <t>Date of Commence- ment</t>
  </si>
  <si>
    <t xml:space="preserve">Achievement of  works during the month </t>
  </si>
  <si>
    <t>Mode
of Tender</t>
  </si>
  <si>
    <t>Name of Work/ Project</t>
  </si>
  <si>
    <t>4</t>
  </si>
  <si>
    <t>5</t>
  </si>
  <si>
    <t>6</t>
  </si>
  <si>
    <t>7</t>
  </si>
  <si>
    <t>8</t>
  </si>
  <si>
    <t>9</t>
  </si>
  <si>
    <t>10</t>
  </si>
  <si>
    <t>11</t>
  </si>
  <si>
    <t>12</t>
  </si>
  <si>
    <t>13</t>
  </si>
  <si>
    <t>14</t>
  </si>
  <si>
    <t>Item rate</t>
  </si>
  <si>
    <t>Sl. No.</t>
  </si>
  <si>
    <t>Qnty</t>
  </si>
  <si>
    <t>Item Rate Contract</t>
  </si>
  <si>
    <t>No.</t>
  </si>
  <si>
    <t xml:space="preserve"> </t>
  </si>
  <si>
    <t>sqm</t>
  </si>
  <si>
    <t>SlNo</t>
  </si>
  <si>
    <t>Target date of completion</t>
  </si>
  <si>
    <t>Cumulative progress at the end of last month</t>
  </si>
  <si>
    <t>Work under PMGSY</t>
  </si>
  <si>
    <t>SEDP</t>
  </si>
  <si>
    <t>Work under SEDP</t>
  </si>
  <si>
    <t>Work under CSS</t>
  </si>
  <si>
    <t>Work under MoRTH</t>
  </si>
  <si>
    <t xml:space="preserve"> Construction of 2 Nos Reinforced Earth wall for restoration of road formation collapse at km 11.000 &amp; km 11.050 and re-construction of Box culvert at km 11.000 on NH-502A in the state of Mizoram </t>
  </si>
  <si>
    <t>mtr</t>
  </si>
  <si>
    <t>10.02.2025</t>
  </si>
  <si>
    <t>EPC Mode</t>
  </si>
  <si>
    <t>cum</t>
  </si>
  <si>
    <t>Construction of new 2-lane Highway from Km 0.00-km 38.00 on NH 54 near Lawngtlai in Mizoram to support Kaladan Multi Modal Transit Transport Project in Phase A of SARDP-NE (pacakge-I)</t>
  </si>
  <si>
    <t>12.10.2010</t>
  </si>
  <si>
    <t>12.10.2014</t>
  </si>
  <si>
    <t>Work physically Completed on 22.06.2023</t>
  </si>
  <si>
    <t>Construction of new 2-lane Highway from km 38.00 to Km 70/00  in Mizoram to support Kaladan Multi Modal Transit Transport Project in Phase A of SARDP-NE (pacakge-II)</t>
  </si>
  <si>
    <t>30.09.2014</t>
  </si>
  <si>
    <t>Work physically Completed on 30.04.2022</t>
  </si>
  <si>
    <t>Construction of new 2-lane Highway from Km 70/00 to Km 99/00  in Mizoram to support Kaladan Multi Modal Transit Transport Project in Phase A of SARDP-NE (pacakge-III)</t>
  </si>
  <si>
    <t>Work physically Completed on 23.06.2023</t>
  </si>
  <si>
    <t>: Project Division - IV</t>
  </si>
  <si>
    <t>Source of funding</t>
  </si>
  <si>
    <t>: SASCI</t>
  </si>
  <si>
    <t>Name of work/project</t>
  </si>
  <si>
    <t>Approved cost (Rs. in lakh)</t>
  </si>
  <si>
    <t>Date of commencement</t>
  </si>
  <si>
    <t>Cummulative progress at the end of last month</t>
  </si>
  <si>
    <t>Overall Cumulative 
achievement</t>
  </si>
  <si>
    <t>Mode of contract</t>
  </si>
  <si>
    <t>Construction of Working Women Hostel (50 Bedded) at Ramhlun Sports Complex, Aizawl.</t>
  </si>
  <si>
    <t>Work in progress.</t>
  </si>
  <si>
    <t>Item rate.</t>
  </si>
  <si>
    <t>Construction of Multi Utility Centre at Zemabawk, Aizawl, Mizoram</t>
  </si>
  <si>
    <t>Construction of Solid Waste Management Centre at Hualngohmun, Mizoram (Phase-I)</t>
  </si>
  <si>
    <t>Restoration/renovation of DC Office at Aizawl.</t>
  </si>
  <si>
    <t>Construction of Tribal Hostel at Suangpuilawn, Mizoram.</t>
  </si>
  <si>
    <t>Work progress hindered due to irregularity in release of fund from Ministry.</t>
  </si>
  <si>
    <t>Construction of Multipurpose Community Hall at Darlawn, Mizoram.</t>
  </si>
  <si>
    <t>Construction of Agriculture Growth Centre at Tuikual South, Aizawl.</t>
  </si>
  <si>
    <t>NEDP</t>
  </si>
  <si>
    <t>Cummulative progress at the end of last mont</t>
  </si>
  <si>
    <t xml:space="preserve">Overall Cummulative achievement </t>
  </si>
  <si>
    <t>A</t>
  </si>
  <si>
    <t>km</t>
  </si>
  <si>
    <t>B</t>
  </si>
  <si>
    <t>13.05.2026</t>
  </si>
  <si>
    <r>
      <t xml:space="preserve">Name of Division: </t>
    </r>
    <r>
      <rPr>
        <b/>
        <sz val="12"/>
        <color indexed="8"/>
        <rFont val="Calibri"/>
        <family val="2"/>
      </rPr>
      <t>Lunglei Building Project Division, Lunglei</t>
    </r>
  </si>
  <si>
    <t>Rs. in Lakh</t>
  </si>
  <si>
    <t>Sl.no</t>
  </si>
  <si>
    <t>Approved Cost                                                                  (Rs.in lakh)</t>
  </si>
  <si>
    <t>Target Date of Completion :</t>
  </si>
  <si>
    <t>Commulative Progress at the end of last month</t>
  </si>
  <si>
    <t>Overall Commulative Achievement</t>
  </si>
  <si>
    <t xml:space="preserve"> Fin</t>
  </si>
  <si>
    <t>23.03.24</t>
  </si>
  <si>
    <t>23.07.25</t>
  </si>
  <si>
    <t>Vertical Extention of Market Building at Kamalanagar</t>
  </si>
  <si>
    <t>31.12.2025</t>
  </si>
  <si>
    <t>Vertical Extension of existing Bazaar Building at Kamalanagar-I with Tin Roofing</t>
  </si>
  <si>
    <t>Construction of additional Bazaar Building by demolishing the existing dilapidated building that was constructed under BADP</t>
  </si>
  <si>
    <t>2. Construction of Rest House at PWD Complex Bunghmun.</t>
  </si>
  <si>
    <t>Construction of Community Hall cum Health Clinic Center at Kawlhawk, Bungtlang West, South Lungdai and Serte</t>
  </si>
  <si>
    <t>Construction of Badminton Hall at Chhipphir</t>
  </si>
  <si>
    <t>Completion of Badminton Hall at Chhipphir</t>
  </si>
  <si>
    <t>Construction of Government Quarters (General Pool) at Venglai,
 Lunglei (Ramnghaka's Quarters Site)
 SH : Type-IV Quarters (2 units, 1 Block)</t>
  </si>
  <si>
    <t>Construction of Government Quarters (General Pool) at Venglai, Lunglei (Soil Quarters Site)
SH : Type-III Quarters (1 unit) Type-IV Quarters (2 units)</t>
  </si>
  <si>
    <t xml:space="preserve"> Construction of Government Quarters (General Pool) at Venglai, Lunglei (Zautea's Quarters Site)
SH : Type-IV Quarters (1 unit, 1 Block)</t>
  </si>
  <si>
    <t xml:space="preserve"> Construction of GovernmentQuarters (General Pool) at Venglai,
 Lunglei (Numami's Quarters Site)
 SH : Type-IV Quarters (1 unit, 1 Block)</t>
  </si>
  <si>
    <t>Construction of Government Quarters (General Pool) at Venglai,
 Lunglei (Quarters No. 5 Site)
 SH : Type-III Quarters (2 units, 1 Block)</t>
  </si>
  <si>
    <t xml:space="preserve"> Construction of Government Quarters (General Pool) at Venglai,
 Lunglei (Zorini's Quarters Site)
 SH : Type-III Quarters (2 units, 1 Block)</t>
  </si>
  <si>
    <t xml:space="preserve"> Construction of Government Quarters (General Pool) at Venglai,
 Lunglei (Thapa's Quarters Site)
 SH : Type-III Quarters (2 units, 1 Block)</t>
  </si>
  <si>
    <t xml:space="preserve"> Construction of Government Quarters (General Pool) at Venglai,
 Lunglei (Pi Marcella's Quarters Site)
 SH: Type - III Quarters (2 Units)</t>
  </si>
  <si>
    <t xml:space="preserve"> Construction of Government Quarters (General Pool) at Venglai,
 Lunglei (Pi Marcella's Quarters Site)
 SH: Type - III Quarters (1 Unit)</t>
  </si>
  <si>
    <t>Construction of Working Women Hostel at Ramthar Veng, Lunglei</t>
  </si>
  <si>
    <t>Construction of Government Quarters (General Pool) at Lawngtlai at Additional DC Quarter</t>
  </si>
  <si>
    <t>Construction of Government Quarters (General Pool) at Lawngtlai Electric Veng (near BDO Office)</t>
  </si>
  <si>
    <t>Construction of Government Quarters (General Pool) at Lawngtlai Electric Veng (near A&amp;T Office)</t>
  </si>
  <si>
    <t>Construction of Circuit Houses at Siaha</t>
  </si>
  <si>
    <t>Construction of Government Quarters (General Pool) at New Siaha at Additional DC Quarters (Inside Gate)</t>
  </si>
  <si>
    <t>Construction of Government Quarters (General Pool) at New Siaha at Additional DC Quarters (Outside Gate)</t>
  </si>
  <si>
    <t>Construction of Government Quarters (General Pool) at New Siaha at Additional DC Quarters (Type III)</t>
  </si>
  <si>
    <t>Construction of Government Quarters (General Pool) at New Siaha at Meisavaih Site-I (Type III, 4 unit)</t>
  </si>
  <si>
    <t>Construction of Government Quarters (General Pool) at New Siaha at Meisavaih Site-II (Type III, 4 unit)</t>
  </si>
  <si>
    <t>Construction of District Prison/Jail, Siaha</t>
  </si>
  <si>
    <t>CONSTRUCTION OF WAREHOUSES WITH ASSOCIATED INFRASTRUCTURE  IN 12 LOCATIONS  UNDER NABARD</t>
  </si>
  <si>
    <t xml:space="preserve">GROUP- III:                                 </t>
  </si>
  <si>
    <t>1) Siaha SDC</t>
  </si>
  <si>
    <t>2) Chapui</t>
  </si>
  <si>
    <t>3) Bungtlang South</t>
  </si>
  <si>
    <t xml:space="preserve">GROUP- IV:                 </t>
  </si>
  <si>
    <t>1) Lungpher</t>
  </si>
  <si>
    <t xml:space="preserve">GROUP- VI:                           </t>
  </si>
  <si>
    <t xml:space="preserve">1) South Vanlaiphai </t>
  </si>
  <si>
    <t>2) Vawmbuk</t>
  </si>
  <si>
    <t xml:space="preserve">GROUP-VIII: </t>
  </si>
  <si>
    <t>1) Hnahthial</t>
  </si>
  <si>
    <t>-</t>
  </si>
  <si>
    <t>2) Thingsai</t>
  </si>
  <si>
    <t>Works in progress</t>
  </si>
  <si>
    <t xml:space="preserve">3) Cherhlun </t>
  </si>
  <si>
    <t>4) Siata</t>
  </si>
  <si>
    <t xml:space="preserve">GROUP-X:                     </t>
  </si>
  <si>
    <t xml:space="preserve">1) Vaseikai </t>
  </si>
  <si>
    <t>2) Tlabung</t>
  </si>
  <si>
    <t>Construction of Infrastructure Support for School of Agricultural Science at Hnahthial (Phase-II)</t>
  </si>
  <si>
    <t>08.04.2023</t>
  </si>
  <si>
    <t>ii)   Staff Quarter Type - III</t>
  </si>
  <si>
    <t>iii)  Staff Quarter Type - II</t>
  </si>
  <si>
    <t>iv) Guest House</t>
  </si>
  <si>
    <t>Construction of Lunglei Market and Trade Centre at Electric/ Chanmari Veng, Lunglei</t>
  </si>
  <si>
    <t>25.08.2022</t>
  </si>
  <si>
    <t>Construction of Academic Building for Nursing School at Lunglei (Upgradation)</t>
  </si>
  <si>
    <t>19.8.2024</t>
  </si>
  <si>
    <t>19.8.2026</t>
  </si>
  <si>
    <t>Works  in progress</t>
  </si>
  <si>
    <t>Construction of DC Office Building  at Siaha</t>
  </si>
  <si>
    <t>31.10.2018</t>
  </si>
  <si>
    <t>Construction of 50-Bedded District Hospital Complex and Procurement of Equipment at Hnahthial, Mizoram</t>
  </si>
  <si>
    <t>25.6.2024</t>
  </si>
  <si>
    <t>25.12.2026</t>
  </si>
  <si>
    <t>MINISTRY OF TRIBAL AFFAIRS</t>
  </si>
  <si>
    <t>Construction of Auditorium at Pukpui Lunglei</t>
  </si>
  <si>
    <t>16.01.2025</t>
  </si>
  <si>
    <t>Name of Division: Lunglei Road Division-II, Lunglei</t>
  </si>
  <si>
    <t>Name of Work/Scheme</t>
  </si>
  <si>
    <t>Achievement of Works during the Month</t>
  </si>
  <si>
    <t>26.12.2024</t>
  </si>
  <si>
    <t>Restricted
 Tender</t>
  </si>
  <si>
    <t>SASCI-II</t>
  </si>
  <si>
    <t>Rigid pavement of Sakeibangla to ZMC via Thingsulthliah Road Thingsulthliah, PCC Pavement = 3.00km, Side drain = 2000m,R/Wall = 10m, Culvert = 2 Nos</t>
  </si>
  <si>
    <t>Pothole &amp; Patch repair on Saitual to Phullen Road.      ( 2.00 km )</t>
  </si>
  <si>
    <t xml:space="preserve">Name of Division : </t>
  </si>
  <si>
    <t>Project Division - III</t>
  </si>
  <si>
    <t>Source of Funding :</t>
  </si>
  <si>
    <t>Sl.No</t>
  </si>
  <si>
    <t>Approved Cost 
(Rs in lakh)</t>
  </si>
  <si>
    <t>Construction of Gov't Serchhip College ( Sh: Administrative Block)</t>
  </si>
  <si>
    <t>27.2.2023</t>
  </si>
  <si>
    <t>PWD 
Form - 8</t>
  </si>
  <si>
    <t xml:space="preserve">Const. of Football ground and volleyball court at Vapar, Selam, tualcheng, Hnahla. Hmunhmeltha </t>
  </si>
  <si>
    <t>13.10.2023</t>
  </si>
  <si>
    <t>13.10.2024</t>
  </si>
  <si>
    <t xml:space="preserve">Const. of Khawbung futsal ground, gallery, Roofing, Lighting &amp; Laying of Artificial Turf </t>
  </si>
  <si>
    <t>14.10.2023</t>
  </si>
  <si>
    <t xml:space="preserve">
7.2.2025
</t>
  </si>
  <si>
    <t xml:space="preserve">Const. of Community Hall at Dulte &amp; Chhawrtui </t>
  </si>
  <si>
    <t xml:space="preserve">Development of Community Centre at Zotlang, Champhai (Sh: Cons of Market Building cum community Hall &amp; Futsal Ground) </t>
  </si>
  <si>
    <t xml:space="preserve">Additional works for const. of General Nursing Midwifery (GNM) hostel and Nursing Hostel at champhai </t>
  </si>
  <si>
    <t xml:space="preserve">Const of Public Playground at Keitum, Lungchhuan </t>
  </si>
  <si>
    <t xml:space="preserve">Const. of Gov't Building at Serchhip District (Sh: PWD staff qtrs, Extension of Gov't Serchhip College and Kitchen cum Dining at PTS, Thenzawl, Mizoram) </t>
  </si>
  <si>
    <t>Const of Community Resource Center at Baktawng and Chhuanthar</t>
  </si>
  <si>
    <t>Const of Community Hall at Khawzawl Vengthar, Arro Village, Khawzawl Dinthar and Khawhai South</t>
  </si>
  <si>
    <t>`</t>
  </si>
  <si>
    <t>24.4.2025</t>
  </si>
  <si>
    <t>24.4.2026</t>
  </si>
  <si>
    <t>a) Type - IV &amp; III Quarters (Design - A) at P &amp; E Veng (Treasury Department Site)</t>
  </si>
  <si>
    <t>b) Type - IV &amp; III Quarters (Design - B) at P &amp; E Veng ( Treasury Department Site)</t>
  </si>
  <si>
    <t>c) Type - IV &amp; III Quarters (Design - A) at P &amp; E Veng ( Soil &amp; Water Conservation Department Site)</t>
  </si>
  <si>
    <t>d) Type - IV Quarters ( 3 Units) at Hospital Complex, Serchhip, Mizoram</t>
  </si>
  <si>
    <t>16.4.2025</t>
  </si>
  <si>
    <t>16.4.2026</t>
  </si>
  <si>
    <t>8.5.2025</t>
  </si>
  <si>
    <t>8.5.2026</t>
  </si>
  <si>
    <t>29.4.2025</t>
  </si>
  <si>
    <t>29.4.2026</t>
  </si>
  <si>
    <t>Construction of Working Women Hostels(Champhai), Mizoram.</t>
  </si>
  <si>
    <t>NLCPR</t>
  </si>
  <si>
    <t>Name of work : Construction of Community Hall at various places in Mizoram ( Sh: Const. Of Community Hall at Saitual, Thingsulthliah, Maite, Tualbung, Lungpher, Buhban, Lenchim, Chawrtui and Puilo).</t>
  </si>
  <si>
    <t>22.2.2012</t>
  </si>
  <si>
    <t>30.11.2019</t>
  </si>
  <si>
    <t>Completed and balance fund of Rs.20.48 (Rs. 16.35 Lakhs NLCPR + Rs. 4.13 Lakhs SMS) awaited for clearing liabilities.</t>
  </si>
  <si>
    <t>SPP</t>
  </si>
  <si>
    <t>Construction of Circuit House at Serchhip</t>
  </si>
  <si>
    <t>Work not executed due to various reasons. Fund received Rs. 358.18 lakhs is kept at D-III</t>
  </si>
  <si>
    <t>SCA/SASCE</t>
  </si>
  <si>
    <t>Improvement/Upgradation of Operational/Non-operational facilitiies of Lengpui Airport,  (Sh: Renovation of terminal building).</t>
  </si>
  <si>
    <t>10.3.2021</t>
  </si>
  <si>
    <t>PWD Form - 8</t>
  </si>
  <si>
    <t>ECRP - II</t>
  </si>
  <si>
    <t>Construction of 50 Bedded critical care block at Champhai District Hospital, Mizoram</t>
  </si>
  <si>
    <t>4.8.2023</t>
  </si>
  <si>
    <t>NABARD - WIF</t>
  </si>
  <si>
    <t>17.7.2023</t>
  </si>
  <si>
    <t>i) Construction of 200 MT warehouse at Teikhang</t>
  </si>
  <si>
    <t>ii) Construction of 200 MT warehouse at Rabung</t>
  </si>
  <si>
    <t>iii) Construction of 200 MT warehouse at Dungtlang</t>
  </si>
  <si>
    <t>iv) Construction of staff quarters at Dungtlang</t>
  </si>
  <si>
    <t xml:space="preserve">Overall </t>
  </si>
  <si>
    <t xml:space="preserve">Const of 100 Bedded Dist hospital at Saitual ( Sh: Cons of OPD building at district hospital, Saitual) </t>
  </si>
  <si>
    <t>13.10.2025</t>
  </si>
  <si>
    <t>Creation of Passion fruit Processing unit at Cold Storage , New Champhai Mizoram.</t>
  </si>
  <si>
    <t>23.9.2022</t>
  </si>
  <si>
    <t>24.3.2024</t>
  </si>
  <si>
    <t>Building work completed.
Procurement of plants and machineries being taken up by D.C. Champhai.</t>
  </si>
  <si>
    <t>Construction of Zomi cultural Centre and preservation of historical sites at Champhai</t>
  </si>
  <si>
    <t>26.9.2022</t>
  </si>
  <si>
    <t xml:space="preserve">Work completed </t>
  </si>
  <si>
    <t>Construction of Biate Tea Tourism Circuit &amp; Nature camp in Mizoram</t>
  </si>
  <si>
    <t>9.10.2023</t>
  </si>
  <si>
    <t>Establishing Mizo cultural heritage centre for protecting the historical and natural heritage of Mizo at Kawlri, Serchhip</t>
  </si>
  <si>
    <t>16.2.2024</t>
  </si>
  <si>
    <t>Construction of Auditorium at Bethel Veng Champhai</t>
  </si>
  <si>
    <t>NESIDS - OTRI</t>
  </si>
  <si>
    <t>Construction of 50 Bedded District Hospital Complex and Procurement of equipment at Khawzawl, Khawzawl District, Mizoram</t>
  </si>
  <si>
    <t>11.6.2024</t>
  </si>
  <si>
    <t>11.12.2026</t>
  </si>
  <si>
    <t>Construction of 50 Bedded District Hospital Complex and Procurement of equipment at Saitual, Saitual District, Mizoram</t>
  </si>
  <si>
    <t>10.6.2024</t>
  </si>
  <si>
    <t>10.12.2026</t>
  </si>
  <si>
    <t>Upgradation of Sports Infrastructure of Ngopa Playground at Saitual District, Mizoram.</t>
  </si>
  <si>
    <t>15.3.2025</t>
  </si>
  <si>
    <t>15.9.2027</t>
  </si>
  <si>
    <t>Improvement/Upgradation of Operational/Non-operational facilities of Lengpui Airport,  (Sh: Elevated road with connected components of Terminal Building).</t>
  </si>
  <si>
    <t>30.9.2021</t>
  </si>
  <si>
    <t>Turnkey</t>
  </si>
  <si>
    <t xml:space="preserve"> Construction of Tourist Lodge at Champhai</t>
  </si>
  <si>
    <t>9.12.2010</t>
  </si>
  <si>
    <t>30.11.2020</t>
  </si>
  <si>
    <t>Taken over by the Department on Dt.3.8.2021 . LOC amounting to Rs. 30.00 lakh submitted for clearing liaibility. Hence, release of LOC awaited for financial closure.</t>
  </si>
  <si>
    <t xml:space="preserve">Construction of Polytechnic at Chhiahtlang 
</t>
  </si>
  <si>
    <t>Only approach road is executed. Out of fund received amount Rs. 300.00 lakhs balance amount of Rs. 196.34 lakhs is kept at D-III</t>
  </si>
  <si>
    <t>i) Approach road</t>
  </si>
  <si>
    <t>3.3.2016</t>
  </si>
  <si>
    <t>2.8.2016</t>
  </si>
  <si>
    <t>ii) Administrative &amp;       Academic Block</t>
  </si>
  <si>
    <t>iii)  Hostel Block</t>
  </si>
  <si>
    <t>iv)   Staff Quarter</t>
  </si>
  <si>
    <t>Construction of Hostel for S.T Girls at Champhai</t>
  </si>
  <si>
    <t>18.9.2023</t>
  </si>
  <si>
    <t xml:space="preserve">10 - Bedded Integrated AYUSH Hospital at Keifang, Saitual District  </t>
  </si>
  <si>
    <t>Const of District Court Complex at Vengsang, Champhai. ( Sh: Main Building, phase- I)</t>
  </si>
  <si>
    <t>17.10.2023</t>
  </si>
  <si>
    <t>17.10.2026</t>
  </si>
  <si>
    <t>Sl. 
No.</t>
  </si>
  <si>
    <t>Commulative Progress at the end of last Month</t>
  </si>
  <si>
    <t>Achievement of work during the month</t>
  </si>
  <si>
    <t>1</t>
  </si>
  <si>
    <t>2</t>
  </si>
  <si>
    <t>3</t>
  </si>
  <si>
    <t>Item rate Contract</t>
  </si>
  <si>
    <t>Up-gradation of Laki to Vahai Road From Ch. 0.00 km to Ch. 15.56 km</t>
  </si>
  <si>
    <t>28.06.2024</t>
  </si>
  <si>
    <t>27.06.2026</t>
  </si>
  <si>
    <t>CRF</t>
  </si>
  <si>
    <t>Construction of Road from Chakhei to Siasi road (Length = 20 km) under CRF: Group-A (SH: FC &amp; Pavement Works)</t>
  </si>
  <si>
    <t>08.07.19</t>
  </si>
  <si>
    <t>Name of Work           : Resurfacing of road within Aizawl city under Aizawl Road North Division</t>
  </si>
  <si>
    <t>Name of Scheme       : State Funding</t>
  </si>
  <si>
    <t>Tender  Amount       :  Rs. 2145.56 lakh</t>
  </si>
  <si>
    <t>Agreement Amount  : Rs. 2145.56 lakh</t>
  </si>
  <si>
    <t>Name of Contractor  : Nidhi Creative infrastructure Pvt.Ltd.</t>
  </si>
  <si>
    <t>Name of Division      : Aizawl Road North Division</t>
  </si>
  <si>
    <t>Name of works</t>
  </si>
  <si>
    <t>Approved Cost 
(in lakh)</t>
  </si>
  <si>
    <t>Commulative Progress at the end of Last Month</t>
  </si>
  <si>
    <t>Overall cumulative
achievement</t>
  </si>
  <si>
    <t xml:space="preserve">Non Bituminous Base Course </t>
  </si>
  <si>
    <t>Construction of Flexible Pavement</t>
  </si>
  <si>
    <t>Construction of Rigid Pavement</t>
  </si>
  <si>
    <t>Construction of Hume Pipe Culvert</t>
  </si>
  <si>
    <t>Widening of Tlaklui to Sihpui road Junction</t>
  </si>
  <si>
    <t>Total =</t>
  </si>
  <si>
    <t>Name of Scheme : CRF</t>
  </si>
  <si>
    <t>Name of Division : Aizawl Road North Division</t>
  </si>
  <si>
    <t>D-III Balance :</t>
  </si>
  <si>
    <t>Name of Works</t>
  </si>
  <si>
    <t>Cost (in lakh)</t>
  </si>
  <si>
    <t>Achievement works during the month</t>
  </si>
  <si>
    <t xml:space="preserve">Overall cumulative achievement </t>
  </si>
  <si>
    <t xml:space="preserve">Phy </t>
  </si>
  <si>
    <t>Earthwork</t>
  </si>
  <si>
    <t>Hume Pipe Culvert</t>
  </si>
  <si>
    <t>RCC Slab Culvert</t>
  </si>
  <si>
    <t>Retaining Wall</t>
  </si>
  <si>
    <t>Nos.</t>
  </si>
  <si>
    <t>GRAND TOTAL</t>
  </si>
  <si>
    <t>Approved Cost 
(Rs. in lakh)</t>
  </si>
  <si>
    <t>IMPROVEMENT OF RAMRIKAWN TO NH-54 VIA SAKAWRTUICHHUN ROAD (3.00 Kmp - 7.50 Kmp = 4.50 Km)</t>
  </si>
  <si>
    <t>Rigid Pavement of Ramrikawn to Sakawrtuichhun</t>
  </si>
  <si>
    <t>Phy Completed</t>
  </si>
  <si>
    <t>Constn. of R/Wall at Ch 4.230 Kmp at Sakawrtuichhun</t>
  </si>
  <si>
    <t>Constn. of R/Wall at Ch 3.420 Kmp at Sakawrtuichhun</t>
  </si>
  <si>
    <t>Constn. of R/Wall at Ch 6.340 Kmp at Sakawrtuichhun</t>
  </si>
  <si>
    <t>Constn of Slab Culvert at 5.900 kmp at Sakawrtuichhun</t>
  </si>
  <si>
    <t>PM - DevINE</t>
  </si>
  <si>
    <t>A. Physical Report</t>
  </si>
  <si>
    <t>(Rs. in lakhs)</t>
  </si>
  <si>
    <t>Name of the project, location and State</t>
  </si>
  <si>
    <t>Name of the Implementing Agency/Deptt.</t>
  </si>
  <si>
    <t>Approved cost by MDoNER/NEC &amp; Date of Approval</t>
  </si>
  <si>
    <t>Date of actual commencement of work/scheme</t>
  </si>
  <si>
    <t>Target date of completion of work/scheme</t>
  </si>
  <si>
    <t>Scope of the work/scheme in physical terms (eg. Kms etc)</t>
  </si>
  <si>
    <t>Physical Achievement</t>
  </si>
  <si>
    <t>Cost</t>
  </si>
  <si>
    <t>Date</t>
  </si>
  <si>
    <t>Percentage(during the month)</t>
  </si>
  <si>
    <t>Percentage till the reporting period</t>
  </si>
  <si>
    <t>Construction of Bamboo Link Road from Tuirial Airfield to North Chaltlang (18 Kms) under PM - DevINE</t>
  </si>
  <si>
    <t>17.4.23</t>
  </si>
  <si>
    <t>20.10.2025</t>
  </si>
  <si>
    <t>B. Financial Report</t>
  </si>
  <si>
    <t>Fund released by MDoNER/NEC</t>
  </si>
  <si>
    <t>Expenditure made</t>
  </si>
  <si>
    <t>Unspent balance out of the fund released</t>
  </si>
  <si>
    <t>Status of submission of U/Cs</t>
  </si>
  <si>
    <t>Original Cost</t>
  </si>
  <si>
    <t>Revised Cost</t>
  </si>
  <si>
    <t>During 2024 - 2025</t>
  </si>
  <si>
    <t>Since inception (cumulative)</t>
  </si>
  <si>
    <t>During the month vis-à-vis target</t>
  </si>
  <si>
    <t>: KAWRTHAH</t>
  </si>
  <si>
    <t>Name of Works/Project</t>
  </si>
  <si>
    <t>Achievement upto previous month</t>
  </si>
  <si>
    <t>Achievement for the month</t>
  </si>
  <si>
    <t>Fin (actual)</t>
  </si>
  <si>
    <t>Additional works and Completion of Double Lane Bridge over River Teirei on Bairabi - Zamuang Road.</t>
  </si>
  <si>
    <t>29.2.2024</t>
  </si>
  <si>
    <t>Continued by the existing contractor i.e Sadguru Engineers &amp; Allied Services Pvt.Ltd. For Bridge work &amp; piling of Bank protection &amp; Departmentally for Bank protection (Balanced work) and approach road.</t>
  </si>
  <si>
    <t>Bridge Work (Super Structure)</t>
  </si>
  <si>
    <t>River Banks Protection</t>
  </si>
  <si>
    <t>Approach Road</t>
  </si>
  <si>
    <t>Road Signages</t>
  </si>
  <si>
    <t>Total of Work Component :</t>
  </si>
  <si>
    <t>Provision for Contingencies :</t>
  </si>
  <si>
    <t>Provision for Quality Control :</t>
  </si>
  <si>
    <t>Grand Total :</t>
  </si>
  <si>
    <t>: NABARD</t>
  </si>
  <si>
    <t>Amount in lakhs</t>
  </si>
  <si>
    <t>Approved Cost         (in lakh)</t>
  </si>
  <si>
    <t>Overall commulative achievement</t>
  </si>
  <si>
    <t>Fin (lakh)</t>
  </si>
  <si>
    <t>Construction of Double Lane BUSG Bridge (Span = 81m) over R.Langkaih on Mizoram-Tripura Border at Kanhmun</t>
  </si>
  <si>
    <t>Bridge Works :</t>
  </si>
  <si>
    <t xml:space="preserve">a) Site Investigation &amp; Design </t>
  </si>
  <si>
    <t>6.4.2018</t>
  </si>
  <si>
    <t>b) Construction of Subway</t>
  </si>
  <si>
    <t xml:space="preserve">c) Foundation &amp; Sub-Structure </t>
  </si>
  <si>
    <t xml:space="preserve">d) Super-Structure </t>
  </si>
  <si>
    <t xml:space="preserve">e) Miscellaneous </t>
  </si>
  <si>
    <t>f) Contingency</t>
  </si>
  <si>
    <t>Overall physical Progress :-</t>
  </si>
  <si>
    <t>Name of Division: Hmuifang Division, Aibawk</t>
  </si>
  <si>
    <t>Sl. no</t>
  </si>
  <si>
    <t>Widening to Single Lane with Geometric Improvement &amp; Up-Gradation of Chhiahtlang to Lamchhip road in Mizoram</t>
  </si>
  <si>
    <t>23.06.2017</t>
  </si>
  <si>
    <t>23.06.2019</t>
  </si>
  <si>
    <t>i) Formation Cutting</t>
  </si>
  <si>
    <t>Restoration of damage due to cyclone remal under Aizawl Road North, Aizawl Road South &amp; Hmuifang Division</t>
  </si>
  <si>
    <t>17.04.2025</t>
  </si>
  <si>
    <t>17.11.2025</t>
  </si>
  <si>
    <t>Not yet started</t>
  </si>
  <si>
    <t>Restoration of damage due to cyclone remal under Hmuifang Division, Part-II</t>
  </si>
  <si>
    <t>Date of
Commencement</t>
  </si>
  <si>
    <t>Phy (%)</t>
  </si>
  <si>
    <t>Fin (₹)</t>
  </si>
  <si>
    <t>(1)</t>
  </si>
  <si>
    <t>(2)</t>
  </si>
  <si>
    <t>(3)</t>
  </si>
  <si>
    <t>(4)</t>
  </si>
  <si>
    <t>(5)</t>
  </si>
  <si>
    <t>(6)</t>
  </si>
  <si>
    <t>(7)</t>
  </si>
  <si>
    <t>(8)</t>
  </si>
  <si>
    <t>(9)</t>
  </si>
  <si>
    <t>(10)</t>
  </si>
  <si>
    <t>(11)</t>
  </si>
  <si>
    <t>(12)</t>
  </si>
  <si>
    <t>(13)</t>
  </si>
  <si>
    <t>(14)</t>
  </si>
  <si>
    <t>A. NEC</t>
  </si>
  <si>
    <t>C/o of Patient Lodging at Mawdiangdiang near NEIGRIMS, Shillong</t>
  </si>
  <si>
    <t>9.9.21</t>
  </si>
  <si>
    <t>Co/ Veterinary Information and Resource Centre at Aizawl</t>
  </si>
  <si>
    <t>25.9.23</t>
  </si>
  <si>
    <t>25.9.25</t>
  </si>
  <si>
    <t>C/o Aizawl Institute of Arts &amp; Music for the NER, Tuivamit Tlang, Aizawl</t>
  </si>
  <si>
    <t>4.9.23</t>
  </si>
  <si>
    <t>4.9.25</t>
  </si>
  <si>
    <t>Establishment of Central Medical Warehouse at Aizawl, Mizoram</t>
  </si>
  <si>
    <t>14.8.23</t>
  </si>
  <si>
    <t>14.8.25</t>
  </si>
  <si>
    <t>Infrastructure Development of Biotechnology Cell in Mizoram (C/O Building at MINECO</t>
  </si>
  <si>
    <t>10.7.23</t>
  </si>
  <si>
    <t>10.1.25</t>
  </si>
  <si>
    <t>B. SASCI</t>
  </si>
  <si>
    <t>16.12.23</t>
  </si>
  <si>
    <t>16.12.24</t>
  </si>
  <si>
    <t>C/o FCS&amp;CA 1500 MT Capacity Godown at Sairang</t>
  </si>
  <si>
    <t>7.4.23</t>
  </si>
  <si>
    <t>Constn. of Govt. Staff Qtrs. (Block-C) at DIET Complex, Chaltlang.</t>
  </si>
  <si>
    <t>29.4.23</t>
  </si>
  <si>
    <t>29.10.25</t>
  </si>
  <si>
    <t>16.5.25</t>
  </si>
  <si>
    <t>16.5.26</t>
  </si>
  <si>
    <t>24.4.25</t>
  </si>
  <si>
    <t>24.4.26</t>
  </si>
  <si>
    <t>9.5.25</t>
  </si>
  <si>
    <t>9.5.26</t>
  </si>
  <si>
    <t>26.6.25</t>
  </si>
  <si>
    <t>26.6.26</t>
  </si>
  <si>
    <t>4.7.25</t>
  </si>
  <si>
    <t>4.7.26</t>
  </si>
  <si>
    <t>C. SEDP</t>
  </si>
  <si>
    <t>Construction of High Court  Parking Building at MINECO</t>
  </si>
  <si>
    <t>2.7.20</t>
  </si>
  <si>
    <t xml:space="preserve">29.8.24 </t>
  </si>
  <si>
    <t>D. NABARD</t>
  </si>
  <si>
    <t>C/O 24 Warehouses with associated Infrastructure in 23 locations in Mizoram under NABARD (Group-II Zuangtui/ Sairang)</t>
  </si>
  <si>
    <t>17.7.23</t>
  </si>
  <si>
    <t>MONTHLY PROGRESS REPORT UNDER AIZAWL ROAD SOUTH DIVISION, PWD</t>
  </si>
  <si>
    <t>SEDP (2019-2020)</t>
  </si>
  <si>
    <t>Const.of Approach Road to Aizawl College at Mualpui</t>
  </si>
  <si>
    <t>NEDP (2018-2019)</t>
  </si>
  <si>
    <t>Construction of Bridge on Chhinga Vengthar to Tuithiang road</t>
  </si>
  <si>
    <t>Sl. 
No</t>
  </si>
  <si>
    <t>Name of Works / Scheme</t>
  </si>
  <si>
    <t>Approved Cost
Amount
(in Lakhs.)</t>
  </si>
  <si>
    <t>Cummulative Progress at the end of last month.</t>
  </si>
  <si>
    <t>Achievement of works 
during the Month</t>
  </si>
  <si>
    <t>Fin(Rs)</t>
  </si>
  <si>
    <t>I/E to Arrival &amp; Departure Passenger Lobby at Lengpui Airport</t>
  </si>
  <si>
    <t>19.12.2020</t>
  </si>
  <si>
    <t>1.4.2024</t>
  </si>
  <si>
    <t>06.07.2022</t>
  </si>
  <si>
    <t>Addl. Estimate for SITC of MRV/VRF Centralizes Air Conditioner Airport First Floor Departure Hall, Mizoram.</t>
  </si>
  <si>
    <t>12.03.2022</t>
  </si>
  <si>
    <t>04.03.2024</t>
  </si>
  <si>
    <t xml:space="preserve"> -</t>
  </si>
  <si>
    <t>SITC of EPABX System for Lengpui Airport Terminal Building.</t>
  </si>
  <si>
    <t>29.06.2024</t>
  </si>
  <si>
    <t>SITC of PA System at Lengpui Airport Terminal Building.</t>
  </si>
  <si>
    <t>Supply &amp; Installation of Integrated Fire Hydrant System (Wise Riser)&amp;SITC of Alarm System for Lengpui Airport Terminal Building.</t>
  </si>
  <si>
    <t>SITC of AVTRON IP Surveillance System for Lengpui Airport Terminal Building.</t>
  </si>
  <si>
    <t>SITC of LAN SETUP at Lengpui Airport Terminal Building.</t>
  </si>
  <si>
    <t>Nil</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</si>
  <si>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IGC Complex, Luangmual under SASCI Part V of
                              2024-2025</t>
    </r>
  </si>
  <si>
    <r>
      <t xml:space="preserve">Name of Contractor: </t>
    </r>
    <r>
      <rPr>
        <sz val="11"/>
        <color theme="1"/>
        <rFont val="Times New Roman"/>
        <family val="1"/>
      </rPr>
      <t>Zonunpuii, Kolasib Hmar Veng</t>
    </r>
  </si>
  <si>
    <r>
      <t xml:space="preserve">Agreement Amount : </t>
    </r>
    <r>
      <rPr>
        <sz val="11"/>
        <color theme="1"/>
        <rFont val="Times New Roman"/>
        <family val="1"/>
      </rPr>
      <t>₹ 4,80,67,489.00</t>
    </r>
  </si>
  <si>
    <r>
      <t xml:space="preserve">Date of Commencement: </t>
    </r>
    <r>
      <rPr>
        <sz val="11"/>
        <color theme="1"/>
        <rFont val="Times New Roman"/>
        <family val="1"/>
      </rPr>
      <t>03.07.2025</t>
    </r>
  </si>
  <si>
    <r>
      <t>Agreement No.:</t>
    </r>
    <r>
      <rPr>
        <sz val="11"/>
        <color theme="1"/>
        <rFont val="Times New Roman"/>
        <family val="1"/>
      </rPr>
      <t xml:space="preserve"> AGM-2/SE-CC/PWD/2025-2026   Dt. 18.06.2025</t>
    </r>
  </si>
  <si>
    <r>
      <t xml:space="preserve">Target date of Completion: </t>
    </r>
    <r>
      <rPr>
        <sz val="11"/>
        <color theme="1"/>
        <rFont val="Times New Roman"/>
        <family val="1"/>
      </rPr>
      <t>03.07.2026</t>
    </r>
  </si>
  <si>
    <r>
      <t xml:space="preserve">Name of Division : </t>
    </r>
    <r>
      <rPr>
        <sz val="11"/>
        <color theme="1"/>
        <rFont val="Times New Roman"/>
        <family val="1"/>
      </rPr>
      <t>Aizawl Road North Sub-Division-III</t>
    </r>
  </si>
  <si>
    <r>
      <t xml:space="preserve">Source of funding:   </t>
    </r>
    <r>
      <rPr>
        <sz val="12"/>
        <color theme="1"/>
        <rFont val="Times New Roman"/>
        <family val="1"/>
      </rPr>
      <t>SASCI-V</t>
    </r>
  </si>
  <si>
    <t>Improvement of IGC, Luangmual</t>
  </si>
  <si>
    <t>a</t>
  </si>
  <si>
    <t>b</t>
  </si>
  <si>
    <t>Flexible Pavement</t>
  </si>
  <si>
    <t>c</t>
  </si>
  <si>
    <t>Re-construction of slabs culvert</t>
  </si>
  <si>
    <t>d</t>
  </si>
  <si>
    <t>e</t>
  </si>
  <si>
    <t>f</t>
  </si>
  <si>
    <t>RCC Line side drain with cover</t>
  </si>
  <si>
    <t>g</t>
  </si>
  <si>
    <t>Trapezoidal side drain</t>
  </si>
  <si>
    <t>Improvement of road from Tanhril Presbyterian Church to MZU</t>
  </si>
  <si>
    <t>Improvement of road from Tlana Lungdawh kawn to PWD Site</t>
  </si>
  <si>
    <t>Rigid Pavement</t>
  </si>
  <si>
    <r>
      <t xml:space="preserve">Name of Work : </t>
    </r>
    <r>
      <rPr>
        <sz val="11"/>
        <color theme="1"/>
        <rFont val="Times New Roman"/>
        <family val="1"/>
      </rPr>
      <t>Improvement of Road from Ainawn to Tuithum</t>
    </r>
  </si>
  <si>
    <r>
      <t xml:space="preserve">Name of Contractor: </t>
    </r>
    <r>
      <rPr>
        <sz val="11"/>
        <color theme="1"/>
        <rFont val="Times New Roman"/>
        <family val="1"/>
      </rPr>
      <t>F. Lalmalsawma, Tuikual</t>
    </r>
  </si>
  <si>
    <r>
      <t xml:space="preserve">Agreement Amount : </t>
    </r>
    <r>
      <rPr>
        <sz val="11"/>
        <color theme="1"/>
        <rFont val="Times New Roman"/>
        <family val="1"/>
      </rPr>
      <t>₹ 16,35,30,525.00</t>
    </r>
  </si>
  <si>
    <r>
      <t xml:space="preserve">Date of Commencement: </t>
    </r>
    <r>
      <rPr>
        <sz val="11"/>
        <color theme="1"/>
        <rFont val="Times New Roman"/>
        <family val="1"/>
      </rPr>
      <t>15.07.2025</t>
    </r>
  </si>
  <si>
    <r>
      <t>Agreement No.:</t>
    </r>
    <r>
      <rPr>
        <sz val="11"/>
        <color theme="1"/>
        <rFont val="Times New Roman"/>
        <family val="1"/>
      </rPr>
      <t xml:space="preserve"> AGM-3/SE-CC/PWD/2025-2026   Dt. 01.07.2025</t>
    </r>
  </si>
  <si>
    <r>
      <t xml:space="preserve">Target date of Completion: </t>
    </r>
    <r>
      <rPr>
        <sz val="11"/>
        <color theme="1"/>
        <rFont val="Times New Roman"/>
        <family val="1"/>
      </rPr>
      <t>15.07.2026</t>
    </r>
  </si>
  <si>
    <r>
      <t xml:space="preserve">Name of Division :   </t>
    </r>
    <r>
      <rPr>
        <sz val="12"/>
        <color theme="1"/>
        <rFont val="Times New Roman"/>
        <family val="1"/>
      </rPr>
      <t>Aizawl Road North Sub-Division-III</t>
    </r>
  </si>
  <si>
    <t xml:space="preserve">RCC side drain </t>
  </si>
  <si>
    <t>RCC Frame Structure Retaining Wall</t>
  </si>
  <si>
    <t>Minor Bridge</t>
  </si>
  <si>
    <r>
      <t xml:space="preserve">Name of Work : </t>
    </r>
    <r>
      <rPr>
        <sz val="11"/>
        <color theme="1"/>
        <rFont val="Times New Roman"/>
        <family val="1"/>
      </rPr>
      <t>Construction of Various Earth Retaining and Drainage Structure for Mitigation of Vaivakawn 
                              Zohnuai Subsidence Areas</t>
    </r>
  </si>
  <si>
    <r>
      <t xml:space="preserve">Name of Contractor: </t>
    </r>
    <r>
      <rPr>
        <sz val="10"/>
        <color theme="1"/>
        <rFont val="Times New Roman"/>
        <family val="1"/>
      </rPr>
      <t>Jenny Lalthansangi, Vavakawn Zohnuai</t>
    </r>
  </si>
  <si>
    <r>
      <t>Date of Commencement:</t>
    </r>
    <r>
      <rPr>
        <sz val="11"/>
        <color theme="1"/>
        <rFont val="Times New Roman"/>
        <family val="1"/>
      </rPr>
      <t xml:space="preserve"> 15.07.2025</t>
    </r>
  </si>
  <si>
    <r>
      <t>Agreement No.:</t>
    </r>
    <r>
      <rPr>
        <sz val="11"/>
        <color theme="1"/>
        <rFont val="Times New Roman"/>
        <family val="1"/>
      </rPr>
      <t xml:space="preserve"> AGM-4/SE-CC/PWD/2025-2026   Dt. 01.07.2025</t>
    </r>
  </si>
  <si>
    <r>
      <t>Target date of Completion:</t>
    </r>
    <r>
      <rPr>
        <sz val="11"/>
        <color theme="1"/>
        <rFont val="Times New Roman"/>
        <family val="1"/>
      </rPr>
      <t xml:space="preserve"> 01.03.2026</t>
    </r>
  </si>
  <si>
    <t>Construction of Breast Wall on lower side of Pu Sangthanmawia's Land.</t>
  </si>
  <si>
    <t>Construction of Breast Wall on Uphill side of RK Road.</t>
  </si>
  <si>
    <t>Construction of Composite Retaining Wall (Section 1) above NH-6</t>
  </si>
  <si>
    <t>Construction of Composite Retaining Wall(Section 2) above NH-6</t>
  </si>
  <si>
    <t>Construction of Breast Wall above NH-6(below RK Road)</t>
  </si>
  <si>
    <t>Construction of Breast Wall on Uphill Side of  NH-6 (Near Link Drain)</t>
  </si>
  <si>
    <t>Construction of RCC Line Drain below NH-6(50 m)</t>
  </si>
  <si>
    <t>Construction of RCC Side Drain along NH-6 (Near Culvert,20 m)</t>
  </si>
  <si>
    <t>Construction of Retaining Wall at Nutumi Road</t>
  </si>
  <si>
    <t>Construction of Hume Pipe Culvert at MZU Road</t>
  </si>
  <si>
    <t>Construction of side drain at Various places</t>
  </si>
  <si>
    <t>Clearance of link drain at various places</t>
  </si>
  <si>
    <r>
      <t xml:space="preserve">Name of Work : </t>
    </r>
    <r>
      <rPr>
        <sz val="11"/>
        <color theme="1"/>
        <rFont val="Times New Roman"/>
        <family val="1"/>
      </rPr>
      <t>Restoration Of Damage Due To Cyclone Remal Under Aizawl Road North Division, Aizawl Road South Division And Hmuifang Division</t>
    </r>
  </si>
  <si>
    <r>
      <t xml:space="preserve">Name of Contractor : </t>
    </r>
    <r>
      <rPr>
        <sz val="11"/>
        <color theme="1"/>
        <rFont val="Times New Roman"/>
        <family val="1"/>
      </rPr>
      <t>Fredy Vanlalngila, Dinthar-I</t>
    </r>
  </si>
  <si>
    <r>
      <t xml:space="preserve">Agreement Amount : </t>
    </r>
    <r>
      <rPr>
        <sz val="11"/>
        <color theme="1"/>
        <rFont val="Times New Roman"/>
        <family val="1"/>
      </rPr>
      <t>₹ 11,24,97,994.21</t>
    </r>
  </si>
  <si>
    <r>
      <t xml:space="preserve">Date of Commencement : </t>
    </r>
    <r>
      <rPr>
        <sz val="11"/>
        <color theme="1"/>
        <rFont val="Times New Roman"/>
        <family val="1"/>
      </rPr>
      <t>27.06.2025</t>
    </r>
  </si>
  <si>
    <r>
      <t>Agreement No.:</t>
    </r>
    <r>
      <rPr>
        <sz val="11"/>
        <color theme="1"/>
        <rFont val="Times New Roman"/>
        <family val="1"/>
      </rPr>
      <t xml:space="preserve"> 4/CE-HW/2025-2026    Dt. 01.06.2025</t>
    </r>
  </si>
  <si>
    <r>
      <t>Target date of Completion :</t>
    </r>
    <r>
      <rPr>
        <sz val="11"/>
        <color theme="1"/>
        <rFont val="Times New Roman"/>
        <family val="1"/>
      </rPr>
      <t>27.01.2026</t>
    </r>
  </si>
  <si>
    <r>
      <t xml:space="preserve">Source of funding:   </t>
    </r>
    <r>
      <rPr>
        <sz val="12"/>
        <color theme="1"/>
        <rFont val="Times New Roman"/>
        <family val="1"/>
      </rPr>
      <t>Cyclone Remal</t>
    </r>
  </si>
  <si>
    <t>Repair of Culvert and Retaining Wall @ ch. 3.900 Kmp at MZU Road</t>
  </si>
  <si>
    <t>Construction of Retaing Wall @ ch. 6.325 Kmp at MZU Road</t>
  </si>
  <si>
    <t xml:space="preserve">Construction of Retaing Wall at approach road to Tanhril at 0.200 Kmp </t>
  </si>
  <si>
    <t>Construction of Retaining Wall @ ch. 1.600 Kmp on NH-54 to Sakawrtuichhun Road</t>
  </si>
  <si>
    <t>Construction of Retaining Wall @ ch. 0.980 Kmp on Zohnuai to Ropaiabawk road</t>
  </si>
  <si>
    <t>Construction of Retaining Wall @ ch. 0.200 Kmp on NH-54 to Sakawrtuichhun Road</t>
  </si>
  <si>
    <t>Construction of Retaining near Pu B. Lalhmingsanga's house at Zonuam</t>
  </si>
  <si>
    <t>Construction of Retaining Wall at MUP road, Chanmari West</t>
  </si>
  <si>
    <t>Construction of Retaining Wall @ ch. 1.550 Kmp on Zohnuai to Ropaiabawk Road</t>
  </si>
  <si>
    <t>Construction of Retaining Wall @ ch. 1.150 on Zohnuai to Ropaiabawk road</t>
  </si>
  <si>
    <t>Restoration of Sinking portion near Sangthanmawia's house, Vaivakawn</t>
  </si>
  <si>
    <t>Construction of Retaining Wall near Pi Zaihnuni's house at Chawnpui</t>
  </si>
  <si>
    <r>
      <t xml:space="preserve">Name of Work : </t>
    </r>
    <r>
      <rPr>
        <sz val="11"/>
        <color theme="1"/>
        <rFont val="Times New Roman"/>
        <family val="1"/>
      </rPr>
      <t>Restoration Of Damage Due To Cyclone Remal Under Aizawl Road North Division (Part-II) And National Highway Division-III</t>
    </r>
  </si>
  <si>
    <r>
      <t xml:space="preserve">Name of Contractor : </t>
    </r>
    <r>
      <rPr>
        <sz val="11"/>
        <color theme="1"/>
        <rFont val="Times New Roman"/>
        <family val="1"/>
      </rPr>
      <t>Kevin Vanlaltlana, Bungkawn</t>
    </r>
  </si>
  <si>
    <r>
      <t xml:space="preserve">Date of Commencement : </t>
    </r>
    <r>
      <rPr>
        <sz val="11"/>
        <color theme="1"/>
        <rFont val="Times New Roman"/>
        <family val="1"/>
      </rPr>
      <t>13.06.2025</t>
    </r>
  </si>
  <si>
    <r>
      <t>Target date of Completion :</t>
    </r>
    <r>
      <rPr>
        <sz val="11"/>
        <color theme="1"/>
        <rFont val="Times New Roman"/>
        <family val="1"/>
      </rPr>
      <t>13.01.2026</t>
    </r>
  </si>
  <si>
    <r>
      <t xml:space="preserve">Overall Physical Achievement : </t>
    </r>
    <r>
      <rPr>
        <sz val="12"/>
        <color theme="1"/>
        <rFont val="Times New Roman"/>
        <family val="1"/>
      </rPr>
      <t>100%</t>
    </r>
  </si>
  <si>
    <t>Improvement of side drain and cross drain at Zotlang internal road</t>
  </si>
  <si>
    <t>Phy
Completed</t>
  </si>
  <si>
    <t>Construction of V shape side drain from Lalhmingliana Hnamte house to T. Lalzapi's house at Zotlang</t>
  </si>
  <si>
    <t>Construction of V shape side drain from C. Thanchhuma house to Rosiamliana Ralte's house at Zotlang</t>
  </si>
  <si>
    <t>Construction of drain below Pu Lalduhawma's house at Chawlhhmun</t>
  </si>
  <si>
    <t>Physical Works Completed according to Working Estimate  E/S Amount of Rs.200.00 Lakh. The remaining ES was asked for Allocation vide No.B.16011/69-C/15/T(ARS)/28 dated: 23rd Jan, 2023 in which  balance ES from Higher Authority is awaited.</t>
  </si>
  <si>
    <t>Restoration of Damage due to Cyclone Remal under ARSD under SASCI 2024-2025</t>
  </si>
  <si>
    <t>UNDER KOLASIB DIVISION</t>
  </si>
  <si>
    <t>Construction of approach Road to Railway Station in Mizoram (SH: Construction of Approach Road to Hortoki Railway Station</t>
  </si>
  <si>
    <t>18.07.2025</t>
  </si>
  <si>
    <t>18.07.2026</t>
  </si>
  <si>
    <t>Re-construction of Hume Pipe Culvert on Hmar Veng to Saidan Road, Kolasib</t>
  </si>
  <si>
    <t>16.06.2025</t>
  </si>
  <si>
    <t>16.01.2026</t>
  </si>
  <si>
    <t>Construction of Retaining Wall on Rengtekawn to NH 154(Zero Point) Road at 1.050 Kmp</t>
  </si>
  <si>
    <t>Construction of Breast Wall on Rengtekawn to NH 154(Zero Point) Road at 1.600 Kmp</t>
  </si>
  <si>
    <t>Re-construction of SPT Bridge over R.Chepte at 10.000 Kmp on Bilkhawthlir to Saiphai Road (SH: Approach Roads )</t>
  </si>
  <si>
    <t>Construction of Hume Pipe Culvert near Lalrampana House on Rengtekawn NH 54-132 KV</t>
  </si>
  <si>
    <t>nos</t>
  </si>
  <si>
    <t>Construction of SPT Bridge over Aitlanglui at Vairengte</t>
  </si>
  <si>
    <t>Construction of Retaining Wall at Serkhan to Bagha Road at 29.100 Kmp</t>
  </si>
  <si>
    <t>Construction of Retaining Wall near Tumpui field on Main Feeder to Karkawn via Helipad</t>
  </si>
  <si>
    <t>Construction of Retaining Wall at Serkhan to Bagha Road at 15.100 Kmp</t>
  </si>
  <si>
    <t>Construction of Retaining Wall at Serkhan to Bagha Road at 32.400 Kmp</t>
  </si>
  <si>
    <t>xi</t>
  </si>
  <si>
    <t xml:space="preserve">Construction of Retaining Wall on Rengtekawn-Builum Road at 8.000 KMP </t>
  </si>
  <si>
    <t>xii</t>
  </si>
  <si>
    <t xml:space="preserve">Construction of Retaining Wall on Rengtekawn-Builum Road at 5.600 KMP </t>
  </si>
  <si>
    <t>xiii</t>
  </si>
  <si>
    <t>Restoration of Damaged Pavement on Buhchang to Phaisen road at 7.350 Kmp</t>
  </si>
  <si>
    <t>xiv</t>
  </si>
  <si>
    <t>Re-Construction of Hume Pipe Culvert at 8.160 Kmp on Bilkhawthlir to Saiphai Road</t>
  </si>
  <si>
    <t>xv</t>
  </si>
  <si>
    <t xml:space="preserve">Construction of Retaining Wall on Rengtekawn to Builum Road at 5.100 Kmp </t>
  </si>
  <si>
    <t>xvi</t>
  </si>
  <si>
    <t>Re-Construction of Hume Pipe Culvert at 9.390 on Bilkhawthlir to Saiphai Road</t>
  </si>
  <si>
    <t>xvii</t>
  </si>
  <si>
    <t>Restoration of Damaged Pavement on Buhchang to Phaisen road at 8.850 Kmp</t>
  </si>
  <si>
    <t>xviii</t>
  </si>
  <si>
    <t xml:space="preserve">Construction of Retaining Wall at Kawnpui to Hortoki Road at 15.100 Kmp </t>
  </si>
  <si>
    <t xml:space="preserve">Overall physical Progress </t>
  </si>
  <si>
    <t>13.05.2025</t>
  </si>
  <si>
    <t>14.05.2026</t>
  </si>
  <si>
    <t>19.05.2026</t>
  </si>
  <si>
    <t>28.04.2025</t>
  </si>
  <si>
    <t>28.04.2026</t>
  </si>
  <si>
    <t>Construction of Fire Station at Lunglei, Mizoram</t>
  </si>
  <si>
    <t>04.08.2025</t>
  </si>
  <si>
    <t>04.08.2026</t>
  </si>
  <si>
    <t>Construction of Revenue Staff Quarters at Hnahthial</t>
  </si>
  <si>
    <t>29.07.2025</t>
  </si>
  <si>
    <t>29.07.2026</t>
  </si>
  <si>
    <t>Construction of DCSO Office &amp; Disaster Management &amp; Rehabilitation Office Associated Parking at Lunglei</t>
  </si>
  <si>
    <t>21.07.2025</t>
  </si>
  <si>
    <t>21.07.2026</t>
  </si>
  <si>
    <t>Reconstruction of Thingsai PWD IB</t>
  </si>
  <si>
    <t>07.07.2025</t>
  </si>
  <si>
    <t>07.07.2026</t>
  </si>
  <si>
    <t>Upgradation of District Research Office at Lunglei</t>
  </si>
  <si>
    <t>11.08.2025</t>
  </si>
  <si>
    <t>11.08.2026</t>
  </si>
  <si>
    <t>Upgradation of District Research Office at Hnahthial</t>
  </si>
  <si>
    <t>18.08.2025</t>
  </si>
  <si>
    <t>18.08.2026</t>
  </si>
  <si>
    <t>05.05.2025</t>
  </si>
  <si>
    <t>20.07.2025</t>
  </si>
  <si>
    <t>20.07.2026</t>
  </si>
  <si>
    <t>Construction of Fire Station at Lawngtlai, Mizoram</t>
  </si>
  <si>
    <t>Construction of Circuit House Under DC Office, Lawngtlai District</t>
  </si>
  <si>
    <t>19.07.2025</t>
  </si>
  <si>
    <t>19.07.2026</t>
  </si>
  <si>
    <t>Construction of Office Building Cum Quarters at Lawngtlai
(Commissioner of State Tax)</t>
  </si>
  <si>
    <t>15.07.2025</t>
  </si>
  <si>
    <t>15.07.2026</t>
  </si>
  <si>
    <t>Upgradation of District Research Office at Lawngtlai</t>
  </si>
  <si>
    <t>28.05.2025</t>
  </si>
  <si>
    <t>SDO (C) Office &amp; Quarters at Tipa</t>
  </si>
  <si>
    <t>Construction of Fire Station at Council Vaih, Siaha</t>
  </si>
  <si>
    <t>Upgradation of District Research Office at Siaha</t>
  </si>
  <si>
    <t>31.3.2026</t>
  </si>
  <si>
    <t>28.2.2026</t>
  </si>
  <si>
    <t>17.7.2025</t>
  </si>
  <si>
    <t>Renovation/Repairing of Internal Electrification to Polytechnic at Thingdawl (SH: Automobile Engineering Block)</t>
  </si>
  <si>
    <t>4.10.2023</t>
  </si>
  <si>
    <t>18.11.2023</t>
  </si>
  <si>
    <t>Renovation/Repairing of Internal Electrification to Polytechnic at Thingdawl (SH: Textile Technology Block)</t>
  </si>
  <si>
    <t>Renovation/Repairing of Internal Electrification to Polytechnic at Thingdawl (SH: Administrative Block)</t>
  </si>
  <si>
    <t>SITC of 5-passenger Lift for Fast Track Court Building at Kolasib</t>
  </si>
  <si>
    <t>31.08.2025</t>
  </si>
  <si>
    <t>SITC of 13-passenger Lift for Fast Track Court Building at Kolasib</t>
  </si>
  <si>
    <t>I/E to Fast Track Court at Kolasib</t>
  </si>
  <si>
    <t>02.06.2024</t>
  </si>
  <si>
    <t>completed</t>
  </si>
  <si>
    <t>5.6.25</t>
  </si>
  <si>
    <t>5.6.26</t>
  </si>
  <si>
    <t>13.5.25</t>
  </si>
  <si>
    <t>13.5.26</t>
  </si>
  <si>
    <t>Upgradation of District Research Office at Kolasib</t>
  </si>
  <si>
    <t>20.08.2025</t>
  </si>
  <si>
    <t>20.08.2026</t>
  </si>
  <si>
    <t>Contruction of Revenue Staff Quarters (Type - II &amp; III) at Kolasib</t>
  </si>
  <si>
    <t>Construction of Circuit House  under DC Office
(SH: Construction of Circuit House at Serchhip)</t>
  </si>
  <si>
    <t>16.7.2025</t>
  </si>
  <si>
    <t>16.7.2026</t>
  </si>
  <si>
    <t>Construction of DC's Bungalow at Saitual DC Complex, Saitual N</t>
  </si>
  <si>
    <t>4.7.2025</t>
  </si>
  <si>
    <t>4.7.2026</t>
  </si>
  <si>
    <t>Construction of Revenue Staff Quarters at Serchhip</t>
  </si>
  <si>
    <t>Construction of Revenue Staff Quarters at Saitual</t>
  </si>
  <si>
    <t>23.7.2025</t>
  </si>
  <si>
    <t>23.7.2026</t>
  </si>
  <si>
    <t>Construction of Revenue Staff Quarters at Khawzawl</t>
  </si>
  <si>
    <t>Construction of DC Revenue (SO) Office at Champhai, Mizoram</t>
  </si>
  <si>
    <t>24.7.2025</t>
  </si>
  <si>
    <t>Construction of SDO ( C ) Office and Quarter at N. Vanlaiphai</t>
  </si>
  <si>
    <t>13.8.2025</t>
  </si>
  <si>
    <t>13.8.2026</t>
  </si>
  <si>
    <t>Upgradation of District Research Office at Champhai</t>
  </si>
  <si>
    <t>19.8.2025</t>
  </si>
  <si>
    <t>Upgradation of District Research Office at Khawzawl</t>
  </si>
  <si>
    <t>13.7.2025</t>
  </si>
  <si>
    <t>13.7.2026</t>
  </si>
  <si>
    <t>Upgradation of District Research Office at Serchhip</t>
  </si>
  <si>
    <t>Upgradation of District Research Office at Saitual</t>
  </si>
  <si>
    <t>21.8.2025</t>
  </si>
  <si>
    <t>21.8.2026</t>
  </si>
  <si>
    <t>Our Heritage, Our Treasure at Vangchhia Tourist Spot, Champhai, Mizoram</t>
  </si>
  <si>
    <t>19.7.2025</t>
  </si>
  <si>
    <t>19.7.2026</t>
  </si>
  <si>
    <t>CSR</t>
  </si>
  <si>
    <t>Construction of 100 Bedded District Hospital, Block A at Serchhip Mizoram under Powergrid CSR Initiative</t>
  </si>
  <si>
    <t>: Article 275 (1)</t>
  </si>
  <si>
    <t>: NEDP</t>
  </si>
  <si>
    <r>
      <t xml:space="preserve">Name of Division :   </t>
    </r>
    <r>
      <rPr>
        <sz val="12"/>
        <color theme="1"/>
        <rFont val="Times New Roman"/>
        <family val="1"/>
      </rPr>
      <t>Aizawl Road North Division</t>
    </r>
  </si>
  <si>
    <t xml:space="preserve">Construction of Retaining Wall below Zoramthanga's House </t>
  </si>
  <si>
    <t xml:space="preserve">Restoration of H/P Culvert at Falkland </t>
  </si>
  <si>
    <t>Restoration of Breast Wall at Armed Veng South</t>
  </si>
  <si>
    <t>Restoration of Retaining Wall Collapsed at Ramthar North</t>
  </si>
  <si>
    <t>Construction of Retaining Wall at Falkland</t>
  </si>
  <si>
    <t>Construction of Retaining Wall at Thuampui Vengthar</t>
  </si>
  <si>
    <t>Construction of Gabion Wall on Darnamlui for Restoration of formation edge collapsed at Ramthar North, Aizawl</t>
  </si>
  <si>
    <t>Construction of Breast wall at Berawtlang</t>
  </si>
  <si>
    <t>1.7.2025</t>
  </si>
  <si>
    <t>30.7.2025</t>
  </si>
  <si>
    <t>Construction of Breast wall at Thuampui to Selesih road at Ch:6.000kmp</t>
  </si>
  <si>
    <t>Widening of Lungbial road for diversion of collapsed Balcony on approach road to Berawtlang</t>
  </si>
  <si>
    <t>Construction of retaining wall near Pu Lalzarzoliana's house at Lungbial</t>
  </si>
  <si>
    <t>22.7.2025</t>
  </si>
  <si>
    <t>Construction of Reataining wall at Thuampui to Selesih at Ch:11.800 kmp</t>
  </si>
  <si>
    <t>Construction of RCC balcony at Gosen veng at Zuangtui</t>
  </si>
  <si>
    <t>Construction of RCC Rectangular side drain at RIPANS at Zemabawk</t>
  </si>
  <si>
    <t>Construction of Retaining wall at Thuampui to Selesih road at Ch:2.200 kmp</t>
  </si>
  <si>
    <t>18.7.2025</t>
  </si>
  <si>
    <t>Rs. 16.14 lakhs bill forwarded to Executive Engineer, National Highway Division - III, for payment being the Nodal Officer for payment</t>
  </si>
  <si>
    <t>09.01.2026</t>
  </si>
  <si>
    <t>Name of Contractor</t>
  </si>
  <si>
    <t>As per Agreement</t>
  </si>
  <si>
    <t>Qty</t>
  </si>
  <si>
    <t>SL. No.</t>
  </si>
  <si>
    <t>Name of work /Project.</t>
  </si>
  <si>
    <t>Approved Cost (Rs)</t>
  </si>
  <si>
    <t>Name of Implementing agency/Dept.</t>
  </si>
  <si>
    <t>Overall cumulative achievement</t>
  </si>
  <si>
    <t>Financial</t>
  </si>
  <si>
    <t>Construction of Aizawl Bypass on Western Side under PM DevINE Scheme
Location : Mizoram
State : Aizawl</t>
  </si>
  <si>
    <t>Project Implementation Unit, PWD</t>
  </si>
  <si>
    <t>23.12.2024</t>
  </si>
  <si>
    <t>FINANCIAL REPORT</t>
  </si>
  <si>
    <t>Name of project Location  and state</t>
  </si>
  <si>
    <t xml:space="preserve">Approved Cost  </t>
  </si>
  <si>
    <t>Fund Released by MDoNER</t>
  </si>
  <si>
    <t xml:space="preserve">Expenditure Made </t>
  </si>
  <si>
    <t>Status of submission U/Cs</t>
  </si>
  <si>
    <t>Orignal cost INR in Crore</t>
  </si>
  <si>
    <t>Revised cost INR in Crore</t>
  </si>
  <si>
    <t>PHYSICAL ABSTRACT</t>
  </si>
  <si>
    <t>Name of the project Location and state</t>
  </si>
  <si>
    <t>Name of the implementing Agency/ Deptt.</t>
  </si>
  <si>
    <t xml:space="preserve">Approved cost &amp; date </t>
  </si>
  <si>
    <t>Date of commencement of work /scheme</t>
  </si>
  <si>
    <t>Scope of work /scheme physical terms (e.g.Kms etc)</t>
  </si>
  <si>
    <t>Cost (lakhs)</t>
  </si>
  <si>
    <t>Achievement</t>
  </si>
  <si>
    <t>Percentage upto date progress</t>
  </si>
  <si>
    <t>Percentage during last month</t>
  </si>
  <si>
    <t>Percentage during the report</t>
  </si>
  <si>
    <t>Earthwork up to top of sub-grade</t>
  </si>
  <si>
    <t>Sub Base Course (SSB)</t>
  </si>
  <si>
    <t>Seperation Layer (SAMI)</t>
  </si>
  <si>
    <t>Bituminous Work</t>
  </si>
  <si>
    <t>Wearing Course</t>
  </si>
  <si>
    <t>Reconstruction and New Culverts on Existing road/realignmnet bypass - Hume Pipe Culvert</t>
  </si>
  <si>
    <t>Reconstruction and New Culverts on Existing road/realignmnet bypass - RCC Box Culvert</t>
  </si>
  <si>
    <t>Reconstruction and New Culverts on Existing road/realignmnet bypass - chutes</t>
  </si>
  <si>
    <t>A-Widening and repairs of minor bridges</t>
  </si>
  <si>
    <t>Repair of minor bridge by construction of wing wall</t>
  </si>
  <si>
    <t>B-New Minor Bridges</t>
  </si>
  <si>
    <t>Foundation + Substructure</t>
  </si>
  <si>
    <t>Super-structure</t>
  </si>
  <si>
    <t>Approaches</t>
  </si>
  <si>
    <t>Protection Work</t>
  </si>
  <si>
    <t>Counterfort retaining wall</t>
  </si>
  <si>
    <t>RMT</t>
  </si>
  <si>
    <t>Plumb Concrete Retaining Wall</t>
  </si>
  <si>
    <t>Toe Wall</t>
  </si>
  <si>
    <t>Gabion Breast Wall</t>
  </si>
  <si>
    <t>MTR</t>
  </si>
  <si>
    <t>Crash Barrier</t>
  </si>
  <si>
    <t>Traffic Signages</t>
  </si>
  <si>
    <t>Road Markings</t>
  </si>
  <si>
    <t>Km Stones</t>
  </si>
  <si>
    <t>Boundary Pillar</t>
  </si>
  <si>
    <t>19.07.2027</t>
  </si>
  <si>
    <t>19.08.2026</t>
  </si>
  <si>
    <t xml:space="preserve">MONTHLY PROGRESS REPORT FOR THE MONTH OF </t>
  </si>
  <si>
    <t>Qnty.</t>
  </si>
  <si>
    <t>Work in Progress 
(EOT under process)</t>
  </si>
  <si>
    <t>(O) 20.09.2024
(R1) 18.02.2025
(R2) 31.05.2025
(R3) 31.07.2025
(R4)12.12.2025</t>
  </si>
  <si>
    <t>27.05.2025</t>
  </si>
  <si>
    <t>27.05.2026</t>
  </si>
  <si>
    <t>Upgradation of District Research Office at Mamit</t>
  </si>
  <si>
    <t>Construction of DC Revenue (SO) Office at Mamit</t>
  </si>
  <si>
    <t>Work yet to be started</t>
  </si>
  <si>
    <t>Re- Construction of DC  Office Complex at Mamit</t>
  </si>
  <si>
    <t>Total</t>
  </si>
  <si>
    <t xml:space="preserve">MONTHLY PROGRESS REPORT </t>
  </si>
  <si>
    <t xml:space="preserve"> Earthwork and Permanent Work from 9.100 Km to 13.325 Km Package-I</t>
  </si>
  <si>
    <t>: SASCE</t>
  </si>
  <si>
    <t>Name of scheme</t>
  </si>
  <si>
    <t>Construction of Circuit House  under DC Office
(SH: Construction of Circuit House at Khawzawl)</t>
  </si>
  <si>
    <t>1. Repair &amp; Extension of Administrative Building</t>
  </si>
  <si>
    <t>2. Multipurpose hall &amp; Barrack</t>
  </si>
  <si>
    <t>3. Segregation Cell &amp; Vocation Hall</t>
  </si>
  <si>
    <t>4. Guard Duty Post (1 no)</t>
  </si>
  <si>
    <t>5. Extension of MI Room</t>
  </si>
  <si>
    <t>6. Staff Quarters Type-IV</t>
  </si>
  <si>
    <t>7. Repair &amp; Renovation of Male ward-2, 1st floor and Chapel</t>
  </si>
  <si>
    <t xml:space="preserve"> 1. Male Ward</t>
  </si>
  <si>
    <t>2. Female Ward</t>
  </si>
  <si>
    <t>3. Main Wall, Separation wall &amp; Duty post</t>
  </si>
  <si>
    <t>4. Type-II Quarters Block-I</t>
  </si>
  <si>
    <t>5. Type-II Quarters Block-II)</t>
  </si>
  <si>
    <t>Construction of District Drugs Control and Awareness Centre at Serchhip excluding Bypass Road</t>
  </si>
  <si>
    <t xml:space="preserve"> SCA to TSS/CSS</t>
  </si>
  <si>
    <t>Sl no</t>
  </si>
  <si>
    <t>NESIDS-OTRI</t>
  </si>
  <si>
    <t>Revised DPR submitted to PGIL.
Revised agreement to be signed with contractor after Revised DPR is approved by PGCIL.
Only Supervision and Monitoring of work is under PWD.</t>
  </si>
  <si>
    <t>21.08.2025</t>
  </si>
  <si>
    <t>21.12.2025</t>
  </si>
  <si>
    <t>Work under Annual Maintenance Action Plan (3054) During 2025-26 under PWD Siaha Division</t>
  </si>
  <si>
    <t>a)</t>
  </si>
  <si>
    <t>Maintenance and Improvement of Approach road to 
PHC with PCC at Sangau</t>
  </si>
  <si>
    <t>Work completed</t>
  </si>
  <si>
    <t>b)</t>
  </si>
  <si>
    <t>Construction of Retaining Wall on Tlangpui - 
Niawhtlang Road (0.000 - 14.000) kmp at Ch. 7.500 km</t>
  </si>
  <si>
    <t>08.09.2025</t>
  </si>
  <si>
    <t>SASCI (2025-2026)</t>
  </si>
  <si>
    <t>Pavement Works</t>
  </si>
  <si>
    <t>b) Breast Wall</t>
  </si>
  <si>
    <t>Construction of RCC Balcony Roadway</t>
  </si>
  <si>
    <t>13.12.2025</t>
  </si>
  <si>
    <t>Sub-Head of works</t>
  </si>
  <si>
    <t>Resurfacing of Ramrikawn to Zihnghalkawn 980Rm</t>
  </si>
  <si>
    <t>Construction of approach road to Chawlhhmun from Power Grid at Tuivamit</t>
  </si>
  <si>
    <t>Constn. of R/Wall at Ch 3.000 Kmp at Sakawrtuichhun</t>
  </si>
  <si>
    <t>Constn. of R/Wall at Ch 3.500 Kmp at Sakawrtuichhun</t>
  </si>
  <si>
    <t>Constn. of R/Wall at Ch 4.620 Kmp at Sakawrtuichhun</t>
  </si>
  <si>
    <t>Constn. of R/Wall at Ch 5.360 Kmp at Sakawrtuichhun</t>
  </si>
  <si>
    <t>Constn. of R/Wall at Ch 5.200 Kmp at Sakawrtuichhun</t>
  </si>
  <si>
    <t>Constn. of R/Wall at Ch 6.050 Kmp at Sakawrtuichhun</t>
  </si>
  <si>
    <t>21.10.2025</t>
  </si>
  <si>
    <r>
      <t xml:space="preserve">Re-construction of </t>
    </r>
    <r>
      <rPr>
        <b/>
        <sz val="11"/>
        <rFont val="Arial"/>
        <family val="2"/>
      </rPr>
      <t>Central Jail, Aizawl</t>
    </r>
  </si>
  <si>
    <r>
      <t xml:space="preserve">Construction of </t>
    </r>
    <r>
      <rPr>
        <b/>
        <sz val="11"/>
        <rFont val="Arial"/>
        <family val="2"/>
      </rPr>
      <t>Working Women Hostel, Khatla</t>
    </r>
  </si>
  <si>
    <r>
      <t>Construction of</t>
    </r>
    <r>
      <rPr>
        <b/>
        <sz val="11"/>
        <rFont val="Arial"/>
        <family val="2"/>
      </rPr>
      <t xml:space="preserve"> Integrated Office Complex</t>
    </r>
    <r>
      <rPr>
        <sz val="11"/>
        <rFont val="Arial"/>
        <family val="2"/>
      </rPr>
      <t xml:space="preserve"> at MINECO, Aizawl</t>
    </r>
  </si>
  <si>
    <r>
      <t>Construction of</t>
    </r>
    <r>
      <rPr>
        <b/>
        <sz val="11"/>
        <rFont val="Arial"/>
        <family val="2"/>
      </rPr>
      <t xml:space="preserve"> Working Women Hostel, ITI</t>
    </r>
    <r>
      <rPr>
        <sz val="11"/>
        <rFont val="Arial"/>
        <family val="2"/>
      </rPr>
      <t xml:space="preserve"> Veng, Aizawl</t>
    </r>
  </si>
  <si>
    <r>
      <t>Construction of Government Residential</t>
    </r>
    <r>
      <rPr>
        <b/>
        <sz val="11"/>
        <rFont val="Arial"/>
        <family val="2"/>
      </rPr>
      <t xml:space="preserve"> Quarter Type-VI</t>
    </r>
    <r>
      <rPr>
        <sz val="11"/>
        <rFont val="Arial"/>
        <family val="2"/>
      </rPr>
      <t xml:space="preserve"> (4 units) at new Secretariat Complex, Khatla</t>
    </r>
  </si>
  <si>
    <r>
      <t xml:space="preserve">Construction of Government Residential </t>
    </r>
    <r>
      <rPr>
        <b/>
        <sz val="11"/>
        <rFont val="Arial"/>
        <family val="2"/>
      </rPr>
      <t xml:space="preserve">Quarter Type-V </t>
    </r>
    <r>
      <rPr>
        <sz val="11"/>
        <rFont val="Arial"/>
        <family val="2"/>
      </rPr>
      <t>(4 units) at new Secretariat Complex, Khatla</t>
    </r>
  </si>
  <si>
    <t>14.8.26</t>
  </si>
  <si>
    <t>Achievement of works during the Month</t>
  </si>
  <si>
    <t>2753.00 lakh</t>
  </si>
  <si>
    <t>20.01.2026</t>
  </si>
  <si>
    <t>Work under SASCI
2024 - 2025 Part - I (Untied)</t>
  </si>
  <si>
    <t>Work under SASCI
2024 - 2025 Part - V</t>
  </si>
  <si>
    <t>Work under SASCI
2024 - 2025 Part - VII (A)</t>
  </si>
  <si>
    <t>Work under SASCI
2024 - 2025 Part -X</t>
  </si>
  <si>
    <t>Deposit Work</t>
  </si>
  <si>
    <t>Construction of Settlement Officer Quarters (Type-IV) at Kolasib</t>
  </si>
  <si>
    <t>1.10.2025</t>
  </si>
  <si>
    <t>I/E Work completed, Service connection awaited.</t>
  </si>
  <si>
    <t>8.04.2025</t>
  </si>
  <si>
    <t>Rehabilitation of Aizawl - Thenzawl - Lunglei Road (100 - 164 Kmp) (Carriageway Width = 5.50m)</t>
  </si>
  <si>
    <t>( Rs. In lakh)</t>
  </si>
  <si>
    <t>Details of Works</t>
  </si>
  <si>
    <t>Approved Cost (Rs. In lakh)</t>
  </si>
  <si>
    <t>Overall Cummulative achivement</t>
  </si>
  <si>
    <t>Scarifying the existing bituminous road surface</t>
  </si>
  <si>
    <t>24.04.2025</t>
  </si>
  <si>
    <t>24.04.2026</t>
  </si>
  <si>
    <t>Rolling of existing granular layer</t>
  </si>
  <si>
    <t>WBM Grading - I</t>
  </si>
  <si>
    <t>WBM Grading - II</t>
  </si>
  <si>
    <t>Prime Coat</t>
  </si>
  <si>
    <t>Dense Graded Bituminous Macadam</t>
  </si>
  <si>
    <t>Tack Coat</t>
  </si>
  <si>
    <t>Bituminous Concrete</t>
  </si>
  <si>
    <t>Earthen Shoulder</t>
  </si>
  <si>
    <t>Sub surface drain 400mm x 400mm</t>
  </si>
  <si>
    <t>Scarifying existing PQC</t>
  </si>
  <si>
    <t>Dry Lean Concrete</t>
  </si>
  <si>
    <t>Cement Concrete Pavement</t>
  </si>
  <si>
    <t>Boring with 125mm dia casing pipe</t>
  </si>
  <si>
    <t>Gabion Wall</t>
  </si>
  <si>
    <t>RCC Lined Side Drain</t>
  </si>
  <si>
    <t>09.06.2025</t>
  </si>
  <si>
    <t>Reconstruction of RCC Slab Culvert on Saiha to Tuisumpui road at Ch.7.600km</t>
  </si>
  <si>
    <t>Restoration of Collapsed Retaining wall on Niawhtlang - Chakhang road (0.000 - 44.050)kmp at Ch.2.500</t>
  </si>
  <si>
    <t>Annual Plan 2024 - 2025 Construction of Bailey Bridge (TDR) 170 ft span over R.Tuisumpui</t>
  </si>
  <si>
    <t>Withh =</t>
  </si>
  <si>
    <t>CC =</t>
  </si>
  <si>
    <t>Construction of Road from Chakhei to Siasi road (Length = 20 km) under CRF: Group-B (SH: Permanent Works)</t>
  </si>
  <si>
    <t>QC =</t>
  </si>
  <si>
    <t>Pothole filling of Meisatla forest check Gate to NH54B Tawngtaina Part-II</t>
  </si>
  <si>
    <t>Resurfacing of Approach road to GHSS Complex at New Siaha</t>
  </si>
  <si>
    <t>Pothole filling &amp; Resurfacing of Er.VL khuma Residence to Council Veng via Council Veng Hall road</t>
  </si>
  <si>
    <t>Pothole filling, Patch repair &amp; Resurfacing of Bualpui Bazar - PWD Complex at Bualpui 'NG' Phase I</t>
  </si>
  <si>
    <t>Pothole filling, Patch repair &amp; Resurfacing of Chheihlu - Chakhang Road from Ch.1.000 km to Ch.2.000 km</t>
  </si>
  <si>
    <t>Reconstruction of Damaged slab Culvert Type -I on Siachangkawn - Vawmbuk road (0.000 - 12.250) km</t>
  </si>
  <si>
    <t>Repair of RCC Slab Culvert on Phura - Lungpuk road at Ch.16.300 km</t>
  </si>
  <si>
    <t>Construction of Approach road to Kaochao East IB With PCC Pavement</t>
  </si>
  <si>
    <t>NAME OF DIVISION : Serchhip Division</t>
  </si>
  <si>
    <t xml:space="preserve">Estimate for restoration of damage due to cyclone remal </t>
  </si>
  <si>
    <t>Physically completed</t>
  </si>
  <si>
    <t xml:space="preserve"> MAINTENACE ACTION PLAN (MAP)</t>
  </si>
  <si>
    <t>Resurfacing of Appraoch Road to Chhimveng at Serchhip</t>
  </si>
  <si>
    <t>Resurfacing of Appraoch Road to Tlangnuamt Serchhip</t>
  </si>
  <si>
    <t>Pothole filling &amp; Resurfacing of IB Peng - IOC at New Serchhip</t>
  </si>
  <si>
    <t>Path Repair with Premix Carpet with full surface seal coat on AOC to DIET Complex at Serchhip</t>
  </si>
  <si>
    <t>Construction of V-Shape side drain at Leisang to Sport Complex at Serchhip</t>
  </si>
  <si>
    <t>Path Repair with Premix Carpet with full surface seal coat on AOC Lane -II</t>
  </si>
  <si>
    <t>Resurfacing of Vety Ar Farm - Assam Riffle Gate-III at P&amp;E veng,Serchhip</t>
  </si>
  <si>
    <t>Laying of Base course along Approach Road to Solid Waste Management Centre(PHED) Serchhip District</t>
  </si>
  <si>
    <t>Path repair of Leng to Sailulak</t>
  </si>
  <si>
    <t>Path repair of Chekawn to N.Vanlaiphai</t>
  </si>
  <si>
    <t>Construction of Fire Station at Hnahthial</t>
  </si>
  <si>
    <t>13.10.2026</t>
  </si>
  <si>
    <t>Creation of Critical Infrastructure for Mitigation &amp; Prevention of Damages against Natural Disaster in MPL under SASCI Part-I (Cyclone Remal) 2024-2025</t>
  </si>
  <si>
    <t>1. Construction of Hostel Superintendent's Quarters</t>
  </si>
  <si>
    <t>22.09.2025</t>
  </si>
  <si>
    <t>22.09.2026</t>
  </si>
  <si>
    <t>2. Construction of Girl's Hostel Building</t>
  </si>
  <si>
    <t>Patch Repair from Main Feeder to PHE Office via Spring Field School Hmarveng</t>
  </si>
  <si>
    <t>18.02.2026</t>
  </si>
  <si>
    <t>Resurfacing of Road from Presbyterian Church to MHIP Building (Section-II) at College Veng, Kolasib</t>
  </si>
  <si>
    <t>Resurfacing of approach Road and Courtyard of Circuit House, Kolasib</t>
  </si>
  <si>
    <t>Resurfacing of Appraoch Road to DEO Office, Project Veng Kolasib</t>
  </si>
  <si>
    <t>Resurfacing of road from PWD Office to Salvation Hall at Main feeder Road, Hmarveng</t>
  </si>
  <si>
    <t>Construction of Retaining Wall near Ramchullova house Tumpui, Kolasib</t>
  </si>
  <si>
    <t>Resurfacing of Approach Road to Integrated School, Vengthar, Kolasib</t>
  </si>
  <si>
    <t>Resurfacing of Serkhan to Bagha Road from Ch : 3.300 Kmp to 3.650 Kmp (Nisapui Diversion)</t>
  </si>
  <si>
    <t>Resurfacing of Approach Road &amp; Couryard of PHC at Sentlang</t>
  </si>
  <si>
    <t>Resurfacing of road from NH-306 to Vety Office, Kawnpui</t>
  </si>
  <si>
    <t>Resurfacing of SDO (Civil) Office to Hockey Academy, Kawnpui</t>
  </si>
  <si>
    <t>Patch repair and Resurfacing of Centenary Road, Bilkhawthlir</t>
  </si>
  <si>
    <t>Patch repair and Resurfacing of Approach road to Baptist Church via Forest Department Complex, Bilkhawthlir</t>
  </si>
  <si>
    <t>Resurfacing of Bilkhawthlir Community Hall to Market, Bilkhawthlir Phase-I</t>
  </si>
  <si>
    <t>1.10.2026</t>
  </si>
  <si>
    <t>Item
rate</t>
  </si>
  <si>
    <t>f. New Male Ward</t>
  </si>
  <si>
    <t>g. Medical Inspection Building</t>
  </si>
  <si>
    <r>
      <t xml:space="preserve">Vertical Extension of </t>
    </r>
    <r>
      <rPr>
        <b/>
        <sz val="11"/>
        <rFont val="Arial"/>
        <family val="2"/>
      </rPr>
      <t xml:space="preserve">Mizoram Upa Pawl </t>
    </r>
    <r>
      <rPr>
        <sz val="11"/>
        <rFont val="Arial"/>
        <family val="2"/>
      </rPr>
      <t>Hqr. Building for Community Hall &amp; Office at Khatla, Aizawl, Mizoram</t>
    </r>
  </si>
  <si>
    <r>
      <t xml:space="preserve">Construction of Building for Additional Classroom at </t>
    </r>
    <r>
      <rPr>
        <b/>
        <sz val="11"/>
        <rFont val="Arial"/>
        <family val="2"/>
      </rPr>
      <t>J. Thankima College</t>
    </r>
    <r>
      <rPr>
        <sz val="11"/>
        <rFont val="Arial"/>
        <family val="2"/>
      </rPr>
      <t>, Aizawl</t>
    </r>
  </si>
  <si>
    <r>
      <t xml:space="preserve">Construction of Examination Hall at </t>
    </r>
    <r>
      <rPr>
        <b/>
        <sz val="11"/>
        <rFont val="Arial"/>
        <family val="2"/>
      </rPr>
      <t>MPSC Campus</t>
    </r>
  </si>
  <si>
    <r>
      <t xml:space="preserve">Construction of </t>
    </r>
    <r>
      <rPr>
        <b/>
        <sz val="11"/>
        <rFont val="Arial"/>
        <family val="2"/>
      </rPr>
      <t>Market Building at Vaivakawn</t>
    </r>
    <r>
      <rPr>
        <sz val="11"/>
        <rFont val="Arial"/>
        <family val="2"/>
      </rPr>
      <t>, Aizawl</t>
    </r>
  </si>
  <si>
    <r>
      <t>Construction of State Emergency Operation Centre (</t>
    </r>
    <r>
      <rPr>
        <b/>
        <sz val="11"/>
        <rFont val="Arial"/>
        <family val="2"/>
      </rPr>
      <t>SEOC</t>
    </r>
    <r>
      <rPr>
        <sz val="11"/>
        <rFont val="Arial"/>
        <family val="2"/>
      </rPr>
      <t>) at MINECO</t>
    </r>
  </si>
  <si>
    <r>
      <t xml:space="preserve">Construction of </t>
    </r>
    <r>
      <rPr>
        <b/>
        <sz val="11"/>
        <rFont val="Arial"/>
        <family val="2"/>
      </rPr>
      <t xml:space="preserve">MLA Hostel </t>
    </r>
    <r>
      <rPr>
        <sz val="11"/>
        <rFont val="Arial"/>
        <family val="2"/>
      </rPr>
      <t>at Tuikual, Aizawl</t>
    </r>
  </si>
  <si>
    <r>
      <t xml:space="preserve">Vertical Extension of </t>
    </r>
    <r>
      <rPr>
        <b/>
        <sz val="11"/>
        <rFont val="Arial"/>
        <family val="2"/>
      </rPr>
      <t xml:space="preserve">Chief Controller of Accounts Office </t>
    </r>
    <r>
      <rPr>
        <sz val="11"/>
        <rFont val="Arial"/>
        <family val="2"/>
      </rPr>
      <t>Main &amp; Annex Building</t>
    </r>
  </si>
  <si>
    <r>
      <t xml:space="preserve">Construction of Durbar Hall &amp; Personal Branch of </t>
    </r>
    <r>
      <rPr>
        <b/>
        <sz val="11"/>
        <rFont val="Arial"/>
        <family val="2"/>
      </rPr>
      <t>Raj Bhavan</t>
    </r>
  </si>
  <si>
    <t xml:space="preserve">Name of Work : Widening and Improvement of Road from  Durtlang  Leitan To  Sihphir Section  (Length  10.25  Km)  of  Aizawl - Durtlang - Lungdai - Kawnpui  Road in  the State Of Mizoram </t>
  </si>
  <si>
    <t xml:space="preserve">Name of Contractor : M/s SLT Infracon Private Limited  </t>
  </si>
  <si>
    <t>Date of Commencement : 14/07/2023</t>
  </si>
  <si>
    <t>Tender  Amount : Rs. 46.57 Crore</t>
  </si>
  <si>
    <t>Target date of Completion : 31/01/2025</t>
  </si>
  <si>
    <t>Agreement Amount : Rs. 35.53 Crore</t>
  </si>
  <si>
    <t>Revised Target date of Completion : NIL</t>
  </si>
  <si>
    <t>Scarifying</t>
  </si>
  <si>
    <t>m3</t>
  </si>
  <si>
    <t>14.7.23</t>
  </si>
  <si>
    <t>31.1.25</t>
  </si>
  <si>
    <t>Granular Sub-Base (GSB)</t>
  </si>
  <si>
    <t>Dry Lean Concrete (DLC)</t>
  </si>
  <si>
    <t>Pavement Quality Concrete (PQC)</t>
  </si>
  <si>
    <t>Road Marking</t>
  </si>
  <si>
    <t>Km Stone</t>
  </si>
  <si>
    <t>Crash barrier</t>
  </si>
  <si>
    <t>Public Works Department</t>
  </si>
  <si>
    <t>01.08.2023</t>
  </si>
  <si>
    <t>Rs. 3358.00
on 06.02.23</t>
  </si>
  <si>
    <t>Rs. 3374.42
on 02.09.25</t>
  </si>
  <si>
    <t>Name of Division : PWD Siaha Division</t>
  </si>
  <si>
    <t>5054: (2024-2025)</t>
  </si>
  <si>
    <t>5054: (2025-2026)</t>
  </si>
  <si>
    <t xml:space="preserve">Pothole Filling and resurfacing of Approach Road to Helipad Via DC Bungalow road </t>
  </si>
  <si>
    <t>20.11.2025</t>
  </si>
  <si>
    <t>21.01.2026</t>
  </si>
  <si>
    <t>Pothole filling and resurfacing of DC Bungalow Court Yard)</t>
  </si>
  <si>
    <t>Widening of pavement at selected locations on Circuit House to Bazar Traffic point road via Civil Hospital</t>
  </si>
  <si>
    <t>21.03.2026</t>
  </si>
  <si>
    <t>Construction of link drain at Tuisumpui Bridge site to prevent erosion of abutment foundation</t>
  </si>
  <si>
    <t>21.02.2026</t>
  </si>
  <si>
    <t>Pothole filling, Patch Repair &amp; Resurfacing of BRTF Road to Suakkunga Road (Police Outpost - Suakkunga Road) at Bualpui NG (0.000 - 1.200 kmp)</t>
  </si>
  <si>
    <t>Pothole filling, Patch Repair &amp; Resurfacing of Approach road to PHC Chhuarlung (0.000 - 0.370) km</t>
  </si>
  <si>
    <t>Restoration of RCC Slab Culvert on Maisa-Lawngban Road at Ch.2.80 km</t>
  </si>
  <si>
    <t>Construction of Lined Side Drain on Tipa 'V' - Tipa 'L' Road (Tipa Lal Veng Peng Thuam - Waiting Shed on NH-02 at Tipa 'V')</t>
  </si>
  <si>
    <t xml:space="preserve">Restoration of RCC Slab Culvert on Phura - Lungpuk Road at Ch. 15.80 km </t>
  </si>
  <si>
    <t>Total=</t>
  </si>
  <si>
    <t>To be done only after Multipurpose Hall is completed and this office is shifted.</t>
  </si>
  <si>
    <t>Structure completed.</t>
  </si>
  <si>
    <t>Nearly completed.</t>
  </si>
  <si>
    <t>To be done only after Segregation Cell is completed and this office is shifted.</t>
  </si>
  <si>
    <t>Work just started. Delayed due to change of site.</t>
  </si>
  <si>
    <t>To be done only after Female ward is completed and Male prisoners shifted.</t>
  </si>
  <si>
    <t>Is being used as Labour camp and site office. To be started after Basement of Bl-I is completd and labours can be shifted.</t>
  </si>
  <si>
    <t>Construction of Circuit House under DC Office
(SH: Construction of Circuit House at Saitual)</t>
  </si>
  <si>
    <t>rm</t>
  </si>
  <si>
    <t>Sr.Executive Engineer, PWD</t>
  </si>
  <si>
    <t>Kolasib Division.</t>
  </si>
  <si>
    <t>Sr. Executive Engineer, PWD.,</t>
  </si>
  <si>
    <t>Lunglei Building Project Division, Lunglei</t>
  </si>
  <si>
    <t>13.06.2025</t>
  </si>
  <si>
    <t>12.06.2027</t>
  </si>
  <si>
    <t>Short Term Maintenance Contract on NH-44A/108 Between km 16.670 to km 46.000 in the state of Mizoram. (Job No. RW/GHT/GHT/STMC/MZ/25-26/1)</t>
  </si>
  <si>
    <t>05.12.2025</t>
  </si>
  <si>
    <t>04.12.2026</t>
  </si>
  <si>
    <t>Short Term Maintenance Contract on NH-44A/108 Between km 46.000 to km 84.350 in the state of Mizoram. (Job No. RW/GHT/GHT/STMC/MZ/25-26/2)</t>
  </si>
  <si>
    <t>Short Term Maintenance Contract on NH-44A/108 Between km 84.350 to km 114.618 in the state of Mizoram. (Job No. RW/GHT/GHT/STMC/MZ/25-26/3)</t>
  </si>
  <si>
    <t>Sr. Executive Engneer, PWD.,
National Highway Division-I
Aizawl : Mizoram</t>
  </si>
  <si>
    <t>Contract after call of Restricted Tender</t>
  </si>
  <si>
    <t>Slope Protection</t>
  </si>
  <si>
    <t>Hume Pipe</t>
  </si>
  <si>
    <t>Lined Side Drain with Steel Grating</t>
  </si>
  <si>
    <t>Cable Duct</t>
  </si>
  <si>
    <t>Zebra Crossing</t>
  </si>
  <si>
    <t>Road Stud</t>
  </si>
  <si>
    <t>Foothpath</t>
  </si>
  <si>
    <t>Waiting Shed</t>
  </si>
  <si>
    <r>
      <t xml:space="preserve">Agreement Amount : </t>
    </r>
    <r>
      <rPr>
        <sz val="11"/>
        <color theme="1"/>
        <rFont val="Times New Roman"/>
        <family val="1"/>
      </rPr>
      <t>₹ 2,96,11,018.00</t>
    </r>
  </si>
  <si>
    <t>Unlined Side Drain</t>
  </si>
  <si>
    <t>(i) Restoration of collapsed road formation by Construction of Gabion wall at 1.400 kmp on DEO office to V.Zathanga Ground at L-IV, Lawngtlai</t>
  </si>
  <si>
    <t>17.00 Km</t>
  </si>
  <si>
    <t>09.07.2025</t>
  </si>
  <si>
    <t>(ii) Restoration of collapsed road formation by Construction of Retaining Wall at various locations on Thingfal-Mamte-Thlengang-Tuipui Road</t>
  </si>
  <si>
    <t>34.50 Km</t>
  </si>
  <si>
    <t>(iii) Restoration of collapsed road formation by Construction of Retaining Wall at various locations on Nalkawn to Chamdur Valley Road</t>
  </si>
  <si>
    <t>41.80 Km</t>
  </si>
  <si>
    <t>(iv) Restoration of collapsed road formation by Construction of Gabion wall at 3.200 kmp on Lawngtlai to Tuipui Ferry Road</t>
  </si>
  <si>
    <t>45.00 Km</t>
  </si>
  <si>
    <t>(v) Restoration of collapsed road formation at 6.700 kmp on Lawngtlai to Tuipui Ferry Road (Sh: Construction of Gabion wall, re-construction of HP culvert &amp; Repair of pavement)</t>
  </si>
  <si>
    <t>22.00 Km</t>
  </si>
  <si>
    <t>Project Division-II, Aizawl</t>
  </si>
  <si>
    <t>Physically completed Payment will be made by Aizawl Road South Division</t>
  </si>
  <si>
    <t xml:space="preserve">Hmuifang Division, Aibawk  </t>
  </si>
  <si>
    <t>Lunglei Road Division-I, Lunglei</t>
  </si>
  <si>
    <t>Aizawl : Mizoram</t>
  </si>
  <si>
    <t>Widening</t>
  </si>
  <si>
    <t>GSB</t>
  </si>
  <si>
    <t>Name of Division : Khawzawl Division.</t>
  </si>
  <si>
    <t>Name of Work</t>
  </si>
  <si>
    <t>Category of road</t>
  </si>
  <si>
    <t>Length (Km)</t>
  </si>
  <si>
    <t>Amount of Technical Sanction (Rs. Lakh)</t>
  </si>
  <si>
    <t>Date of Technical Sanction</t>
  </si>
  <si>
    <t>Financial Progress (amount Rs. Lakh)</t>
  </si>
  <si>
    <t>Physical Progress (in percentage)</t>
  </si>
  <si>
    <t>Expenditure upto end of the month</t>
  </si>
  <si>
    <t>Expenditure during the month</t>
  </si>
  <si>
    <t>Total expenditure upto end of the month</t>
  </si>
  <si>
    <t>Progress upto end of previous month</t>
  </si>
  <si>
    <t>Progress during the month</t>
  </si>
  <si>
    <t>Progress upto end of the month</t>
  </si>
  <si>
    <t>Financial Progress (%)</t>
  </si>
  <si>
    <t>31.01.26</t>
  </si>
  <si>
    <r>
      <t xml:space="preserve">Construction of New Campus   for </t>
    </r>
    <r>
      <rPr>
        <b/>
        <sz val="11"/>
        <rFont val="Arial"/>
        <family val="2"/>
      </rPr>
      <t>Govt. Aizawl West College Building</t>
    </r>
  </si>
  <si>
    <t>a. Administrative Building</t>
  </si>
  <si>
    <t>b. Academic Building)</t>
  </si>
  <si>
    <t>28.3.2025</t>
  </si>
  <si>
    <t>28.3.2026</t>
  </si>
  <si>
    <t>Executive Engineer, PWD</t>
  </si>
  <si>
    <t>Project Division-I</t>
  </si>
  <si>
    <t>Aizawl, Mizoram</t>
  </si>
  <si>
    <t>Saitual Division, Saitual.</t>
  </si>
  <si>
    <t>Physically Completed during Dec 2025</t>
  </si>
  <si>
    <t>STMC on NH 502 from Km 0.000 to Km 27.380 during 2025-2026  in the State of Mizoram</t>
  </si>
  <si>
    <t>09.12.2025</t>
  </si>
  <si>
    <t>08.12.2026</t>
  </si>
  <si>
    <t>Multi Modal Project Division</t>
  </si>
  <si>
    <t>Lawngtlai: Mizoram</t>
  </si>
  <si>
    <t>Sr.  Executive Engineer, PWD.,</t>
  </si>
  <si>
    <t>Lunglei Road Division-II, Lunglei</t>
  </si>
  <si>
    <t>Construction of Revenue Staff Qtr. Complex at Aizawl.</t>
  </si>
  <si>
    <t>b) Construction of Revenue Staff Quarters at College Veng, Aizawl</t>
  </si>
  <si>
    <r>
      <t>Sr. Executive Engineer, PWD</t>
    </r>
    <r>
      <rPr>
        <sz val="12"/>
        <color rgb="FF000000"/>
        <rFont val="Cambria"/>
        <family val="1"/>
      </rPr>
      <t xml:space="preserve"> </t>
    </r>
  </si>
  <si>
    <r>
      <t>Project  Division - IV</t>
    </r>
    <r>
      <rPr>
        <sz val="12"/>
        <color rgb="FF000000"/>
        <rFont val="Cambria"/>
        <family val="1"/>
      </rPr>
      <t xml:space="preserve"> </t>
    </r>
  </si>
  <si>
    <r>
      <t>Aizawl : Mizoram</t>
    </r>
    <r>
      <rPr>
        <sz val="12"/>
        <color rgb="FF000000"/>
        <rFont val="Cambria"/>
        <family val="1"/>
      </rPr>
      <t xml:space="preserve"> </t>
    </r>
  </si>
  <si>
    <t>ANNUAL PLAN (5054)(20224-2025)</t>
  </si>
  <si>
    <t>6.6.2025</t>
  </si>
  <si>
    <t>7.7.2025</t>
  </si>
  <si>
    <t>Name of Work :CONSTRUCTION OF LINK ROAD AND LAND IMPROVEMENT AT ZAWLPUI IN THE STATE OF MIZORAM</t>
  </si>
  <si>
    <t>Date of Commencement: 3rd May, 2025</t>
  </si>
  <si>
    <t>Division  Serchhip Division</t>
  </si>
  <si>
    <t>Agreement Amount: Rs. 9,63,30,359.97</t>
  </si>
  <si>
    <t>Period for Completion 18 Months</t>
  </si>
  <si>
    <t>Name of Contractor:-Evergreen Construction &amp; culsuntancy Khatla, Aizawl</t>
  </si>
  <si>
    <t>As per Agreement/Deviation</t>
  </si>
  <si>
    <t xml:space="preserve">Progress upto the end of last month </t>
  </si>
  <si>
    <t>Cum.Prog.Upto the end of this month</t>
  </si>
  <si>
    <t>Amount</t>
  </si>
  <si>
    <t>Land Improvement</t>
  </si>
  <si>
    <r>
      <t>M</t>
    </r>
    <r>
      <rPr>
        <vertAlign val="superscript"/>
        <sz val="12"/>
        <color theme="1"/>
        <rFont val="Times New Roman"/>
        <family val="1"/>
      </rPr>
      <t>3</t>
    </r>
  </si>
  <si>
    <t>Restoration fo Rain cuts</t>
  </si>
  <si>
    <t>Compaction of Original Ground (Sub-grade)</t>
  </si>
  <si>
    <t>Granular Sub-Base</t>
  </si>
  <si>
    <t>Concrete Pavement</t>
  </si>
  <si>
    <t>5 Years Maintenance</t>
  </si>
  <si>
    <t>Total :</t>
  </si>
  <si>
    <t>Name of Work :IMPROVEMENT OF SERCHHIP(CHAWMKAI) TO ZOTE SOUTH ROAD, SERCHHIP DISTRICT IN THE STATE OF MIZORAM</t>
  </si>
  <si>
    <t>Date of Commencement: 14th May, 2025</t>
  </si>
  <si>
    <t>Agreement Amount: Rs. 21,80,92,941.13</t>
  </si>
  <si>
    <t>Name of Contractor:-Huapzo Construction &amp; consultancy Services, bawnkawn Shalom, Aizawl</t>
  </si>
  <si>
    <t>WBM – II</t>
  </si>
  <si>
    <t>WBM – III</t>
  </si>
  <si>
    <t>Prime coat</t>
  </si>
  <si>
    <t>Tack coat</t>
  </si>
  <si>
    <t>OGPC</t>
  </si>
  <si>
    <t>Seal Coat</t>
  </si>
  <si>
    <t>Surface Drain</t>
  </si>
  <si>
    <t>Protection Wall</t>
  </si>
  <si>
    <t>Lined Side drain</t>
  </si>
  <si>
    <t>Culverts, H/P, Minor Bridge</t>
  </si>
  <si>
    <t>Road Furnitures</t>
  </si>
  <si>
    <t>Over all Physical Progress in Percentage =</t>
  </si>
  <si>
    <t>Name of Work :WIDENING &amp; IMPROVEMENT OF APPROACH ROAD TO PARAGLIDING GROUND AT SERCHHIP</t>
  </si>
  <si>
    <t>Date of Commencement: 8h May, 2025</t>
  </si>
  <si>
    <t>Agreement Amount: Rs. 3,45,63,310.77</t>
  </si>
  <si>
    <t>Name of Work :IMPROVEMENT OF KIKAWN TO HMARVENG, SERCHHIP</t>
  </si>
  <si>
    <t>Agreement Amount: Rs. 15,51,98,719.23</t>
  </si>
  <si>
    <t>Name of Contractor:-Studio Hamlet, Champhai Vengthlang, Champhai</t>
  </si>
  <si>
    <t>Embankment</t>
  </si>
  <si>
    <t>WBM – I</t>
  </si>
  <si>
    <t>Earthen shoulder</t>
  </si>
  <si>
    <t>H/P Culvert NP3</t>
  </si>
  <si>
    <t>(Sh : Between 143.85 - 152.00 Kmp) (Annual Plan 5054)</t>
  </si>
  <si>
    <t>( Rs. in lakh)</t>
  </si>
  <si>
    <t>Clearing and Grubbing Road Land</t>
  </si>
  <si>
    <t>Hec</t>
  </si>
  <si>
    <t>19.01.2026</t>
  </si>
  <si>
    <t>19.01.2027</t>
  </si>
  <si>
    <t>Subgrade &amp; Earthen Shoulder</t>
  </si>
  <si>
    <t>CC Pavement</t>
  </si>
  <si>
    <t>Interlocking Concrete Block</t>
  </si>
  <si>
    <t>RCC Causeway</t>
  </si>
  <si>
    <t xml:space="preserve">  Electrical Division, Aizawl.</t>
  </si>
  <si>
    <t xml:space="preserve">Source of Funding : PM DevINE </t>
  </si>
  <si>
    <t>h. Administration Building</t>
  </si>
  <si>
    <t>23.4.2025</t>
  </si>
  <si>
    <t>8.4.2025</t>
  </si>
  <si>
    <t>8.4.2026</t>
  </si>
  <si>
    <r>
      <t xml:space="preserve">Construction of </t>
    </r>
    <r>
      <rPr>
        <b/>
        <sz val="11"/>
        <rFont val="Arial"/>
        <family val="2"/>
      </rPr>
      <t>E-in-C, PHED</t>
    </r>
    <r>
      <rPr>
        <sz val="11"/>
        <rFont val="Arial"/>
        <family val="2"/>
      </rPr>
      <t xml:space="preserve"> Office at MINECO, Aizawl</t>
    </r>
  </si>
  <si>
    <t>25.3.2025</t>
  </si>
  <si>
    <t>25.3.2026</t>
  </si>
  <si>
    <r>
      <t xml:space="preserve">Modernization of Govt </t>
    </r>
    <r>
      <rPr>
        <b/>
        <sz val="11"/>
        <rFont val="Arial"/>
        <family val="2"/>
      </rPr>
      <t xml:space="preserve">Industrial Training Institute (ITI), </t>
    </r>
    <r>
      <rPr>
        <sz val="11"/>
        <rFont val="Arial"/>
        <family val="2"/>
      </rPr>
      <t>Aizawl</t>
    </r>
  </si>
  <si>
    <t>28.4.2025</t>
  </si>
  <si>
    <t>28.4.2026</t>
  </si>
  <si>
    <t>1.7.2026</t>
  </si>
  <si>
    <r>
      <rPr>
        <b/>
        <sz val="9"/>
        <color theme="1"/>
        <rFont val="Times New Roman"/>
        <family val="1"/>
      </rPr>
      <t xml:space="preserve"> On Going</t>
    </r>
    <r>
      <rPr>
        <sz val="9"/>
        <color theme="1"/>
        <rFont val="Times New Roman"/>
        <family val="1"/>
      </rPr>
      <t xml:space="preserve">
ES was accorded vide No.B.12031/17/2019-PWD(T) Dt.26.3.2020 (Rs.100 lakhs); No.G.20016/3/2021-FBT Dt.7.10.2021 (Rs.100 lakhs) and No. B.12031/29/2021-PWD(T) dt. 01.03.2023 (Rs. 100 lakhs) respectively,</t>
    </r>
    <r>
      <rPr>
        <b/>
        <sz val="9"/>
        <color theme="1"/>
        <rFont val="Times New Roman"/>
        <family val="1"/>
      </rPr>
      <t xml:space="preserve"> which totalled Rs.300 out of Rs. 415.00.</t>
    </r>
    <r>
      <rPr>
        <sz val="9"/>
        <color theme="1"/>
        <rFont val="Times New Roman"/>
        <family val="1"/>
      </rPr>
      <t xml:space="preserve">
The remaining balance/ ES was asked for Approval vide No.B.16012/6/22/T(ARS)/I/5  Dt.29th Sept,2022. It was regretted due to Financial Constraint as the year has been declared as year of consolidation vide No. B. 12031/17/2019-PWD(T) dt. 23rd July, 2024.</t>
    </r>
  </si>
  <si>
    <t>Open tender</t>
  </si>
  <si>
    <t>XI</t>
  </si>
  <si>
    <t>Maubawk to MINECO Bypass Road on Western Side under SASCI (2025-2026)</t>
  </si>
  <si>
    <t xml:space="preserve">Resurfacing leh Road within Aizawl City under Aizawl Road South Division </t>
  </si>
  <si>
    <t>♂11</t>
  </si>
  <si>
    <t>12=(8+10)</t>
  </si>
  <si>
    <t>13=(9+11)</t>
  </si>
  <si>
    <t>Restoration of Damages due to Cyclone Remal under SASCI, 2024-2025 under Kolasib Division</t>
  </si>
  <si>
    <t>ANNUAL MAINTENANCE OPERATION PLAN 3054 (Departmental</t>
  </si>
  <si>
    <t>Construction of Retaining Wall at Serkhan to Bagha Road Ch: 24.650 Kmp near N.Chaltlang</t>
  </si>
  <si>
    <t>Short Term Maintenance Contract on NH - 306A from km 0.00 to Km 10.00 &amp; from Km 33.00 to Km 45.00 in the State of Mizoram ( Job No. RW/GHT/STMC/MZ/25-26/8)</t>
  </si>
  <si>
    <t>443.23 lakh</t>
  </si>
  <si>
    <t>STMC</t>
  </si>
  <si>
    <t xml:space="preserve">( O) 23.09.2024
 (R1) 13.10.2025
(R2) 28.02.2026 </t>
  </si>
  <si>
    <t>Upgradation of Lengpui Airport (Upgradation of Runway to PCN 50)</t>
  </si>
  <si>
    <t>01.12.2025</t>
  </si>
  <si>
    <t>Sr.Executive Engineer,PWD</t>
  </si>
  <si>
    <t>National Highway Division - II</t>
  </si>
  <si>
    <t>19.5.2026</t>
  </si>
  <si>
    <t>Widening,Blacktopping and Improvement of of Road from Saihatlangkawn Beat post-Primary School-II - District Court Complex and Magistrate Residence.</t>
  </si>
  <si>
    <t>Strengthening of Chheihlu - Chakhang road from Ch.3.00km to Ch.5.00km.</t>
  </si>
  <si>
    <t>Siaha Division</t>
  </si>
  <si>
    <t>15.02.2026</t>
  </si>
  <si>
    <t>24.03.2026</t>
  </si>
  <si>
    <t>06.03.2026</t>
  </si>
  <si>
    <t>Construction of PHC at Chhuarlung, Mizoram</t>
  </si>
  <si>
    <t>22.12.2025</t>
  </si>
  <si>
    <t>22.12.2026</t>
  </si>
  <si>
    <t>Sl/
no</t>
  </si>
  <si>
    <t>Construction of Agriculture Link Road from BRTF Road to Sekulhkai at Hmunnuam Village</t>
  </si>
  <si>
    <t>7.00 Kms</t>
  </si>
  <si>
    <t>13.02.2026</t>
  </si>
  <si>
    <t>13.08.2026</t>
  </si>
  <si>
    <t>Construction of Agriculture Link Road from Diltlang to Telhpuichangzawl at Diltlang South</t>
  </si>
  <si>
    <t>2.00 Kms</t>
  </si>
  <si>
    <t>Construction of Agriculture Link Road from Diltlang to Changmual at Diltlang South Village</t>
  </si>
  <si>
    <t>5.00 Kms</t>
  </si>
  <si>
    <t>Civil Works Completed Electrification yet to start</t>
  </si>
  <si>
    <t>Work in Progress.
EOT under process</t>
  </si>
  <si>
    <t>Construction of Directorate of Economics &amp; Statistics Office at MINECO, Aizawl</t>
  </si>
  <si>
    <t>Contincency</t>
  </si>
  <si>
    <t>Quiality Control</t>
  </si>
  <si>
    <t>Over all Total</t>
  </si>
  <si>
    <t>Total:</t>
  </si>
  <si>
    <r>
      <rPr>
        <b/>
        <u/>
        <sz val="10"/>
        <color theme="1"/>
        <rFont val="Times New Roman"/>
        <family val="1"/>
      </rPr>
      <t>Fund :</t>
    </r>
    <r>
      <rPr>
        <sz val="10"/>
        <color theme="1"/>
        <rFont val="Times New Roman"/>
        <family val="1"/>
      </rPr>
      <t xml:space="preserve">
NABARD=Rs. 291.35 lakh
SASCE=Rs.217.10 lakh
</t>
    </r>
    <r>
      <rPr>
        <b/>
        <u/>
        <sz val="10"/>
        <color theme="1"/>
        <rFont val="Times New Roman"/>
        <family val="1"/>
      </rPr>
      <t xml:space="preserve">Expenditure : </t>
    </r>
    <r>
      <rPr>
        <b/>
        <sz val="10"/>
        <color theme="1"/>
        <rFont val="Times New Roman"/>
        <family val="1"/>
      </rPr>
      <t>NABARD=Rs.46.67
SASCE=Rs.86.15.</t>
    </r>
    <r>
      <rPr>
        <sz val="10"/>
        <color theme="1"/>
        <rFont val="Times New Roman"/>
        <family val="1"/>
      </rPr>
      <t xml:space="preserve">
Equipt. Adv. Recovery balance=Rs.8.037</t>
    </r>
  </si>
  <si>
    <t>26.01.2026</t>
  </si>
  <si>
    <t>26.05.2026</t>
  </si>
  <si>
    <t>Construction of Approach Road for Engineering College at Pukpui, Lunglei, Mizoram (SASCI)</t>
  </si>
  <si>
    <t>K. Laltluangkima, Tanhril, Aizawl</t>
  </si>
  <si>
    <t>02.02.2026</t>
  </si>
  <si>
    <t>02.02.2027</t>
  </si>
  <si>
    <t>(Rs.in lakh)</t>
  </si>
  <si>
    <t>NAME OF CONTRACTOR:</t>
  </si>
  <si>
    <t>DATE OF START :</t>
  </si>
  <si>
    <t>DATE OF COMPLETION :</t>
  </si>
  <si>
    <t>(Rs. In lakh)</t>
  </si>
  <si>
    <t>Details of works</t>
  </si>
  <si>
    <t>Subgrade</t>
  </si>
  <si>
    <t>15.8.2025</t>
  </si>
  <si>
    <t>15.6.2026</t>
  </si>
  <si>
    <t>Strengthening and Improvement of State Highways &amp; Other Roads under Mizoram under Central Circle (5054 under ARSD during 2025-26)</t>
  </si>
  <si>
    <t>Name of Work           : 5054-C.O. on Roads &amp; Bridges under Aizawl Road North Division for the year 2025-2026</t>
  </si>
  <si>
    <t>Name of Scheme       : State funding (5054)</t>
  </si>
  <si>
    <t>Sanctioned  Amount :  Rs. 254.74 lakh</t>
  </si>
  <si>
    <t>Agreement Amount  : Rs. 230.32 lakh</t>
  </si>
  <si>
    <t>Name of Contractor  : M/s Sumati Creative Infrastructure Pvt. Ltd., Dhanbad, Jharkhand</t>
  </si>
  <si>
    <t>Resurfacing of RIPANS  Approach Road</t>
  </si>
  <si>
    <t>Resurfacing of  Zonuam Internal road Part-II</t>
  </si>
  <si>
    <t>Patch repair of Industrial Complex road at Zuangtui (Hangi lunglen tlang)</t>
  </si>
  <si>
    <t>Construction of Flexible Pavement at Brigade Lower lane road</t>
  </si>
  <si>
    <t xml:space="preserve">Construction of Flexible Pavement at Brigade field ring road </t>
  </si>
  <si>
    <t>Improvement of Approach road to Central Jail at Sakawrtuichhun</t>
  </si>
  <si>
    <t>Construction of V-Shaped Side Drain at Leitan Thlanmual Road</t>
  </si>
  <si>
    <t>Widening of UPHC to Mualhnihna tuikhur road at Zemabawk</t>
  </si>
  <si>
    <t>SMBT near EFCI Church at Zembawk East</t>
  </si>
  <si>
    <t>Junction Improvement near Modern School at  Saron Veng</t>
  </si>
  <si>
    <t>18.00 Kms</t>
  </si>
  <si>
    <t>587.60 Kms</t>
  </si>
  <si>
    <t>Culverts</t>
  </si>
  <si>
    <t>38.00 Kms</t>
  </si>
  <si>
    <t>9000.00 Kms</t>
  </si>
  <si>
    <t>8706.00 Rm</t>
  </si>
  <si>
    <t>17.00 Kms</t>
  </si>
  <si>
    <t>1.00 Km</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</si>
  <si>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Thuhruk Lui Bridge on Agriculture Link Road at Mat   Phai, Serchhip and Bengbawng Zau at Durtlang, Aizawl District</t>
    </r>
  </si>
  <si>
    <r>
      <t xml:space="preserve">Name of Contractor: </t>
    </r>
    <r>
      <rPr>
        <sz val="11"/>
        <color theme="1"/>
        <rFont val="Times New Roman"/>
        <family val="1"/>
      </rPr>
      <t>Lalrintluangi, Durtlang Dawrkawn, Aizawl</t>
    </r>
  </si>
  <si>
    <r>
      <t xml:space="preserve">Agreement Amount : </t>
    </r>
    <r>
      <rPr>
        <sz val="11"/>
        <color theme="1"/>
        <rFont val="Times New Roman"/>
        <family val="1"/>
      </rPr>
      <t>₹ 2,38,41,678.00</t>
    </r>
  </si>
  <si>
    <r>
      <t xml:space="preserve">Date of Commencement: </t>
    </r>
    <r>
      <rPr>
        <sz val="11"/>
        <color theme="1"/>
        <rFont val="Times New Roman"/>
        <family val="1"/>
      </rPr>
      <t>19.09.2025</t>
    </r>
  </si>
  <si>
    <r>
      <t>Agreement No.:</t>
    </r>
    <r>
      <rPr>
        <sz val="11"/>
        <color theme="1"/>
        <rFont val="Times New Roman"/>
        <family val="1"/>
      </rPr>
      <t xml:space="preserve"> AGM-6/SE-CC/PWD/2025-2026   Dt. 04.09.2025</t>
    </r>
  </si>
  <si>
    <r>
      <t xml:space="preserve">Target date of Completion: </t>
    </r>
    <r>
      <rPr>
        <sz val="11"/>
        <color theme="1"/>
        <rFont val="Times New Roman"/>
        <family val="1"/>
      </rPr>
      <t>19.05.2026</t>
    </r>
  </si>
  <si>
    <r>
      <t xml:space="preserve">Name of Division : </t>
    </r>
    <r>
      <rPr>
        <sz val="11"/>
        <color theme="1"/>
        <rFont val="Times New Roman"/>
        <family val="1"/>
      </rPr>
      <t>Aizawl Road North Division</t>
    </r>
  </si>
  <si>
    <t>Thuhruk lui bridge on Agriculture link Road at Mat Phai, Serchhip</t>
  </si>
  <si>
    <t>19.09.2025</t>
  </si>
  <si>
    <t>Bengbawng Zau at Durtlang, Aizawl District</t>
  </si>
  <si>
    <t>Pavement</t>
  </si>
  <si>
    <t>RCC Frame Retaining Wall</t>
  </si>
  <si>
    <t>V-Shape Side Drain</t>
  </si>
  <si>
    <t>Drain Cover</t>
  </si>
  <si>
    <t>Cross Drain</t>
  </si>
  <si>
    <t>SITC of 13 Passenger Lift - 1 no., 2-opening, 900mm centre opening Stainless Steel Cable with Automatic Rescue Device (ARD) for Hydraulic Lift with Minor Civil Works at Lengpui Airport Mizoram</t>
  </si>
  <si>
    <t>08.09.2021</t>
  </si>
  <si>
    <t>01.04.2024</t>
  </si>
  <si>
    <t>Street Light Parking light at Lengpui Airport</t>
  </si>
  <si>
    <t>Estimate for I/E of Energy Meter for Terminal Building at Lengpui Airport</t>
  </si>
  <si>
    <t>Impvt/Upgradation of Operational/Non-Operational facilities of Lengpui Airport(SH:Northern Side Baggage conveyor belt)</t>
  </si>
  <si>
    <t>22.07.2024</t>
  </si>
  <si>
    <t>18.12.2024</t>
  </si>
  <si>
    <t>Impvt/Upgradation of Operational/Non-Operational facilities of Lengpui Airport(SH:Southern Side Baggage conveyor belt)</t>
  </si>
  <si>
    <t>SITC of Signages for Lengpui Airport Terminal Building at Ground Floor</t>
  </si>
  <si>
    <t>31.10.2025</t>
  </si>
  <si>
    <t>SITC of Signages for Lengpui Airport Terminal Building at First Floor</t>
  </si>
  <si>
    <t>SITC of Arrival Carousal No.1 at Ground Floor Lengpui Airport Terminal Building</t>
  </si>
  <si>
    <t>27.01.2026</t>
  </si>
  <si>
    <t>27.07.26</t>
  </si>
  <si>
    <t>SITC of Arrival Carousal No.2 at Ground Floor Lengpui Airport Terminal Building</t>
  </si>
  <si>
    <t>SITC of Electrical Installation for Arrival Carousal (No.1&amp;No.2) at Ground Floor Lengpui Airport Terminal Building</t>
  </si>
  <si>
    <t>SITC of Multi V-VRF Air Conditioning System (185.6TR) for Arrival Hall (Northern Side) at Lengpui Airport Terminal Building Ground Floor.</t>
  </si>
  <si>
    <t>SITC of Multi V-VRF Air Conditioning System (176TR) for Arrival Hall (Southern Side) at Lengpui Airport Terminal Building Ground Floor.</t>
  </si>
  <si>
    <t>25.04.26</t>
  </si>
  <si>
    <t>16.01.2028</t>
  </si>
  <si>
    <t>Since inception (cummulative)</t>
  </si>
  <si>
    <t>Since inception (Cummulative)</t>
  </si>
  <si>
    <t>2 nos. of UC's submitted: 
1) 61.09 Crore 
2) 51.48 Crore</t>
  </si>
  <si>
    <t>Bill paid to the Contractor</t>
  </si>
  <si>
    <t>Rs. 96.77Cr</t>
  </si>
  <si>
    <t>Financial Progress of the Contractor</t>
  </si>
  <si>
    <t>Direction and Place identification</t>
  </si>
  <si>
    <t>LAWNGTLAI DIVISION</t>
  </si>
  <si>
    <t>Source of funding&amp;Name of work/Project</t>
  </si>
  <si>
    <t>NABARD/ Improvement and Strengthening of Nalkawn - Chamdur Valley (NCV) (Section I &amp; II) Road Under NABARD</t>
  </si>
  <si>
    <t>(Rs in lakh)</t>
  </si>
  <si>
    <t>Sl
No</t>
  </si>
  <si>
    <t xml:space="preserve">Items of work
</t>
  </si>
  <si>
    <t>Approved 
(Rs in lakh)</t>
  </si>
  <si>
    <t>Date of
commencement</t>
  </si>
  <si>
    <t>Target 
dateof 
completion</t>
  </si>
  <si>
    <t xml:space="preserve">Cummulative progress
at the end of last month </t>
  </si>
  <si>
    <t xml:space="preserve">Achievement of Works
during the month </t>
  </si>
  <si>
    <t xml:space="preserve">Overall
cummulative
achievement </t>
  </si>
  <si>
    <t xml:space="preserve">
Remarks</t>
  </si>
  <si>
    <t xml:space="preserve">Mode of
contract </t>
  </si>
  <si>
    <t>physical</t>
  </si>
  <si>
    <t>Clearance of permanent landslip</t>
  </si>
  <si>
    <t>09.08.2019</t>
  </si>
  <si>
    <t>H/P Culvert</t>
  </si>
  <si>
    <t>Pavement Works:-</t>
  </si>
  <si>
    <t xml:space="preserve">Sub Grade </t>
  </si>
  <si>
    <t>WBM - I</t>
  </si>
  <si>
    <t>c)</t>
  </si>
  <si>
    <t>WBM - II</t>
  </si>
  <si>
    <t>d)</t>
  </si>
  <si>
    <t>Surface Course</t>
  </si>
  <si>
    <t>3% Contingencies =</t>
  </si>
  <si>
    <t>8% GST =</t>
  </si>
  <si>
    <t>1% Labour cess =</t>
  </si>
  <si>
    <t>Grand Total =</t>
  </si>
  <si>
    <t>* Physical progress percentege is updated considering weightage of each items .</t>
  </si>
  <si>
    <t>Name of Road</t>
  </si>
  <si>
    <t>Financial Progress
(Amount Rs. Lakh)</t>
  </si>
  <si>
    <t>Physical Progress
(in percentage)</t>
  </si>
  <si>
    <t>Expenditure upto end of previous month</t>
  </si>
  <si>
    <t>Total Expenditure upto end of the month</t>
  </si>
  <si>
    <t xml:space="preserve">Repair of Pukzing to Silsury Road at essential stretches </t>
  </si>
  <si>
    <t>17.09.2025</t>
  </si>
  <si>
    <t xml:space="preserve">Repair of Phuldungsei to Parvatui Road at essential stretches </t>
  </si>
  <si>
    <t>Repair of Approcah from Marpara Road to Lallen</t>
  </si>
  <si>
    <t>Construction of Retaining Wall in W.Phaileng at essential places</t>
  </si>
  <si>
    <t>Construction of Retaining Wall at Ch:0.150Kmp on approach to Khawrihnim Godown</t>
  </si>
  <si>
    <t>Patch repair and resurfacing of Dintharkawn to SDO Civil Complex at W.Phaileng</t>
  </si>
  <si>
    <t>Construction of V-shape side drain on W.Phaileng Town Roads</t>
  </si>
  <si>
    <t>Construction of Retaining Wall on approach road to Agriculture Complex at W.Phaileng</t>
  </si>
  <si>
    <t>Name of Division :</t>
  </si>
  <si>
    <t>Mamit Division</t>
  </si>
  <si>
    <t>Source of funding :</t>
  </si>
  <si>
    <t>Name of Contractor :</t>
  </si>
  <si>
    <t>H. Zorempuia</t>
  </si>
  <si>
    <t>Approved Cost
(Rs. In lakh)</t>
  </si>
  <si>
    <t>Restoration of Damage Due to Cyclone Remal Under Mamit, Kawrthah and Kolasib Division</t>
  </si>
  <si>
    <t>MONTHLY PROGRESS REPORT FOR THE MONTH OF MARCH 2026</t>
  </si>
  <si>
    <t>15.10.2025</t>
  </si>
  <si>
    <t>Sr.Executive Engineer, PWD.,
Project Division - III
Aizawl, Mizoram</t>
  </si>
  <si>
    <t>02.03.2025</t>
  </si>
  <si>
    <t>18.04.2025</t>
  </si>
  <si>
    <t>5.9.2026</t>
  </si>
  <si>
    <t>NABARD RIDF- XXX</t>
  </si>
  <si>
    <t>Construction Of Urban Primary Health Centre at Champhai</t>
  </si>
  <si>
    <t>Construction Of Ngopa CHC</t>
  </si>
  <si>
    <t>Construction Of Kawlkulh PHC</t>
  </si>
  <si>
    <t>16.12.2026</t>
  </si>
  <si>
    <t>17.12.2026</t>
  </si>
  <si>
    <t xml:space="preserve">The local NGO's wanted to shift the layout of the hospital main building towards the backside and lowering of the courtyard which will involve additional fund. The matter is brought to Health Department and decision is awaited. Work for quarters only in progress.
</t>
  </si>
  <si>
    <t>NESIDS (OTRI)</t>
  </si>
  <si>
    <t>Upgradation of Infrastructures in GM Higher Secondary School at Champhai, Mizoram</t>
  </si>
  <si>
    <t>7.10.2026</t>
  </si>
  <si>
    <t>Fire &amp; Emergency Services Department</t>
  </si>
  <si>
    <t>Fire Station Khawzawl</t>
  </si>
  <si>
    <t>Fire Station Saitual</t>
  </si>
  <si>
    <t>15.11.2025</t>
  </si>
  <si>
    <t>Works completed</t>
  </si>
  <si>
    <t>Construction of Saiphal - Hortoki Road (21.150 km)</t>
  </si>
  <si>
    <t>Improvement of Approach road at Mamit (NH 44A) Junction to GSA playgroaund</t>
  </si>
  <si>
    <t>Short Term Maintenance Contract on NH-6 (Spur) from km 0.000 to 38.000 in the state of Mizoram (Job No. RW/GHT/STMC/MZ/25-26/4)</t>
  </si>
  <si>
    <r>
      <t xml:space="preserve">Work in Progress. </t>
    </r>
    <r>
      <rPr>
        <i/>
        <sz val="11"/>
        <color theme="1"/>
        <rFont val="Times New Roman"/>
        <family val="1"/>
      </rPr>
      <t>Secured Advance Granted Rs. 243.00 lakh</t>
    </r>
  </si>
  <si>
    <r>
      <t xml:space="preserve">Work in Progress
</t>
    </r>
    <r>
      <rPr>
        <i/>
        <sz val="11"/>
        <color theme="1"/>
        <rFont val="Times New Roman"/>
        <family val="1"/>
      </rPr>
      <t>Secured Advance Granted for 
Rs. 213.55 lakh</t>
    </r>
  </si>
  <si>
    <r>
      <t xml:space="preserve">Work in Progress
</t>
    </r>
    <r>
      <rPr>
        <i/>
        <sz val="11"/>
        <color theme="1"/>
        <rFont val="Times New Roman"/>
        <family val="1"/>
      </rPr>
      <t>Secured Advance Granted for 
Rs. 104.91 lakh</t>
    </r>
  </si>
  <si>
    <t>Work under SASCI
2025 - 2026 Part -I</t>
  </si>
  <si>
    <t>Construction of Hlimen &amp; Saikhamakawn Community Hall</t>
  </si>
  <si>
    <t>09.03.2026</t>
  </si>
  <si>
    <t>09.03.2027</t>
  </si>
  <si>
    <t>Work  just started</t>
  </si>
  <si>
    <t>HRDEM (MoHFW)</t>
  </si>
  <si>
    <t>Construction of National Emergency Life Support (NELS) at ZMC/H, Falkawn</t>
  </si>
  <si>
    <t>20.01.2027</t>
  </si>
  <si>
    <t>Maintenance of Roads within Lawngtlai Town under 5054 (R&amp;B)</t>
  </si>
  <si>
    <t>Date of Start of Work</t>
  </si>
  <si>
    <t>Time of Completion</t>
  </si>
  <si>
    <t>JH. Vanramngaia, Vengpui - II Lawngtlai</t>
  </si>
  <si>
    <t>PWD, Lawngtlai Division</t>
  </si>
  <si>
    <t>T. Lawmchhunga, Chandmary: Lawngtlai</t>
  </si>
  <si>
    <t>Construction of Agriculture Link Road from Ngengpuikai to Khangapuilui at Ngengpuikai Village</t>
  </si>
  <si>
    <t>H. Lalnghakzuala, Council Veng, Lawngtlai</t>
  </si>
  <si>
    <t>Construction of Agriculture Link Road from Chawngtelui to Ramri Lui at Chawngtelui Village</t>
  </si>
  <si>
    <t>Improvement of PCC Approach Road to Blue Mount Cluster (Zau) 11kms at Vanhne, Lunglei</t>
  </si>
  <si>
    <t>Vaube Projects</t>
  </si>
  <si>
    <t>Dt.10th February 2026</t>
  </si>
  <si>
    <t>Dt.10th February 2027</t>
  </si>
  <si>
    <t>Compacting Original Ground supporting Subgrade etc.</t>
  </si>
  <si>
    <t>Secured advanced amounting to Rs 124267.00 Submitted on dt.20.3.2026</t>
  </si>
  <si>
    <t>PCC M 25 Pavement</t>
  </si>
  <si>
    <t>In Progress
(Rs. 39,64,426.00 kept in D - III)</t>
  </si>
  <si>
    <r>
      <t xml:space="preserve">Name of Work : </t>
    </r>
    <r>
      <rPr>
        <sz val="10"/>
        <color theme="1"/>
        <rFont val="Times New Roman"/>
        <family val="1"/>
      </rPr>
      <t>Balance Work for Construction of Two Lane Road From Sihhmui To Ramrikawn Road (Stage-I: Length 14.50 Kms)</t>
    </r>
  </si>
  <si>
    <r>
      <t xml:space="preserve">Name of Contractor: </t>
    </r>
    <r>
      <rPr>
        <sz val="10"/>
        <color theme="1"/>
        <rFont val="Times New Roman"/>
        <family val="1"/>
      </rPr>
      <t>F. Lalawmpuia, Tuikual S</t>
    </r>
  </si>
  <si>
    <t>Agreement Amount : Rs. 8,74,00,000.00</t>
  </si>
  <si>
    <t>Date of Commencement: 12.03.2026</t>
  </si>
  <si>
    <r>
      <t>Agreement No.:</t>
    </r>
    <r>
      <rPr>
        <sz val="10"/>
        <color theme="1"/>
        <rFont val="Times New Roman"/>
        <family val="1"/>
      </rPr>
      <t xml:space="preserve"> AGM - 21/SBD/CE-HW/2025-26   Dt. 25.02.2026</t>
    </r>
  </si>
  <si>
    <t>Target date of Completion: 12.09.2027</t>
  </si>
  <si>
    <r>
      <t xml:space="preserve">Name of Division : </t>
    </r>
    <r>
      <rPr>
        <sz val="10"/>
        <color theme="1"/>
        <rFont val="Times New Roman"/>
        <family val="1"/>
      </rPr>
      <t>Aizawl Road North Division</t>
    </r>
  </si>
  <si>
    <r>
      <t xml:space="preserve">Source of funding : </t>
    </r>
    <r>
      <rPr>
        <sz val="10"/>
        <color theme="1"/>
        <rFont val="Times New Roman"/>
        <family val="1"/>
      </rPr>
      <t>CRIF</t>
    </r>
  </si>
  <si>
    <r>
      <t>Approved Cost 
(</t>
    </r>
    <r>
      <rPr>
        <b/>
        <sz val="10"/>
        <color theme="1"/>
        <rFont val="Calibri"/>
        <family val="2"/>
      </rPr>
      <t>₹</t>
    </r>
    <r>
      <rPr>
        <b/>
        <sz val="10"/>
        <color theme="1"/>
        <rFont val="Times New Roman"/>
        <family val="1"/>
      </rPr>
      <t xml:space="preserve"> in lakh)</t>
    </r>
  </si>
  <si>
    <t>A.</t>
  </si>
  <si>
    <t>FORMATION  CUTTING :</t>
  </si>
  <si>
    <t>12.03.2026</t>
  </si>
  <si>
    <t>12.09.2027</t>
  </si>
  <si>
    <t>Clearing, setting, etc.</t>
  </si>
  <si>
    <t>Earthwork (Formation Cutting)</t>
  </si>
  <si>
    <t>B.</t>
  </si>
  <si>
    <t>SIDE  DRAINS :</t>
  </si>
  <si>
    <t>Unlined Side drain</t>
  </si>
  <si>
    <t xml:space="preserve">Concrete lined drain </t>
  </si>
  <si>
    <t>C.</t>
  </si>
  <si>
    <t>RETAINING STRUCTURES :</t>
  </si>
  <si>
    <t>RETAINING WALL</t>
  </si>
  <si>
    <t>D.</t>
  </si>
  <si>
    <t>CROSS DRAINAGE  WORKS :</t>
  </si>
  <si>
    <t>HP CULVERT</t>
  </si>
  <si>
    <t>BOX CULVERT</t>
  </si>
  <si>
    <t>Type- III    (7m X 7m)</t>
  </si>
  <si>
    <t>E</t>
  </si>
  <si>
    <t>RCC Counterfort Rwall</t>
  </si>
  <si>
    <r>
      <rPr>
        <b/>
        <sz val="11"/>
        <color theme="1"/>
        <rFont val="Times New Roman"/>
        <family val="1"/>
      </rPr>
      <t>Name of Work</t>
    </r>
    <r>
      <rPr>
        <b/>
        <sz val="10"/>
        <color theme="1"/>
        <rFont val="Times New Roman"/>
        <family val="1"/>
      </rPr>
      <t xml:space="preserve"> : </t>
    </r>
    <r>
      <rPr>
        <sz val="10"/>
        <color theme="1"/>
        <rFont val="Times New Roman"/>
        <family val="1"/>
      </rPr>
      <t>Repair and</t>
    </r>
    <r>
      <rPr>
        <b/>
        <sz val="10"/>
        <color theme="1"/>
        <rFont val="Times New Roman"/>
        <family val="1"/>
      </rPr>
      <t xml:space="preserve"> </t>
    </r>
    <r>
      <rPr>
        <sz val="10.5"/>
        <color theme="1"/>
        <rFont val="Times New Roman"/>
        <family val="1"/>
      </rPr>
      <t>Resurfacing of Zuangtui to Muthi Road</t>
    </r>
  </si>
  <si>
    <r>
      <t xml:space="preserve">Name of Contractor: </t>
    </r>
    <r>
      <rPr>
        <sz val="11"/>
        <color theme="1"/>
        <rFont val="Times New Roman"/>
        <family val="1"/>
      </rPr>
      <t>H. Lalrema, Khatla South Veng, Aizawl</t>
    </r>
  </si>
  <si>
    <r>
      <t xml:space="preserve">Agreement Amount : </t>
    </r>
    <r>
      <rPr>
        <sz val="11"/>
        <color theme="1"/>
        <rFont val="Times New Roman"/>
        <family val="1"/>
      </rPr>
      <t>₹ 39,43,560.00</t>
    </r>
  </si>
  <si>
    <r>
      <t xml:space="preserve">Date of Commencement: </t>
    </r>
    <r>
      <rPr>
        <sz val="11"/>
        <color theme="1"/>
        <rFont val="Times New Roman"/>
        <family val="1"/>
      </rPr>
      <t>04.02.2026</t>
    </r>
  </si>
  <si>
    <r>
      <t>Agreement No.:</t>
    </r>
    <r>
      <rPr>
        <sz val="11"/>
        <color theme="1"/>
        <rFont val="Times New Roman"/>
        <family val="1"/>
      </rPr>
      <t xml:space="preserve"> T-11013/115/25/ARN/AGM/2   Dt. 21.01.2026</t>
    </r>
  </si>
  <si>
    <r>
      <t xml:space="preserve">Target date of Completion: </t>
    </r>
    <r>
      <rPr>
        <sz val="11"/>
        <color theme="1"/>
        <rFont val="Times New Roman"/>
        <family val="1"/>
      </rPr>
      <t>04.05.2026</t>
    </r>
  </si>
  <si>
    <t>Source of funding:  5054</t>
  </si>
  <si>
    <t>Scarifying Existing Granular Surface</t>
  </si>
  <si>
    <t>04.02.2026</t>
  </si>
  <si>
    <t>04.05.2026</t>
  </si>
  <si>
    <t>(Rs. 39,43,560.00 kept in D - III)</t>
  </si>
  <si>
    <t>Water Bound Macadam</t>
  </si>
  <si>
    <t>Close Graded Premix Surfacing/Mixed Seal Surfacing</t>
  </si>
  <si>
    <r>
      <rPr>
        <b/>
        <sz val="11"/>
        <color theme="1"/>
        <rFont val="Times New Roman"/>
        <family val="1"/>
      </rPr>
      <t>Name of Work</t>
    </r>
    <r>
      <rPr>
        <b/>
        <sz val="10"/>
        <color theme="1"/>
        <rFont val="Times New Roman"/>
        <family val="1"/>
      </rPr>
      <t xml:space="preserve"> : </t>
    </r>
    <r>
      <rPr>
        <sz val="10.5"/>
        <color theme="1"/>
        <rFont val="Times New Roman"/>
        <family val="1"/>
      </rPr>
      <t>Resurfacing of Approach Road to Bungbangla at Zemabawk</t>
    </r>
  </si>
  <si>
    <r>
      <t xml:space="preserve">Name of Contractor: </t>
    </r>
    <r>
      <rPr>
        <sz val="11"/>
        <color theme="1"/>
        <rFont val="Times New Roman"/>
        <family val="1"/>
      </rPr>
      <t>Lalsangliani, Kanan Veng, Aizawl</t>
    </r>
  </si>
  <si>
    <r>
      <t xml:space="preserve">Agreement Amount : </t>
    </r>
    <r>
      <rPr>
        <sz val="11"/>
        <color theme="1"/>
        <rFont val="Times New Roman"/>
        <family val="1"/>
      </rPr>
      <t>₹ 42,97,915.00</t>
    </r>
  </si>
  <si>
    <r>
      <t>Agreement No.:</t>
    </r>
    <r>
      <rPr>
        <sz val="11"/>
        <color theme="1"/>
        <rFont val="Times New Roman"/>
        <family val="1"/>
      </rPr>
      <t xml:space="preserve"> T-11013/115/25/ARN/AGM/3   Dt. 21.01.2026</t>
    </r>
  </si>
  <si>
    <t>Open Graded Premix Surfacing</t>
  </si>
  <si>
    <r>
      <t xml:space="preserve">Name of Work : </t>
    </r>
    <r>
      <rPr>
        <sz val="9"/>
        <color theme="1"/>
        <rFont val="Times New Roman"/>
        <family val="1"/>
      </rPr>
      <t>Widening and Pavement of roads from Federation Enclave, Ainawn to Luangmual Thlanmual via Gan Sabra Luangmual under
                             SASCI 2025-2026 Part-I</t>
    </r>
  </si>
  <si>
    <r>
      <t xml:space="preserve">Name of Contractor : </t>
    </r>
    <r>
      <rPr>
        <sz val="9"/>
        <color theme="1"/>
        <rFont val="Times New Roman"/>
        <family val="1"/>
      </rPr>
      <t>LL Consultancy, Chhinga Veng</t>
    </r>
  </si>
  <si>
    <r>
      <t xml:space="preserve">Agreement Amount : </t>
    </r>
    <r>
      <rPr>
        <sz val="9"/>
        <color theme="1"/>
        <rFont val="Times New Roman"/>
        <family val="1"/>
      </rPr>
      <t>₹ 2,57,53,982.11</t>
    </r>
  </si>
  <si>
    <r>
      <t xml:space="preserve">Date of Start of Work : </t>
    </r>
    <r>
      <rPr>
        <sz val="9"/>
        <color theme="1"/>
        <rFont val="Times New Roman"/>
        <family val="1"/>
      </rPr>
      <t>25.02.2026</t>
    </r>
  </si>
  <si>
    <r>
      <t>Agreement No.:</t>
    </r>
    <r>
      <rPr>
        <sz val="9"/>
        <color theme="1"/>
        <rFont val="Times New Roman"/>
        <family val="1"/>
      </rPr>
      <t xml:space="preserve"> AGM-18/SBD/CE-HW/2025-2026   Dt. 10.02.2026</t>
    </r>
  </si>
  <si>
    <r>
      <t xml:space="preserve">Stipulated Date of Completion : </t>
    </r>
    <r>
      <rPr>
        <sz val="9"/>
        <color theme="1"/>
        <rFont val="Times New Roman"/>
        <family val="1"/>
      </rPr>
      <t>25.02.2027</t>
    </r>
  </si>
  <si>
    <r>
      <t xml:space="preserve">Name of Division :   </t>
    </r>
    <r>
      <rPr>
        <sz val="9"/>
        <color theme="1"/>
        <rFont val="Times New Roman"/>
        <family val="1"/>
      </rPr>
      <t>Aizawl Road North Sub-Division-III</t>
    </r>
  </si>
  <si>
    <r>
      <t xml:space="preserve">Source of funding:   </t>
    </r>
    <r>
      <rPr>
        <sz val="9"/>
        <color theme="1"/>
        <rFont val="Times New Roman"/>
        <family val="1"/>
      </rPr>
      <t>SASCI-I</t>
    </r>
  </si>
  <si>
    <t>Extension of Hume Pipe Culvert</t>
  </si>
  <si>
    <t>V-shaped Side Drain</t>
  </si>
  <si>
    <t>Rs. 347.15 lakhs bill forwarded to Executive Engineer, Aizawl Road South Division for payment being the Nodal Officer for payment</t>
  </si>
  <si>
    <t>EI &amp; ISC</t>
  </si>
  <si>
    <t xml:space="preserve"> Improvement of Tuipuibari to W.Kawnpui Road, (0.00 - 9.00 Kmp) under EI &amp; ISC Scheme</t>
  </si>
  <si>
    <t>20.03.2020</t>
  </si>
  <si>
    <t>20.03.2022</t>
  </si>
  <si>
    <t>PROGRESS REPORT OF STRENGTHENING AND IMPROVEMENT OF STATE ROAD FOR THE MONTH OF MARCH 2026 (3054 )</t>
  </si>
  <si>
    <t>PROGRESS REPORT OF ANNUAL MAINTENANCE ACTION PLAN 2025-2026 FOR THE MONTH OF MARCH 2026 (3054)</t>
  </si>
  <si>
    <t>Pothole filling &amp; Resurfacing of PWD Complex Internal Roads at Mamit</t>
  </si>
  <si>
    <t xml:space="preserve">Flexible Pavement of Footpath - Ring Road at Mamit </t>
  </si>
  <si>
    <t>PCC V-shape Side Drain</t>
  </si>
  <si>
    <t>176.00m</t>
  </si>
  <si>
    <t>Resurfacing of Approach Road to PHC Complex at W.Phaileng</t>
  </si>
  <si>
    <t>Resurfacing of Road from H/S Veng to charkawn via Bazar at Mamit</t>
  </si>
  <si>
    <t>Pothole filling &amp; Resurfacing of DC Complex Internal Roads at Mamit</t>
  </si>
  <si>
    <t>Pothole filling &amp; Resurfacing of Approach Road to RD Complex at W.Phaileng</t>
  </si>
  <si>
    <t>Resurfacing of Approach Road to Agriculture Complex at W.Phaileng</t>
  </si>
  <si>
    <t>Resurfacing of Approach Road to P &amp; E Office Complex at Mamit</t>
  </si>
  <si>
    <t>Resurfacing of Approach Road to SP Qtrs Complex at Mamit</t>
  </si>
  <si>
    <t>Pothole Filling &amp; Resurfacing from CMO Qtrs to Ngarpet Road at Mamit</t>
  </si>
  <si>
    <t>Pothole Filling &amp; Resurfacing of Approach Road  and Internal Roads PHED Complex at Mamit</t>
  </si>
  <si>
    <t>Restoration of raincut and petty landslips on Tuipuibari to W.Kawnpui Road(9.00 - 18.00 km)</t>
  </si>
  <si>
    <t>Pothole Fiiiling &amp; Resurfacing of Approach Road to Belleikawn Road at W.Phaileng</t>
  </si>
  <si>
    <t>PROGRESS REPORT OF ROAD SAFETY MEASURES UNDER MAMIT FOR THE MONTH OF MARCH 2026 (3054)</t>
  </si>
  <si>
    <t>Road safety measures for Mamit Town</t>
  </si>
  <si>
    <t>18.03.2026</t>
  </si>
  <si>
    <t>PROGRESS REPORT OF STRENGTHENING AND IMPROVEMENT OF STATE ROAD FOR THE MONTH OF MARCH 2026 ( 5054 )</t>
  </si>
  <si>
    <t>Profile Correction of Road from PWD Office - DC Office at Mamit</t>
  </si>
  <si>
    <t>Construction of Retaing Wall on Tourist Lodge-PHC at W.Phaileng</t>
  </si>
  <si>
    <t>Construction of PCC Pavement on Approach Road to Helipad at W.Phaileng (Balance Portion)</t>
  </si>
  <si>
    <t>500 Cr</t>
  </si>
  <si>
    <t>Total Expenditure  (Exclusive of Mobilisation Advance) Crore</t>
  </si>
  <si>
    <t>=</t>
  </si>
  <si>
    <t>Upgradation &amp; Augmentation of Hridaikawn to Pharbawkkawn Road, Aizawl District under SASCI 2025-26 Part-I</t>
  </si>
  <si>
    <t>Earthwork for widening (including unline side drain)</t>
  </si>
  <si>
    <t>Construction of rigid pavement on Hridaikawn to Pharbawkkawn (Aizawl Western bypass)</t>
  </si>
  <si>
    <t>Bituminous Concrete on Hridaikawn to Pharbawkkawn (0+000 km to 0+680 km - repair of existing flexible pavement</t>
  </si>
  <si>
    <t>New Alignment of Road (Masihi Sangati Church to Mission Vengthlang Cemetery Road), Aizawl</t>
  </si>
  <si>
    <t>Construction of Retaining Wall</t>
  </si>
  <si>
    <t>Annual Plan 5054 R&amp;B Untied Fund under Aizawl Road South Division during 2025-2026</t>
  </si>
  <si>
    <t>Patch Repair and Seal Coat at various places</t>
  </si>
  <si>
    <t>Resurfacing at various places</t>
  </si>
  <si>
    <t>Construction of Rigid Pavement on Pharbawk to Mauhak internal road via Haimual Tlangnuam West</t>
  </si>
  <si>
    <t>Construction of Turning Point at Maubawk Tamdo veng</t>
  </si>
  <si>
    <t>Work physically completed</t>
  </si>
  <si>
    <t>Upgradation of Zotlang to Tlangsam Road in Champhai District</t>
  </si>
  <si>
    <t>9.2.2026</t>
  </si>
  <si>
    <t>9.2.2027</t>
  </si>
  <si>
    <t>Construction of last mile connectivity road Selam to Kawlbem, Lungphunlian to Khuangphah</t>
  </si>
  <si>
    <t>Improvement &amp; Strengthening of Champhai Town Road (SH: 1. Improvement &amp; Strengthening of District Hospital to DC Office at Keifangtlang, Champhai)</t>
  </si>
  <si>
    <t>23.3.2026</t>
  </si>
  <si>
    <t>23.6.2026</t>
  </si>
  <si>
    <t>Improvement &amp; Strengthening of Champhai Town Road (SH: 2. Improvement &amp; Strengthening of Bethel kawn to DFO Office (Eastern), Champhai)</t>
  </si>
  <si>
    <t>23.3.2027</t>
  </si>
  <si>
    <t>Improvement &amp; Strengthening of Champhai Town Road (SH: 3. Reconstruction of Khuangleng - Vanzau - Bungzung Road (Severely Damaged Portion)</t>
  </si>
  <si>
    <t>18.3.2026</t>
  </si>
  <si>
    <t>18.8.2026</t>
  </si>
  <si>
    <t>Improvement &amp; Strengthening of Champhai Town Road (SH: 4. Awmpui Bazar to Vety Road via LM MS(Awmpui Bazar Vety Road) ph - III)</t>
  </si>
  <si>
    <t>Construction of HP Culvert, Breast wall, extension of apron and restoration of damaged pavement at Sazep village on Leithum to Vangchhe road</t>
  </si>
  <si>
    <t>Repair of damaged pavement surface of Hnahlan to Tualcheng road 0.000 -13.780 Km</t>
  </si>
  <si>
    <t>Name of Division         :  Tlabung Division</t>
  </si>
  <si>
    <t>Approved Cost 
(in Lakh)</t>
  </si>
  <si>
    <t>Target Dt. Of Completion</t>
  </si>
  <si>
    <t>Overall Physical achievement in %</t>
  </si>
  <si>
    <t>NAME OF ROAD        : Improvement of Chawngte - Borapansury Road (0.000-30.00)KMP</t>
  </si>
  <si>
    <t>Name of Division          :  Tlabung Division</t>
  </si>
  <si>
    <t>Source of Funding         : NABARD</t>
  </si>
  <si>
    <t>Sanction Amount           : Rs. 4381.00 Lakh</t>
  </si>
  <si>
    <t xml:space="preserve">Sub-grade preparation </t>
  </si>
  <si>
    <t>Dt.15.march.2023</t>
  </si>
  <si>
    <t>Dt.15.march.2025</t>
  </si>
  <si>
    <t>Extension granted upto Dt.13.07.2026</t>
  </si>
  <si>
    <t>WBM</t>
  </si>
  <si>
    <t>Eathen shoulder</t>
  </si>
  <si>
    <t>PROTECTION  WORKS :</t>
  </si>
  <si>
    <t>HP culvert</t>
  </si>
  <si>
    <t>Unline Side Drain</t>
  </si>
  <si>
    <t>Lined  Side Drain</t>
  </si>
  <si>
    <t>Tick Shape Side Drain</t>
  </si>
  <si>
    <t>i) 5th Kilometre Stone</t>
  </si>
  <si>
    <t>NAME OF ROAD       : Const of Galvanised Steel Concrete Composit Bridge over Borapansury
                                       River on Chawngte to Borapansury road</t>
  </si>
  <si>
    <t>Source of Funding        : NABARD</t>
  </si>
  <si>
    <t>Name of Contractor     :Urban Infra Projects Private Limited.</t>
  </si>
  <si>
    <t>Agreement Amount    : Rs. 635.69Lakh</t>
  </si>
  <si>
    <t>I  FOUNDATION</t>
  </si>
  <si>
    <t>Date.31.May.2024</t>
  </si>
  <si>
    <t>Dt.31.may.2026</t>
  </si>
  <si>
    <t>Earthwork in excavation of foundation in Ordinary rock</t>
  </si>
  <si>
    <t>Earthwork in excavation of foundation in Hard rock</t>
  </si>
  <si>
    <t>Plain /reinforced cement concrete in open foundation</t>
  </si>
  <si>
    <t>Footing H.RCC Grade M15</t>
  </si>
  <si>
    <t>Supplying, fitting and placing un-coated HYSD bar reinforcement in foundation</t>
  </si>
  <si>
    <t>MT</t>
  </si>
  <si>
    <t>II SUB-STRUCTURE</t>
  </si>
  <si>
    <t>Plain /reinforced cement concrete in sub-structure</t>
  </si>
  <si>
    <t>Furnishing and placing reinforcement /prestressed cement concrete in super-structure</t>
  </si>
  <si>
    <t>Supplying, fitting and placing un-coated HYSD bar reinforcement in sub-structure</t>
  </si>
  <si>
    <t>Providing weep hole in brick masonry/plain/ reinforced concrete abutment, wing wall/ return wall with 100mm dia</t>
  </si>
  <si>
    <t>each</t>
  </si>
  <si>
    <t>Back filling behind abutment, wing wall and return wall</t>
  </si>
  <si>
    <t>Providing and laying of filter media with granular material/ stone crushed aggregates</t>
  </si>
  <si>
    <t>Supplying, fitting and fixing in position true to line and level POT cum PTFE bearing conforming</t>
  </si>
  <si>
    <t>III SUPER-STRUCTURE</t>
  </si>
  <si>
    <t>Supplying, fabricating and erecting the fabricated galvanised steel built-up</t>
  </si>
  <si>
    <t>Ton</t>
  </si>
  <si>
    <t>PCC M15 Grade leveling course below approach slab</t>
  </si>
  <si>
    <t>Reinforced Cement concrete approach slab including reinforcement  and formwork</t>
  </si>
  <si>
    <t>Mastic asphalt (Providing and laying 12mm thick mastic asphalt wearing course on top of deck slab excluding prome coat)</t>
  </si>
  <si>
    <t>Strip seal expension joint</t>
  </si>
  <si>
    <t>Supplying, fitting and placing un-coated HYSD bar reinforcement in super-structure</t>
  </si>
  <si>
    <t>ton</t>
  </si>
  <si>
    <t>Reinforced Cement concrete crash barrier</t>
  </si>
  <si>
    <t>Drain Spouts</t>
  </si>
  <si>
    <t>no</t>
  </si>
  <si>
    <t>IV-APPROACH ROAD</t>
  </si>
  <si>
    <t xml:space="preserve">Excavation in soil by mechanical means </t>
  </si>
  <si>
    <t>Embakement construction with material obtained from borrow pits</t>
  </si>
  <si>
    <t>PCC 1:3:6 in foundation</t>
  </si>
  <si>
    <t>Stone masonry work in cement mortar for substructure</t>
  </si>
  <si>
    <t>GSB (Plant Mix Method)</t>
  </si>
  <si>
    <t>Dry Lean cement concrete sub-base</t>
  </si>
  <si>
    <t>Cement concrete pavement</t>
  </si>
  <si>
    <t>V. ROAD SIGNAGES, MAKINGS etc.</t>
  </si>
  <si>
    <t>Reto-reflectorised Traffic signs</t>
  </si>
  <si>
    <t>60 cm equilateral triangle</t>
  </si>
  <si>
    <t>60 cm circular</t>
  </si>
  <si>
    <t>60 cm x 4 cm rectangular</t>
  </si>
  <si>
    <t>Road marking with hot applied thermoplastic compound with reflectorising glass beads on bituminous surface</t>
  </si>
  <si>
    <t>Type-A, "W" : Metal beam crash barrier</t>
  </si>
  <si>
    <t>VI RIVER BANK PROTECTION</t>
  </si>
  <si>
    <t>Boulder apron laid in wire crates</t>
  </si>
  <si>
    <t>Gabian structure for erosion control, river training works and protection works</t>
  </si>
  <si>
    <r>
      <rPr>
        <b/>
        <u/>
        <sz val="12"/>
        <color indexed="8"/>
        <rFont val="Times New Roman"/>
        <family val="1"/>
      </rPr>
      <t>Name Of Division</t>
    </r>
    <r>
      <rPr>
        <sz val="12"/>
        <color indexed="8"/>
        <rFont val="Times New Roman"/>
        <family val="1"/>
      </rPr>
      <t xml:space="preserve">   :   PWD, Electrical Division, Aizawl</t>
    </r>
  </si>
  <si>
    <r>
      <rPr>
        <b/>
        <u/>
        <sz val="12"/>
        <color indexed="8"/>
        <rFont val="Times New Roman"/>
        <family val="1"/>
      </rPr>
      <t>Head of Account</t>
    </r>
    <r>
      <rPr>
        <sz val="12"/>
        <color indexed="8"/>
        <rFont val="Times New Roman"/>
        <family val="1"/>
      </rPr>
      <t xml:space="preserve">    :   Major &amp; Minor Works and Deposit works 8443-108, D-III</t>
    </r>
  </si>
  <si>
    <t>Completed except toilets (Lad &amp; Gents) electrical room and drinking water point as modification of room is to be done</t>
  </si>
  <si>
    <t>Completed and ready for final testing and commissioning once upgradation of power house Lengpui Airport is ready</t>
  </si>
  <si>
    <t>Completed and ready for handover after room allotment done</t>
  </si>
  <si>
    <t>To be completed by July 2026</t>
  </si>
  <si>
    <t>SITC of Electrical Installation for Multi V-VRF Air Conditioning System (361.6 TR) for Arrival Hall (Northern &amp; Southern Side) at Lengpui Airport Terminal Building Ground Floor.</t>
  </si>
  <si>
    <t>SITC of Runway centre line lights (Northern Side) at Lengpui Airport, Mizoram</t>
  </si>
  <si>
    <t>23.03.2026</t>
  </si>
  <si>
    <t>SITC of Runway centre line lights (Southern Side), shifting of Taxiway Edge lights &amp; raising of runway edge lights at Lengpui Airport, Mizoram</t>
  </si>
  <si>
    <t>I/E to SDO (Civil) Type-IV Qtrs. at Kawnpui under SASCI 2024-2025 Part V</t>
  </si>
  <si>
    <t>27.03.2026</t>
  </si>
  <si>
    <t>10.05.2026</t>
  </si>
  <si>
    <t>C/o Central Medical Warehouse at ZMC, Approach Road (SH: Approach Road)</t>
  </si>
  <si>
    <r>
      <t xml:space="preserve">Construction of Quarters, Barrack &amp; Vertical Extension of </t>
    </r>
    <r>
      <rPr>
        <b/>
        <sz val="10"/>
        <rFont val="Arial"/>
        <family val="2"/>
      </rPr>
      <t xml:space="preserve">DRC Office, Silchar </t>
    </r>
    <r>
      <rPr>
        <sz val="10"/>
        <rFont val="Arial"/>
        <family val="2"/>
      </rPr>
      <t xml:space="preserve">&amp; Sewer line at </t>
    </r>
    <r>
      <rPr>
        <b/>
        <sz val="10"/>
        <rFont val="Arial"/>
        <family val="2"/>
      </rPr>
      <t>Mizoram House, Guwahati</t>
    </r>
  </si>
  <si>
    <r>
      <t xml:space="preserve">Construction of </t>
    </r>
    <r>
      <rPr>
        <b/>
        <sz val="11"/>
        <rFont val="Arial"/>
        <family val="2"/>
      </rPr>
      <t>AMC Building</t>
    </r>
    <r>
      <rPr>
        <sz val="11"/>
        <rFont val="Arial"/>
        <family val="2"/>
      </rPr>
      <t xml:space="preserve"> at Aizawl, Mizoram</t>
    </r>
  </si>
  <si>
    <t>a. Vertical extension of male ward</t>
  </si>
  <si>
    <t>b. Superintendent Quarters</t>
  </si>
  <si>
    <t>c. Vertical extension of Convict Women in Women Jail</t>
  </si>
  <si>
    <t>d. Toilet at UTP Ward Duty Post (Women Prison)</t>
  </si>
  <si>
    <t>e.Male Kitchen &amp; Dining Hall</t>
  </si>
  <si>
    <r>
      <t xml:space="preserve">Construction of </t>
    </r>
    <r>
      <rPr>
        <b/>
        <sz val="11"/>
        <rFont val="Arial"/>
        <family val="2"/>
      </rPr>
      <t xml:space="preserve">Bru Student  Hostel </t>
    </r>
    <r>
      <rPr>
        <sz val="11"/>
        <rFont val="Arial"/>
        <family val="2"/>
      </rPr>
      <t>at Tahnril</t>
    </r>
  </si>
  <si>
    <t>VR</t>
  </si>
  <si>
    <t>Extension of Culvert Apron at 0.700km on AOC to Saiha Tlawngkawn Road</t>
  </si>
  <si>
    <t>5.12.2025</t>
  </si>
  <si>
    <t>Change of Work approval awaited</t>
  </si>
  <si>
    <t>05.02.2026</t>
  </si>
  <si>
    <t>16.02.2026</t>
  </si>
  <si>
    <t>24.02.2026</t>
  </si>
  <si>
    <t>,</t>
  </si>
  <si>
    <t>Name of Work : Strengthening &amp; Improvement of W.Phaileng to Marapara Road</t>
  </si>
  <si>
    <t>Name of Contractor:</t>
  </si>
  <si>
    <t>SLT Infracon Pvt. Ltd.</t>
  </si>
  <si>
    <t xml:space="preserve">                        (00.00 - 30.00 Kmp) Package-I</t>
  </si>
  <si>
    <t>: 15th March 2023</t>
  </si>
  <si>
    <t>Name of Scheme :</t>
  </si>
  <si>
    <t xml:space="preserve">Target date of completion </t>
  </si>
  <si>
    <t>: 15th March 2025</t>
  </si>
  <si>
    <t>Sanction Amount :</t>
  </si>
  <si>
    <t>EOT</t>
  </si>
  <si>
    <t>: 7th March 2026</t>
  </si>
  <si>
    <t>Agreement Amount :</t>
  </si>
  <si>
    <t>Rs. 1854.59 Lakhs</t>
  </si>
  <si>
    <t>Overall Achievement</t>
  </si>
  <si>
    <t>: 100.00 %</t>
  </si>
  <si>
    <t>Supplementary Agreement Amt :</t>
  </si>
  <si>
    <t>Rs. 453.88 Lakhs</t>
  </si>
  <si>
    <t>Mamit</t>
  </si>
  <si>
    <t>(Rupees in Lakhs)</t>
  </si>
  <si>
    <t>Items of Works</t>
  </si>
  <si>
    <t>Cost
(in lakh)</t>
  </si>
  <si>
    <t>Achievement upto previous year 2025-2026</t>
  </si>
  <si>
    <t>Achievement during the month</t>
  </si>
  <si>
    <t>Target for the next month</t>
  </si>
  <si>
    <t>Phy
(8+10)</t>
  </si>
  <si>
    <t>Fin
(9+11)</t>
  </si>
  <si>
    <t>Hill Side Drain Clearance</t>
  </si>
  <si>
    <t>Maintenance of earth Shoulder</t>
  </si>
  <si>
    <r>
      <t>m</t>
    </r>
    <r>
      <rPr>
        <vertAlign val="superscript"/>
        <sz val="11"/>
        <color theme="1"/>
        <rFont val="Calibri"/>
        <family val="2"/>
        <scheme val="minor"/>
      </rPr>
      <t>2</t>
    </r>
  </si>
  <si>
    <t>Scarifying Granular surface</t>
  </si>
  <si>
    <t>Clearing Grass &amp; removal of Rubbish etc., C) MDRs, SHs, NHs etc.</t>
  </si>
  <si>
    <t xml:space="preserve">WBM, Grading – I </t>
  </si>
  <si>
    <r>
      <t>m</t>
    </r>
    <r>
      <rPr>
        <vertAlign val="superscript"/>
        <sz val="11"/>
        <color theme="1"/>
        <rFont val="Calibri"/>
        <family val="2"/>
        <scheme val="minor"/>
      </rPr>
      <t>3</t>
    </r>
  </si>
  <si>
    <t>WBM, Grading – II</t>
  </si>
  <si>
    <t>Prime Coat, (iii) High Porosity</t>
  </si>
  <si>
    <t>Tack Coat, (iii) Granular Treated Primer</t>
  </si>
  <si>
    <t>Bituminous Macadam, (i) For Grading-I (40mm nominal size)</t>
  </si>
  <si>
    <t>Bituminous Concrete, Case-II using Modified Bitumen (ii) For Grading-II 910mm nominal size)</t>
  </si>
  <si>
    <t>Retaining wall</t>
  </si>
  <si>
    <t>Land Slide Clearance in soil</t>
  </si>
  <si>
    <t>Land Slide Clearance in Hard Rock requiring Blasting</t>
  </si>
  <si>
    <t>Coping Between Parapets (CM 1:3)</t>
  </si>
  <si>
    <t>Price Escalation</t>
  </si>
  <si>
    <t xml:space="preserve">                        (30.00 - 80.00 Kmp) Package-II</t>
  </si>
  <si>
    <t>Rs. 4778.80 Lakhs</t>
  </si>
  <si>
    <t>Rs. 458.77 Lakhs</t>
  </si>
  <si>
    <r>
      <t>m</t>
    </r>
    <r>
      <rPr>
        <vertAlign val="superscript"/>
        <sz val="10"/>
        <color theme="1"/>
        <rFont val="Calibri"/>
        <family val="2"/>
        <scheme val="minor"/>
      </rPr>
      <t>2</t>
    </r>
  </si>
  <si>
    <r>
      <t>m</t>
    </r>
    <r>
      <rPr>
        <vertAlign val="superscript"/>
        <sz val="10"/>
        <color theme="1"/>
        <rFont val="Calibri"/>
        <family val="2"/>
        <scheme val="minor"/>
      </rPr>
      <t>3</t>
    </r>
  </si>
  <si>
    <t>Surface Drain in Hard Rock</t>
  </si>
  <si>
    <t>Slab Culvert</t>
  </si>
  <si>
    <t>GSB (i)Grading-I</t>
  </si>
  <si>
    <t>Quality Control</t>
  </si>
  <si>
    <t>: 5054 R&amp;B</t>
  </si>
  <si>
    <t>Fin (in lakhs)</t>
  </si>
  <si>
    <t>18.4.2026</t>
  </si>
  <si>
    <t>19.4.2027</t>
  </si>
  <si>
    <t>Contract after call of  tender</t>
  </si>
  <si>
    <t>Overall Physical Progress</t>
  </si>
  <si>
    <t>3 % Contingencies</t>
  </si>
  <si>
    <t>1% Labour cess</t>
  </si>
  <si>
    <t>Re-Seal Coating of Bunghmun to W.Mualthuam Road (0.00 - 6.250 Kmp)</t>
  </si>
  <si>
    <t>14.1.2026</t>
  </si>
  <si>
    <t>14.7.2026</t>
  </si>
  <si>
    <t>Construction of 24 Warehouses with associated Infrastructure in 23 locations in Mizoram Group-I 
i) Construction of Warehouse and other amenities at Bairabi (1000 MT)</t>
  </si>
  <si>
    <t xml:space="preserve">
17.07.2023
</t>
  </si>
  <si>
    <t>(O)17.07.2025
(R)31.10.2025</t>
  </si>
  <si>
    <t>ii) Construction of Warehouse and other amenities at Marpara (500 MT)</t>
  </si>
  <si>
    <t>(O)17.07.2025
(R)07.11.2025</t>
  </si>
  <si>
    <t>iii) Construction of Warehouse and other amenities at Sialsuk   (200 MT)</t>
  </si>
  <si>
    <t>(O)17.07.2025
(R)11.01.2026</t>
  </si>
  <si>
    <t>iv) Construction of Warehouse and other amenities at Zawlnuam (200 MT)</t>
  </si>
  <si>
    <t>(O)17.07.2025
(R)30.11.2025</t>
  </si>
  <si>
    <t>v) Construction of Warehouse and other amenities at Kanhmun (200 MT)</t>
  </si>
  <si>
    <t>(0)17.07.2025
(R)30.11.2025</t>
  </si>
  <si>
    <t>Construction of 24 Warehouses with associated Infrastructure in 23 lacations in Mizoram Group-IX 
i) Construction of Warehouse and other amenities at Phuldungsei  (200 MT)</t>
  </si>
  <si>
    <t>(O)17.07.2025
(R)10.11.2025</t>
  </si>
  <si>
    <t>ICMR</t>
  </si>
  <si>
    <t>Construction of Model Rural Health Research Unit at Lungtian Ram, Aibawk.</t>
  </si>
  <si>
    <t>21.09.2023</t>
  </si>
  <si>
    <t>21.03.2025</t>
  </si>
  <si>
    <t>Fin
(%)</t>
  </si>
  <si>
    <t>agg.amt</t>
  </si>
  <si>
    <t xml:space="preserve">Work in slow progress
</t>
  </si>
  <si>
    <t>Construction of road from Khamrang to Selesih Phase-I  (Contingency ) =</t>
  </si>
  <si>
    <t>Construction of road from Khamrang to Selesih Phase-II  (Contingency ) =</t>
  </si>
  <si>
    <t>Overall physical Progress in % = 100%</t>
  </si>
  <si>
    <t xml:space="preserve">Proposed for Termination as per Review Meeting on 24.09.2025 </t>
  </si>
  <si>
    <t>Patch Repair &amp; Full Length Seal Coating of Approach Road to KVK at Chawnhu, Lawngtlai</t>
  </si>
  <si>
    <t>5054 (R&amp;B)</t>
  </si>
  <si>
    <t>3 Months</t>
  </si>
  <si>
    <t>Rorelliana, Council Veng, Lawngtlai</t>
  </si>
  <si>
    <t>25.03.2026</t>
  </si>
  <si>
    <t>25.06.2026</t>
  </si>
  <si>
    <t>Patch Repair of Bazar Veng to AOC Road via PWD Offoce at Lawngtlai</t>
  </si>
  <si>
    <t>Patch Repair, Seal Coating and Rehabilitation of Sinking Area of Sangchema Road, Lawngtlai</t>
  </si>
  <si>
    <t>Improvement of Thingfal to mamte - Thlengang - Tuipui Road from Chainage 17/000 - 21/400 Kmp</t>
  </si>
  <si>
    <t>NC. Beichakhei, New Colony, Siaha</t>
  </si>
  <si>
    <t>Improvement of 3rd IR Battalian Headquarter Approach Road &amp; Internal Road at Thingkah, Mizoram</t>
  </si>
  <si>
    <t>K. Lalhmuna, Bazar Veng, Lawngtlai</t>
  </si>
  <si>
    <t>Patch Repairing &amp; Seal Coating of Approach Road Chengkawllui road at College Veng from NH-54</t>
  </si>
  <si>
    <t>6 Months</t>
  </si>
  <si>
    <r>
      <t xml:space="preserve">Name of Work : </t>
    </r>
    <r>
      <rPr>
        <sz val="11"/>
        <color theme="1"/>
        <rFont val="Times New Roman"/>
        <family val="1"/>
      </rPr>
      <t>Patch repair of various roads under Aizawl Road North Sub Division-III</t>
    </r>
  </si>
  <si>
    <r>
      <t xml:space="preserve">Name of Contractor: </t>
    </r>
    <r>
      <rPr>
        <sz val="11"/>
        <color theme="1"/>
        <rFont val="Times New Roman"/>
        <family val="1"/>
      </rPr>
      <t>Vanlalvuta Chinzah</t>
    </r>
  </si>
  <si>
    <r>
      <t xml:space="preserve">Agreement Amount : </t>
    </r>
    <r>
      <rPr>
        <sz val="11"/>
        <color theme="1"/>
        <rFont val="Times New Roman"/>
        <family val="1"/>
      </rPr>
      <t>₹ 2,69,71,259.00</t>
    </r>
  </si>
  <si>
    <r>
      <t xml:space="preserve">Date of Commencement: </t>
    </r>
    <r>
      <rPr>
        <sz val="11"/>
        <color theme="1"/>
        <rFont val="Times New Roman"/>
        <family val="1"/>
      </rPr>
      <t>17.3.2026</t>
    </r>
  </si>
  <si>
    <r>
      <t xml:space="preserve">Name of Division :   </t>
    </r>
    <r>
      <rPr>
        <sz val="11"/>
        <color theme="1"/>
        <rFont val="Times New Roman"/>
        <family val="1"/>
      </rPr>
      <t>Aizawl Road North Sub-Division-III</t>
    </r>
  </si>
  <si>
    <r>
      <t xml:space="preserve">Target date of Completion: </t>
    </r>
    <r>
      <rPr>
        <sz val="11"/>
        <color theme="1"/>
        <rFont val="Times New Roman"/>
        <family val="1"/>
      </rPr>
      <t>24.6.2026</t>
    </r>
  </si>
  <si>
    <r>
      <t xml:space="preserve">Source of funding:  </t>
    </r>
    <r>
      <rPr>
        <sz val="11"/>
        <color theme="1"/>
        <rFont val="Times New Roman"/>
        <family val="1"/>
      </rPr>
      <t>5054 (Untied)</t>
    </r>
    <r>
      <rPr>
        <b/>
        <sz val="11"/>
        <color theme="1"/>
        <rFont val="Times New Roman"/>
        <family val="1"/>
      </rPr>
      <t xml:space="preserve"> </t>
    </r>
  </si>
  <si>
    <t>OVERALL ACHIEVEMENT (PHY) - 100%</t>
  </si>
  <si>
    <t>PATCH REPAIR OF VARIOUS ROADS UNDER AIZAWL ROAD NORTH SUB DIVISION-III</t>
  </si>
  <si>
    <t>Patch repair and seal coat</t>
  </si>
  <si>
    <r>
      <t xml:space="preserve">Name of Work : </t>
    </r>
    <r>
      <rPr>
        <sz val="11"/>
        <color theme="1"/>
        <rFont val="Times New Roman"/>
        <family val="1"/>
      </rPr>
      <t>Improvement &amp; Upgradation of various roads under Aizawl Road North Sub Division-III</t>
    </r>
  </si>
  <si>
    <r>
      <t xml:space="preserve">Name of Contractor: </t>
    </r>
    <r>
      <rPr>
        <sz val="11"/>
        <color theme="1"/>
        <rFont val="Times New Roman"/>
        <family val="1"/>
      </rPr>
      <t>Lalremruata, Zemabawk</t>
    </r>
  </si>
  <si>
    <r>
      <t xml:space="preserve">Agreement Amount : </t>
    </r>
    <r>
      <rPr>
        <sz val="11"/>
        <color theme="1"/>
        <rFont val="Times New Roman"/>
        <family val="1"/>
      </rPr>
      <t>₹ 1,07,47,080.00</t>
    </r>
  </si>
  <si>
    <t xml:space="preserve"> IMPROVEMENT &amp; UPGRADATION OF VARIOUS ROADS UNDER AIZAWL ROAD NORTH SUB DIVISION-III</t>
  </si>
  <si>
    <t>Overall Physical Achievement : 100%</t>
  </si>
  <si>
    <t>Work under SASCI</t>
  </si>
  <si>
    <t>Construction of Side Drain along NH-54 and on different parts of Lawngtlai Town</t>
  </si>
  <si>
    <t>Work not yet started.</t>
  </si>
  <si>
    <t>Restricted</t>
  </si>
  <si>
    <t>Central Road Fund</t>
  </si>
  <si>
    <t xml:space="preserve">Construction of BUG Bridge over R.Tlawng on Aizawl - Reiek - W.Lungdar Road at 14.800 Kmp </t>
  </si>
  <si>
    <t>31.10.24</t>
  </si>
  <si>
    <t>EPC mode</t>
  </si>
  <si>
    <t>IX</t>
  </si>
  <si>
    <t>X</t>
  </si>
  <si>
    <t>MIZ</t>
  </si>
  <si>
    <t>VAI</t>
  </si>
  <si>
    <t>Name of Division: Aizawl Building Division</t>
  </si>
  <si>
    <t>Source of Funding : UIDF</t>
  </si>
  <si>
    <t>Approved Cost (Rs in lakh)</t>
  </si>
  <si>
    <t>Acievement of works during the month</t>
  </si>
  <si>
    <t>Construction of Various storm drains and erosion mitigation at MINECO, Aizawl</t>
  </si>
  <si>
    <t>Percen
tage</t>
  </si>
  <si>
    <t>01.03.2026</t>
  </si>
  <si>
    <t>01.02.2027</t>
  </si>
  <si>
    <t>Sr.Executive Engineer, P.W.D.,</t>
  </si>
  <si>
    <t>Aizawl Building Division,</t>
  </si>
  <si>
    <t>Aizawl:Mizoram.</t>
  </si>
  <si>
    <t>Agreement Amount (in Crore)</t>
  </si>
  <si>
    <t>Exp. Amount (in Crore)</t>
  </si>
  <si>
    <t>Financial Progress of Civil Works</t>
  </si>
  <si>
    <t>ii) Protection Works</t>
  </si>
  <si>
    <t>iii) CD Works</t>
  </si>
  <si>
    <t>iv) Pavement Works</t>
  </si>
  <si>
    <t>v) Side Drain</t>
  </si>
  <si>
    <t>vi) Km Stone &amp; Road Sign</t>
  </si>
  <si>
    <t>10.03.2026</t>
  </si>
  <si>
    <t>10.09.2027</t>
  </si>
  <si>
    <t>14.12.2023</t>
  </si>
  <si>
    <t>14.12.2024</t>
  </si>
  <si>
    <t>Physically &amp; Financially Completed</t>
  </si>
  <si>
    <t>Widening and Repair of Vantawng Approach Road</t>
  </si>
  <si>
    <t>10.10.2024</t>
  </si>
  <si>
    <t>10.03.2025</t>
  </si>
  <si>
    <t>b) Extension of PCC pavement of Vantawng Khawhthla view point (Balance Portion) at Thenzawl</t>
  </si>
  <si>
    <t>16.12.2025</t>
  </si>
  <si>
    <t>One Time Improvement of  ByPass Road of Old Alignment of NH-44A(Old) from (i) km 27.500 to km 35.400, (ii) Km 50.220 to 70.100, (iii) 75.00 to Km 91.500, (iv) Km 105.000 to Km 111.000 &amp; Km 111.250 to Km 112.700, (v) Km 120.240 to Km 121.840 in the State of Mizoram</t>
  </si>
  <si>
    <t>11.03.2026</t>
  </si>
  <si>
    <t>Resurfacing of Dampui Approach Road</t>
  </si>
  <si>
    <t>28.06.2026</t>
  </si>
  <si>
    <t>Resurfacing of Saiphal Junction to W.Serzawl Road (Length = 4800 rm) and construction of Retaining Wall at Ch.8.500 kn on Sairang-Lengte-Nghalchawm Road</t>
  </si>
  <si>
    <t>31.01.2026</t>
  </si>
  <si>
    <t>Construction of RCC Balcony @ 0.200 km, PCC lined Side Drain and R/Wall @ 0.00 km &amp; 0.010 km of Tuidam Approach Road</t>
  </si>
  <si>
    <t>31.01.2023</t>
  </si>
  <si>
    <t>23.4.2026</t>
  </si>
  <si>
    <t>26.8.2025</t>
  </si>
  <si>
    <t>26.8.2026</t>
  </si>
  <si>
    <t>Construction of Deputy Speaker's Bungalow at Aizawl, Mizoram</t>
  </si>
  <si>
    <t>26.2.2026</t>
  </si>
  <si>
    <t>26.2.2027</t>
  </si>
  <si>
    <t>Construction of Market &amp; Parking at Chawnpui near BCM Church, Chawnpui, Aizawl</t>
  </si>
  <si>
    <t>5.3.2026</t>
  </si>
  <si>
    <t>5.3.2027</t>
  </si>
  <si>
    <t>Construction of BUSG Composite Bridge (Span=22.00m)  over R.Sesih on Bilkhawthlir to Saiphai road under NABARD</t>
  </si>
  <si>
    <t>30.09.2025</t>
  </si>
  <si>
    <t>Work temporarily halted due to fund problem since May 2025</t>
  </si>
  <si>
    <t>21.06.2026</t>
  </si>
  <si>
    <t>16.03.2026</t>
  </si>
  <si>
    <t>Name of Implementing Agency/Dept</t>
  </si>
  <si>
    <t>Mizoram, PWD</t>
  </si>
  <si>
    <t>Physical achievement</t>
  </si>
  <si>
    <t>OVERALL PROGRESS</t>
  </si>
  <si>
    <t>Site Clearance</t>
  </si>
  <si>
    <t>FC</t>
  </si>
  <si>
    <t>a) CTSB</t>
  </si>
  <si>
    <t>d) BT</t>
  </si>
  <si>
    <t>LSD</t>
  </si>
  <si>
    <t>CD Works</t>
  </si>
  <si>
    <t>TS &amp; RM</t>
  </si>
  <si>
    <t>Parapet</t>
  </si>
  <si>
    <t>BUG Bridge</t>
  </si>
  <si>
    <t>21.058 Km</t>
  </si>
  <si>
    <t>3701 Rm</t>
  </si>
  <si>
    <t>817 Rm</t>
  </si>
  <si>
    <t>21 Km</t>
  </si>
  <si>
    <t>360 Nos</t>
  </si>
  <si>
    <t>90 Rm</t>
  </si>
  <si>
    <t>Approved cost (Rs.in lakh)</t>
  </si>
  <si>
    <t xml:space="preserve">Phy
</t>
  </si>
  <si>
    <t xml:space="preserve">Fin
</t>
  </si>
  <si>
    <t>Restoration of danage Due to Cyclone Remal under Mamit, Kawrthah and Kolasib Division</t>
  </si>
  <si>
    <t>Imrpvement of Tuipuibari to W.Kawnpui Road, (0.00 - 9.00 kmp) under EI &amp; ISC Scheme</t>
  </si>
  <si>
    <t>18.05.2026</t>
  </si>
  <si>
    <t>18.05.2027</t>
  </si>
  <si>
    <t>Construction of Drain along NH-54 and on different parts within Hnahthial Town, Hnahthial District</t>
  </si>
  <si>
    <t>Resurfacing of F.Zachhuma House to CL.Biaka House at S.Vanlaiphai</t>
  </si>
  <si>
    <t>Construction of Galvanised Steel Truss Bridge over Mat River on Hnahthial to Haulawng Road</t>
  </si>
  <si>
    <t>1.11.2025</t>
  </si>
  <si>
    <t>31.10.2027</t>
  </si>
  <si>
    <t>MONTHLY PROGRESS REPORT FOR THE MONTH OF</t>
  </si>
  <si>
    <t xml:space="preserve">Panel Conncrete of Zawlnuam to Zawlpui Road
</t>
  </si>
  <si>
    <t xml:space="preserve">PQC
</t>
  </si>
  <si>
    <t>Name of Work           : Detailed Estimate for Annual Plan 5054 R&amp;B Untied Fund under Aizawl Road North Division during 2025-2026 (Patch Repair &amp; Resurfacing of roads at various places under Aizawl Road north Sub Divsision-I &amp; II)</t>
  </si>
  <si>
    <t>Name of Scheme       : State funding (5054-untied)</t>
  </si>
  <si>
    <t>Sanctioned  Amount :  Rs. 762.35 lakh</t>
  </si>
  <si>
    <t>Name of Contractor  : H. Zorempuia, Sihphir Venghlun</t>
  </si>
  <si>
    <t>Items of work</t>
  </si>
  <si>
    <t>Amount
(in lakh)</t>
  </si>
  <si>
    <t>Mixed Seal Surfacing</t>
  </si>
  <si>
    <t>Open - Graded Premix Surfacin</t>
  </si>
  <si>
    <t>438.49
(Rs. 30,00,830.00 kept in D - III)</t>
  </si>
  <si>
    <t>Name of Work           : Construction &amp; Improvement of Internal roads at Chhinga Veng &amp; Armed Veng South under SASCI 2025-26 Part-I</t>
  </si>
  <si>
    <t>Name of Scheme       : SASCI</t>
  </si>
  <si>
    <t>Tender  Amount       :  Rs. 384.61 lakh</t>
  </si>
  <si>
    <t>Agreement Amount  : Rs. 384.51 lakh</t>
  </si>
  <si>
    <t>Name of Contractor  : AGG Construction &amp; Consultancy Services, Khatla South, Aizawl</t>
  </si>
  <si>
    <t>Name of Sub-Division : Aizawl Road North Sub-Division-I</t>
  </si>
  <si>
    <t>Continuation of New Road from Lalhmingliana Sailo House to Siamphunga Lei at Tuithiang Veng</t>
  </si>
  <si>
    <t>Continuation of Bethany Road at Chhinga Veng</t>
  </si>
  <si>
    <t>Construction of RCC Balcony from Pu Biakngura's House to Pu Chhawntluanga's House on Chhinga Vengthar</t>
  </si>
  <si>
    <t>Improvement of Armed Veng South Internal Road from Pu Zaliana's House to Pu Pakunga (L) House</t>
  </si>
  <si>
    <t>Sl 
No</t>
  </si>
  <si>
    <t>Date of Comment</t>
  </si>
  <si>
    <t>SUB - DIVISION - I</t>
  </si>
  <si>
    <t xml:space="preserve">1.CONSTRUCTION OF RCC DRAIN AND PCC PAVEMENT AT CHHINGA VENG AND ELECTRIC VENG </t>
  </si>
  <si>
    <t>Resurfacing of Armed Veng South to Bethlehem Vengthlang Road at Ch : 0.677 - 1.230 km</t>
  </si>
  <si>
    <t>6.12.2023</t>
  </si>
  <si>
    <t>Reconstruction of Collapsed RCC Slab Culvert on Armed Veng South to Bethlehem Vengthlang (Old Zoo Road) near Rawra Chhutna</t>
  </si>
  <si>
    <t>Balance Work of Construction of RCC Pavement on District Jail to Lower Armed Veng Road (Service Road)</t>
  </si>
  <si>
    <t>10.4.2023</t>
  </si>
  <si>
    <t>11.4.2023</t>
  </si>
  <si>
    <t>Construction of New Road from Lalhmingliana Sailo House to Siamphunga Lei at Tuithiang Phase-II</t>
  </si>
  <si>
    <t>11.3.2024</t>
  </si>
  <si>
    <t>27.3.2024</t>
  </si>
  <si>
    <t>Construction of Drainage System at Aizawl Civil Hospital, Dawrpui West Area</t>
  </si>
  <si>
    <t>18.3.2023</t>
  </si>
  <si>
    <t>24.3.2023</t>
  </si>
  <si>
    <t>Construction of Retaining Wall on Dawrpui Thlanmual Plot-3</t>
  </si>
  <si>
    <t>24.4.2024</t>
  </si>
  <si>
    <t>3.5.2024</t>
  </si>
  <si>
    <t>Construction of RCC Pavement on Hostel Square at Armed Veng South</t>
  </si>
  <si>
    <t>5.2.2024</t>
  </si>
  <si>
    <t>14.2.2024</t>
  </si>
  <si>
    <t>Construction of RCC Pavement between Pu Thansanga's House to Pu Ronghakliana's House on Armed Veng South Local Council Road</t>
  </si>
  <si>
    <t>19.2.2024</t>
  </si>
  <si>
    <t>23.2.2024</t>
  </si>
  <si>
    <t>Construction of PCC Pavement near Pu Larry Lalrova's House Saron Veng</t>
  </si>
  <si>
    <t>8.4.2024</t>
  </si>
  <si>
    <t>13.4.2024</t>
  </si>
  <si>
    <t>Construction of V-Shape Side drain near Rawra Chhutna</t>
  </si>
  <si>
    <t>12.3.2024</t>
  </si>
  <si>
    <t>15.3.2024</t>
  </si>
  <si>
    <t>Construction of Retaining Wall on Dawrpui Thlanmual Plot - 1</t>
  </si>
  <si>
    <t>4.4.2024</t>
  </si>
  <si>
    <t>15.4.2024</t>
  </si>
  <si>
    <t>Construction of Retaining Wall on Dawrpui Thlanmual Plot - 2</t>
  </si>
  <si>
    <t>14.5.2024</t>
  </si>
  <si>
    <t>Construction of Breast Wall on Armed Veng South Local Council Road near Pu Lalnghakliana's House</t>
  </si>
  <si>
    <t>20.4.2024</t>
  </si>
  <si>
    <t>Construction of Breast Wall between Chawngneihkunga's House to Khupneihvunga's House</t>
  </si>
  <si>
    <t>6.2.2024</t>
  </si>
  <si>
    <t>Widening of Road between Chawngneihkunga's House to Khupneihvunga's House</t>
  </si>
  <si>
    <t>22.4.2024</t>
  </si>
  <si>
    <t>10.5.2024</t>
  </si>
  <si>
    <t xml:space="preserve">Construction of Retaining Wall below Chhinga Veng Thlanmual </t>
  </si>
  <si>
    <t>26.2.2024</t>
  </si>
  <si>
    <t>2. IMPROVEMENT OF ROAD FROM RAMHLUN VENGTHAR TO RAMHLUN SPORT COMPLEX, AIZAWL.</t>
  </si>
  <si>
    <t>Construction of RCC Balcony on Ramhlun South Cemetery at Ramhlun South</t>
  </si>
  <si>
    <t>8.3.2024</t>
  </si>
  <si>
    <t>22.3.2024</t>
  </si>
  <si>
    <t>Construction of RCC Frame Structure Breast Wall near Ramhlun South Cemetary</t>
  </si>
  <si>
    <t>8.2.2024</t>
  </si>
  <si>
    <t>Construction of Retaining Wall below Presbyterian Church, Laipuitlang</t>
  </si>
  <si>
    <t>16.1.2024</t>
  </si>
  <si>
    <t>13.2.2024</t>
  </si>
  <si>
    <t>Construction of RCC Pavement &amp; Lowering on Jubilee road at Ramhlun Vengthar</t>
  </si>
  <si>
    <t>4.3.2024</t>
  </si>
  <si>
    <t>Construction of RCC Rectangular side drain with cover near Jubilee road at Ramhlun Vengthar</t>
  </si>
  <si>
    <t>3.4.2024</t>
  </si>
  <si>
    <t>Construction of Steel Grate Cover Side Drain near Jubilee road at Ramhlun Vengthar</t>
  </si>
  <si>
    <t>10.4.2024</t>
  </si>
  <si>
    <t>Construction of Breast wall on Turning Point at Tetea Road Ramthar North</t>
  </si>
  <si>
    <t>Construction of RCC Pavement on Tetea Road (Below Pu Dawngliana House) at Ramthar North</t>
  </si>
  <si>
    <t>2.4.2024</t>
  </si>
  <si>
    <t>26.4.2024</t>
  </si>
  <si>
    <t>Construction of Retaining wall on Tetea Road Block-I at Ramthar North</t>
  </si>
  <si>
    <t>1.2.2024</t>
  </si>
  <si>
    <t>Construction of Retaining wall on Tetea Road Block-II at Ramthar North</t>
  </si>
  <si>
    <t>13.1.2024</t>
  </si>
  <si>
    <t>12.2.2024</t>
  </si>
  <si>
    <t>Construction of Breast Wall Below Step at NHC Ramhlun Venglai</t>
  </si>
  <si>
    <t>15.1.2024</t>
  </si>
  <si>
    <t>Construction of Breast Wall Vertical Extension NHC at Ramhlun Venglai</t>
  </si>
  <si>
    <t>Construction of RCC Rectangular side drain with cover NHC at Ramhlun Venglai</t>
  </si>
  <si>
    <t>2.2.2024</t>
  </si>
  <si>
    <t>20.2.2024</t>
  </si>
  <si>
    <t>Construction of RCC Rectangular side drain with cover on Rokhuma Colney to PC.Lalzuiliana House(Bishop Road) at Ramthar</t>
  </si>
  <si>
    <t>25.4.2024</t>
  </si>
  <si>
    <t>Construction of Breast Wall Below St.Lawrence School at Ramthar</t>
  </si>
  <si>
    <t>6.3.2024</t>
  </si>
  <si>
    <t>Construction of Breast Wall near Boxing hall at  Ramhlun Venglai</t>
  </si>
  <si>
    <t>26.3.2024</t>
  </si>
  <si>
    <t>Construction of Retaining Wall on Sihpui to Tlaklui road at Pu C Lalnunmawia's House</t>
  </si>
  <si>
    <t>5.3.2024</t>
  </si>
  <si>
    <t>21.3.2024</t>
  </si>
  <si>
    <t>Construction of PCC Pavement on ICI road Complex Vengthlang  at Ramhlun Sport Complex</t>
  </si>
  <si>
    <t>20.3.2024</t>
  </si>
  <si>
    <t>Construction of Retaining wall near Pu.Rosangpuia House at Ramhlun Sport Complex</t>
  </si>
  <si>
    <t>Construction of Breast wall on LC Road near Lianhnuna Road at Ramhlun Sport Complex</t>
  </si>
  <si>
    <t>25.3.2024</t>
  </si>
  <si>
    <t>Construction of RCC Side drain near Pu.Para House at Ramhlun Sport Complex</t>
  </si>
  <si>
    <t>Construction of RCC Footpath on LC Road near Pu HC Thangvela's House to Pu B Zanghinglova's House</t>
  </si>
  <si>
    <t>WORK UNDER IMPLEMENTATION OF ARTICLE 275 (1) PHASE - II</t>
  </si>
  <si>
    <t xml:space="preserve">Construction of Bethany Road at Chhinga Veng </t>
  </si>
  <si>
    <t>7.10.2023</t>
  </si>
  <si>
    <t>30.11.2023</t>
  </si>
  <si>
    <t>SUB - DIVISION - II</t>
  </si>
  <si>
    <t xml:space="preserve">UPAGRADATION OF BETHEL VENG ROAD AT ZEMABAWK, AIZAWL WITH APPROACH ROAD TO ZOKHAWSANG BYPASSS ROAD </t>
  </si>
  <si>
    <t>Upagradation of Bethel Veng Road at Zemabawk, Aizawl with approach road to Zokhawsang Bypass Road</t>
  </si>
  <si>
    <t>1. PCC Pavement  at Ch: 0.000 - 0.580kmp</t>
  </si>
  <si>
    <t>14.12.23</t>
  </si>
  <si>
    <t>14.12.24</t>
  </si>
  <si>
    <t>2. Construction of PCC V shape side drain at Ch: 0.000kmp</t>
  </si>
  <si>
    <t>3. Clearance of Landslip</t>
  </si>
  <si>
    <t>Additional requirement for Upgradation of Bethel Veng road at Zemabawk</t>
  </si>
  <si>
    <t>1. Earthwork for Widening (Additional)</t>
  </si>
  <si>
    <t>2. RCC Frame Retaining Walls no1</t>
  </si>
  <si>
    <t>IMPROVEMENT OF MUTHI - TUIRIAL LINK ROAD</t>
  </si>
  <si>
    <t>1. Widening &amp; Curve Improvement</t>
  </si>
  <si>
    <t>On-Going</t>
  </si>
  <si>
    <t>2. Construction of Slab Culvert</t>
  </si>
  <si>
    <t>i. Slab Culvert Type-I</t>
  </si>
  <si>
    <t>3. Construction of Retaining Wall</t>
  </si>
  <si>
    <t>i. Retaining Wall Type - I</t>
  </si>
  <si>
    <t>ii. Retaining Wall Type - II</t>
  </si>
  <si>
    <t>CONSTRUCTION OF BAMBOO LINK ROAD FROM NAUSEL, CHAMDUR, LUNGSANG, PUMPELHSEI, KAWRBEL</t>
  </si>
  <si>
    <t>Construction of Nausel - Tuirial Bamboo Link Road</t>
  </si>
  <si>
    <t>1. Formation Cutting</t>
  </si>
  <si>
    <t xml:space="preserve">2. Construction of Slab Culvert </t>
  </si>
  <si>
    <t xml:space="preserve">Nos </t>
  </si>
  <si>
    <t>At chainage between 0.000 to 3.500 Kmp</t>
  </si>
  <si>
    <t>Concrete Pavement of Sihphir Neibawih khawhnuai kawng balance</t>
  </si>
  <si>
    <t>1. Concrete Pavement</t>
  </si>
  <si>
    <t>At chainage between 0.000 to 0.503 Kmp</t>
  </si>
  <si>
    <t>Retaining Wall Type - I</t>
  </si>
  <si>
    <t>Retaining Wall Type - II</t>
  </si>
  <si>
    <t>Construction of Hmunte Road at Muthi</t>
  </si>
  <si>
    <t>Phy completed</t>
  </si>
  <si>
    <t>At chainage between 0.000 to 1.000 Kmp</t>
  </si>
  <si>
    <t>At chainage between 1.000 to 2.000 Kmp</t>
  </si>
  <si>
    <t>At chainage between 0.000 to 2.000 Kmp</t>
  </si>
  <si>
    <t xml:space="preserve">Retaining Wall </t>
  </si>
  <si>
    <t>Construction of Chamdur - Kawrbellui Road</t>
  </si>
  <si>
    <t>CONSTUCTION OF ROAD FROM ZEMABAWK NORTH TO CWC AND MUALZEN</t>
  </si>
  <si>
    <t>Construction of New Road from Zemabawk North Dinthar Veng to CWC including Protetion Works &amp; Cross Drain</t>
  </si>
  <si>
    <t>2. Construction of Slab Culvert Type-I</t>
  </si>
  <si>
    <t>3. Construction of Slab Culvert Type-II</t>
  </si>
  <si>
    <t>4. Construction of Slab Culvert Type-III</t>
  </si>
  <si>
    <t>5. Construction of Retaining Wall Type-I</t>
  </si>
  <si>
    <t>Construction of New Road from Zemabawk North Thlanmual Hnuai to Mualzen including Protetion Works &amp; Cross Drain</t>
  </si>
  <si>
    <t>At chainage between 0.000 to 1.500 Kmp</t>
  </si>
  <si>
    <t>At chainage between 1.500 to 3.000 Kmp</t>
  </si>
  <si>
    <t>CONSTRUCTION OF ROAD FROM FALKLAND TO GALILEE VIA MITLAMUAL AT ZEMABAWK, AIZAWL</t>
  </si>
  <si>
    <t>Construction of Widening &amp; New Road from Falkland to Mitlamual including protection Works &amp; Cross Drain</t>
  </si>
  <si>
    <t>1. Widening and New Cutting</t>
  </si>
  <si>
    <t>Construction of New Road from Zemabawk Galile Vailui to Mitlamual including Protection Works and Cross Drain</t>
  </si>
  <si>
    <t xml:space="preserve">2. Construction of PCC Pavement </t>
  </si>
  <si>
    <t>3. Construction of Slab Culvert Type-I</t>
  </si>
  <si>
    <t>CONSTRUCTION OF ROAD FROM FALKLAND TO ZEMABAWK NORTH VIA THUAMPUI</t>
  </si>
  <si>
    <t>Construction of New Road from Falkland Penniel Road to Thuampui Vengthar and BS Farm to UPC BiakIn at Pi Vani Lui Link Road including Protection Work &amp; Cross Drain (1.00 Km)</t>
  </si>
  <si>
    <t>1. Widening of Road</t>
  </si>
  <si>
    <t>2. Construction of PCC Pavement on BS Farm to UPC BiakIn</t>
  </si>
  <si>
    <t>3. Construction of Slab Culvert at Ch : 0.360 Kmp</t>
  </si>
  <si>
    <t>4. Construction of RCC Link Drain at Ch 0.000-0.112 km</t>
  </si>
  <si>
    <t>5. Construction of RCC Link Drain With Cover at Ch 0.000 km</t>
  </si>
  <si>
    <t>6. Construction of RCC Link Drain With Cover at Ch 0.120 km</t>
  </si>
  <si>
    <t>Construction of New Road RAY to BS Farm Falkland including Protection Works and Cross Drain (0.800Km)</t>
  </si>
  <si>
    <t>1. Lowering and Widening</t>
  </si>
  <si>
    <t>2. Construction of PCC Pavement on RAY to BS Farm Falkland</t>
  </si>
  <si>
    <t xml:space="preserve">3. Construction of Retaining Wall </t>
  </si>
  <si>
    <t xml:space="preserve">4. Construction of V-Shape </t>
  </si>
  <si>
    <t>5. Construction of missing Link at BCM Multipurepose Centre at Falkland Veng</t>
  </si>
  <si>
    <t>Construction of Step near Pu Ringdika's House</t>
  </si>
  <si>
    <t>Repairing of Kailiana Concrete Pavement Road at Zemabawk North</t>
  </si>
  <si>
    <t>CONSTRUCTION OF TUIRIAL AIRFIELD TO MUTHI AND ZOKHAWSANG AGRICULTURE</t>
  </si>
  <si>
    <t>Construction of New Road from Tuirial Airfield Runway to Muthi lui Lalchhuana Leilet including Protetion Works &amp; Cross Drain</t>
  </si>
  <si>
    <t>2. Construction of RCC Slab Culvert</t>
  </si>
  <si>
    <t>CONSTRUCTION OF ROAD FROM THUAMPUI TO NH - 6  (ZEMABAWK)</t>
  </si>
  <si>
    <t>Construction of Link Drain near Pi Diki House at Sihphir</t>
  </si>
  <si>
    <t>Pavement of AR Complex at Zokhawsang</t>
  </si>
  <si>
    <t>Resurfacing of Women Polytechnic Internal road at Durtlang</t>
  </si>
  <si>
    <t>Improvement of Dinthar Veng to Muthi Lui Road (Balance Portion) at Zemabawk</t>
  </si>
  <si>
    <t xml:space="preserve">1. Concrete Pavement </t>
  </si>
  <si>
    <t>2. Construction of RCC Slab Culvert No.1</t>
  </si>
  <si>
    <t>2. Construction of RCC Slab Culvert No.2</t>
  </si>
  <si>
    <t>4. Construction of U shape Side Drain</t>
  </si>
  <si>
    <t>Resurfacing of Sihpui to Ramhlun Vengthar Bus Turning Point at Ch : 1.052 - 1.357 km</t>
  </si>
  <si>
    <t>m²</t>
  </si>
  <si>
    <t>Patch repair of Vaivakawn to MZU via Zonuam.</t>
  </si>
  <si>
    <t>UPGRADATION OF INTERNAL ROADS AT DURTLANG, BAWNGKAWN, CHALTLANG, ZUANGTUI, RAMHLUN &amp; RAMTHAR</t>
  </si>
  <si>
    <t xml:space="preserve">Construction of Rectangular Side Drain with cover at Tatkawng Veng </t>
  </si>
  <si>
    <t>Construction of Concrete Pavement of Durtlang tlak lam Thlanmual Road</t>
  </si>
  <si>
    <t>Construction of Concrete Pavement of Gosen Veng Kawngpui at Zuangtui</t>
  </si>
  <si>
    <t>Construction of PCC Flooring at Rivenga Road at Muanna Veng</t>
  </si>
  <si>
    <t>Construction of PCC Flooring Internal Road - Zamliana Road to K.Thankunga Road at Selesih</t>
  </si>
  <si>
    <t>Vantlang Step near K.Thankunga House at Selesih</t>
  </si>
  <si>
    <t>Construction of PCC Flooring Laitan Ramthar Biak In lane at Leitan Ramthar</t>
  </si>
  <si>
    <t>Construction of Concrete Pavement on Bawngkawn Thlanmual to Thuampui Road</t>
  </si>
  <si>
    <t>Steel Grate Cover Side Drain on PC.Malsawma House to Rev.C.Vanlalhruaia House at Ramhlun South</t>
  </si>
  <si>
    <t>Construction of RCC Foot Step near PC.Lalzuiliana House Ramthar</t>
  </si>
  <si>
    <t>Construction of RCC Link Drain near PC.Lalzuiliana House at Ramthar</t>
  </si>
  <si>
    <t>Steel Grate Cover Side Drain on PC Malsawma House to Rev. C.Vanlalhruaia House at Ramhlun South</t>
  </si>
  <si>
    <t>Construction of Breast Wall Below PC.Laltanpuia House at Ramthar North</t>
  </si>
  <si>
    <t>Construction of Breast Wall near Pu.Lalrammuana Ralte House at Ramthar North</t>
  </si>
  <si>
    <t>Construction of RCC Foot Step near Pi.Manmawii House at Ramhlun South</t>
  </si>
  <si>
    <t>IMPROVEMENT OF ROAD FROM DURTLANG LEITAN TO DURTLANG RAMTHAR AT DURTLANG</t>
  </si>
  <si>
    <t xml:space="preserve">	Construction of Road at Selesih. Aizawl
(Sh: Construction of Concrete Pavement and Culvert etc)</t>
  </si>
  <si>
    <t>1. Concrete Pavement of Pu Dinga Road</t>
  </si>
  <si>
    <t>Improvement of road at Durtlang North, Aizawl. 
(Sh: Construction of Concrete Pavement etc)</t>
  </si>
  <si>
    <t>1. Construction of Concrete Pavement &amp; Cross Drain on Vungkhama road inlcuding Chhingtei Road at Durtlang North</t>
  </si>
  <si>
    <t>2. Construction of Concrete Pavement of Durtlang North Thlanmual</t>
  </si>
  <si>
    <t xml:space="preserve">Improvement of road at Durtlang, Aizawl. 
(Sh : Construction of Concrete Pavement, Cross Drain with cover, V Shape Side Drain, slab culvert and link Drain etc) </t>
  </si>
  <si>
    <t>1. Construction of PCC V shape Side Drain at Centenary Road &amp; Women Polytechnic approach road at Durtlang</t>
  </si>
  <si>
    <t>2. Concrete Pavement of Lalnu road at Suaka Veng, Durtlang (Balance Portion)</t>
  </si>
  <si>
    <t>3. Construction of Cross Drain with cover on Durtlang Field</t>
  </si>
  <si>
    <t>4. Construction of Step including Link Drain at Centenary Road, Durtlang</t>
  </si>
  <si>
    <t xml:space="preserve">Construction and Improvement of road at Durtlang Leitan, Aizawl.(Sh : Construction of Concrete Pavement, RCC frame Retaining Wall, Cross Drain with cover, U Shape Side Drain and link Drain etc) </t>
  </si>
  <si>
    <t>1. Construction of PCC V Shape Side and Retaining Wall at Gospel Thunder Team compound, Durtlang Leitan</t>
  </si>
  <si>
    <t>2. Construction of RCC Frame RW at Zotui Road, Durtlang Leitan</t>
  </si>
  <si>
    <t>3. Patch repair of Durtlang Leitan SIRD Road</t>
  </si>
  <si>
    <t>Improvement of Road at Durtlang Ramthar, Aizawl 
(Sh : Construction of Concrete Pavement, Cross Drain and Re-Surfacing)</t>
  </si>
  <si>
    <t>1. Resurfacing of 3rd Lane at Durtlang Ramthar</t>
  </si>
  <si>
    <t>2. Concrete pavement of approach road to Durtlang Ramthar Prebyterian Church including cross drainage</t>
  </si>
  <si>
    <t>Improvement of Road at Chaltlang Lily veng, AizawL 
(Sh : Widening . of road, Construction of Concrete Pavement, RCC R/Wall and Re-Surfacing etc)</t>
  </si>
  <si>
    <t>1. Resurfacing of Chaltlang Lily Veng internal road (Balance)</t>
  </si>
  <si>
    <t>2. Reconstruction of step from State Guest House to Lily Veng internal road</t>
  </si>
  <si>
    <t>3. Construction of RCC Balcony &amp; Masonry Step near R.lalmanga House at Chaltlang Lily Veng</t>
  </si>
  <si>
    <t>Improvement of Road at Chaltlang, Aizawl.
(Sh: Junction improvement. Construction of Concrete Pavement, U Shape drain, Retainning Wall &amp; Step)</t>
  </si>
  <si>
    <t>1. Concrete Pavement of Road near F.Malsawma Residence at Chaltlang</t>
  </si>
  <si>
    <t>2. Construction of Retaining Wall &amp; Concrete pavement on AMC Road at Dingdi Veng, Chaltlang</t>
  </si>
  <si>
    <t>Improvement of Road at Bawngkawn, Aizawl. (Sh : Construction of Balcony, Link Drain, Retaing Wall &amp; Concrete Pavement)</t>
  </si>
  <si>
    <t>1. Construction of retaining Wall near Pu. Salemthara Residence at Brigade, Bawngkawn</t>
  </si>
  <si>
    <t xml:space="preserve">2. Concrete Pavement of Liansailova road, Bawngkawn </t>
  </si>
  <si>
    <t>3. Concrete Pavement of Shalom Road at Bawngkawn Hmar Veng (Balance Portion)</t>
  </si>
  <si>
    <t>4. Concrete Pavement on Upper Bawngkawn Hmar Veng</t>
  </si>
  <si>
    <t>Construction of additional protection work at Bethel Veng</t>
  </si>
  <si>
    <t>IMPROVEMENT OF ROAD FROM ZEMABAWK TO LUNGBIAL ROAD IN THE LOCALITY OF ZEMABAWK AT AIZAWL</t>
  </si>
  <si>
    <t xml:space="preserve">CONSTRUCTION OF ROAD AT SIHPHIR </t>
  </si>
  <si>
    <t>i.Concrete pavement of approach road to Sihphir Rescue Center road at Sihphir Kawnveng</t>
  </si>
  <si>
    <t>ii.Formation Cutting , Concrete Pavement &amp; Step of  Sunhlu tlang (Prayer Mountain) at Sihphir Tlang Veng</t>
  </si>
  <si>
    <t>iii.Construction of Step including retaining wall near Pu Zakhuma House at Sihphir field veng</t>
  </si>
  <si>
    <t>iv.Construction of link Drain with cover near Pi Liani House at Sihphir Dinthar</t>
  </si>
  <si>
    <t>v.Construction of Link drain  near Pu H.Lalfakzuala, Sihphir Dinthar</t>
  </si>
  <si>
    <t>CONSTRUCTION OF CONCRETE PAVEMENT AT ZUANGTUI, AIZAWL</t>
  </si>
  <si>
    <t>i.RCC Balcony Gosen Veng to 132 KV substation at Zuangtui</t>
  </si>
  <si>
    <t>CONCRETE PAVEMENT RIVENGA ROAD AT MUANNA VENG, AIZAWL</t>
  </si>
  <si>
    <t>i.Concrete Pavement of Rivenga Road at Muanna Veng</t>
  </si>
  <si>
    <t>CONSTRUCTION OF ROAD AT MUTHI, AIZAWL</t>
  </si>
  <si>
    <t>i.Concrete Pavement at ch:0.000 - 0.715kmp Muthi peng to kawn</t>
  </si>
  <si>
    <t>CONSTRUCTION OF ROAD AT NAUSEL</t>
  </si>
  <si>
    <t>i.Concrete Pavement at Nausel Thlanmual kawng</t>
  </si>
  <si>
    <t>IMPROVEMENT OF ROAD AT SIHPHIR VENGHLUN</t>
  </si>
  <si>
    <t xml:space="preserve">i.Construction of Retaining Wall at Thuampui Selesih road at Ch:4.300Kmp, Durtlang  </t>
  </si>
  <si>
    <t>Construction of New Road from Zemabawk North Thlanmual to Thuampui Thlanmual including Protetion Works &amp; Cross Drain</t>
  </si>
  <si>
    <t>i. Formation Cutting</t>
  </si>
  <si>
    <t>ii. Construction of RCC Slab Culvert</t>
  </si>
  <si>
    <t>CONSTRUCTION OF ROAD AT FALKLAND, AIZAWL</t>
  </si>
  <si>
    <t>i.Construction of PCC Pavement on Local Council Road to RAY at Falkland</t>
  </si>
  <si>
    <t>ii.Construction of PCC Pavement on Rabboni Road at Falkland</t>
  </si>
  <si>
    <t>iii.Construction of PCC Pavement on Local Council Road Falkland</t>
  </si>
  <si>
    <t>iv.PCC Pavement on Approach Road to Vai Lui via Rev Lalsangliana's House at Falkland Veng</t>
  </si>
  <si>
    <t>SUB - DIVISION - III</t>
  </si>
  <si>
    <t>CONSTRUCTION OF PCC PAVEMENT AT SIHHMUI TO NH-54. (LENGTH = 7.00Kms, PCC PAVEMENT = 7.00Kms)</t>
  </si>
  <si>
    <t>Widening of road from Law college to PCI road at Luangmual, Aizawl (Sh: Earth Work for Widening  of existing  road)</t>
  </si>
  <si>
    <t>Rm.</t>
  </si>
  <si>
    <t>Improvement &amp; Upgradation of road at Chawlhhmun, Aizawl</t>
  </si>
  <si>
    <t>Sh: 1. Construction of PCC Pavement of Pu Muantea's road at Chawlhhmun</t>
  </si>
  <si>
    <t>2. Construction of PCC Pavement near Pu Fabiana's house at Chawlhhmun</t>
  </si>
  <si>
    <t>Improvement &amp; Upgradation of road at Zotlang, Aizawl</t>
  </si>
  <si>
    <t>Sh: 1. Construction of RCC Pavement at Zotlang to Zohnuai</t>
  </si>
  <si>
    <t>2. Construction of Retaining Wall for Pi Romawii Approach Road at Zotlang</t>
  </si>
  <si>
    <t>3. Construction of RCC Pavement at Zotlang to Zohnuai Biak In</t>
  </si>
  <si>
    <t>Construction of approach road (RCC Pavement) to Community Hall (NH 44A) at Sihhmui</t>
  </si>
  <si>
    <t>Phy. Completed</t>
  </si>
  <si>
    <t>Improvement &amp; Upgradation of road from PCI to Anganwadi at Lungverh</t>
  </si>
  <si>
    <t>Sh: 1. Construction of RCC Pavement from PCI to Anganwadi at Lungverh</t>
  </si>
  <si>
    <t>2. Construction of RCC Slab Culvert at Thlanmual kawr</t>
  </si>
  <si>
    <t>3. Construction of RCC Slab Culvert at Pu Rinnunga kawmthlang</t>
  </si>
  <si>
    <t>4. Retaining wall at F Suakliana Kawmchhak</t>
  </si>
  <si>
    <t>Rangvamual internal road</t>
  </si>
  <si>
    <t>Phunchawng internal road</t>
  </si>
  <si>
    <t>IMPROVEMENT OF INTERNAL ROADS AT HUNTHAR, CHANMARI WEST, RANGVAMUAL, PHUNCHAWNG &amp; CHHINGA VENG. (IMPROVEMENT OF ROADS PCC PAVEMENT = 20.00 KMS, PAVEMENT = 5.00 KMS, LINK DRAIN = 100.00M)</t>
  </si>
  <si>
    <t>Patch Repair and Seal Coating of Approach Road to Tanhril, Aizawl</t>
  </si>
  <si>
    <t>Construction of PCC Pavement of Approach Road to Tawngtai Bethel Camping Centre, Sakawrtuichhun, Aizawl</t>
  </si>
  <si>
    <t>Rigid Pavement of Gan Sabra Road</t>
  </si>
  <si>
    <t>Construction of PCC Pavement of Road from Saikaphleia' House to Muanthanga's House at Lungverh. Length = 120.00Rm.</t>
  </si>
  <si>
    <t>CONSTRUCTION OF LUNGHLU ROAD AT CHANMARI WEST AIZAWL 
 (Length = 4.00Kms, Ew = 4.00Kms, Pavement = 4.00Kms, Side Drain = 4500m, R/W 30m, Culvert = 10.Nos)</t>
  </si>
  <si>
    <t>Construction of RCC Frame structure Retaining Wall I at Lunghlu Road, Hunthar</t>
  </si>
  <si>
    <t>Patch repair and Seal coat of MUP Road at Chanmari West, Aizawl</t>
  </si>
  <si>
    <t>Patch repair and Seal Coat from BT Bakery to Protective Home Via Zarkawt Thlanmual</t>
  </si>
  <si>
    <t>Construction of RCC Road at Methodist mual Turning Point to Edenthar Anganwadi  Centre No. 1 at Edenthar</t>
  </si>
  <si>
    <t>Construction of RCC Link drain near Hotel Platinum at Zarkawt</t>
  </si>
  <si>
    <t>9.12.2023</t>
  </si>
  <si>
    <t>Improvement of  Zarkawt Valley Approach Road Phase-II</t>
  </si>
  <si>
    <t>Construction of Retaining wall near Babula's House at Chanmari</t>
  </si>
  <si>
    <t>Repair of Link Drain with Cover near J.Thangdailova House at Electric Veng</t>
  </si>
  <si>
    <t xml:space="preserve">Construction of New Cemetery Road  at Electric Veng </t>
  </si>
  <si>
    <t>15.2.2024</t>
  </si>
  <si>
    <r>
      <t>NAME OF DIVISION :</t>
    </r>
    <r>
      <rPr>
        <b/>
        <u/>
        <sz val="9"/>
        <color theme="1"/>
        <rFont val="Calibri"/>
        <family val="2"/>
        <scheme val="minor"/>
      </rPr>
      <t xml:space="preserve"> PWD Saitual Division</t>
    </r>
  </si>
  <si>
    <t>Physical in %</t>
  </si>
  <si>
    <t>Financial is Rs in  lakh</t>
  </si>
  <si>
    <t>Improvement &amp; Upgradation of Daido to Vawngkawt- Buangpuilawn (Manipur) Road</t>
  </si>
  <si>
    <t>14.03.2024</t>
  </si>
  <si>
    <t>14.09.2025</t>
  </si>
  <si>
    <t>Security Deposit amounting to Rs. 0.93 Cr. Is lying in CNA Account</t>
  </si>
  <si>
    <t>Improvement of Khawlek - Ratu Road (Length = 6Km)</t>
  </si>
  <si>
    <t>05.10.23</t>
  </si>
  <si>
    <t>05.10.24</t>
  </si>
  <si>
    <t>Widening and reconstruction of culverts on 3rd Road from Sedaikawn to PWD Kawn, Saitual (Length = 2.220Kms)</t>
  </si>
  <si>
    <t>SASCI &amp; SASCI-II</t>
  </si>
  <si>
    <t>Restoration of damages due to cyclone remal under Khawzawl, Saitual &amp; Serchhip Division (Saitual Division)</t>
  </si>
  <si>
    <t>Restoration of damages due to cyclone remal under saitual division PART-II</t>
  </si>
  <si>
    <t>SASCI-V</t>
  </si>
  <si>
    <t>Extension of Saitual Town Via Khiangpuizawl under part V</t>
  </si>
  <si>
    <t>23.06.2025</t>
  </si>
  <si>
    <t>23.06.2026</t>
  </si>
  <si>
    <t xml:space="preserve">Construction of Khanpui - Tualbung Road Phase-II </t>
  </si>
  <si>
    <t>15.01.20</t>
  </si>
  <si>
    <t>15.06.22</t>
  </si>
  <si>
    <t>ii) Ordinary Kilometre Stone</t>
  </si>
  <si>
    <t>Due to Deviation quantity of scarifying decreased from 19 nos to 29 nos. Price Escalation, Contingency and QC expenditure is outside of agreement but within sanction amount.</t>
  </si>
  <si>
    <t>Over all Physical Progress in Percentage=100%</t>
  </si>
  <si>
    <t>Over all Physical Progress in Percentage =51%</t>
  </si>
  <si>
    <t>COPY 5</t>
  </si>
  <si>
    <t>14/05/2025</t>
  </si>
  <si>
    <t>Construction of Zamtea Multipurpose Hall at Sesawng</t>
  </si>
  <si>
    <t>Foundation work started.</t>
  </si>
  <si>
    <t>19/12/2022</t>
  </si>
  <si>
    <t>31/03/2026</t>
  </si>
  <si>
    <t>FOR WORKS UNDER STATE PLAN FUND</t>
  </si>
  <si>
    <t>Name of Division   : PWD Electrical Division,Lunglei.</t>
  </si>
  <si>
    <t>Source of funding : State funding</t>
  </si>
  <si>
    <t>Rs in Lakhs</t>
  </si>
  <si>
    <t>Name of works/Project</t>
  </si>
  <si>
    <t>Approval Cost(Rs in lakh)</t>
  </si>
  <si>
    <t>Target Date of comp- letion</t>
  </si>
  <si>
    <t xml:space="preserve">Cumulative Progress at the end of last month </t>
  </si>
  <si>
    <t xml:space="preserve">Phy. </t>
  </si>
  <si>
    <t>8443-108-PW Deposit-III</t>
  </si>
  <si>
    <t>a) I/E to DC Office  at Siaha.</t>
  </si>
  <si>
    <t>SASCI FUND ACCOUNT</t>
  </si>
  <si>
    <t xml:space="preserve">                           </t>
  </si>
  <si>
    <t>a) I/E to  Gov't.Quarters(General pool)at Venglai, Lunglei.(Marcells's Quarters Site No 2,Type-III,2 Units)</t>
  </si>
  <si>
    <t>Contractor</t>
  </si>
  <si>
    <t>b) I/E to  Gov't.Quarters(General pool)at Venglai, Lunglei.(Marcells's Quarters Site No 1,Type-III,1 Unit)</t>
  </si>
  <si>
    <t>c) I/E to  Gov't.Quarters(General pool)at Venglai, Lunglei.(Ramnghaka's Quarters Site) Type-IV,Quarters 2- Units</t>
  </si>
  <si>
    <t>d) I/E to  Gov't.Quarters(General pool)at Venglai, Lunglei.(Zorini's Quarters Site) Type-III,Quarters 1-Block, 2-Units</t>
  </si>
  <si>
    <t xml:space="preserve">e) I/E to  Gov't.Quarters(General pool)at Venglai, Lunglei.(Zautea's Quarters Site Type-IV,1-Unit) </t>
  </si>
  <si>
    <t xml:space="preserve">f) I/E to  Gov't.Quarters(General pool)at Venglai, Lunglei.(Thapa's Quarters Site)Type-III Quarters,1 Block 2-Units </t>
  </si>
  <si>
    <t>g) I/E to  Gov't.Quarters(General pool)at Venglai, Lunglei.(Quarters No-5 Site))Type-III Quarters 2-Units  1-Block.</t>
  </si>
  <si>
    <t>f) I/E to  Gov't.Quarters(General pool)at Venglai, Lunglei.(Soil Quarters Site)Type-III Quarters,1-Units Type-IV Quarters 2-Units.</t>
  </si>
  <si>
    <t>Name of works/Scheme</t>
  </si>
  <si>
    <t>Estimated Amount</t>
  </si>
  <si>
    <t>A/A or Not</t>
  </si>
  <si>
    <t>Cumulative achievement as on March, 2016</t>
  </si>
  <si>
    <t>Fund allocated during the year</t>
  </si>
  <si>
    <t>Achievement during the Month</t>
  </si>
  <si>
    <t>Cumulative achievement upto the end of the month during the year</t>
  </si>
  <si>
    <t>Cumulative achievement since implementation of the project</t>
  </si>
  <si>
    <t>4202 Co-On Education etc.</t>
  </si>
  <si>
    <t>b) Boys' Hostel for Govt. Lunglei College at Lunglei</t>
  </si>
  <si>
    <t>2.00 lacs</t>
  </si>
  <si>
    <t>Yes</t>
  </si>
  <si>
    <t>c) Girls' Hostel for Govt. Lunglei College at Lunglei</t>
  </si>
  <si>
    <t>d) I/E to Govt.Hnahthial College at Hnahthial</t>
  </si>
  <si>
    <t>10.56 lacs</t>
  </si>
  <si>
    <t>On going works</t>
  </si>
  <si>
    <t>e) I/E to DIET Bldg at Saiha (Sangau Road)</t>
  </si>
  <si>
    <t>27.00 lacs</t>
  </si>
  <si>
    <t>f) I/E to DIET Bldg at Thingkah (Lawngtlai Dist.)</t>
  </si>
  <si>
    <t>g) I/E to Indoor stadium at Chanmari, Lunglei</t>
  </si>
  <si>
    <t>15.00 lacs</t>
  </si>
  <si>
    <t xml:space="preserve"> Nil</t>
  </si>
  <si>
    <t>h) I/E to boys &amp; girls Hostel for Govt.Saiha College bldg at Siaha</t>
  </si>
  <si>
    <t>i) I/E to Infrastructure development of Lawngtlai College at Lawngtlai</t>
  </si>
  <si>
    <t xml:space="preserve">5.00 lacs </t>
  </si>
  <si>
    <t>4055 Co-On Police (P)</t>
  </si>
  <si>
    <t>d) I/E to Police Station at Vaseitlang</t>
  </si>
  <si>
    <t>8.00 lacs</t>
  </si>
  <si>
    <t>4408 Co-0n Food Storage and Warehousing</t>
  </si>
  <si>
    <t>a) I/E to Storage Godown at Kawlchaw</t>
  </si>
  <si>
    <t>3.00 lacs</t>
  </si>
  <si>
    <t>b) I/E to Storage Godown at Vaseikai</t>
  </si>
  <si>
    <t>c) I/E Storage Godown at Hnahthial</t>
  </si>
  <si>
    <t>d) I/E Storage Godown at Sangau</t>
  </si>
  <si>
    <t>e) I/E Storage Godown at Lungsen</t>
  </si>
  <si>
    <t>f) I/E Storage Godown at Tlabung</t>
  </si>
  <si>
    <t>4059 Co-On Public Works(P)</t>
  </si>
  <si>
    <t>a) I/E to Treasury Office at Saiha</t>
  </si>
  <si>
    <t>13.00 lacs</t>
  </si>
  <si>
    <t>a)  I/E to Govt Staff Qtrs (PWD), Type-II 4 units at Lunglei</t>
  </si>
  <si>
    <t>b) I/E to PHC at Haulawng</t>
  </si>
  <si>
    <t>10.00 lacs</t>
  </si>
  <si>
    <t>c) I/E to PHC at Bunghmun</t>
  </si>
  <si>
    <t>d) I/E to PHC at Zobawk</t>
  </si>
  <si>
    <t>12.00 lacs</t>
  </si>
  <si>
    <t>e) I/E to PHC at Longpuighat</t>
  </si>
  <si>
    <t>11.00 lacs</t>
  </si>
  <si>
    <t>4210 Co-On Medical</t>
  </si>
  <si>
    <t>Construction of 100 Bedded Civil Hospital at Siaha</t>
  </si>
  <si>
    <t>(a) Power Distribution &amp; Bed Lift</t>
  </si>
  <si>
    <t>114.83 lacs</t>
  </si>
  <si>
    <t>(i) Power Distribution</t>
  </si>
  <si>
    <t>(ii) SITC of 20 Passengers cum Stretcher Auto elevator</t>
  </si>
  <si>
    <t>(b) Solar Power</t>
  </si>
  <si>
    <t>146.00 lacs</t>
  </si>
  <si>
    <t>(i) SITC of Solar Heating System (SHS)</t>
  </si>
  <si>
    <t>(ii) SITC of 1X40 KWp SPV Power Plant</t>
  </si>
  <si>
    <t>(c) Fire fighting &amp; VRF AC</t>
  </si>
  <si>
    <t>28.41 lacs</t>
  </si>
  <si>
    <t>(i) SITC of fire detection/fighting system</t>
  </si>
  <si>
    <t>(ii) SITC of 8 Tonnes (2+2+2+2) with 10 HP pure inverter out door unit with R410A Refrigerator AC VRF system</t>
  </si>
  <si>
    <t>(d) Internal Electrification main building</t>
  </si>
  <si>
    <t>61.40 lacs</t>
  </si>
  <si>
    <t>(e) I/E to Type-IV Quarter 3 units</t>
  </si>
  <si>
    <t>12.67 lacs</t>
  </si>
  <si>
    <t>Executive Engineer, P.W.D.,</t>
  </si>
  <si>
    <t xml:space="preserve"> Electrical Division, Lunglei.</t>
  </si>
  <si>
    <t>Construction of Mauchar to Tuirial Road, Aizawl District under SASCI 2025-2026 Part-I</t>
  </si>
  <si>
    <t xml:space="preserve">9.9.2025 </t>
  </si>
  <si>
    <t>EOT upto 18.6.26</t>
  </si>
  <si>
    <t>EOT upto 23.6.26</t>
  </si>
  <si>
    <t>EOT upto 28.3.26</t>
  </si>
  <si>
    <t>EOT upto 5.10.26</t>
  </si>
  <si>
    <t>EOT upto 15.11.26</t>
  </si>
  <si>
    <t>27.03.2027</t>
  </si>
  <si>
    <t>20.04.2026</t>
  </si>
  <si>
    <t>Construction of R/Wall @ km 1.050 on Dampui approach road</t>
  </si>
  <si>
    <t>02.05.2026</t>
  </si>
  <si>
    <t>Construction of R/Wall @ km 3.150 on Tuidam Approach Road</t>
  </si>
  <si>
    <t>Construction of Masonry Lined side drain on Saiphai Junction to W.Serzawl (L=300.00M)</t>
  </si>
  <si>
    <t>10.10.18</t>
  </si>
  <si>
    <t>20.03.2026</t>
  </si>
  <si>
    <t>20.09.2026</t>
  </si>
  <si>
    <t>01.04.2026</t>
  </si>
  <si>
    <t>01.07.2026</t>
  </si>
  <si>
    <t>30.09.2026</t>
  </si>
  <si>
    <t>Development and Establishment of Post Tlang as Amusement Park, Buarpui Village, Lunglei District</t>
  </si>
  <si>
    <t>16.03.2027</t>
  </si>
  <si>
    <t>Construction of Public Community Hall at Thingsai, Hnahthial District</t>
  </si>
  <si>
    <t>23.02.2026</t>
  </si>
  <si>
    <t>23.02.2027</t>
  </si>
  <si>
    <t>06.04.2026</t>
  </si>
  <si>
    <t>06.04.2027</t>
  </si>
  <si>
    <t>Construction of Common Service Centre (Multipurpose Hall) at Vengpui-I, Lawngtlai District</t>
  </si>
  <si>
    <t>Renovation/Repairing of Internal Electrification to Polytechnic at Thingdawl (SH: Common facility Block)</t>
  </si>
  <si>
    <t>28.02.2026</t>
  </si>
  <si>
    <t>45 days after materials at site</t>
  </si>
  <si>
    <t>Full materials deliverd at site</t>
  </si>
  <si>
    <t xml:space="preserve">Ongoing work </t>
  </si>
  <si>
    <t>Completed, service connection balance</t>
  </si>
  <si>
    <t>I/E to SDO (Civil) Type-IV Qtrs. at North Vanlaiphai SH: Type-IV Quarter (1 Block, 1 Unit)</t>
  </si>
  <si>
    <t>21.05.2026</t>
  </si>
  <si>
    <t>I/E to SDO (Civil) Type-IV Qtrs. at North Vanlaiphai SH: Office building</t>
  </si>
  <si>
    <t>I/E to Multi utility centre at Zemabawk, Aizawl</t>
  </si>
  <si>
    <t>29.05.2026</t>
  </si>
  <si>
    <t>Target date of Completion (As per agreement)</t>
  </si>
  <si>
    <t>Approved Cost by MDoNER/NEC</t>
  </si>
  <si>
    <t>PCC</t>
  </si>
  <si>
    <t>ULSD</t>
  </si>
  <si>
    <t>Sr.Executive Enginer,PWD.,
National Highway Division-III,
Thingdawl : Mizoram</t>
  </si>
  <si>
    <t>Original =6583.18. RE 1 =  4028.61</t>
  </si>
  <si>
    <t>Source of funding  : 5054 ( R&amp;B )</t>
  </si>
  <si>
    <t>Blacktopping of approach road from NH-54 to Vengthar thlanmual, Thingdawl</t>
  </si>
  <si>
    <t>03.05.2026</t>
  </si>
  <si>
    <t>03.07.2026</t>
  </si>
  <si>
    <t xml:space="preserve"> Works cannot  be started due to Monsoon Rain</t>
  </si>
  <si>
    <t>Tender</t>
  </si>
  <si>
    <t>Resurfacing &amp; Patch repair of approach road to NF Railway Godown, Biaabi (NH-154-RailwayGodown) Part 1 &amp; 2</t>
  </si>
  <si>
    <t>C</t>
  </si>
  <si>
    <t>D</t>
  </si>
  <si>
    <t>F</t>
  </si>
  <si>
    <t>G</t>
  </si>
  <si>
    <t>H (a)</t>
  </si>
  <si>
    <t xml:space="preserve">01.10.2025 </t>
  </si>
  <si>
    <t>H (b)</t>
  </si>
  <si>
    <t>1.3.1980</t>
  </si>
  <si>
    <t>H (c)</t>
  </si>
  <si>
    <t>5054: ROAD &amp; BRIDGE
UNTIED</t>
  </si>
  <si>
    <t>Pothole filling, Patch Repair &amp; Resurfacing of Tlangpui - Niawhtlang Road  (0.000 - 14.000 kmp) Phase - II</t>
  </si>
  <si>
    <t>05.04.2026</t>
  </si>
  <si>
    <t>Construction of Gabion Wall and Hume pipe Culvert at Tuisumpui Bridge Site for Prevention of erosion).</t>
  </si>
  <si>
    <t>Resurfacing of AOC College Veng to Siaha Tlangkawn Road)</t>
  </si>
  <si>
    <t>J</t>
  </si>
  <si>
    <t>19.3.2026</t>
  </si>
  <si>
    <t>29.1.2026</t>
  </si>
  <si>
    <t>30.1.2026</t>
  </si>
  <si>
    <t>21.2.2026</t>
  </si>
  <si>
    <t>17.3.2026</t>
  </si>
  <si>
    <t>16.2.2026</t>
  </si>
  <si>
    <t>19.1.2026</t>
  </si>
  <si>
    <t>6.2.2026</t>
  </si>
  <si>
    <t>14.3.2026</t>
  </si>
  <si>
    <t>27.1.2026</t>
  </si>
  <si>
    <t>MONTHLY PROGRESS REPORT FOR THE MONTH OF JUNE 2026</t>
  </si>
  <si>
    <t>Work physically Completed</t>
  </si>
  <si>
    <t>MONTHLY PROGRESS REPORT FOR THE MONTH OF JUNE, 2026</t>
  </si>
  <si>
    <t>Agg.Amt</t>
  </si>
  <si>
    <t>Work abandoned due to alignment overlap with 4-lane NH.</t>
  </si>
  <si>
    <t>Work abandoned due to alignment overlap with 4-lane NH.
Expenditure exceeds Agreement amount.</t>
  </si>
  <si>
    <t>14529.29 for Phase-II</t>
  </si>
  <si>
    <r>
      <rPr>
        <b/>
        <sz val="12"/>
        <color theme="1"/>
        <rFont val="Times New Roman"/>
        <family val="1"/>
      </rPr>
      <t>08.05.2023</t>
    </r>
    <r>
      <rPr>
        <sz val="12"/>
        <color theme="1"/>
        <rFont val="Times New Roman"/>
        <family val="1"/>
      </rPr>
      <t xml:space="preserve">
1st EOT=210 days 
(wef 09.05.2023 - 04.12.2023
2nd  EoT 206 days
4.12.2023-27.6.2024 submitted to SE (not granted)vide NH-16/1/2021/PWD/NHD-III/62 Dt. 1.8.2024</t>
    </r>
  </si>
  <si>
    <r>
      <rPr>
        <b/>
        <sz val="12"/>
        <color theme="1"/>
        <rFont val="Times New Roman"/>
        <family val="1"/>
      </rPr>
      <t>22.11.2022</t>
    </r>
    <r>
      <rPr>
        <sz val="12"/>
        <color theme="1"/>
        <rFont val="Times New Roman"/>
        <family val="1"/>
      </rPr>
      <t xml:space="preserve">
1st EOT=90 days
 (upto 20.02.2023); 
2nd EOT=90 days 
(wef 21.02.2023-21.05.2023);
3rd EOT=90 days
(22.05.2023-19.08.2023)
4th EoT 90 days
20.8.2023-18.11.2023 submitted to SE (not granted)vide NH-16/1/2021/PWD/NHD-III/44 Dt. 16.09.2023</t>
    </r>
  </si>
  <si>
    <t>14529.29 for Phase II</t>
  </si>
  <si>
    <r>
      <rPr>
        <b/>
        <sz val="12"/>
        <color theme="1"/>
        <rFont val="Times New Roman"/>
        <family val="1"/>
      </rPr>
      <t>11.11.2022</t>
    </r>
    <r>
      <rPr>
        <sz val="12"/>
        <color theme="1"/>
        <rFont val="Times New Roman"/>
        <family val="1"/>
      </rPr>
      <t xml:space="preserve">
1st EOT=90 days
 (upto 09.02.2023); 
2nd EOT=90 days 
(wef 10.02.2023-11.05.2023)
3rd EOT=90days (Wef 12.05.23-09.08.2023)
4th EoT 90 days
10.8.2023-8.11.2023 submitted to SE (not granted)vide NH-16/1/2021/PWD/NHD-III/42 Dt. 7.8.2023</t>
    </r>
  </si>
  <si>
    <r>
      <rPr>
        <b/>
        <sz val="11"/>
        <color theme="1"/>
        <rFont val="Times New Roman"/>
        <family val="1"/>
      </rPr>
      <t>20.11.2021</t>
    </r>
    <r>
      <rPr>
        <sz val="11"/>
        <color theme="1"/>
        <rFont val="Times New Roman"/>
        <family val="1"/>
      </rPr>
      <t xml:space="preserve">
1st EOT=184 days 
(upto 08.02.2023; 
2nd EOT=150 days 
(wef 09.02.2023- 08.07.2023)
3rd EoT
9.7.2023-5.12.2023 submitted to SE (not granted)vide NH-16/1/2021/PWD/NHD-III/48 Dt. 13.10.2023</t>
    </r>
  </si>
  <si>
    <r>
      <rPr>
        <b/>
        <sz val="11"/>
        <color theme="1"/>
        <rFont val="Times New Roman"/>
        <family val="1"/>
      </rPr>
      <t>20.11.2021</t>
    </r>
    <r>
      <rPr>
        <sz val="11"/>
        <color theme="1"/>
        <rFont val="Times New Roman"/>
        <family val="1"/>
      </rPr>
      <t xml:space="preserve">
1st EOT=184 days (upto 08.02.2023; 
2nd EOT=150 days 
(wef 09.02.2023-08.07.2023)
3rd EoT
9.7.2023-5.12.2023 submitted to SE (not granted)vide NH-16/1/2021/PWD/NHD-III/40 Dt. 21.7.2023</t>
    </r>
  </si>
  <si>
    <r>
      <t xml:space="preserve">
</t>
    </r>
    <r>
      <rPr>
        <b/>
        <sz val="11"/>
        <color theme="1"/>
        <rFont val="Times New Roman"/>
        <family val="1"/>
      </rPr>
      <t>16.02.2024</t>
    </r>
    <r>
      <rPr>
        <sz val="11"/>
        <color theme="1"/>
        <rFont val="Times New Roman"/>
        <family val="1"/>
      </rPr>
      <t xml:space="preserve">
1st EoT = 397 days
17.2.2024 to 19.03.2025
2nd EoT = 336 days
20.3.2025 to 18.02.2026
3rd EoT = 336 days
i.e
19.02.2026 to18.01.2027</t>
    </r>
  </si>
  <si>
    <t xml:space="preserve">MONTHLY PROGRESS REPORT FOR THE MONTH OF JUNE, 2026 </t>
  </si>
  <si>
    <t>Balance work of Construction of Muallungthu to Lungphun Road (Length - 25.00 Km)</t>
  </si>
  <si>
    <t>Construction of Agiculture Link Road to R. Mat from Chawilung, Lungsei, Samlukhai, Sialsuk</t>
  </si>
  <si>
    <t xml:space="preserve"> Physically &amp; Financially Completed</t>
  </si>
  <si>
    <t>5054-C.O on Roads &amp; Bridges under Hmuifang Division for the year 2025-2026</t>
  </si>
  <si>
    <t xml:space="preserve">a) Patch repair of Aibawk - Darlung Road 14.00-30.200 Kmp </t>
  </si>
  <si>
    <t>Monthly Progressive Report under  SASCI for the Month of June 2026</t>
  </si>
  <si>
    <t>Monthly Progressive Report under  5054 (ROADS &amp; BRIDGES)  for the Month of APRIL 2026</t>
  </si>
  <si>
    <t>Rorelliana Council Veng, Lawngtlai</t>
  </si>
  <si>
    <t>Revised Date of Completion</t>
  </si>
  <si>
    <t>21.04.2026</t>
  </si>
  <si>
    <t>Physically Complted</t>
  </si>
  <si>
    <t>Monthly Progressive Report of 5054 (ROADS &amp; BRIDGES)  for the Month of JUNE 2026</t>
  </si>
  <si>
    <t>Monthly Progressive Report under  5054 (ROADS &amp; BRIDGES)  for the Month of JUNE 2026</t>
  </si>
  <si>
    <t>4.400Km</t>
  </si>
  <si>
    <t>7.00 Km</t>
  </si>
  <si>
    <t>Monthly Progressive Reportof AGRICULTURE LINK ROAD  for the Month of JUNE 2026</t>
  </si>
  <si>
    <t xml:space="preserve">Construction of Gov't Quarters (General pool) under SASCI 2024 - 2025 at Serchhip
(1299.68 lakhs)
 </t>
  </si>
  <si>
    <t xml:space="preserve">Re-construction of District Jail, Serchhip
</t>
  </si>
  <si>
    <t xml:space="preserve">Re-construction of District Jail, Champhai
</t>
  </si>
  <si>
    <t>Re-construction of District Jail, Saitual
(Sh: Separation Wall (31.30m))</t>
  </si>
  <si>
    <t>9.10.2026</t>
  </si>
  <si>
    <t>24.12.2026</t>
  </si>
  <si>
    <t>25.10.2026</t>
  </si>
  <si>
    <t>Power &amp; Electricity Department seek fund amounting to Rs. 3.20 crore from Government of Mizoram for installation of new power supply. Until and unless the new power supply system is completed, work could not be continued.</t>
  </si>
  <si>
    <t xml:space="preserve">Construction of 24 Warehouses with associated infrastructure in 23 locations in Mizoram under NABARD (Group VII : Teikhang ,Rabung &amp; Dungtlang).
</t>
  </si>
  <si>
    <t>Teikhang Warehouse is inaugurated on 30.04.2026.
Civil Works at Rabung Warehouse is completed without I/E.
Work in Progress at Dungtlang Warehouse.</t>
  </si>
  <si>
    <t>07.10.2025</t>
  </si>
  <si>
    <t>07.10.2026</t>
  </si>
  <si>
    <t>Work not Started</t>
  </si>
  <si>
    <t>31.12.2026</t>
  </si>
  <si>
    <t>Secured Advance Check leh angai</t>
  </si>
  <si>
    <t>Work in progress
(Due to an inadvertent clerical error, the financial progress in the previous month was mistakenly entered as 115.06 instead of 111.22. The corrected amount may be considered.)</t>
  </si>
  <si>
    <t>Work not started due to site problem.</t>
  </si>
  <si>
    <t>01.04.2028</t>
  </si>
  <si>
    <t>Swadesh Darshan 2.0 (CSS)</t>
  </si>
  <si>
    <t>Construction of Conference Centre at Thingsulthliah, Mizoram</t>
  </si>
  <si>
    <t>31.03.2028</t>
  </si>
  <si>
    <t>weightage</t>
  </si>
  <si>
    <t>Last month</t>
  </si>
  <si>
    <t>During</t>
  </si>
  <si>
    <t>JUNE</t>
  </si>
  <si>
    <t xml:space="preserve">Name of Division : Aizawl Road North Division </t>
  </si>
  <si>
    <t>Patch repair and Seal coating of BSNL to BRTF road at Durtlang North (ICFAI road Sihphir rd)</t>
  </si>
  <si>
    <t>Construction of Breast wall at Ch:0.350kmp on approach road to RIPANS</t>
  </si>
  <si>
    <t>Construction of PR&amp;R.wall and Drain on approach road to Galilee veng upto Lungbial</t>
  </si>
  <si>
    <t>Patch repair and Seal coating of Synod Hospital approach road at Durtlang</t>
  </si>
  <si>
    <t>Patch repair and seal coating of Leitan to Agape via Govt.High school at Durtlang</t>
  </si>
  <si>
    <t>Patch repair and seal coating of Chaltlang Indoor Stadium to Dingdi veng</t>
  </si>
  <si>
    <t>Patch repair and seal coating of approach road to Agape at Durtlang (Lane-I)</t>
  </si>
  <si>
    <t>Patch repair and seal coating of Durtlang Lower lane road</t>
  </si>
  <si>
    <t>Patch repair and seal coating of Chaltlang Lower lane road</t>
  </si>
  <si>
    <t>Patch repair and seal coating of approach road to Chaltlang Dawrkawn to Tatkawng veng</t>
  </si>
  <si>
    <t>Patch repair and seal coating of YMA road Chaltlang North Salem veng to Lily veng</t>
  </si>
  <si>
    <t>Patch repair and seal coating of DC Workshop to Sairang road petrol pump via Lily veng</t>
  </si>
  <si>
    <t>Patch repair and seal coating of Approach road to NIT at Chaltlang</t>
  </si>
  <si>
    <t>Thuampui to Selesih road (Sinking area)</t>
  </si>
  <si>
    <t>Patch repair of approach road to Tourist complex at Berawtlang via Lungbial diversion at Zemabawk</t>
  </si>
  <si>
    <t>Patch repair and seal coating of Chaltlang Indoor Stadium to Lower lane</t>
  </si>
  <si>
    <t>OVERALL ACHIEVEMENT (PHY) - 94.00%</t>
  </si>
  <si>
    <t>MONTHLY PROGRESS REPORT FOR THE MONTH OF JUNE, 2026 UNDER NABARD</t>
  </si>
  <si>
    <t>OVERALL ACHIEVEMENT (PHY) - 98.00%</t>
  </si>
  <si>
    <t>13.9.2024</t>
  </si>
  <si>
    <t>MONTHLY PROGRESS REPORT FOR THE MONTH OF JUNE, 2026 UNDER ARND</t>
  </si>
  <si>
    <t>MONTHLY PROGRESS REPORT FOR THE MONTH OF JUNE, 2026 UNDER SASCI - II</t>
  </si>
  <si>
    <t>MONTHLY PROGRESS REPORT FOR THE MONTH OF JUNE, 2026 ARND</t>
  </si>
  <si>
    <t>Overall Physical Achievement : 0.35%</t>
  </si>
  <si>
    <t>Overall Physical Achievement : 17.45%</t>
  </si>
  <si>
    <t>MONTHLY PROGRESS REPORT OF PMGSY WORKS FOR THE MONTH OF JUNE, 2026.</t>
  </si>
  <si>
    <t>Name of Work : Upgradation &amp; Maintenance of Kawlkulh to NE Bualpui Road (Ch. 0.00 to 24.00 Kmp)</t>
  </si>
  <si>
    <t>Division : Khawzawl</t>
  </si>
  <si>
    <t>Date of Commencement: 05.09.2024</t>
  </si>
  <si>
    <t>Target Date of Completion : 04.09.2026</t>
  </si>
  <si>
    <t>Name of Contractor : Shri Balaji Construction Company,  Aspur Road, Tijwad District</t>
  </si>
  <si>
    <t>Component of Works</t>
  </si>
  <si>
    <t>Achievement upto the previous month</t>
  </si>
  <si>
    <t>Achievement during the  month</t>
  </si>
  <si>
    <t>Comulative Achievement</t>
  </si>
  <si>
    <t>Qty.</t>
  </si>
  <si>
    <t>Item Amount 
(lakh)</t>
  </si>
  <si>
    <t>Phy Prog
(Qty)</t>
  </si>
  <si>
    <t>Fin Prog
(lakh)</t>
  </si>
  <si>
    <t xml:space="preserve">Permanent Work </t>
  </si>
  <si>
    <t>a) R/Wall</t>
  </si>
  <si>
    <t>b) H/P Culvert Extension
Restoration/New Construction</t>
  </si>
  <si>
    <t>c) LSD</t>
  </si>
  <si>
    <t>d) Parapet</t>
  </si>
  <si>
    <t>Pavement Work</t>
  </si>
  <si>
    <t>a) FDR Base Course</t>
  </si>
  <si>
    <t xml:space="preserve">b) WBM-III </t>
  </si>
  <si>
    <t>c)Wearing course (MSS)</t>
  </si>
  <si>
    <t>d) Shoulder</t>
  </si>
  <si>
    <t>Road signages</t>
  </si>
  <si>
    <t>1) 5th KM Stone</t>
  </si>
  <si>
    <t>2) Ordinary KM Stone</t>
  </si>
  <si>
    <t>3) 200m Stone</t>
  </si>
  <si>
    <t>4) Boundary pillars</t>
  </si>
  <si>
    <t>5)Pillars Painting</t>
  </si>
  <si>
    <t>6)Speed limit</t>
  </si>
  <si>
    <t>7) Right/Left hand curve</t>
  </si>
  <si>
    <t>8) School</t>
  </si>
  <si>
    <t>9) Men at work</t>
  </si>
  <si>
    <t>10) Falling rocks</t>
  </si>
  <si>
    <t>11) Destination sign</t>
  </si>
  <si>
    <t>12) Place identification sign</t>
  </si>
  <si>
    <t>13) Advance direction sign</t>
  </si>
  <si>
    <t>14) Direction sign</t>
  </si>
  <si>
    <t>15) Painting lines, Dashes etc.</t>
  </si>
  <si>
    <t>16) PMGSY LOGO</t>
  </si>
  <si>
    <t>2 km</t>
  </si>
  <si>
    <t>17) Title information</t>
  </si>
  <si>
    <t>18) Citizen information</t>
  </si>
  <si>
    <t>AMC 1st Year</t>
  </si>
  <si>
    <t>Kms</t>
  </si>
  <si>
    <t>AMC 2nd Year</t>
  </si>
  <si>
    <t>AMC 3rd Year</t>
  </si>
  <si>
    <t>AMC 4th Year</t>
  </si>
  <si>
    <t>AMC 5th Year</t>
  </si>
  <si>
    <t xml:space="preserve">Deduct reusable hard rock @15% </t>
  </si>
  <si>
    <r>
      <t>m</t>
    </r>
    <r>
      <rPr>
        <vertAlign val="superscript"/>
        <sz val="11"/>
        <color rgb="FF000000"/>
        <rFont val="Times New Roman"/>
        <family val="1"/>
      </rPr>
      <t>3</t>
    </r>
  </si>
  <si>
    <t>Total A  =</t>
  </si>
  <si>
    <t>Deviation/Additional Items</t>
  </si>
  <si>
    <t>Granular material( Dressing of road with quarry waste)</t>
  </si>
  <si>
    <t>Dismantling of CI water pipe</t>
  </si>
  <si>
    <t xml:space="preserve">Additional HP Culvert (Single Cell &amp; Double Cell)/New construction of HP Culvert </t>
  </si>
  <si>
    <t>Total B  =</t>
  </si>
  <si>
    <t>Total Amount (A+B)  =</t>
  </si>
  <si>
    <t>MONTHLY PROGRESS REPORT OF PMGSY WORKS FOR THE MONTH OF JUNE,2026.</t>
  </si>
  <si>
    <t>Name of Work : Upgradation &amp; Maintenance of  Kawlkulh to Lungpho upto Rullam (0.000 - 39.50 kmp)</t>
  </si>
  <si>
    <t>Date of Commencement: 23.08.2024</t>
  </si>
  <si>
    <t>Target Date of Completion : 12.10.2026</t>
  </si>
  <si>
    <t>Name of Contractor : Zoremtluanga, Zemabawk, Aizawl</t>
  </si>
  <si>
    <t xml:space="preserve">a) R/Wall </t>
  </si>
  <si>
    <t xml:space="preserve">c) HP culvert Type-I </t>
  </si>
  <si>
    <t>d)RCC Slab Culvert-II</t>
  </si>
  <si>
    <t>e) LSD</t>
  </si>
  <si>
    <t>f) Parapet</t>
  </si>
  <si>
    <t xml:space="preserve">a) Compacting  Ground </t>
  </si>
  <si>
    <t xml:space="preserve">b) Scarifying </t>
  </si>
  <si>
    <t xml:space="preserve"> c)WBM-II</t>
  </si>
  <si>
    <t xml:space="preserve">d) WBM-III </t>
  </si>
  <si>
    <t>e) Wearing course (MSS)</t>
  </si>
  <si>
    <t>f) Shoulder</t>
  </si>
  <si>
    <t>g) Rigid Pavement</t>
  </si>
  <si>
    <t>5) Pillars Painting</t>
  </si>
  <si>
    <t>kms</t>
  </si>
  <si>
    <t>Deduct Reusable Hard Rock@15%</t>
  </si>
  <si>
    <r>
      <t>m</t>
    </r>
    <r>
      <rPr>
        <vertAlign val="superscript"/>
        <sz val="11"/>
        <rFont val="Times New Roman"/>
        <family val="1"/>
      </rPr>
      <t>3</t>
    </r>
  </si>
  <si>
    <t>Granular Sub-Base (Fully damaged stretches)</t>
  </si>
  <si>
    <t xml:space="preserve">Name of Work : Upgradation &amp; Maintenance  of  Kawlkulh to Lungpho to Ngentiang (0.000 - 11.840 kmp) </t>
  </si>
  <si>
    <t>Date of Commencement: 29.08.2024</t>
  </si>
  <si>
    <t>Target Date of Completion: 14.12.2026</t>
  </si>
  <si>
    <t>Name of Contractor : Laltlanmawia, Kolasib</t>
  </si>
  <si>
    <t xml:space="preserve">Work in Progress. </t>
  </si>
  <si>
    <t xml:space="preserve">b) HP culvert Type-I </t>
  </si>
  <si>
    <t>c)RCC Slab Culvert-II</t>
  </si>
  <si>
    <t>d) LSD</t>
  </si>
  <si>
    <t>e) Parapet</t>
  </si>
  <si>
    <t xml:space="preserve">c) WBM-III </t>
  </si>
  <si>
    <t xml:space="preserve">d) Prime Coat </t>
  </si>
  <si>
    <t>e) Tack Coat</t>
  </si>
  <si>
    <t>f) Wearing course (MSS)</t>
  </si>
  <si>
    <t>g) Shoulder</t>
  </si>
  <si>
    <t>h) Rigid Pavement</t>
  </si>
  <si>
    <t>5) Pillars painting</t>
  </si>
  <si>
    <t>Panelled Concrete</t>
  </si>
  <si>
    <t>WBM-II</t>
  </si>
  <si>
    <t xml:space="preserve"> Total Amount  (A+B)  =</t>
  </si>
  <si>
    <t>ANNEXURE - F</t>
  </si>
  <si>
    <t>(A. FINANCIAL REPORT)</t>
  </si>
  <si>
    <t>Name of the Project, Location &amp; State</t>
  </si>
  <si>
    <t>Name of Implementing Agency/ Dept</t>
  </si>
  <si>
    <t>Unspent balance out of fund released
(Rs in lakhs)</t>
  </si>
  <si>
    <t>Original Cost
(Rs in lakhs)</t>
  </si>
  <si>
    <t>Revised Cost
(Rs in lakhs)</t>
  </si>
  <si>
    <t>During 2026-2027</t>
  </si>
  <si>
    <t>Since inception
(Cumulative)</t>
  </si>
  <si>
    <t>During the month vis-a-vis target</t>
  </si>
  <si>
    <t>Since inception
(Cumulative)
(Rs in lakhs)</t>
  </si>
  <si>
    <t>Construction of Tualpui to Champhai Road (Single Lane), Mizoram (Length L = 21.058 km)</t>
  </si>
  <si>
    <t>Not Available</t>
  </si>
  <si>
    <t>Mobilisation Advance taken. Paid to Contractor Rs 5.22 Crore in full.</t>
  </si>
  <si>
    <t>(B. PHYSICAL REPORT)</t>
  </si>
  <si>
    <t>Date of actual commencement of work/ scheme</t>
  </si>
  <si>
    <t>Target date of completion of work/ scheme</t>
  </si>
  <si>
    <t>Scope of work/ scheme in physical terms
(eg. Kms, etc)</t>
  </si>
  <si>
    <t>Cost
(Rs in lakhs)</t>
  </si>
  <si>
    <t>Percentage
(during the month)</t>
  </si>
  <si>
    <t>Percentage
(Overall)</t>
  </si>
  <si>
    <t>20.918 km</t>
  </si>
  <si>
    <t>b) WBM- I</t>
  </si>
  <si>
    <t>c) WBM- II</t>
  </si>
  <si>
    <t>98 Nos.</t>
  </si>
  <si>
    <t xml:space="preserve">Name of work                          </t>
  </si>
  <si>
    <t>:  Construction of  Approch Road from Demdum to Tuichang pump House.</t>
  </si>
  <si>
    <t>:  SASCI (2025-2026)</t>
  </si>
  <si>
    <t xml:space="preserve">Name of Contractor         </t>
  </si>
  <si>
    <t>:  RZ Consultancy, Khawzawl Zuchhip Veng.</t>
  </si>
  <si>
    <t>Items of Work</t>
  </si>
  <si>
    <t>As Per Agreement</t>
  </si>
  <si>
    <t>Date of Commencement (As per agreement)</t>
  </si>
  <si>
    <t>Cummulative Progress at the end of the last month</t>
  </si>
  <si>
    <t>Achievement of works  during the month</t>
  </si>
  <si>
    <t>Amount (in Crore)</t>
  </si>
  <si>
    <t>:  Construction of  Suspension Bridge over Tuipui lui between Biate ang Bungzung  (Widening of Approach Road).</t>
  </si>
  <si>
    <t>:  MGC enterprise, Chaltlang Dawrkawn, Aizawl.</t>
  </si>
  <si>
    <t>R/Wall</t>
  </si>
  <si>
    <t>MONTHLY PROGRESS REPORT OF MAJOR WORKS 2025-2026 UNDER PWD KHAWZAWL DIVISION FOR THE MONTH OF JUNE, 2026</t>
  </si>
  <si>
    <t>Patch Repair with Seal Coating of E. Lungdar to Biate Road</t>
  </si>
  <si>
    <t>MONTHLY PROGRESS REPORT FOR THE MONTH OF JUNE 2026 UNDER HNAHTHIAL DIVISION
ANNUAL PLAN(5054)</t>
  </si>
  <si>
    <r>
      <rPr>
        <i/>
        <sz val="12"/>
        <color rgb="FF0D0D0D"/>
        <rFont val="Cambria"/>
        <family val="1"/>
      </rPr>
      <t>Name of Scheme</t>
    </r>
  </si>
  <si>
    <t>Approved Cost
 (in lakh)</t>
  </si>
  <si>
    <t>Cummulative progress at the end of last Month</t>
  </si>
  <si>
    <t>Overall Cummulative Achievement</t>
  </si>
  <si>
    <t>Mode of tender</t>
  </si>
  <si>
    <t>Works under  Annual Plan (5054) during 2025-2026 under PWD Hnahthial Division, Hnahthial</t>
  </si>
  <si>
    <t>Patch repair and seal coating of Hnahthial to Thingsai Road</t>
  </si>
  <si>
    <t>In Progress</t>
  </si>
  <si>
    <t>Resurfacing of road from Leite to Rotlang 'E'</t>
  </si>
  <si>
    <t>03.04.2026</t>
  </si>
  <si>
    <t>03.10.2026</t>
  </si>
  <si>
    <t>MONTHLY PROGRESS REPORT FOR THE MONTH OF JUNE 2026 UNDER HNAHTHIAL DIVISION,
( NABARD )</t>
  </si>
  <si>
    <t>Construction of Galvanised Steel Truss Bridge over Mat River on Hnahthial to Haulawng Road via Zotui (Span 70.00m)</t>
  </si>
  <si>
    <t>PWD Hnahthial Division</t>
  </si>
  <si>
    <t>Urban Infraprojects Private Limited AE-0310,1st  Floor, Salt Lake, Sector-1 Kolkata - 700064</t>
  </si>
  <si>
    <t>SI.NO</t>
  </si>
  <si>
    <t>Cumulative Achievement</t>
  </si>
  <si>
    <t>Remarks/
Issue (3)</t>
  </si>
  <si>
    <t>Mode of 
Tender</t>
  </si>
  <si>
    <t>Qty (In lakh)</t>
  </si>
  <si>
    <t>Item Amount (lakh)</t>
  </si>
  <si>
    <t>Phy Prog (Qty)</t>
  </si>
  <si>
    <t>Fin Prog (lakh)</t>
  </si>
  <si>
    <t>15,31.93</t>
  </si>
  <si>
    <t>14,47.94</t>
  </si>
  <si>
    <t>MONTHLY PROGRESS REPORT FOR THE MONTH OF JUNE 2026 UNDER HNAHTHIAL DIVISION,
( SASCI )</t>
  </si>
  <si>
    <t>Approved Cost Amount(in lakh)</t>
  </si>
  <si>
    <t>Cummulative progress at the end of the Month</t>
  </si>
  <si>
    <t>Construction of PCC Flooring at Various locations viz. (I) Haulawng to Hmuntlang (ii) Melte to Khawiva (iii) Ramrikawn to Pangzawl (iv) Lena Stadium to New Maite. 
( SH: Ramrikawn to Pangzawl )</t>
  </si>
  <si>
    <t xml:space="preserve"> ExecutiveEngineer, PWD</t>
  </si>
  <si>
    <t>Hnahthial  Division, Hnahthial.</t>
  </si>
  <si>
    <t>MONTHLY PROGRESS REPORT FOR THE MONTH OF JUNE, 2026 ( BUILDING WORKS )</t>
  </si>
  <si>
    <t>Agreement Amount                                                                (Rs.in lakh)</t>
  </si>
  <si>
    <t>SASCI 2023-24</t>
  </si>
  <si>
    <t>Item Rated Tender</t>
  </si>
  <si>
    <t>SASCI 2024-25</t>
  </si>
  <si>
    <t>PART-V</t>
  </si>
  <si>
    <t xml:space="preserve">19.05.2025
</t>
  </si>
  <si>
    <t xml:space="preserve">19.05.2026
Revised to
30.07.2026 </t>
  </si>
  <si>
    <t>Work in Progress
(EOT in process)</t>
  </si>
  <si>
    <t>PART-X</t>
  </si>
  <si>
    <t>Construction of District Prison/Jail,Lunglei</t>
  </si>
  <si>
    <t>PART-I</t>
  </si>
  <si>
    <t>28.04.2026
Revised to 
13.02.2027</t>
  </si>
  <si>
    <t>Construction of Male Ward</t>
  </si>
  <si>
    <t>Vertical Extension of Female Ward</t>
  </si>
  <si>
    <t>Construction of Recreation Center</t>
  </si>
  <si>
    <t>Construction of Separation Wall</t>
  </si>
  <si>
    <t>Vertical Extension of Security Main Wall</t>
  </si>
  <si>
    <t>Construction of Visitor's Toilet</t>
  </si>
  <si>
    <t>Construction of Security Duty Post</t>
  </si>
  <si>
    <t>SASCI 2025-26</t>
  </si>
  <si>
    <t>Construction of Treasury Office, Treasury Officers Quarters and Treasury Staff Quarters at Hnahthial</t>
  </si>
  <si>
    <t>28.04.2026
Revised to 31.08.2026</t>
  </si>
  <si>
    <t>Construction of Government Quarters (General Pool) at Lawngtlai Electric Veng (near RD Office No.1)
(SH : Type-IV Quarters (1 Block, 2 Units)</t>
  </si>
  <si>
    <t>28.04.2026
Revised to 
11.11.2026</t>
  </si>
  <si>
    <t>Construction of Government Quarters (General Pool) at Lawngtlai Electric Veng (near RD Office No.2)
(SH : Type-IV Quarters (1 Block, 2 Units)</t>
  </si>
  <si>
    <t>Construction of Government Quarters (General Pool) at Lawngtlai Electric Veng (near RD Office No.3)
(SH : Type-IV Quarters (1 Block, 2 Units)</t>
  </si>
  <si>
    <t>05.05.2026
Revised to 30.10.2026</t>
  </si>
  <si>
    <t>28.04.2026
Revised to 30.09.2026</t>
  </si>
  <si>
    <t>SDO (C) Office &amp; Quarter  at Chawngte</t>
  </si>
  <si>
    <t>SDO (C) Office  at Chawngte</t>
  </si>
  <si>
    <t>SDO (C) Quarter at Chawngte</t>
  </si>
  <si>
    <t>28.04.2026
Revised to 
30.11.2026</t>
  </si>
  <si>
    <t>28.04.2026
Revised to 30.11.2026</t>
  </si>
  <si>
    <t>28.05.2026
Revised to 31.10.2026</t>
  </si>
  <si>
    <t>Construction of Female Ward</t>
  </si>
  <si>
    <t>Construction of Administrative Building</t>
  </si>
  <si>
    <t>Construction of Type-III Staff Quarters (1 No.)</t>
  </si>
  <si>
    <t>Construction of Security Main Wall</t>
  </si>
  <si>
    <t>Construction of Security Post</t>
  </si>
  <si>
    <t xml:space="preserve">Item Rated Tender </t>
  </si>
  <si>
    <t>31.03.2026
Revised to 31.08.2026</t>
  </si>
  <si>
    <t>Handover in process</t>
  </si>
  <si>
    <t xml:space="preserve">i) Boys Hostel
</t>
  </si>
  <si>
    <t>Civil &amp; I/E works Completed</t>
  </si>
  <si>
    <t>Civil works completed, I/E in process</t>
  </si>
  <si>
    <t>16.09.2023
Revised to 
15.12.2025</t>
  </si>
  <si>
    <t>16.01.2025
Revised to 
15.04.2027</t>
  </si>
  <si>
    <t>EOT upto 31.3.26</t>
  </si>
  <si>
    <t>E.O.T upto 30.4.26</t>
  </si>
  <si>
    <t>E.O.T upto 31.12.26</t>
  </si>
  <si>
    <t>EOT upto 31.7.26</t>
  </si>
  <si>
    <r>
      <t xml:space="preserve">Construction of </t>
    </r>
    <r>
      <rPr>
        <b/>
        <sz val="11"/>
        <rFont val="Arial"/>
        <family val="2"/>
      </rPr>
      <t>Government Bethlehem High School, Bethlehem VT</t>
    </r>
  </si>
  <si>
    <t>4.2.2025</t>
  </si>
  <si>
    <t>4.2.2027</t>
  </si>
  <si>
    <r>
      <t xml:space="preserve">Construction of </t>
    </r>
    <r>
      <rPr>
        <b/>
        <sz val="11"/>
        <rFont val="Arial"/>
        <family val="2"/>
      </rPr>
      <t>Multipurpose Community Cultural Centre at Bethlehem Vengthlang, Aizawl</t>
    </r>
  </si>
  <si>
    <t>MONTHLY PROGRESS REPORT UNDER EXECUTIVE ENGINEER, PROJECT DIVISION- I, PWD FOR JUNE 2026</t>
  </si>
  <si>
    <t>Upgradation and Widening of Main Road at A.R Area, Aizawl under SASCI 2025-26 Part-IV</t>
  </si>
  <si>
    <t>15.04.2026</t>
  </si>
  <si>
    <t>15.04.2027</t>
  </si>
  <si>
    <t>Amount of Technical Sanction (Rs.Lakh)</t>
  </si>
  <si>
    <t>Financial Progress (Amount Rs.Lakh)</t>
  </si>
  <si>
    <t xml:space="preserve">Construction of Retaining Wall on Tourist Lodge -PHC at W.Phaileng </t>
  </si>
  <si>
    <t>Progress report of Strengthening and Improvement of State Road (5054)</t>
  </si>
  <si>
    <t>Pothole Filling and Resurfacing of Luangpawl Approach Road at Mamit</t>
  </si>
  <si>
    <t>Construction of Flexible Pavement of Approach Road to 4th IR Bn Hqrt from NH 108</t>
  </si>
  <si>
    <t>Construction of Flexible Pavement on Zomuantlang to New Kawnpui Road on Eastern Side</t>
  </si>
  <si>
    <t>Progress report of Strengthening and Improvement of State Road (3054)</t>
  </si>
  <si>
    <t>Repair of Pukzing to Silsury Road at essential stretches</t>
  </si>
  <si>
    <t>Repair of Phuldungsei to Parvatui Road at essential stretches</t>
  </si>
  <si>
    <t>Repair of Approach from Marpara Road to Lallen</t>
  </si>
  <si>
    <t>Construction of Retaining Wall at Ch:0.150 Kmp on approach to Khawrihnim Godown</t>
  </si>
  <si>
    <t>Patch repair and resurfacing of Dintharkawn to SDO Civil Complex at W,phaileng</t>
  </si>
  <si>
    <t>Construction of V-Shape side drain on W.Phaileng Town Roads</t>
  </si>
  <si>
    <t>Construction of Pukzing to Silsury Road (Intermediate lane) Mizoram under NESIDS (Roads) Length-21.00 Kms)</t>
  </si>
  <si>
    <t>28.03.2026</t>
  </si>
  <si>
    <r>
      <t>MONTHLY PROGRESS FOR THE MONTH OF : JUNE</t>
    </r>
    <r>
      <rPr>
        <b/>
        <u/>
        <sz val="9"/>
        <color theme="1"/>
        <rFont val="Calibri"/>
        <family val="2"/>
        <scheme val="minor"/>
      </rPr>
      <t xml:space="preserve"> 2026 </t>
    </r>
  </si>
  <si>
    <t>PROGRESS REPORT OF NABARD WORKS FOR THE MONTH OF JUNE, 2026</t>
  </si>
  <si>
    <t>PROGRESS REPORT OF NABARD WORKS FOR THE MONTH OF JUNE , 2026</t>
  </si>
  <si>
    <t>MONTHLY PROGRESS  REPORT FOR THE MONTH OF  JUNE, 2026</t>
  </si>
  <si>
    <t xml:space="preserve">  FOR THE MONTH OF JUNE, 2026</t>
  </si>
  <si>
    <t>Monthly Progress Report under National Highway Division-I, PWD., JUNE, 2026</t>
  </si>
  <si>
    <t>MONTHLY PROGRESS REPORT UNDER MULTI MODAL PROJECT DIVISION
FOR THE MONTH OF JUNE, 2026</t>
  </si>
  <si>
    <t>JUNE, 2026</t>
  </si>
  <si>
    <t>31.07.2026</t>
  </si>
  <si>
    <t>Work in completed</t>
  </si>
  <si>
    <t>Sr.Executive Engineer, PWD.,</t>
  </si>
  <si>
    <t>Kawrthah Division, Kawrthah</t>
  </si>
  <si>
    <t>Handover to Aviation</t>
  </si>
  <si>
    <t>Works completed commissioning and hand over left</t>
  </si>
  <si>
    <t>Materials being received</t>
  </si>
  <si>
    <t>Electrical installation for Carousal 1 completed and Carousal No.2  to be complete by July 2026</t>
  </si>
  <si>
    <t>Full materials at site</t>
  </si>
  <si>
    <t>Low side materials delivered at site</t>
  </si>
  <si>
    <t>Only photometric test and modification of control system left</t>
  </si>
  <si>
    <t>SITC of split type Air Conditioners (2 Nos of ITR each) for SDO (Civil) Type-IV Quarters at Kawnpui, under SASCI 2024-2025 Part-V</t>
  </si>
  <si>
    <t>16.06.2026</t>
  </si>
  <si>
    <t>I/E to SDO (Civil) Type-IV Qtrs at Bairabi under SASCI 2024-2025 Part -V</t>
  </si>
  <si>
    <t>20.06.2026</t>
  </si>
  <si>
    <t>On going work</t>
  </si>
  <si>
    <t>Diesel Generator power supply line to cath Lab (Eastern side) at Civil Hospital, Aizawl</t>
  </si>
  <si>
    <t>17.07.2026</t>
  </si>
  <si>
    <t>I/E works in progress</t>
  </si>
  <si>
    <t xml:space="preserve">14/05/2026
31/12/2026
(1st EOT)
</t>
  </si>
  <si>
    <t>15/12/2026</t>
  </si>
  <si>
    <t>15/12/2027.</t>
  </si>
  <si>
    <t>21/1/2026</t>
  </si>
  <si>
    <t>21/1/2027</t>
  </si>
  <si>
    <t>Construction of Humam Development Centre at Lungleng</t>
  </si>
  <si>
    <t xml:space="preserve">a) Construction of Revenue Staff Quarters at Kawltheihuan, Aizawl
</t>
  </si>
  <si>
    <t>Civil works completeed.I/E work to be started.</t>
  </si>
  <si>
    <t>15/04/2026
31/10//2026
(1st EOT)</t>
  </si>
  <si>
    <t>08/04/2026
08/02//2027
(1st EOT)</t>
  </si>
  <si>
    <t>22/7/2025</t>
  </si>
  <si>
    <t>10/2/2026
10.01/2027
(1st EOT)</t>
  </si>
  <si>
    <t xml:space="preserve">Source of Funding : SASCI </t>
  </si>
  <si>
    <t>Approved Cost (Rs. In Crore)</t>
  </si>
  <si>
    <t>SASCI PART-I (2025-2026)</t>
  </si>
  <si>
    <r>
      <t xml:space="preserve">Construction of PCC flooring at 
 various locations viz, i) Haulawng to Hmuntlang ii) Melte to Khawiva iii) Ramrikawn to Pangzawl, and iv) Lena Stadium to New Maite.
</t>
    </r>
    <r>
      <rPr>
        <b/>
        <sz val="12"/>
        <color theme="1"/>
        <rFont val="Times New Roman"/>
        <family val="1"/>
      </rPr>
      <t>Haulawng- Hmuntlang Road</t>
    </r>
  </si>
  <si>
    <t>Construction of PCC Pavement of Vaisam to Zehtet Road via Sailen,  Lunglei District</t>
  </si>
  <si>
    <t>Improvement &amp; Upgradation of Aizawl Thenzawl Lunglei Road (SH: Between 129.00 - 134.22 Kmp) Package-III</t>
  </si>
  <si>
    <t>STATE FUND</t>
  </si>
  <si>
    <t>Rehabilitation of Aizawl-Thenzawl-Lunglei Road (100-164 Kmp) (Carriageway Width = 5.50m) (Sh For FY 2024-2025, Between 134.22 - 143.85 Kmp) Package-I</t>
  </si>
  <si>
    <t>04.04.2025</t>
  </si>
  <si>
    <t>20.12.2026</t>
  </si>
  <si>
    <r>
      <rPr>
        <sz val="12"/>
        <rFont val="Calibri"/>
        <family val="2"/>
      </rPr>
      <t>₹</t>
    </r>
    <r>
      <rPr>
        <sz val="12"/>
        <rFont val="Times New Roman"/>
        <family val="1"/>
      </rPr>
      <t xml:space="preserve"> 219.54 lakh secured advance balance</t>
    </r>
  </si>
  <si>
    <t>MONTHLY PROGRESS REPORT 306 'A' FOR THE MONTH OF  JUNE,  2026</t>
  </si>
  <si>
    <t>Name of Division  : National Highway Division - II</t>
  </si>
  <si>
    <t>Source of funding : SASCI 2026-26 Part-I  Name of Contractor : Zoremtluanga</t>
  </si>
  <si>
    <r>
      <t xml:space="preserve">Agreement Amount : </t>
    </r>
    <r>
      <rPr>
        <b/>
        <sz val="11"/>
        <color theme="1"/>
        <rFont val="Rupee"/>
      </rPr>
      <t>`</t>
    </r>
    <r>
      <rPr>
        <b/>
        <sz val="11"/>
        <color theme="1"/>
        <rFont val="Times New Roman"/>
        <family val="1"/>
      </rPr>
      <t xml:space="preserve"> 4,79,76,224.11</t>
    </r>
  </si>
  <si>
    <t>Lenth of Project =__________________Kms/Rms.</t>
  </si>
  <si>
    <t>Item Description</t>
  </si>
  <si>
    <t>Item Agmt. Amt.
(Rs in Lakh)</t>
  </si>
  <si>
    <t>Approved Cost 
(Rs in Lakh)</t>
  </si>
  <si>
    <t>Target of Completion</t>
  </si>
  <si>
    <t>Earthwork &amp; Subgrade</t>
  </si>
  <si>
    <r>
      <t>m</t>
    </r>
    <r>
      <rPr>
        <vertAlign val="superscript"/>
        <sz val="10"/>
        <color theme="1"/>
        <rFont val="Times New Roman"/>
        <family val="1"/>
      </rPr>
      <t>3</t>
    </r>
  </si>
  <si>
    <t>Fill-up</t>
  </si>
  <si>
    <t>24.01.2027</t>
  </si>
  <si>
    <t xml:space="preserve">WBM 1st layer laying, GSB laying and culvert construction are in progress. Due to haevy rainfall and landslides in different stretch of formation cutting works cannot execute smoothly. </t>
  </si>
  <si>
    <t>3 Nos.</t>
  </si>
  <si>
    <t>HP Culvert</t>
  </si>
  <si>
    <t xml:space="preserve">Total </t>
  </si>
  <si>
    <t>MONTHLY PROGRESS REPORT OF NH-6 FOR THE MONTH OF JUNE, 2026</t>
  </si>
  <si>
    <t>Source of funding : MoRTH  Name of Contractor : Nidhi Creative Infrastructure Pvt.Ltd</t>
  </si>
  <si>
    <r>
      <t xml:space="preserve">Agreement Amount : </t>
    </r>
    <r>
      <rPr>
        <b/>
        <sz val="11"/>
        <color theme="1"/>
        <rFont val="Rupee"/>
      </rPr>
      <t>`</t>
    </r>
    <r>
      <rPr>
        <b/>
        <sz val="11"/>
        <color theme="1"/>
        <rFont val="Times New Roman"/>
        <family val="1"/>
      </rPr>
      <t xml:space="preserve"> 1,16,03,496.00</t>
    </r>
  </si>
  <si>
    <t>Approved Cost (Rs in Lakh)</t>
  </si>
  <si>
    <t>Short Term Maintenance Contractfor NH-6 (150 ti 180/000 Kmp)  i.e : 30 length for the year 2024-25 under National Highway Division- II, Aizawl in the state of Mizoram. (Job No.RW/GHT/NH-6/MZ/STMC/MZ/2024-25/3)</t>
  </si>
  <si>
    <t>Clearing, cleaning, deepening and reshaping of road side unlined/kaccha drains ..etc</t>
  </si>
  <si>
    <t>Clearing slab/box type culverts and pipe culverts including clearing, cleaning and reshaping of upstream and down stream faces of these culverts within right of way.</t>
  </si>
  <si>
    <t>Removal of rank vegetation/weeds..etc</t>
  </si>
  <si>
    <t>Providing Random Rubble mansory in cement mortar 1:3 for drains,protection walls, boundary walls etc</t>
  </si>
  <si>
    <t>Providing and fixing single faced W-Beam metal crash barrier</t>
  </si>
  <si>
    <t>Sqm/ month</t>
  </si>
  <si>
    <t>Total Amounut</t>
  </si>
  <si>
    <t xml:space="preserve">MONTHLY PROGRESS REPORT FOR THE MONTH OF JUNE 2026 - PROJECT IMPLEMENTATION UNIT, PWD </t>
  </si>
  <si>
    <r>
      <t xml:space="preserve">Financial progress of Contractor/ Civil works: </t>
    </r>
    <r>
      <rPr>
        <b/>
        <sz val="10"/>
        <color theme="1"/>
        <rFont val="Times New Roman"/>
        <family val="1"/>
      </rPr>
      <t>30.95%</t>
    </r>
  </si>
  <si>
    <t>During 2025-26
INR in Crore</t>
  </si>
  <si>
    <r>
      <rPr>
        <b/>
        <sz val="11"/>
        <color theme="1"/>
        <rFont val="Times New Roman"/>
        <family val="1"/>
      </rPr>
      <t>(K.LALBIAKTHANGA)</t>
    </r>
    <r>
      <rPr>
        <sz val="11"/>
        <color theme="1"/>
        <rFont val="Times New Roman"/>
        <family val="1"/>
      </rPr>
      <t xml:space="preserve">
Project Director, PIU, PWD
Cum Authority Engineer
Aizawl, Mizoram</t>
    </r>
  </si>
  <si>
    <t>MONTHLY PROSGESS REPORT OF WORKS FOR THE MONTH OF JUNE, 2026</t>
  </si>
  <si>
    <t>TT=3.75</t>
  </si>
  <si>
    <t>TOTAL LENGTH=12.5</t>
  </si>
  <si>
    <t>2.2.2026</t>
  </si>
  <si>
    <t>2.2.2027</t>
  </si>
  <si>
    <t xml:space="preserve">Construction of Elevated Road RCC from Electric Veng to Bethel Veng </t>
  </si>
  <si>
    <t>27.4.2026</t>
  </si>
  <si>
    <t>27.4.2027</t>
  </si>
  <si>
    <t>5054 (Untied Fund) (2025-2026)</t>
  </si>
  <si>
    <t>7.4.2026</t>
  </si>
  <si>
    <t>7.6.2026</t>
  </si>
  <si>
    <t>MONTHLY PROGRESS REPORT FOR THE MONTH OF JUNE /2026</t>
  </si>
  <si>
    <t>Name of Contractor      :Malsawmsangzela, Dam Veng, Aizawl.</t>
  </si>
  <si>
    <t>ANT (Soil stabilisation)</t>
  </si>
  <si>
    <t>MONTHLY PROGRESS REPORT FOR THE MONTH OF JUNE/ 2026</t>
  </si>
  <si>
    <t>Name of work</t>
  </si>
  <si>
    <t>SLT Infracon Pvt.LTD, Badarpurghat, Hailakandi, 78803,</t>
  </si>
  <si>
    <t>Date of Completion</t>
  </si>
  <si>
    <t>Extension of Time</t>
  </si>
  <si>
    <t>03.12.2026</t>
  </si>
  <si>
    <t>MONTHLY PROGRESS REPORT  FOR THE MONTH OF JUNE 2026</t>
  </si>
  <si>
    <t>Improvement &amp; Upgradation of Aizawl - Thenzawl - Lunglei Road (SH : Between 152.00 - 164.00 Kmp) Package - I</t>
  </si>
  <si>
    <t>Approved Cost 
(Rs. In lakh)</t>
  </si>
  <si>
    <t>MONTHLY PROGRESS REPORT FOR THE MONTH OF JUNE/2026</t>
  </si>
  <si>
    <t xml:space="preserve">RNH Consultant, Bawngkawn, Aizawl
</t>
  </si>
  <si>
    <t>Formation Cutting
 (Widening &amp; Lowering)</t>
  </si>
  <si>
    <t>GRAND TOTAL=</t>
  </si>
  <si>
    <t>Primary School to Colony Road Rahsiveng (Primary Rahsiveng Colony Road)</t>
  </si>
  <si>
    <t>Seal</t>
  </si>
  <si>
    <t>Restoration of Cement Concrete Pavement on Ramzotlang Baptist Churh approach Road (C.Thanzuala tuikhur to Pi Thangberi's house)</t>
  </si>
  <si>
    <t>GRAND TOTAL =</t>
  </si>
  <si>
    <t>Construction of PCC Flooring at Various Locations viz. (II) Melte to Khawiva.</t>
  </si>
  <si>
    <t>Construction of PCC Flooring at Various Locations viz. (IV) Lena Stadium to New Maite</t>
  </si>
  <si>
    <t>MONTHLY PROGRESS REPORT UNDER SASCI FOR THE MONTH OF JUNE/ 2026</t>
  </si>
  <si>
    <t>NAME OF WORK :</t>
  </si>
  <si>
    <t>NAME OF SCHEME :</t>
  </si>
  <si>
    <t>NAME OF DIVISION :</t>
  </si>
  <si>
    <t>PWD, Lunglei Road Division-I, Lunglei.</t>
  </si>
  <si>
    <t>T/S AMOUNT:</t>
  </si>
  <si>
    <t>₹2,49,99,998.42</t>
  </si>
  <si>
    <t>Achievement up to the previous month</t>
  </si>
  <si>
    <t>Cost
 ( in Lakh)</t>
  </si>
  <si>
    <t>Fin.
 (actual)</t>
  </si>
  <si>
    <t>Resurfacing of Lunglei Rown Road &amp; Construction of Retaining Wall at Essential Locations (SH : 1. Resurfacing of Sacred Heart School Approach Road Venglai (Parallel Road Veglai 2nd Para Venglai))</t>
  </si>
  <si>
    <t>Lalsangliani, Kanan Veng, Aizawl</t>
  </si>
  <si>
    <t>( Rs in lakh)</t>
  </si>
  <si>
    <t>Approved Cost 
 (Rs. In lakh)</t>
  </si>
  <si>
    <t>Resurfacing of Lunglei Rown Road &amp; Construction of Retaining Wall at Essential Locations (SH : 1. Restoration of Collapsed Retaining Wall at Chainage 0.335 Kmp on Zohnuai - Ramzotlang Approach Road)</t>
  </si>
  <si>
    <t>Luna Guite, Chanmari, Lunglei</t>
  </si>
  <si>
    <t>FOR THE MONTH OF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</si>
</sst>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6">
    <numFmt numFmtId="44" formatCode="_(&quot;$&quot;* #,##0.00_);_(&quot;$&quot;* \(#,##0.00\);_(&quot;$&quot;* &quot;-&quot;??_);_(@_)"/>
    <numFmt numFmtId="43" formatCode="_(* #,##0.00_);_(* \(#,##0.00\);_(* &quot;-&quot;??_);_(@_)"/>
    <numFmt numFmtId="164" formatCode="_ &quot;₹&quot;\ * #,##0.00_ ;_ &quot;₹&quot;\ * \-#,##0.00_ ;_ &quot;₹&quot;\ * &quot;-&quot;??_ ;_ @_ "/>
    <numFmt numFmtId="165" formatCode="_ * #,##0.00_ ;_ * \-#,##0.00_ ;_ * &quot;-&quot;??_ ;_ @_ "/>
    <numFmt numFmtId="166" formatCode="0.000"/>
    <numFmt numFmtId="167" formatCode="[$-14009]d/m/yy;@"/>
    <numFmt numFmtId="168" formatCode="0.0%"/>
    <numFmt numFmtId="169" formatCode="0.0"/>
    <numFmt numFmtId="170" formatCode="&quot;₹&quot;\ #,##0.00"/>
    <numFmt numFmtId="171" formatCode="#,##0.000"/>
    <numFmt numFmtId="172" formatCode="0.00_ "/>
    <numFmt numFmtId="173" formatCode="_(&quot;₹&quot;\ * #,##0.00_);_(&quot;₹&quot;\ * \(#,##0.00\);_(&quot;₹&quot;\ * &quot;-&quot;??_);_(@_)"/>
    <numFmt numFmtId="174" formatCode="&quot;₹&quot;\ #,##0"/>
    <numFmt numFmtId="175" formatCode="#,##0.00;[Red]#,##0.00"/>
    <numFmt numFmtId="176" formatCode="_ * #,##0.000_ ;_ * \-#,##0.000_ ;_ * &quot;-&quot;??_ ;_ @_ "/>
    <numFmt numFmtId="177" formatCode="0\ "/>
    <numFmt numFmtId="178" formatCode="0\ &quot;Nos&quot;"/>
    <numFmt numFmtId="179" formatCode="#,##0;\-#,##0;&quot;-&quot;"/>
    <numFmt numFmtId="180" formatCode="\$#,##0\ ;\(\$#,##0\)"/>
    <numFmt numFmtId="181" formatCode="mm/dd/yy"/>
    <numFmt numFmtId="182" formatCode="&quot;\&quot;#,##0;[Red]&quot;\&quot;&quot;\&quot;\-#,##0"/>
    <numFmt numFmtId="183" formatCode="&quot;\&quot;#,##0.00;[Red]&quot;\&quot;&quot;\&quot;&quot;\&quot;&quot;\&quot;&quot;\&quot;&quot;\&quot;\-#,##0.00"/>
    <numFmt numFmtId="184" formatCode="&quot;\&quot;#,##0.00;[Red]&quot;\&quot;\-#,##0.00"/>
    <numFmt numFmtId="185" formatCode="&quot;\&quot;#,##0;[Red]&quot;\&quot;\-#,##0"/>
    <numFmt numFmtId="186" formatCode="_-&quot;$&quot;* #,##0_-;\-&quot;$&quot;* #,##0_-;_-&quot;$&quot;* &quot;-&quot;_-;_-@_-"/>
    <numFmt numFmtId="187" formatCode="0.0000"/>
    <numFmt numFmtId="188" formatCode="_ * #,##0_ ;_ * \-#,##0_ ;_ * &quot;-&quot;_ ;_ @_ "/>
    <numFmt numFmtId="189" formatCode="00\+000"/>
    <numFmt numFmtId="190" formatCode="0&quot; X&quot;"/>
    <numFmt numFmtId="191" formatCode="d/m/yy"/>
    <numFmt numFmtId="192" formatCode="00&quot;mm&quot;"/>
    <numFmt numFmtId="193" formatCode="_-* #,##0.00_-;\-* #,##0.00_-;_-* &quot;-&quot;??_-;_-@_-"/>
    <numFmt numFmtId="194" formatCode="0.00&quot; m&quot;"/>
    <numFmt numFmtId="195" formatCode="_(* #,##0.0_);_(* \(#,##0.0\);_(* &quot;-&quot;??_);_(@_)"/>
    <numFmt numFmtId="196" formatCode="_-* #,##0.00\ [$€]_-;\-* #,##0.00\ [$€]_-;_-* &quot;-&quot;??\ [$€]_-;_-@_-"/>
    <numFmt numFmtId="197" formatCode="#,##0.00\ ;&quot; (&quot;#,##0.00\);&quot; -&quot;#\ ;@\ "/>
    <numFmt numFmtId="198" formatCode="dd/mmm"/>
    <numFmt numFmtId="199" formatCode="&quot;₹&quot;\ #,##0.00000"/>
    <numFmt numFmtId="200" formatCode="0.0\ "/>
    <numFmt numFmtId="201" formatCode="_(* #,##0.000_);_(* \(#,##0.000\);_(* &quot;-&quot;???_);_(@_)"/>
    <numFmt numFmtId="202" formatCode="_(* #,##0_);_(* \(#,##0\);_(* &quot;-&quot;??_);_(@_)"/>
    <numFmt numFmtId="203" formatCode="#,##0.000_);\(#,##0.000\)"/>
    <numFmt numFmtId="204" formatCode="_(* #,##0.000_);_(* \(#,##0.000\);_(* &quot;-&quot;??_);_(@_)"/>
    <numFmt numFmtId="205" formatCode="0.000000"/>
    <numFmt numFmtId="206" formatCode="m\.dd\.yyyy;@"/>
    <numFmt numFmtId="207" formatCode="0_ "/>
  </numFmts>
  <fonts count="247">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1"/>
      <name val="Times New Roman"/>
      <family val="1"/>
    </font>
    <font>
      <sz val="12"/>
      <color theme="1"/>
      <name val="Times New Roman"/>
      <family val="1"/>
    </font>
    <font>
      <b/>
      <sz val="12"/>
      <color theme="1"/>
      <name val="Times New Roman"/>
      <family val="1"/>
    </font>
    <font>
      <b/>
      <u/>
      <sz val="12"/>
      <color theme="1"/>
      <name val="Times New Roman"/>
      <family val="1"/>
    </font>
    <font>
      <b/>
      <i/>
      <sz val="12"/>
      <color theme="1"/>
      <name val="Times New Roman"/>
      <family val="1"/>
    </font>
    <font>
      <i/>
      <sz val="12"/>
      <color theme="1"/>
      <name val="Times New Roman"/>
      <family val="1"/>
    </font>
    <font>
      <b/>
      <sz val="12"/>
      <color theme="1"/>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i/>
      <sz val="11"/>
      <color theme="1"/>
      <name val="Calibri"/>
      <family val="2"/>
      <scheme val="minor"/>
    </font>
    <font>
      <sz val="10"/>
      <name val="Calibri"/>
      <family val="2"/>
      <scheme val="minor"/>
    </font>
    <font>
      <sz val="10"/>
      <name val="Arial"/>
      <family val="2"/>
    </font>
    <font>
      <sz val="10"/>
      <name val="Times New Roman"/>
      <family val="1"/>
    </font>
    <font>
      <sz val="11"/>
      <color indexed="8"/>
      <name val="Calibri"/>
      <family val="2"/>
    </font>
    <font>
      <sz val="10"/>
      <color theme="1"/>
      <name val="Times New Roman"/>
      <family val="1"/>
    </font>
    <font>
      <b/>
      <sz val="10"/>
      <name val="Times New Roman"/>
      <family val="1"/>
    </font>
    <font>
      <b/>
      <sz val="10"/>
      <color theme="1"/>
      <name val="Times New Roman"/>
      <family val="1"/>
    </font>
    <font>
      <sz val="11"/>
      <color theme="1"/>
      <name val="Arial Narrow"/>
      <family val="2"/>
    </font>
    <font>
      <b/>
      <i/>
      <sz val="10"/>
      <name val="Times New Roman"/>
      <family val="1"/>
    </font>
    <font>
      <b/>
      <sz val="14"/>
      <name val="Times New Roman"/>
      <family val="1"/>
    </font>
    <font>
      <b/>
      <sz val="14"/>
      <color theme="1"/>
      <name val="Times New Roman"/>
      <family val="1"/>
    </font>
    <font>
      <i/>
      <sz val="10"/>
      <color theme="1"/>
      <name val="Times New Roman"/>
      <family val="1"/>
    </font>
    <font>
      <sz val="10"/>
      <color theme="1"/>
      <name val="Calibri Light"/>
      <family val="1"/>
      <scheme val="major"/>
    </font>
    <font>
      <b/>
      <sz val="12"/>
      <color theme="1"/>
      <name val="Calibri Light"/>
      <family val="1"/>
      <scheme val="major"/>
    </font>
    <font>
      <sz val="11"/>
      <color theme="1"/>
      <name val="Calibri Light"/>
      <family val="1"/>
      <scheme val="major"/>
    </font>
    <font>
      <sz val="12"/>
      <color theme="1"/>
      <name val="Calibri Light"/>
      <family val="1"/>
      <scheme val="major"/>
    </font>
    <font>
      <sz val="12"/>
      <name val="Cambria"/>
      <family val="1"/>
    </font>
    <font>
      <i/>
      <sz val="12"/>
      <name val="Cambria"/>
      <family val="1"/>
    </font>
    <font>
      <sz val="12"/>
      <color theme="1"/>
      <name val="Cambria"/>
      <family val="1"/>
    </font>
    <font>
      <sz val="11"/>
      <color theme="1"/>
      <name val="Arial"/>
      <family val="2"/>
    </font>
    <font>
      <b/>
      <sz val="9"/>
      <color theme="1"/>
      <name val="Calibri"/>
      <family val="2"/>
      <scheme val="minor"/>
    </font>
    <font>
      <b/>
      <sz val="11"/>
      <color theme="1"/>
      <name val="Times New Roman"/>
      <family val="1"/>
    </font>
    <font>
      <sz val="9"/>
      <color theme="1"/>
      <name val="Times New Roman"/>
      <family val="1"/>
    </font>
    <font>
      <sz val="10"/>
      <name val="Cambria"/>
      <family val="1"/>
    </font>
    <font>
      <b/>
      <i/>
      <sz val="11"/>
      <color theme="1"/>
      <name val="Times New Roman"/>
      <family val="1"/>
    </font>
    <font>
      <b/>
      <i/>
      <sz val="10"/>
      <color theme="1"/>
      <name val="Times New Roman"/>
      <family val="1"/>
    </font>
    <font>
      <vertAlign val="superscript"/>
      <sz val="12"/>
      <color theme="1"/>
      <name val="Times New Roman"/>
      <family val="1"/>
    </font>
    <font>
      <sz val="11"/>
      <name val="Times New Roman"/>
      <family val="1"/>
    </font>
    <font>
      <sz val="8"/>
      <color theme="1"/>
      <name val="Calibri"/>
      <family val="2"/>
      <scheme val="minor"/>
    </font>
    <font>
      <b/>
      <u/>
      <sz val="11"/>
      <color theme="1"/>
      <name val="Calibri"/>
      <family val="2"/>
      <scheme val="minor"/>
    </font>
    <font>
      <sz val="9"/>
      <name val="Arial"/>
      <family val="2"/>
    </font>
    <font>
      <sz val="8"/>
      <name val="Arial"/>
      <family val="2"/>
    </font>
    <font>
      <b/>
      <sz val="11"/>
      <color indexed="8"/>
      <name val="Times New Roman"/>
      <family val="1"/>
    </font>
    <font>
      <b/>
      <sz val="10"/>
      <color indexed="8"/>
      <name val="Times New Roman"/>
      <family val="1"/>
    </font>
    <font>
      <sz val="12"/>
      <name val="Times New Roman"/>
      <family val="1"/>
    </font>
    <font>
      <b/>
      <sz val="11"/>
      <name val="Times New Roman"/>
      <family val="1"/>
    </font>
    <font>
      <b/>
      <sz val="9"/>
      <color theme="1"/>
      <name val="Times New Roman"/>
      <family val="1"/>
    </font>
    <font>
      <i/>
      <sz val="12"/>
      <color theme="1"/>
      <name val="Calibri Light"/>
      <family val="1"/>
      <scheme val="major"/>
    </font>
    <font>
      <i/>
      <sz val="11"/>
      <color theme="1"/>
      <name val="Times New Roman"/>
      <family val="1"/>
    </font>
    <font>
      <sz val="10"/>
      <color indexed="8"/>
      <name val="Arial"/>
      <family val="2"/>
    </font>
    <font>
      <b/>
      <sz val="12"/>
      <color indexed="8"/>
      <name val="Calibri"/>
      <family val="2"/>
    </font>
    <font>
      <sz val="10"/>
      <color indexed="8"/>
      <name val="Calibri"/>
      <family val="2"/>
      <scheme val="minor"/>
    </font>
    <font>
      <b/>
      <i/>
      <sz val="10"/>
      <color indexed="8"/>
      <name val="Calibri"/>
      <family val="2"/>
      <scheme val="minor"/>
    </font>
    <font>
      <b/>
      <sz val="10"/>
      <color indexed="8"/>
      <name val="Calibri"/>
      <family val="2"/>
      <scheme val="minor"/>
    </font>
    <font>
      <sz val="10"/>
      <color rgb="FFC00000"/>
      <name val="Calibri"/>
      <family val="2"/>
      <scheme val="minor"/>
    </font>
    <font>
      <sz val="10"/>
      <color theme="1"/>
      <name val="Arial"/>
      <family val="2"/>
    </font>
    <font>
      <sz val="10"/>
      <color rgb="FFFF0000"/>
      <name val="Calibri"/>
      <family val="2"/>
      <scheme val="minor"/>
    </font>
    <font>
      <sz val="9"/>
      <name val="Calibri"/>
      <family val="2"/>
      <scheme val="minor"/>
    </font>
    <font>
      <sz val="9"/>
      <color theme="1"/>
      <name val="Calibri"/>
      <family val="2"/>
      <scheme val="minor"/>
    </font>
    <font>
      <b/>
      <sz val="12"/>
      <color indexed="8"/>
      <name val="Calibri"/>
      <family val="2"/>
      <scheme val="minor"/>
    </font>
    <font>
      <sz val="12"/>
      <color indexed="8"/>
      <name val="Calibri"/>
      <family val="2"/>
      <scheme val="minor"/>
    </font>
    <font>
      <b/>
      <sz val="11"/>
      <color indexed="8"/>
      <name val="Calibri"/>
      <family val="2"/>
      <scheme val="minor"/>
    </font>
    <font>
      <b/>
      <u/>
      <sz val="14"/>
      <color indexed="8"/>
      <name val="Calibri"/>
      <family val="2"/>
      <scheme val="minor"/>
    </font>
    <font>
      <sz val="11"/>
      <color theme="1"/>
      <name val="Cambria"/>
      <family val="1"/>
    </font>
    <font>
      <b/>
      <sz val="12"/>
      <color theme="1"/>
      <name val="Cambria"/>
      <family val="1"/>
    </font>
    <font>
      <b/>
      <sz val="11"/>
      <color theme="1"/>
      <name val="Cambria"/>
      <family val="1"/>
    </font>
    <font>
      <sz val="10"/>
      <color rgb="FF000000"/>
      <name val="Arial"/>
      <family val="2"/>
    </font>
    <font>
      <sz val="8"/>
      <color theme="1"/>
      <name val="Times New Roman"/>
      <family val="1"/>
    </font>
    <font>
      <sz val="12"/>
      <color rgb="FFFF0000"/>
      <name val="Cambria"/>
      <family val="1"/>
    </font>
    <font>
      <sz val="12"/>
      <color theme="1"/>
      <name val="Times New Roman"/>
      <family val="2"/>
    </font>
    <font>
      <sz val="11"/>
      <color theme="1"/>
      <name val="Times New Roman"/>
      <family val="2"/>
    </font>
    <font>
      <b/>
      <sz val="15"/>
      <color theme="1"/>
      <name val="Times New Roman"/>
      <family val="1"/>
    </font>
    <font>
      <b/>
      <u/>
      <sz val="15"/>
      <color theme="1"/>
      <name val="Times New Roman"/>
      <family val="1"/>
    </font>
    <font>
      <sz val="11"/>
      <color rgb="FFC00000"/>
      <name val="Times New Roman"/>
      <family val="1"/>
    </font>
    <font>
      <b/>
      <u/>
      <sz val="14"/>
      <color theme="1"/>
      <name val="Times New Roman"/>
      <family val="1"/>
    </font>
    <font>
      <sz val="11"/>
      <color theme="1"/>
      <name val="Calibri"/>
      <family val="2"/>
    </font>
    <font>
      <sz val="12"/>
      <color theme="1"/>
      <name val="Calibri"/>
      <family val="2"/>
      <scheme val="minor"/>
    </font>
    <font>
      <sz val="11"/>
      <color indexed="8"/>
      <name val="Times New Roman"/>
      <family val="1"/>
    </font>
    <font>
      <b/>
      <u/>
      <sz val="11"/>
      <color indexed="8"/>
      <name val="Times New Roman"/>
      <family val="1"/>
    </font>
    <font>
      <b/>
      <i/>
      <sz val="11"/>
      <color indexed="8"/>
      <name val="Times New Roman"/>
      <family val="1"/>
    </font>
    <font>
      <b/>
      <sz val="10"/>
      <name val="Arial"/>
      <family val="2"/>
    </font>
    <font>
      <i/>
      <sz val="10"/>
      <name val="Arial"/>
      <family val="2"/>
    </font>
    <font>
      <b/>
      <sz val="11"/>
      <name val="Arial"/>
      <family val="2"/>
    </font>
    <font>
      <sz val="11"/>
      <name val="Arial"/>
      <family val="2"/>
    </font>
    <font>
      <b/>
      <sz val="10"/>
      <color theme="1"/>
      <name val="Arial"/>
      <family val="2"/>
    </font>
    <font>
      <sz val="11"/>
      <color theme="1"/>
      <name val="Calibri"/>
      <family val="2"/>
      <scheme val="minor"/>
    </font>
    <font>
      <sz val="11"/>
      <color rgb="FF000000"/>
      <name val="Times New Roman"/>
      <family val="1"/>
    </font>
    <font>
      <sz val="10.5"/>
      <color theme="1"/>
      <name val="Times New Roman"/>
      <family val="1"/>
    </font>
    <font>
      <sz val="10"/>
      <name val="Arial"/>
      <family val="2"/>
    </font>
    <font>
      <b/>
      <sz val="8"/>
      <color theme="1"/>
      <name val="Times New Roman"/>
      <family val="1"/>
    </font>
    <font>
      <i/>
      <sz val="11"/>
      <color theme="1"/>
      <name val="Calibri"/>
      <family val="2"/>
      <scheme val="minor"/>
    </font>
    <font>
      <b/>
      <u/>
      <sz val="11"/>
      <color theme="1"/>
      <name val="Times New Roman"/>
      <family val="1"/>
    </font>
    <font>
      <sz val="11"/>
      <color indexed="8"/>
      <name val="Arial"/>
      <family val="2"/>
    </font>
    <font>
      <sz val="11"/>
      <color indexed="8"/>
      <name val="Calibri"/>
      <family val="2"/>
      <scheme val="minor"/>
    </font>
    <font>
      <b/>
      <sz val="10"/>
      <name val="Calibri"/>
      <family val="2"/>
      <scheme val="minor"/>
    </font>
    <font>
      <b/>
      <sz val="12"/>
      <name val="Calibri"/>
      <family val="2"/>
      <scheme val="minor"/>
    </font>
    <font>
      <b/>
      <u/>
      <sz val="12"/>
      <color theme="1"/>
      <name val="Cambria"/>
      <family val="1"/>
    </font>
    <font>
      <b/>
      <sz val="12"/>
      <name val="Arial"/>
      <family val="2"/>
    </font>
    <font>
      <sz val="10"/>
      <name val="MS Serif"/>
      <family val="1"/>
    </font>
    <font>
      <sz val="10"/>
      <color indexed="16"/>
      <name val="MS Serif"/>
      <family val="1"/>
    </font>
    <font>
      <sz val="10"/>
      <name val="Bookman Old Style"/>
      <family val="1"/>
    </font>
    <font>
      <sz val="8"/>
      <name val="Helv"/>
      <family val="2"/>
    </font>
    <font>
      <b/>
      <sz val="8"/>
      <color indexed="8"/>
      <name val="Helv"/>
      <family val="2"/>
    </font>
    <font>
      <sz val="14"/>
      <name val="뼻뮝"/>
      <family val="3"/>
    </font>
    <font>
      <sz val="12"/>
      <name val="뼻뮝"/>
      <family val="1"/>
    </font>
    <font>
      <sz val="12"/>
      <name val="바탕체"/>
      <family val="1"/>
    </font>
    <font>
      <sz val="10"/>
      <name val="굴림체"/>
      <family val="3"/>
    </font>
    <font>
      <sz val="12"/>
      <name val="新細明體"/>
      <charset val="136"/>
    </font>
    <font>
      <sz val="11"/>
      <color rgb="FFFF0000"/>
      <name val="Cambria"/>
      <family val="1"/>
    </font>
    <font>
      <b/>
      <sz val="16"/>
      <color theme="1"/>
      <name val="Times New Roman"/>
      <family val="1"/>
    </font>
    <font>
      <b/>
      <sz val="11"/>
      <name val="Calibri"/>
      <family val="2"/>
      <scheme val="minor"/>
    </font>
    <font>
      <sz val="11"/>
      <color theme="1"/>
      <name val="Calibri"/>
      <family val="2"/>
      <scheme val="minor"/>
    </font>
    <font>
      <sz val="12"/>
      <color rgb="FF000000"/>
      <name val="Times New Roman"/>
      <family val="1"/>
    </font>
    <font>
      <sz val="10"/>
      <color theme="1"/>
      <name val="Cambria"/>
      <family val="1"/>
    </font>
    <font>
      <sz val="8"/>
      <name val="Calibri"/>
      <family val="2"/>
      <scheme val="minor"/>
    </font>
    <font>
      <b/>
      <i/>
      <sz val="12"/>
      <color rgb="FF000000"/>
      <name val="Cambria"/>
      <family val="1"/>
    </font>
    <font>
      <sz val="12"/>
      <color rgb="FF000000"/>
      <name val="Cambria"/>
      <family val="1"/>
    </font>
    <font>
      <b/>
      <u/>
      <sz val="10"/>
      <color theme="1"/>
      <name val="Times New Roman"/>
      <family val="1"/>
    </font>
    <font>
      <b/>
      <i/>
      <sz val="9"/>
      <name val="Times New Roman"/>
      <family val="1"/>
    </font>
    <font>
      <sz val="12.5"/>
      <color theme="1"/>
      <name val="Calisto MT"/>
      <family val="1"/>
    </font>
    <font>
      <sz val="12"/>
      <color theme="1"/>
      <name val="Calisto MT"/>
      <family val="1"/>
    </font>
    <font>
      <b/>
      <sz val="12"/>
      <name val="Times New Roman"/>
      <family val="1"/>
    </font>
    <font>
      <b/>
      <sz val="14"/>
      <color theme="1"/>
      <name val="Calibri"/>
      <family val="2"/>
      <scheme val="minor"/>
    </font>
    <font>
      <sz val="12"/>
      <color theme="1"/>
      <name val="Cambria"/>
      <family val="2"/>
    </font>
    <font>
      <i/>
      <sz val="12"/>
      <color rgb="FF000000"/>
      <name val="Times New Roman"/>
      <family val="1"/>
    </font>
    <font>
      <b/>
      <sz val="12"/>
      <color rgb="FF000000"/>
      <name val="Times New Roman"/>
      <family val="1"/>
    </font>
    <font>
      <b/>
      <u/>
      <sz val="14"/>
      <color theme="1"/>
      <name val="Calibri"/>
      <family val="2"/>
      <scheme val="minor"/>
    </font>
    <font>
      <b/>
      <u/>
      <sz val="16"/>
      <color theme="1"/>
      <name val="Calibri"/>
      <family val="2"/>
      <scheme val="minor"/>
    </font>
    <font>
      <b/>
      <sz val="10"/>
      <color theme="1"/>
      <name val="Book Antiqua"/>
      <family val="1"/>
    </font>
    <font>
      <b/>
      <sz val="12"/>
      <color theme="1"/>
      <name val="Book Antiqua"/>
      <family val="1"/>
    </font>
    <font>
      <sz val="11"/>
      <color theme="1"/>
      <name val="Book Antiqua"/>
      <family val="1"/>
    </font>
    <font>
      <sz val="10"/>
      <color theme="1"/>
      <name val="Book Antiqua"/>
      <family val="1"/>
    </font>
    <font>
      <b/>
      <sz val="12.5"/>
      <color theme="1"/>
      <name val="Calibri"/>
      <family val="2"/>
      <scheme val="minor"/>
    </font>
    <font>
      <sz val="12.5"/>
      <color theme="1"/>
      <name val="Times New Roman"/>
      <family val="1"/>
    </font>
    <font>
      <sz val="14"/>
      <color theme="1"/>
      <name val="Calibri"/>
      <family val="2"/>
      <scheme val="minor"/>
    </font>
    <font>
      <i/>
      <sz val="11"/>
      <name val="Times New Roman"/>
      <family val="1"/>
    </font>
    <font>
      <b/>
      <i/>
      <sz val="9"/>
      <color theme="1"/>
      <name val="Times New Roman"/>
      <family val="1"/>
    </font>
    <font>
      <b/>
      <sz val="10"/>
      <color theme="1"/>
      <name val="Calibri"/>
      <family val="2"/>
    </font>
    <font>
      <sz val="11.5"/>
      <color theme="1"/>
      <name val="Times New Roman"/>
      <family val="1"/>
    </font>
    <font>
      <b/>
      <sz val="16"/>
      <color theme="1"/>
      <name val="Calibri"/>
      <family val="2"/>
      <scheme val="minor"/>
    </font>
    <font>
      <i/>
      <sz val="10"/>
      <color theme="1"/>
      <name val="Calibri"/>
      <family val="2"/>
      <scheme val="minor"/>
    </font>
    <font>
      <b/>
      <sz val="9"/>
      <name val="Times New Roman"/>
      <family val="1"/>
    </font>
    <font>
      <sz val="12"/>
      <color indexed="8"/>
      <name val="Times New Roman"/>
      <family val="1"/>
    </font>
    <font>
      <b/>
      <u/>
      <sz val="12"/>
      <color indexed="8"/>
      <name val="Times New Roman"/>
      <family val="1"/>
    </font>
    <font>
      <sz val="11"/>
      <color theme="1"/>
      <name val="Calisto MT"/>
      <family val="1"/>
    </font>
    <font>
      <vertAlign val="superscript"/>
      <sz val="11"/>
      <color theme="1"/>
      <name val="Calibri"/>
      <family val="2"/>
      <scheme val="minor"/>
    </font>
    <font>
      <vertAlign val="superscript"/>
      <sz val="10"/>
      <color theme="1"/>
      <name val="Calibri"/>
      <family val="2"/>
      <scheme val="minor"/>
    </font>
    <font>
      <b/>
      <i/>
      <sz val="10"/>
      <color theme="1"/>
      <name val="Arial"/>
      <family val="2"/>
    </font>
    <font>
      <b/>
      <u/>
      <sz val="10"/>
      <color theme="1"/>
      <name val="Arial"/>
      <family val="2"/>
    </font>
    <font>
      <b/>
      <sz val="9"/>
      <color theme="1"/>
      <name val="Arial"/>
      <family val="2"/>
    </font>
    <font>
      <sz val="9"/>
      <color theme="1"/>
      <name val="Arial"/>
      <family val="2"/>
    </font>
    <font>
      <sz val="11"/>
      <color indexed="9"/>
      <name val="Calibri"/>
      <family val="2"/>
    </font>
    <font>
      <sz val="11"/>
      <color rgb="FF000000"/>
      <name val="Calibri"/>
      <family val="2"/>
    </font>
    <font>
      <sz val="10"/>
      <name val="Verdana"/>
      <family val="2"/>
    </font>
    <font>
      <b/>
      <sz val="11"/>
      <color indexed="8"/>
      <name val="Calibri"/>
      <family val="2"/>
    </font>
    <font>
      <b/>
      <sz val="15"/>
      <color indexed="56"/>
      <name val="Calibri"/>
      <family val="2"/>
    </font>
    <font>
      <u/>
      <sz val="11"/>
      <color theme="10"/>
      <name val="Calibri"/>
      <family val="2"/>
    </font>
    <font>
      <sz val="10"/>
      <color rgb="FF000000"/>
      <name val="Times New Roman"/>
      <family val="1"/>
    </font>
    <font>
      <b/>
      <sz val="18"/>
      <color indexed="62"/>
      <name val="Cambria"/>
      <family val="1"/>
    </font>
    <font>
      <sz val="11"/>
      <color theme="1"/>
      <name val="Calibri"/>
      <charset val="134"/>
      <scheme val="minor"/>
    </font>
    <font>
      <b/>
      <sz val="12"/>
      <color theme="1"/>
      <name val="Calibri"/>
      <charset val="134"/>
      <scheme val="minor"/>
    </font>
    <font>
      <b/>
      <sz val="11"/>
      <color theme="1"/>
      <name val="Calibri"/>
      <charset val="134"/>
      <scheme val="minor"/>
    </font>
    <font>
      <b/>
      <sz val="12"/>
      <color theme="1"/>
      <name val="Arial Narrow"/>
      <charset val="134"/>
    </font>
    <font>
      <b/>
      <sz val="11"/>
      <color theme="1"/>
      <name val="Arial Narrow"/>
      <charset val="134"/>
    </font>
    <font>
      <sz val="12"/>
      <color theme="1"/>
      <name val="Calibri"/>
      <charset val="134"/>
      <scheme val="minor"/>
    </font>
    <font>
      <b/>
      <i/>
      <sz val="11"/>
      <color theme="1"/>
      <name val="Calibri"/>
      <charset val="134"/>
      <scheme val="minor"/>
    </font>
    <font>
      <b/>
      <sz val="11"/>
      <name val="Arial Narrow"/>
      <charset val="134"/>
    </font>
    <font>
      <sz val="11"/>
      <name val="Arial Narrow"/>
      <charset val="134"/>
    </font>
    <font>
      <sz val="11"/>
      <color theme="1"/>
      <name val="Arial Narrow"/>
      <charset val="134"/>
    </font>
    <font>
      <sz val="12"/>
      <color theme="1"/>
      <name val="Arial Narrow"/>
      <charset val="134"/>
    </font>
    <font>
      <sz val="10"/>
      <name val="Arial"/>
      <charset val="134"/>
    </font>
    <font>
      <b/>
      <sz val="13"/>
      <color theme="1"/>
      <name val="Times New Roman"/>
      <family val="1"/>
    </font>
    <font>
      <b/>
      <sz val="12"/>
      <color rgb="FFFF0000"/>
      <name val="Times New Roman"/>
      <family val="1"/>
    </font>
    <font>
      <b/>
      <sz val="11"/>
      <color rgb="FF000000"/>
      <name val="Times New Roman"/>
      <family val="1"/>
    </font>
    <font>
      <b/>
      <u/>
      <sz val="9"/>
      <color theme="1"/>
      <name val="Calibri"/>
      <family val="2"/>
      <scheme val="minor"/>
    </font>
    <font>
      <b/>
      <sz val="8"/>
      <name val="Arial"/>
      <family val="2"/>
    </font>
    <font>
      <b/>
      <sz val="8"/>
      <color theme="1"/>
      <name val="Calibri"/>
      <family val="2"/>
      <scheme val="minor"/>
    </font>
    <font>
      <i/>
      <sz val="8"/>
      <color theme="1"/>
      <name val="Calibri"/>
      <family val="2"/>
      <scheme val="minor"/>
    </font>
    <font>
      <sz val="9"/>
      <color theme="1"/>
      <name val="Calibri Light"/>
      <family val="1"/>
      <scheme val="major"/>
    </font>
    <font>
      <b/>
      <i/>
      <sz val="8"/>
      <name val="Arial"/>
      <family val="2"/>
    </font>
    <font>
      <sz val="11"/>
      <color indexed="8"/>
      <name val="Calibri"/>
      <charset val="134"/>
    </font>
    <font>
      <sz val="11"/>
      <color indexed="9"/>
      <name val="Calibri"/>
      <charset val="134"/>
    </font>
    <font>
      <sz val="11"/>
      <name val="Arial"/>
      <charset val="134"/>
    </font>
    <font>
      <sz val="11"/>
      <color rgb="FF000000"/>
      <name val="Calibri"/>
      <charset val="134"/>
    </font>
    <font>
      <sz val="10"/>
      <name val="Verdana"/>
      <charset val="134"/>
    </font>
    <font>
      <b/>
      <sz val="11"/>
      <color indexed="8"/>
      <name val="Calibri"/>
      <charset val="134"/>
    </font>
    <font>
      <u/>
      <sz val="11"/>
      <color theme="10"/>
      <name val="Calibri"/>
      <charset val="134"/>
    </font>
    <font>
      <sz val="12"/>
      <color theme="1"/>
      <name val="Times New Roman"/>
      <charset val="134"/>
    </font>
    <font>
      <sz val="9"/>
      <name val="Arial"/>
      <charset val="134"/>
    </font>
    <font>
      <sz val="10"/>
      <color rgb="FF000000"/>
      <name val="Times New Roman"/>
      <charset val="134"/>
    </font>
    <font>
      <sz val="11"/>
      <color theme="1"/>
      <name val="Times New Roman"/>
      <charset val="134"/>
    </font>
    <font>
      <b/>
      <sz val="18"/>
      <color indexed="62"/>
      <name val="Cambria"/>
      <charset val="134"/>
    </font>
    <font>
      <sz val="10"/>
      <color indexed="8"/>
      <name val="Arial"/>
      <charset val="134"/>
    </font>
    <font>
      <u/>
      <sz val="11"/>
      <name val="Calibri"/>
      <family val="2"/>
      <scheme val="minor"/>
    </font>
    <font>
      <sz val="11"/>
      <name val="Calibri"/>
      <family val="2"/>
      <scheme val="minor"/>
    </font>
    <font>
      <u/>
      <sz val="11"/>
      <color theme="1"/>
      <name val="Calibri"/>
      <family val="2"/>
      <scheme val="minor"/>
    </font>
    <font>
      <b/>
      <u/>
      <sz val="10"/>
      <color theme="1"/>
      <name val="Calibri"/>
      <family val="2"/>
      <scheme val="minor"/>
    </font>
    <font>
      <sz val="11"/>
      <color theme="1"/>
      <name val="Times New Roman"/>
    </font>
    <font>
      <b/>
      <i/>
      <sz val="11"/>
      <name val="Times New Roman"/>
      <family val="1"/>
    </font>
    <font>
      <b/>
      <sz val="9"/>
      <color indexed="8"/>
      <name val="Times New Roman"/>
      <family val="1"/>
    </font>
    <font>
      <vertAlign val="superscript"/>
      <sz val="11"/>
      <color rgb="FF000000"/>
      <name val="Times New Roman"/>
      <family val="1"/>
    </font>
    <font>
      <b/>
      <sz val="12"/>
      <color indexed="8"/>
      <name val="Times New Roman"/>
      <family val="1"/>
    </font>
    <font>
      <b/>
      <u/>
      <sz val="12"/>
      <name val="Times New Roman"/>
      <family val="1"/>
    </font>
    <font>
      <vertAlign val="superscript"/>
      <sz val="11"/>
      <name val="Times New Roman"/>
      <family val="1"/>
    </font>
    <font>
      <b/>
      <sz val="6"/>
      <color theme="1"/>
      <name val="Times New Roman"/>
      <family val="1"/>
    </font>
    <font>
      <b/>
      <sz val="7"/>
      <color theme="1"/>
      <name val="Times New Roman"/>
      <family val="1"/>
    </font>
    <font>
      <b/>
      <sz val="14"/>
      <name val="Cambria"/>
      <family val="1"/>
    </font>
    <font>
      <i/>
      <sz val="12"/>
      <color rgb="FF0D0D0D"/>
      <name val="Cambria"/>
      <family val="1"/>
    </font>
    <font>
      <i/>
      <sz val="12"/>
      <color rgb="FF000000"/>
      <name val="Cambria"/>
      <family val="2"/>
    </font>
    <font>
      <b/>
      <i/>
      <sz val="12"/>
      <name val="Cambria"/>
      <family val="1"/>
    </font>
    <font>
      <i/>
      <sz val="12"/>
      <color theme="1"/>
      <name val="Cambria"/>
      <family val="1"/>
    </font>
    <font>
      <b/>
      <i/>
      <sz val="13"/>
      <color theme="1"/>
      <name val="Cambria"/>
      <family val="1"/>
    </font>
    <font>
      <b/>
      <sz val="18"/>
      <color theme="1"/>
      <name val="Cambria"/>
      <family val="1"/>
    </font>
    <font>
      <sz val="12"/>
      <color indexed="8"/>
      <name val="Calibri Light"/>
      <family val="1"/>
      <scheme val="major"/>
    </font>
    <font>
      <sz val="11"/>
      <name val="Arial Narrow"/>
      <family val="2"/>
    </font>
    <font>
      <sz val="12"/>
      <name val="Calibri"/>
      <family val="2"/>
    </font>
    <font>
      <sz val="12"/>
      <name val="Times New Roman"/>
      <family val="2"/>
    </font>
    <font>
      <b/>
      <sz val="11"/>
      <color theme="1"/>
      <name val="Rupee"/>
    </font>
    <font>
      <vertAlign val="superscript"/>
      <sz val="10"/>
      <color theme="1"/>
      <name val="Times New Roman"/>
      <family val="1"/>
    </font>
    <font>
      <sz val="10"/>
      <color rgb="FFFF0000"/>
      <name val="Times New Roman"/>
      <family val="1"/>
    </font>
    <font>
      <b/>
      <sz val="10"/>
      <color rgb="FFFF0000"/>
      <name val="Times New Roman"/>
      <family val="1"/>
    </font>
    <font>
      <sz val="11"/>
      <name val="Calibri"/>
      <family val="2"/>
    </font>
    <font>
      <sz val="10"/>
      <color rgb="FF000000"/>
      <name val="Calibri"/>
      <scheme val="minor"/>
    </font>
    <font>
      <b/>
      <u/>
      <sz val="14"/>
      <color theme="1"/>
      <name val="Cambria"/>
      <family val="1"/>
    </font>
    <font>
      <b/>
      <i/>
      <sz val="12"/>
      <color theme="1"/>
      <name val="Cambria"/>
      <family val="1"/>
    </font>
    <font>
      <i/>
      <u/>
      <sz val="12"/>
      <color theme="1"/>
      <name val="Cambria"/>
      <family val="1"/>
    </font>
    <font>
      <b/>
      <sz val="13"/>
      <color theme="1"/>
      <name val="Cambria"/>
      <family val="1"/>
    </font>
    <font>
      <sz val="12"/>
      <color rgb="FF0D0D0D"/>
      <name val="Cambria"/>
      <family val="1"/>
    </font>
    <font>
      <b/>
      <u/>
      <sz val="16"/>
      <color theme="1"/>
      <name val="Cambria"/>
      <family val="1"/>
    </font>
    <font>
      <sz val="13"/>
      <color theme="1"/>
      <name val="Cambria"/>
      <family val="1"/>
    </font>
    <font>
      <i/>
      <sz val="13"/>
      <color theme="1"/>
      <name val="Cambria"/>
      <family val="1"/>
    </font>
    <font>
      <b/>
      <sz val="11"/>
      <color rgb="FF000000"/>
      <name val="Calibri"/>
      <family val="2"/>
    </font>
    <font>
      <sz val="14"/>
      <color rgb="FF000000"/>
      <name val="Calibri"/>
      <family val="2"/>
      <scheme val="minor"/>
    </font>
    <font>
      <sz val="13"/>
      <color rgb="FF000000"/>
      <name val="Calibri"/>
      <family val="2"/>
      <scheme val="minor"/>
    </font>
    <font>
      <b/>
      <sz val="10"/>
      <color theme="1"/>
      <name val="Cambria"/>
      <family val="1"/>
    </font>
    <font>
      <sz val="12"/>
      <name val="Arial"/>
      <family val="2"/>
    </font>
    <font>
      <b/>
      <sz val="12.5"/>
      <color theme="1"/>
      <name val="Cambria"/>
      <family val="1"/>
    </font>
    <font>
      <sz val="12.5"/>
      <color rgb="FF000000"/>
      <name val="Calibri"/>
      <family val="2"/>
      <scheme val="minor"/>
    </font>
    <font>
      <sz val="12"/>
      <color rgb="FF000000"/>
      <name val="Calibri"/>
      <family val="2"/>
      <scheme val="minor"/>
    </font>
    <font>
      <i/>
      <sz val="10"/>
      <color rgb="FF000000"/>
      <name val="Calibri"/>
      <family val="2"/>
      <scheme val="minor"/>
    </font>
    <font>
      <b/>
      <sz val="12"/>
      <color rgb="FF000000"/>
      <name val="Calibri"/>
      <family val="2"/>
      <scheme val="minor"/>
    </font>
    <font>
      <b/>
      <u/>
      <sz val="13"/>
      <color rgb="FF0000FF"/>
      <name val="Cambria"/>
      <family val="1"/>
    </font>
  </fonts>
  <fills count="42">
    <fill>
      <patternFill patternType="none"/>
    </fill>
    <fill>
      <patternFill patternType="gray125"/>
    </fill>
    <fill>
      <patternFill patternType="solid">
        <fgColor rgb="FFA5A5A5"/>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tint="-0.14993743705557422"/>
        <bgColor indexed="64"/>
      </patternFill>
    </fill>
    <fill>
      <patternFill patternType="solid">
        <fgColor theme="0" tint="-0.14996795556505021"/>
        <bgColor indexed="64"/>
      </patternFill>
    </fill>
    <fill>
      <patternFill patternType="solid">
        <fgColor indexed="22"/>
        <bgColor indexed="64"/>
      </patternFill>
    </fill>
    <fill>
      <patternFill patternType="solid">
        <fgColor indexed="26"/>
        <bgColor indexed="64"/>
      </patternFill>
    </fill>
    <fill>
      <patternFill patternType="solid">
        <fgColor theme="2"/>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rgb="FFD8D8D8"/>
        <bgColor indexed="64"/>
      </patternFill>
    </fill>
    <fill>
      <patternFill patternType="solid">
        <fgColor indexed="45"/>
        <bgColor indexed="25"/>
      </patternFill>
    </fill>
    <fill>
      <patternFill patternType="solid">
        <fgColor indexed="20"/>
        <bgColor indexed="36"/>
      </patternFill>
    </fill>
    <fill>
      <patternFill patternType="solid">
        <fgColor indexed="49"/>
        <bgColor indexed="15"/>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rgb="FFFF0000"/>
        <bgColor indexed="64"/>
      </patternFill>
    </fill>
    <fill>
      <patternFill patternType="solid">
        <fgColor theme="3" tint="0.79998168889431442"/>
        <bgColor indexed="64"/>
      </patternFill>
    </fill>
    <fill>
      <patternFill patternType="solid">
        <fgColor theme="4" tint="0.79995117038483843"/>
        <bgColor indexed="64"/>
      </patternFill>
    </fill>
    <fill>
      <patternFill patternType="solid">
        <fgColor rgb="FFA6A6A6"/>
      </patternFill>
    </fill>
    <fill>
      <patternFill patternType="solid">
        <fgColor rgb="FFC0C0C0"/>
        <bgColor rgb="FFC0C0C0"/>
      </patternFill>
    </fill>
    <fill>
      <patternFill patternType="solid">
        <fgColor rgb="FFFFFFFF"/>
        <bgColor rgb="FFFFFFFF"/>
      </patternFill>
    </fill>
    <fill>
      <patternFill patternType="solid">
        <fgColor rgb="FFCCCCCC"/>
        <bgColor rgb="FFCCCCCC"/>
      </patternFill>
    </fill>
    <fill>
      <patternFill patternType="solid">
        <fgColor rgb="FFD9D9D9"/>
        <bgColor rgb="FFD9D9D9"/>
      </patternFill>
    </fill>
  </fills>
  <borders count="96">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right/>
      <top style="medium">
        <color rgb="FF000000"/>
      </top>
      <bottom style="medium">
        <color rgb="FF000000"/>
      </bottom>
      <diagonal/>
    </border>
    <border>
      <left/>
      <right style="thin">
        <color auto="1"/>
      </right>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rgb="FFCCCCCC"/>
      </left>
      <right/>
      <top style="medium">
        <color rgb="FFCCCCCC"/>
      </top>
      <bottom style="medium">
        <color rgb="FFCCCCCC"/>
      </bottom>
      <diagonal/>
    </border>
    <border>
      <left/>
      <right/>
      <top style="medium">
        <color rgb="FFCCCCCC"/>
      </top>
      <bottom/>
      <diagonal/>
    </border>
    <border>
      <left/>
      <right/>
      <top/>
      <bottom style="thick">
        <color indexed="62"/>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thin">
        <color indexed="64"/>
      </bottom>
      <diagonal/>
    </border>
    <border>
      <left style="medium">
        <color rgb="FFCCCCCC"/>
      </left>
      <right style="medium">
        <color rgb="FF000000"/>
      </right>
      <top style="medium">
        <color rgb="FFCCCCCC"/>
      </top>
      <bottom style="thin">
        <color indexed="64"/>
      </bottom>
      <diagonal/>
    </border>
    <border>
      <left style="medium">
        <color rgb="FF000000"/>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indexed="64"/>
      </left>
      <right style="thin">
        <color indexed="64"/>
      </right>
      <top/>
      <bottom/>
      <diagonal/>
    </border>
    <border>
      <left/>
      <right style="thin">
        <color auto="1"/>
      </right>
      <top style="medium">
        <color auto="1"/>
      </top>
      <bottom style="thin">
        <color auto="1"/>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style="thin">
        <color indexed="64"/>
      </bottom>
      <diagonal/>
    </border>
    <border>
      <left/>
      <right style="thin">
        <color rgb="FF000000"/>
      </right>
      <top/>
      <bottom style="thin">
        <color indexed="64"/>
      </bottom>
      <diagonal/>
    </border>
    <border>
      <left style="thin">
        <color rgb="FF000000"/>
      </left>
      <right style="thin">
        <color rgb="FF000000"/>
      </right>
      <top/>
      <bottom style="thin">
        <color indexed="64"/>
      </bottom>
      <diagonal/>
    </border>
  </borders>
  <cellStyleXfs count="1364">
    <xf numFmtId="0" fontId="0" fillId="0" borderId="0"/>
    <xf numFmtId="9" fontId="1" fillId="0" borderId="0" applyFont="0" applyFill="0" applyBorder="0" applyAlignment="0" applyProtection="0"/>
    <xf numFmtId="0" fontId="2" fillId="2" borderId="1" applyNumberFormat="0" applyAlignment="0" applyProtection="0"/>
    <xf numFmtId="0" fontId="16" fillId="0" borderId="0"/>
    <xf numFmtId="165" fontId="16" fillId="0" borderId="0" applyFont="0" applyFill="0" applyBorder="0" applyAlignment="0" applyProtection="0"/>
    <xf numFmtId="0" fontId="16" fillId="0" borderId="0"/>
    <xf numFmtId="43" fontId="16" fillId="0" borderId="0" applyFont="0" applyFill="0" applyBorder="0" applyAlignment="0" applyProtection="0"/>
    <xf numFmtId="0" fontId="18" fillId="0" borderId="0">
      <alignment vertical="center"/>
    </xf>
    <xf numFmtId="0" fontId="16" fillId="0" borderId="0"/>
    <xf numFmtId="0" fontId="18" fillId="0" borderId="0">
      <alignment vertical="center"/>
    </xf>
    <xf numFmtId="9" fontId="16" fillId="0" borderId="0" applyFont="0" applyFill="0" applyBorder="0" applyAlignment="0" applyProtection="0"/>
    <xf numFmtId="165" fontId="16" fillId="0" borderId="0" applyFont="0" applyFill="0" applyBorder="0" applyAlignment="0" applyProtection="0"/>
    <xf numFmtId="9" fontId="16"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0" fontId="18" fillId="0" borderId="0">
      <alignment vertical="center"/>
    </xf>
    <xf numFmtId="0" fontId="16" fillId="0" borderId="0">
      <alignment vertical="center"/>
    </xf>
    <xf numFmtId="0" fontId="16" fillId="0" borderId="0"/>
    <xf numFmtId="0" fontId="1" fillId="0" borderId="0"/>
    <xf numFmtId="0" fontId="22" fillId="0" borderId="0"/>
    <xf numFmtId="0" fontId="1" fillId="0" borderId="0"/>
    <xf numFmtId="0" fontId="1" fillId="0" borderId="0"/>
    <xf numFmtId="0" fontId="16" fillId="0" borderId="0"/>
    <xf numFmtId="0" fontId="1" fillId="0" borderId="0"/>
    <xf numFmtId="0" fontId="34" fillId="0" borderId="0"/>
    <xf numFmtId="165" fontId="34" fillId="0" borderId="0" applyFont="0" applyFill="0" applyBorder="0" applyAlignment="0" applyProtection="0"/>
    <xf numFmtId="164" fontId="1" fillId="0" borderId="0" applyFont="0" applyFill="0" applyBorder="0" applyAlignment="0" applyProtection="0"/>
    <xf numFmtId="0" fontId="16" fillId="0" borderId="0"/>
    <xf numFmtId="165"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alignment vertical="center"/>
    </xf>
    <xf numFmtId="0" fontId="71" fillId="0" borderId="0"/>
    <xf numFmtId="0" fontId="71" fillId="0" borderId="0"/>
    <xf numFmtId="9" fontId="16" fillId="0" borderId="0" applyFont="0" applyFill="0" applyBorder="0" applyAlignment="0" applyProtection="0">
      <alignment vertical="center"/>
    </xf>
    <xf numFmtId="0" fontId="1" fillId="0" borderId="0"/>
    <xf numFmtId="9" fontId="1" fillId="0" borderId="0" applyFont="0" applyFill="0" applyBorder="0" applyAlignment="0" applyProtection="0"/>
    <xf numFmtId="0" fontId="1" fillId="0" borderId="0"/>
    <xf numFmtId="0" fontId="74" fillId="0" borderId="0"/>
    <xf numFmtId="0" fontId="75" fillId="0" borderId="0"/>
    <xf numFmtId="0" fontId="16" fillId="0" borderId="0"/>
    <xf numFmtId="0" fontId="1" fillId="0" borderId="0"/>
    <xf numFmtId="0" fontId="75" fillId="0" borderId="0"/>
    <xf numFmtId="0" fontId="16" fillId="0" borderId="0"/>
    <xf numFmtId="0" fontId="16" fillId="0" borderId="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6" fontId="1" fillId="0" borderId="0" applyFont="0" applyFill="0" applyBorder="0" applyAlignment="0" applyProtection="0"/>
    <xf numFmtId="44" fontId="16" fillId="0" borderId="0" applyFont="0" applyFill="0" applyBorder="0" applyAlignment="0" applyProtection="0"/>
    <xf numFmtId="173" fontId="16" fillId="0" borderId="0" applyFont="0" applyFill="0" applyBorder="0" applyAlignment="0" applyProtection="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74" fillId="0" borderId="0" applyFont="0" applyFill="0" applyBorder="0" applyAlignment="0" applyProtection="0"/>
    <xf numFmtId="165" fontId="80" fillId="0" borderId="0" applyFont="0" applyFill="0" applyBorder="0" applyAlignment="0" applyProtection="0"/>
    <xf numFmtId="165" fontId="16" fillId="0" borderId="0" applyFont="0" applyFill="0" applyBorder="0" applyAlignment="0" applyProtection="0"/>
    <xf numFmtId="166" fontId="1" fillId="0" borderId="0" applyFont="0" applyFill="0" applyBorder="0" applyAlignment="0" applyProtection="0"/>
    <xf numFmtId="0" fontId="1" fillId="0" borderId="0"/>
    <xf numFmtId="0" fontId="75" fillId="0" borderId="0"/>
    <xf numFmtId="0" fontId="1" fillId="0" borderId="0"/>
    <xf numFmtId="0" fontId="80" fillId="0" borderId="0"/>
    <xf numFmtId="0" fontId="80" fillId="0" borderId="0"/>
    <xf numFmtId="0" fontId="1" fillId="0" borderId="0"/>
    <xf numFmtId="0" fontId="16" fillId="0" borderId="0"/>
    <xf numFmtId="43" fontId="18" fillId="0" borderId="0" applyFont="0" applyFill="0" applyBorder="0" applyAlignment="0" applyProtection="0"/>
    <xf numFmtId="0" fontId="90" fillId="0" borderId="0"/>
    <xf numFmtId="9" fontId="90" fillId="0" borderId="0" applyFont="0" applyFill="0" applyBorder="0" applyAlignment="0" applyProtection="0"/>
    <xf numFmtId="9" fontId="74" fillId="0" borderId="0" applyFont="0" applyFill="0" applyBorder="0" applyAlignment="0" applyProtection="0"/>
    <xf numFmtId="0" fontId="1" fillId="0" borderId="0"/>
    <xf numFmtId="0" fontId="93" fillId="0" borderId="0"/>
    <xf numFmtId="0" fontId="16" fillId="0" borderId="0"/>
    <xf numFmtId="0" fontId="16" fillId="0" borderId="0"/>
    <xf numFmtId="166" fontId="18"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93" fillId="0" borderId="0"/>
    <xf numFmtId="179" fontId="54" fillId="0" borderId="0" applyFill="0" applyBorder="0" applyAlignment="0"/>
    <xf numFmtId="3" fontId="16" fillId="0" borderId="0" applyFont="0" applyFill="0" applyBorder="0" applyAlignment="0" applyProtection="0"/>
    <xf numFmtId="0" fontId="103" fillId="0" borderId="0" applyNumberFormat="0" applyAlignment="0">
      <alignment horizontal="left"/>
    </xf>
    <xf numFmtId="180" fontId="16" fillId="0" borderId="0" applyFont="0" applyFill="0" applyBorder="0" applyAlignment="0" applyProtection="0"/>
    <xf numFmtId="0" fontId="16" fillId="0" borderId="0" applyFont="0" applyFill="0" applyBorder="0" applyAlignment="0" applyProtection="0"/>
    <xf numFmtId="0" fontId="104" fillId="0" borderId="0" applyNumberFormat="0" applyAlignment="0">
      <alignment horizontal="left"/>
    </xf>
    <xf numFmtId="2" fontId="16" fillId="0" borderId="0" applyFont="0" applyFill="0" applyBorder="0" applyAlignment="0" applyProtection="0"/>
    <xf numFmtId="38" fontId="46" fillId="14" borderId="0" applyNumberFormat="0" applyBorder="0" applyAlignment="0" applyProtection="0"/>
    <xf numFmtId="0" fontId="102" fillId="0" borderId="32" applyNumberFormat="0" applyAlignment="0" applyProtection="0">
      <alignment horizontal="left" vertical="center"/>
    </xf>
    <xf numFmtId="0" fontId="102" fillId="0" borderId="10">
      <alignment horizontal="left" vertical="center"/>
    </xf>
    <xf numFmtId="10" fontId="46" fillId="15" borderId="2" applyNumberFormat="0" applyBorder="0" applyAlignment="0" applyProtection="0"/>
    <xf numFmtId="0" fontId="105" fillId="0" borderId="0"/>
    <xf numFmtId="10" fontId="16" fillId="0" borderId="0" applyFont="0" applyFill="0" applyBorder="0" applyAlignment="0" applyProtection="0"/>
    <xf numFmtId="181" fontId="106" fillId="0" borderId="0" applyNumberFormat="0" applyFill="0" applyBorder="0" applyAlignment="0" applyProtection="0">
      <alignment horizontal="left"/>
    </xf>
    <xf numFmtId="40" fontId="107" fillId="0" borderId="0" applyBorder="0">
      <alignment horizontal="right"/>
    </xf>
    <xf numFmtId="40" fontId="108" fillId="0" borderId="0" applyFont="0" applyFill="0" applyBorder="0" applyAlignment="0" applyProtection="0"/>
    <xf numFmtId="38" fontId="108" fillId="0" borderId="0" applyFont="0" applyFill="0" applyBorder="0" applyAlignment="0" applyProtection="0"/>
    <xf numFmtId="0" fontId="108" fillId="0" borderId="0" applyFont="0" applyFill="0" applyBorder="0" applyAlignment="0" applyProtection="0"/>
    <xf numFmtId="0" fontId="108" fillId="0" borderId="0" applyFont="0" applyFill="0" applyBorder="0" applyAlignment="0" applyProtection="0"/>
    <xf numFmtId="10" fontId="16" fillId="0" borderId="0" applyFont="0" applyFill="0" applyBorder="0" applyAlignment="0" applyProtection="0"/>
    <xf numFmtId="0" fontId="109" fillId="0" borderId="0"/>
    <xf numFmtId="182" fontId="16" fillId="0" borderId="0" applyFont="0" applyFill="0" applyBorder="0" applyAlignment="0" applyProtection="0"/>
    <xf numFmtId="183" fontId="16" fillId="0" borderId="0" applyFont="0" applyFill="0" applyBorder="0" applyAlignment="0" applyProtection="0"/>
    <xf numFmtId="184" fontId="110" fillId="0" borderId="0" applyFont="0" applyFill="0" applyBorder="0" applyAlignment="0" applyProtection="0"/>
    <xf numFmtId="185" fontId="110" fillId="0" borderId="0" applyFont="0" applyFill="0" applyBorder="0" applyAlignment="0" applyProtection="0"/>
    <xf numFmtId="0" fontId="111" fillId="0" borderId="0"/>
    <xf numFmtId="0" fontId="112" fillId="0" borderId="0"/>
    <xf numFmtId="186" fontId="112" fillId="0" borderId="0" applyFont="0" applyFill="0" applyBorder="0" applyAlignment="0" applyProtection="0"/>
    <xf numFmtId="9" fontId="93"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0" fontId="90" fillId="0" borderId="0"/>
    <xf numFmtId="0" fontId="90" fillId="0" borderId="0"/>
    <xf numFmtId="0" fontId="90" fillId="0" borderId="0"/>
    <xf numFmtId="9" fontId="54" fillId="0" borderId="0" applyFont="0" applyFill="0" applyBorder="0" applyAlignment="0" applyProtection="0"/>
    <xf numFmtId="0" fontId="16" fillId="0" borderId="0"/>
    <xf numFmtId="9" fontId="18" fillId="0" borderId="0" applyFont="0" applyFill="0" applyBorder="0" applyAlignment="0" applyProtection="0"/>
    <xf numFmtId="9" fontId="18" fillId="0" borderId="0" applyFont="0" applyFill="0" applyBorder="0" applyAlignment="0" applyProtection="0"/>
    <xf numFmtId="0" fontId="1" fillId="0" borderId="0"/>
    <xf numFmtId="0" fontId="90" fillId="0" borderId="0"/>
    <xf numFmtId="9" fontId="90" fillId="0" borderId="0" applyFont="0" applyFill="0" applyBorder="0" applyAlignment="0" applyProtection="0"/>
    <xf numFmtId="0" fontId="93" fillId="0" borderId="0"/>
    <xf numFmtId="9" fontId="16" fillId="0" borderId="0" applyFont="0" applyFill="0" applyBorder="0" applyAlignment="0" applyProtection="0"/>
    <xf numFmtId="0" fontId="93" fillId="0" borderId="0"/>
    <xf numFmtId="9" fontId="16" fillId="0" borderId="0" applyFont="0" applyFill="0" applyBorder="0" applyAlignment="0" applyProtection="0"/>
    <xf numFmtId="0" fontId="93" fillId="0" borderId="0"/>
    <xf numFmtId="9" fontId="16" fillId="0" borderId="0" applyFont="0" applyFill="0" applyBorder="0" applyAlignment="0" applyProtection="0"/>
    <xf numFmtId="0" fontId="74" fillId="0" borderId="0"/>
    <xf numFmtId="0" fontId="74" fillId="0" borderId="0"/>
    <xf numFmtId="0" fontId="74" fillId="0" borderId="0"/>
    <xf numFmtId="0" fontId="74" fillId="0" borderId="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9" fontId="74" fillId="0" borderId="0" applyFont="0" applyFill="0" applyBorder="0" applyAlignment="0" applyProtection="0"/>
    <xf numFmtId="9" fontId="74" fillId="0" borderId="0" applyFont="0" applyFill="0" applyBorder="0" applyAlignment="0" applyProtection="0"/>
    <xf numFmtId="9" fontId="18" fillId="0" borderId="0" applyFont="0" applyFill="0" applyBorder="0" applyAlignment="0" applyProtection="0"/>
    <xf numFmtId="0" fontId="90" fillId="0" borderId="0"/>
    <xf numFmtId="0" fontId="116" fillId="0" borderId="0"/>
    <xf numFmtId="9" fontId="18" fillId="0" borderId="0" applyFont="0" applyFill="0" applyBorder="0" applyAlignment="0" applyProtection="0"/>
    <xf numFmtId="9" fontId="18" fillId="0" borderId="0" applyFont="0" applyFill="0" applyBorder="0" applyAlignment="0" applyProtection="0"/>
    <xf numFmtId="0" fontId="116" fillId="0" borderId="0"/>
    <xf numFmtId="9" fontId="18"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165" fontId="1" fillId="0" borderId="0" applyFont="0" applyFill="0" applyBorder="0" applyAlignment="0" applyProtection="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9" fontId="74" fillId="0" borderId="0" applyFont="0" applyFill="0" applyBorder="0" applyAlignment="0" applyProtection="0"/>
    <xf numFmtId="9" fontId="74" fillId="0" borderId="0" applyFont="0" applyFill="0" applyBorder="0" applyAlignment="0" applyProtection="0"/>
    <xf numFmtId="9" fontId="18" fillId="0" borderId="0" applyFont="0" applyFill="0" applyBorder="0" applyAlignment="0" applyProtection="0"/>
    <xf numFmtId="14" fontId="106" fillId="0" borderId="0" applyNumberFormat="0" applyFill="0" applyBorder="0" applyAlignment="0" applyProtection="0">
      <alignment horizontal="left"/>
    </xf>
    <xf numFmtId="0" fontId="93" fillId="0" borderId="0"/>
    <xf numFmtId="9" fontId="16"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74" fillId="0" borderId="0"/>
    <xf numFmtId="0" fontId="74" fillId="0" borderId="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0" fontId="74" fillId="0" borderId="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74" fillId="0" borderId="0"/>
    <xf numFmtId="9" fontId="7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90" fillId="0" borderId="0"/>
    <xf numFmtId="0" fontId="90" fillId="0" borderId="0"/>
    <xf numFmtId="9" fontId="1" fillId="0" borderId="0"/>
    <xf numFmtId="9" fontId="1" fillId="0" borderId="0"/>
    <xf numFmtId="0" fontId="90" fillId="0" borderId="0"/>
    <xf numFmtId="9" fontId="1" fillId="0" borderId="0"/>
    <xf numFmtId="0" fontId="90" fillId="0" borderId="0"/>
    <xf numFmtId="9" fontId="1" fillId="0" borderId="0"/>
    <xf numFmtId="0" fontId="90" fillId="0" borderId="0"/>
    <xf numFmtId="9" fontId="1" fillId="0" borderId="0"/>
    <xf numFmtId="0" fontId="90" fillId="0" borderId="0"/>
    <xf numFmtId="9" fontId="1" fillId="0" borderId="0"/>
    <xf numFmtId="9" fontId="18" fillId="0" borderId="0" applyFont="0" applyFill="0" applyBorder="0" applyAlignment="0" applyProtection="0"/>
    <xf numFmtId="9" fontId="18" fillId="0" borderId="0" applyFont="0" applyFill="0" applyBorder="0" applyAlignment="0" applyProtection="0"/>
    <xf numFmtId="0" fontId="90" fillId="0" borderId="0"/>
    <xf numFmtId="0" fontId="90" fillId="0" borderId="0"/>
    <xf numFmtId="0" fontId="16" fillId="0" borderId="0">
      <alignment vertical="center"/>
    </xf>
    <xf numFmtId="9" fontId="71" fillId="0" borderId="0" applyFont="0" applyFill="0" applyBorder="0" applyAlignment="0" applyProtection="0"/>
    <xf numFmtId="0" fontId="71" fillId="0" borderId="0">
      <protection locked="0"/>
    </xf>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74" fillId="0" borderId="0"/>
    <xf numFmtId="9" fontId="74" fillId="0" borderId="0" applyFont="0" applyFill="0" applyBorder="0" applyAlignment="0" applyProtection="0"/>
    <xf numFmtId="9" fontId="18" fillId="0" borderId="0" applyFont="0" applyFill="0" applyBorder="0" applyAlignment="0" applyProtection="0"/>
    <xf numFmtId="0" fontId="90" fillId="0" borderId="0"/>
    <xf numFmtId="9" fontId="90" fillId="0" borderId="0" applyFont="0" applyFill="0" applyBorder="0" applyAlignment="0" applyProtection="0"/>
    <xf numFmtId="9" fontId="18" fillId="0" borderId="0" applyFont="0" applyFill="0" applyBorder="0" applyAlignment="0" applyProtection="0"/>
    <xf numFmtId="0" fontId="93" fillId="0" borderId="0"/>
    <xf numFmtId="9" fontId="16" fillId="0" borderId="0" applyFont="0" applyFill="0" applyBorder="0" applyAlignment="0" applyProtection="0"/>
    <xf numFmtId="0" fontId="93" fillId="0" borderId="0"/>
    <xf numFmtId="9" fontId="16" fillId="0" borderId="0" applyFont="0" applyFill="0" applyBorder="0" applyAlignment="0" applyProtection="0"/>
    <xf numFmtId="0" fontId="93" fillId="0" borderId="0"/>
    <xf numFmtId="9" fontId="16" fillId="0" borderId="0" applyFont="0" applyFill="0" applyBorder="0" applyAlignment="0" applyProtection="0"/>
    <xf numFmtId="0" fontId="74" fillId="0" borderId="0"/>
    <xf numFmtId="0" fontId="90" fillId="0" borderId="0"/>
    <xf numFmtId="0" fontId="90" fillId="0" borderId="0"/>
    <xf numFmtId="9" fontId="1" fillId="0" borderId="0"/>
    <xf numFmtId="0" fontId="90" fillId="0" borderId="0"/>
    <xf numFmtId="9" fontId="18" fillId="0" borderId="0" applyFont="0" applyFill="0" applyBorder="0" applyAlignment="0" applyProtection="0"/>
    <xf numFmtId="9" fontId="18" fillId="0" borderId="0" applyFont="0" applyFill="0" applyBorder="0" applyAlignment="0" applyProtection="0"/>
    <xf numFmtId="0" fontId="16" fillId="0" borderId="0">
      <alignment vertical="center"/>
    </xf>
    <xf numFmtId="9" fontId="16" fillId="0" borderId="0" applyFont="0" applyFill="0" applyBorder="0" applyAlignment="0" applyProtection="0">
      <alignment vertical="center"/>
    </xf>
    <xf numFmtId="0" fontId="128" fillId="0" borderId="0"/>
    <xf numFmtId="164" fontId="128"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0" fontId="74" fillId="0" borderId="0"/>
    <xf numFmtId="0" fontId="74" fillId="0" borderId="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1" fillId="0" borderId="0"/>
    <xf numFmtId="0" fontId="1"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0" fontId="74" fillId="0" borderId="0"/>
    <xf numFmtId="0" fontId="74" fillId="0" borderId="0"/>
    <xf numFmtId="0" fontId="74" fillId="0" borderId="0"/>
    <xf numFmtId="9" fontId="90"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90" fillId="0" borderId="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93" fillId="0" borderId="0"/>
    <xf numFmtId="9" fontId="16" fillId="0" borderId="0" applyFont="0" applyFill="0" applyBorder="0" applyAlignment="0" applyProtection="0"/>
    <xf numFmtId="9" fontId="18" fillId="0" borderId="0" applyFont="0" applyFill="0" applyBorder="0" applyAlignment="0" applyProtection="0"/>
    <xf numFmtId="0" fontId="116" fillId="0" borderId="0"/>
    <xf numFmtId="0" fontId="116" fillId="0" borderId="0"/>
    <xf numFmtId="0" fontId="116" fillId="0" borderId="0"/>
    <xf numFmtId="0" fontId="90" fillId="0" borderId="0"/>
    <xf numFmtId="0" fontId="90" fillId="0" borderId="0"/>
    <xf numFmtId="9" fontId="18"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74" fillId="0" borderId="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0" fontId="74" fillId="0" borderId="0"/>
    <xf numFmtId="0" fontId="74" fillId="0" borderId="0"/>
    <xf numFmtId="0" fontId="74" fillId="0" borderId="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16" fillId="0" borderId="0"/>
    <xf numFmtId="165" fontId="1" fillId="0" borderId="0" applyFont="0" applyFill="0" applyBorder="0" applyAlignment="0" applyProtection="0"/>
    <xf numFmtId="0" fontId="71" fillId="0" borderId="0">
      <protection locked="0"/>
    </xf>
    <xf numFmtId="0" fontId="16" fillId="0" borderId="0">
      <alignment vertical="center"/>
    </xf>
    <xf numFmtId="0" fontId="16" fillId="0" borderId="0"/>
    <xf numFmtId="9" fontId="16" fillId="0" borderId="0" applyFont="0" applyFill="0" applyBorder="0" applyAlignment="0" applyProtection="0"/>
    <xf numFmtId="0" fontId="93" fillId="0" borderId="0">
      <alignment vertical="center"/>
    </xf>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0" fontId="74" fillId="0" borderId="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74" fillId="0" borderId="0"/>
    <xf numFmtId="0" fontId="74" fillId="0" borderId="0"/>
    <xf numFmtId="0" fontId="74" fillId="0" borderId="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0" fontId="74" fillId="0" borderId="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18" fillId="20" borderId="0">
      <protection locked="0"/>
    </xf>
    <xf numFmtId="0" fontId="156" fillId="21" borderId="0">
      <protection locked="0"/>
    </xf>
    <xf numFmtId="0" fontId="156" fillId="22" borderId="0">
      <protection locked="0"/>
    </xf>
    <xf numFmtId="0" fontId="88" fillId="0" borderId="17">
      <alignment horizontal="left" vertical="center" wrapText="1" readingOrder="1"/>
    </xf>
    <xf numFmtId="0" fontId="18" fillId="23" borderId="0" applyNumberFormat="0" applyBorder="0" applyAlignment="0" applyProtection="0"/>
    <xf numFmtId="0" fontId="18" fillId="23" borderId="0" applyNumberFormat="0" applyBorder="0" applyAlignment="0" applyProtection="0"/>
    <xf numFmtId="0" fontId="156"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56" fillId="27" borderId="0" applyNumberFormat="0" applyBorder="0" applyAlignment="0" applyProtection="0"/>
    <xf numFmtId="0" fontId="18" fillId="25" borderId="0" applyNumberFormat="0" applyBorder="0" applyAlignment="0" applyProtection="0"/>
    <xf numFmtId="0" fontId="18" fillId="28" borderId="0" applyNumberFormat="0" applyBorder="0" applyAlignment="0" applyProtection="0"/>
    <xf numFmtId="0" fontId="156" fillId="26"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6" borderId="0">
      <alignment vertical="top"/>
      <protection locked="0"/>
    </xf>
    <xf numFmtId="0" fontId="156" fillId="26" borderId="0" applyNumberFormat="0" applyBorder="0" applyAlignment="0" applyProtection="0"/>
    <xf numFmtId="0" fontId="156" fillId="26" borderId="0">
      <alignment vertical="top"/>
      <protection locked="0"/>
    </xf>
    <xf numFmtId="0" fontId="18" fillId="29" borderId="0" applyNumberFormat="0" applyBorder="0" applyAlignment="0" applyProtection="0"/>
    <xf numFmtId="0" fontId="18" fillId="23" borderId="0" applyNumberFormat="0" applyBorder="0" applyAlignment="0" applyProtection="0"/>
    <xf numFmtId="0" fontId="18" fillId="23" borderId="0">
      <alignment vertical="top"/>
      <protection locked="0"/>
    </xf>
    <xf numFmtId="0" fontId="156" fillId="24" borderId="0" applyNumberFormat="0" applyBorder="0" applyAlignment="0" applyProtection="0"/>
    <xf numFmtId="0" fontId="18" fillId="25" borderId="0" applyNumberFormat="0" applyBorder="0" applyAlignment="0" applyProtection="0"/>
    <xf numFmtId="0" fontId="18" fillId="30" borderId="0" applyNumberFormat="0" applyBorder="0" applyAlignment="0" applyProtection="0"/>
    <xf numFmtId="0" fontId="156" fillId="30" borderId="0" applyNumberFormat="0" applyBorder="0" applyAlignment="0" applyProtection="0"/>
    <xf numFmtId="190" fontId="1"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91" fontId="157" fillId="0" borderId="0">
      <alignment vertical="top"/>
      <protection locked="0"/>
    </xf>
    <xf numFmtId="190" fontId="1" fillId="0" borderId="0" applyFont="0" applyFill="0" applyBorder="0" applyAlignment="0" applyProtection="0"/>
    <xf numFmtId="187" fontId="157" fillId="0" borderId="0">
      <alignment vertical="top"/>
      <protection locked="0"/>
    </xf>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69" fontId="1"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88" fontId="1" fillId="0" borderId="0" applyFont="0" applyFill="0" applyBorder="0" applyAlignment="0" applyProtection="0"/>
    <xf numFmtId="188" fontId="1" fillId="0" borderId="0" applyFont="0" applyFill="0" applyBorder="0" applyAlignment="0" applyProtection="0"/>
    <xf numFmtId="188" fontId="1" fillId="0" borderId="0" applyFont="0" applyFill="0" applyBorder="0" applyAlignment="0" applyProtection="0"/>
    <xf numFmtId="188" fontId="1" fillId="0" borderId="0" applyFont="0" applyFill="0" applyBorder="0" applyAlignment="0" applyProtection="0"/>
    <xf numFmtId="169"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15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5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57" fillId="0" borderId="0" applyFont="0" applyFill="0" applyBorder="0" applyAlignment="0" applyProtection="0"/>
    <xf numFmtId="165" fontId="157"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89" fontId="1" fillId="0" borderId="0" applyFont="0" applyFill="0" applyBorder="0" applyAlignment="0" applyProtection="0"/>
    <xf numFmtId="193"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3" fontId="1" fillId="0" borderId="0" applyFont="0" applyFill="0" applyBorder="0" applyAlignment="0" applyProtection="0"/>
    <xf numFmtId="193" fontId="1"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95" fontId="1" fillId="0" borderId="0" applyFont="0" applyFill="0" applyBorder="0" applyAlignment="0" applyProtection="0"/>
    <xf numFmtId="169" fontId="16" fillId="0" borderId="0" applyFont="0" applyFill="0" applyBorder="0" applyAlignment="0" applyProtection="0"/>
    <xf numFmtId="195" fontId="1" fillId="0" borderId="0" applyFont="0" applyFill="0" applyBorder="0" applyAlignment="0" applyProtection="0"/>
    <xf numFmtId="195" fontId="1" fillId="0" borderId="0" applyFont="0" applyFill="0" applyBorder="0" applyAlignment="0" applyProtection="0"/>
    <xf numFmtId="195" fontId="1" fillId="0" borderId="0" applyFont="0" applyFill="0" applyBorder="0" applyAlignment="0" applyProtection="0"/>
    <xf numFmtId="195" fontId="1" fillId="0" borderId="0" applyFont="0" applyFill="0" applyBorder="0" applyAlignment="0" applyProtection="0"/>
    <xf numFmtId="195"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0" fontId="159" fillId="31" borderId="0" applyNumberFormat="0" applyBorder="0" applyAlignment="0" applyProtection="0"/>
    <xf numFmtId="0" fontId="159" fillId="32" borderId="0" applyNumberFormat="0" applyBorder="0" applyAlignment="0" applyProtection="0"/>
    <xf numFmtId="0" fontId="159" fillId="33" borderId="0" applyNumberFormat="0" applyBorder="0" applyAlignment="0" applyProtection="0"/>
    <xf numFmtId="196" fontId="16" fillId="0" borderId="0" applyFont="0" applyFill="0" applyBorder="0" applyAlignment="0" applyProtection="0"/>
    <xf numFmtId="197" fontId="16" fillId="0" borderId="0">
      <protection locked="0"/>
    </xf>
    <xf numFmtId="0" fontId="160" fillId="0" borderId="68" applyNumberFormat="0" applyFill="0" applyAlignment="0" applyProtection="0"/>
    <xf numFmtId="0" fontId="161" fillId="0" borderId="0" applyNumberFormat="0" applyFill="0" applyBorder="0" applyAlignment="0" applyProtection="0">
      <alignment vertical="top"/>
      <protection locked="0"/>
    </xf>
    <xf numFmtId="0" fontId="16" fillId="0" borderId="0"/>
    <xf numFmtId="0" fontId="81" fillId="0" borderId="0"/>
    <xf numFmtId="0" fontId="16" fillId="0" borderId="0"/>
    <xf numFmtId="0" fontId="18" fillId="0" borderId="0">
      <alignment vertical="center"/>
    </xf>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alignment vertical="center"/>
    </xf>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158" fillId="0" borderId="0"/>
    <xf numFmtId="0" fontId="16" fillId="0" borderId="0"/>
    <xf numFmtId="0" fontId="1" fillId="0" borderId="0"/>
    <xf numFmtId="0" fontId="1" fillId="0" borderId="0"/>
    <xf numFmtId="0" fontId="16" fillId="0" borderId="0"/>
    <xf numFmtId="0" fontId="1" fillId="0" borderId="0"/>
    <xf numFmtId="0" fontId="1" fillId="0" borderId="0"/>
    <xf numFmtId="0" fontId="162" fillId="0" borderId="0"/>
    <xf numFmtId="0" fontId="1" fillId="0" borderId="0"/>
    <xf numFmtId="0" fontId="158" fillId="0" borderId="0"/>
    <xf numFmtId="0" fontId="1" fillId="0" borderId="0"/>
    <xf numFmtId="0" fontId="1" fillId="0" borderId="0"/>
    <xf numFmtId="0" fontId="16" fillId="0" borderId="0"/>
    <xf numFmtId="0" fontId="16" fillId="0" borderId="0"/>
    <xf numFmtId="0" fontId="1" fillId="0" borderId="0"/>
    <xf numFmtId="0" fontId="1" fillId="0" borderId="0"/>
    <xf numFmtId="0" fontId="1" fillId="0" borderId="0"/>
    <xf numFmtId="0" fontId="1" fillId="0" borderId="0"/>
    <xf numFmtId="0" fontId="158" fillId="0" borderId="0"/>
    <xf numFmtId="0" fontId="18" fillId="0" borderId="0"/>
    <xf numFmtId="0" fontId="1" fillId="0" borderId="0"/>
    <xf numFmtId="0" fontId="18" fillId="0" borderId="0"/>
    <xf numFmtId="0" fontId="18" fillId="0" borderId="0"/>
    <xf numFmtId="0" fontId="1" fillId="0" borderId="0"/>
    <xf numFmtId="0" fontId="1" fillId="0" borderId="0"/>
    <xf numFmtId="0" fontId="1" fillId="0" borderId="0"/>
    <xf numFmtId="0" fontId="1" fillId="0" borderId="0"/>
    <xf numFmtId="0" fontId="16" fillId="0" borderId="0"/>
    <xf numFmtId="0" fontId="18" fillId="0" borderId="0"/>
    <xf numFmtId="0" fontId="18" fillId="0" borderId="0"/>
    <xf numFmtId="0" fontId="81" fillId="0" borderId="0"/>
    <xf numFmtId="0" fontId="4"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6" fillId="0" borderId="0">
      <protection locked="0"/>
    </xf>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63" fillId="0" borderId="0" applyNumberFormat="0" applyFill="0" applyBorder="0" applyAlignment="0" applyProtection="0"/>
    <xf numFmtId="0" fontId="54" fillId="0" borderId="0">
      <alignment vertical="top"/>
    </xf>
    <xf numFmtId="0" fontId="164" fillId="0" borderId="0"/>
    <xf numFmtId="0" fontId="164" fillId="0" borderId="0"/>
    <xf numFmtId="9" fontId="164" fillId="0" borderId="0" applyFont="0" applyFill="0" applyBorder="0" applyAlignment="0" applyProtection="0"/>
    <xf numFmtId="0" fontId="175" fillId="0" borderId="0"/>
    <xf numFmtId="0" fontId="164" fillId="0" borderId="0"/>
    <xf numFmtId="9" fontId="164" fillId="0" borderId="0" applyFont="0" applyFill="0" applyBorder="0" applyAlignment="0" applyProtection="0"/>
    <xf numFmtId="0" fontId="164" fillId="0" borderId="0"/>
    <xf numFmtId="9" fontId="164" fillId="0" borderId="0" applyFont="0" applyFill="0" applyBorder="0" applyAlignment="0" applyProtection="0"/>
    <xf numFmtId="0" fontId="164" fillId="0" borderId="0"/>
    <xf numFmtId="9" fontId="164" fillId="0" borderId="0" applyFont="0" applyFill="0" applyBorder="0" applyAlignment="0" applyProtection="0"/>
    <xf numFmtId="0" fontId="74" fillId="0" borderId="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16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0" fontId="186" fillId="21" borderId="0">
      <protection locked="0"/>
    </xf>
    <xf numFmtId="0" fontId="185" fillId="20" borderId="0">
      <protection locked="0"/>
    </xf>
    <xf numFmtId="0" fontId="186" fillId="22" borderId="0">
      <protection locked="0"/>
    </xf>
    <xf numFmtId="0" fontId="187" fillId="0" borderId="17">
      <alignment horizontal="left" vertical="center" wrapText="1" readingOrder="1"/>
    </xf>
    <xf numFmtId="0" fontId="185" fillId="23" borderId="0" applyNumberFormat="0" applyBorder="0" applyAlignment="0" applyProtection="0"/>
    <xf numFmtId="0" fontId="185" fillId="23" borderId="0" applyNumberFormat="0" applyBorder="0" applyAlignment="0" applyProtection="0"/>
    <xf numFmtId="0" fontId="186" fillId="24" borderId="0" applyNumberFormat="0" applyBorder="0" applyAlignment="0" applyProtection="0"/>
    <xf numFmtId="0" fontId="185" fillId="25" borderId="0" applyNumberFormat="0" applyBorder="0" applyAlignment="0" applyProtection="0"/>
    <xf numFmtId="0" fontId="185" fillId="26" borderId="0" applyNumberFormat="0" applyBorder="0" applyAlignment="0" applyProtection="0"/>
    <xf numFmtId="0" fontId="186" fillId="27" borderId="0" applyNumberFormat="0" applyBorder="0" applyAlignment="0" applyProtection="0"/>
    <xf numFmtId="0" fontId="185" fillId="25" borderId="0" applyNumberFormat="0" applyBorder="0" applyAlignment="0" applyProtection="0"/>
    <xf numFmtId="0" fontId="185" fillId="28" borderId="0" applyNumberFormat="0" applyBorder="0" applyAlignment="0" applyProtection="0"/>
    <xf numFmtId="0" fontId="186" fillId="26" borderId="0" applyNumberFormat="0" applyBorder="0" applyAlignment="0" applyProtection="0"/>
    <xf numFmtId="0" fontId="185" fillId="23" borderId="0" applyNumberFormat="0" applyBorder="0" applyAlignment="0" applyProtection="0"/>
    <xf numFmtId="0" fontId="185" fillId="26" borderId="0" applyNumberFormat="0" applyBorder="0" applyAlignment="0" applyProtection="0"/>
    <xf numFmtId="0" fontId="185" fillId="26" borderId="0">
      <alignment vertical="top"/>
      <protection locked="0"/>
    </xf>
    <xf numFmtId="0" fontId="186" fillId="26" borderId="0" applyNumberFormat="0" applyBorder="0" applyAlignment="0" applyProtection="0"/>
    <xf numFmtId="0" fontId="186" fillId="26" borderId="0">
      <alignment vertical="top"/>
      <protection locked="0"/>
    </xf>
    <xf numFmtId="0" fontId="185" fillId="29" borderId="0" applyNumberFormat="0" applyBorder="0" applyAlignment="0" applyProtection="0"/>
    <xf numFmtId="0" fontId="185" fillId="23" borderId="0" applyNumberFormat="0" applyBorder="0" applyAlignment="0" applyProtection="0"/>
    <xf numFmtId="0" fontId="185" fillId="23" borderId="0">
      <alignment vertical="top"/>
      <protection locked="0"/>
    </xf>
    <xf numFmtId="0" fontId="186" fillId="24" borderId="0" applyNumberFormat="0" applyBorder="0" applyAlignment="0" applyProtection="0"/>
    <xf numFmtId="0" fontId="185" fillId="25" borderId="0" applyNumberFormat="0" applyBorder="0" applyAlignment="0" applyProtection="0"/>
    <xf numFmtId="0" fontId="185" fillId="30" borderId="0" applyNumberFormat="0" applyBorder="0" applyAlignment="0" applyProtection="0"/>
    <xf numFmtId="0" fontId="186" fillId="30" borderId="0" applyNumberFormat="0" applyBorder="0" applyAlignment="0" applyProtection="0"/>
    <xf numFmtId="190" fontId="164" fillId="0" borderId="0" applyFont="0" applyFill="0" applyBorder="0" applyAlignment="0" applyProtection="0"/>
    <xf numFmtId="43" fontId="175" fillId="0" borderId="0" applyFont="0" applyFill="0" applyBorder="0" applyAlignment="0" applyProtection="0"/>
    <xf numFmtId="165" fontId="175" fillId="0" borderId="0" applyFont="0" applyFill="0" applyBorder="0" applyAlignment="0" applyProtection="0"/>
    <xf numFmtId="191" fontId="188" fillId="0" borderId="0">
      <alignment vertical="top"/>
      <protection locked="0"/>
    </xf>
    <xf numFmtId="190" fontId="164" fillId="0" borderId="0" applyFont="0" applyFill="0" applyBorder="0" applyAlignment="0" applyProtection="0"/>
    <xf numFmtId="187" fontId="188" fillId="0" borderId="0">
      <alignment vertical="top"/>
      <protection locked="0"/>
    </xf>
    <xf numFmtId="190" fontId="164" fillId="0" borderId="0" applyFont="0" applyFill="0" applyBorder="0" applyAlignment="0" applyProtection="0"/>
    <xf numFmtId="190" fontId="164" fillId="0" borderId="0" applyFont="0" applyFill="0" applyBorder="0" applyAlignment="0" applyProtection="0"/>
    <xf numFmtId="190" fontId="164" fillId="0" borderId="0" applyFont="0" applyFill="0" applyBorder="0" applyAlignment="0" applyProtection="0"/>
    <xf numFmtId="190" fontId="164" fillId="0" borderId="0" applyFont="0" applyFill="0" applyBorder="0" applyAlignment="0" applyProtection="0"/>
    <xf numFmtId="190" fontId="164" fillId="0" borderId="0" applyFont="0" applyFill="0" applyBorder="0" applyAlignment="0" applyProtection="0"/>
    <xf numFmtId="190" fontId="164" fillId="0" borderId="0" applyFont="0" applyFill="0" applyBorder="0" applyAlignment="0" applyProtection="0"/>
    <xf numFmtId="190" fontId="164" fillId="0" borderId="0" applyFont="0" applyFill="0" applyBorder="0" applyAlignment="0" applyProtection="0"/>
    <xf numFmtId="190" fontId="164" fillId="0" borderId="0" applyFont="0" applyFill="0" applyBorder="0" applyAlignment="0" applyProtection="0"/>
    <xf numFmtId="190" fontId="164" fillId="0" borderId="0" applyFont="0" applyFill="0" applyBorder="0" applyAlignment="0" applyProtection="0"/>
    <xf numFmtId="190" fontId="164" fillId="0" borderId="0" applyFont="0" applyFill="0" applyBorder="0" applyAlignment="0" applyProtection="0"/>
    <xf numFmtId="190" fontId="164" fillId="0" borderId="0" applyFont="0" applyFill="0" applyBorder="0" applyAlignment="0" applyProtection="0"/>
    <xf numFmtId="190" fontId="164" fillId="0" borderId="0" applyFont="0" applyFill="0" applyBorder="0" applyAlignment="0" applyProtection="0"/>
    <xf numFmtId="169" fontId="164" fillId="0" borderId="0" applyFont="0" applyFill="0" applyBorder="0" applyAlignment="0" applyProtection="0"/>
    <xf numFmtId="43" fontId="175" fillId="0" borderId="0" applyFont="0" applyFill="0" applyBorder="0" applyAlignment="0" applyProtection="0"/>
    <xf numFmtId="165" fontId="175" fillId="0" borderId="0" applyFont="0" applyFill="0" applyBorder="0" applyAlignment="0" applyProtection="0"/>
    <xf numFmtId="188" fontId="164" fillId="0" borderId="0" applyFont="0" applyFill="0" applyBorder="0" applyAlignment="0" applyProtection="0"/>
    <xf numFmtId="188" fontId="164" fillId="0" borderId="0" applyFont="0" applyFill="0" applyBorder="0" applyAlignment="0" applyProtection="0"/>
    <xf numFmtId="188" fontId="164" fillId="0" borderId="0" applyFont="0" applyFill="0" applyBorder="0" applyAlignment="0" applyProtection="0"/>
    <xf numFmtId="188" fontId="164" fillId="0" borderId="0" applyFont="0" applyFill="0" applyBorder="0" applyAlignment="0" applyProtection="0"/>
    <xf numFmtId="169" fontId="164" fillId="0" borderId="0" applyFont="0" applyFill="0" applyBorder="0" applyAlignment="0" applyProtection="0"/>
    <xf numFmtId="190" fontId="164" fillId="0" borderId="0" applyFont="0" applyFill="0" applyBorder="0" applyAlignment="0" applyProtection="0"/>
    <xf numFmtId="190" fontId="164" fillId="0" borderId="0" applyFont="0" applyFill="0" applyBorder="0" applyAlignment="0" applyProtection="0"/>
    <xf numFmtId="169" fontId="164" fillId="0" borderId="0" applyFont="0" applyFill="0" applyBorder="0" applyAlignment="0" applyProtection="0"/>
    <xf numFmtId="169" fontId="164" fillId="0" borderId="0" applyFont="0" applyFill="0" applyBorder="0" applyAlignment="0" applyProtection="0"/>
    <xf numFmtId="43" fontId="189"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89"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75" fillId="0" borderId="0" applyFont="0" applyFill="0" applyBorder="0" applyAlignment="0" applyProtection="0"/>
    <xf numFmtId="192" fontId="164" fillId="0" borderId="0" applyFont="0" applyFill="0" applyBorder="0" applyAlignment="0" applyProtection="0"/>
    <xf numFmtId="192" fontId="164" fillId="0" borderId="0" applyFont="0" applyFill="0" applyBorder="0" applyAlignment="0" applyProtection="0"/>
    <xf numFmtId="43" fontId="164" fillId="0" borderId="0" applyFont="0" applyFill="0" applyBorder="0" applyAlignment="0" applyProtection="0"/>
    <xf numFmtId="165" fontId="164" fillId="0" borderId="0" applyFont="0" applyFill="0" applyBorder="0" applyAlignment="0" applyProtection="0"/>
    <xf numFmtId="165" fontId="188" fillId="0" borderId="0" applyFont="0" applyFill="0" applyBorder="0" applyAlignment="0" applyProtection="0"/>
    <xf numFmtId="165" fontId="188" fillId="0" borderId="0" applyFont="0" applyFill="0" applyBorder="0" applyAlignment="0" applyProtection="0"/>
    <xf numFmtId="43" fontId="164" fillId="0" borderId="0" applyFont="0" applyFill="0" applyBorder="0" applyAlignment="0" applyProtection="0"/>
    <xf numFmtId="165" fontId="164" fillId="0" borderId="0" applyFont="0" applyFill="0" applyBorder="0" applyAlignment="0" applyProtection="0"/>
    <xf numFmtId="189" fontId="164" fillId="0" borderId="0" applyFont="0" applyFill="0" applyBorder="0" applyAlignment="0" applyProtection="0"/>
    <xf numFmtId="193" fontId="164" fillId="0" borderId="0" applyFont="0" applyFill="0" applyBorder="0" applyAlignment="0" applyProtection="0"/>
    <xf numFmtId="165" fontId="164" fillId="0" borderId="0" applyFont="0" applyFill="0" applyBorder="0" applyAlignment="0" applyProtection="0"/>
    <xf numFmtId="43" fontId="175" fillId="0" borderId="0" applyFont="0" applyFill="0" applyBorder="0" applyAlignment="0" applyProtection="0"/>
    <xf numFmtId="194" fontId="164" fillId="0" borderId="0" applyFont="0" applyFill="0" applyBorder="0" applyAlignment="0" applyProtection="0"/>
    <xf numFmtId="194" fontId="164" fillId="0" borderId="0" applyFont="0" applyFill="0" applyBorder="0" applyAlignment="0" applyProtection="0"/>
    <xf numFmtId="194" fontId="164" fillId="0" borderId="0" applyFont="0" applyFill="0" applyBorder="0" applyAlignment="0" applyProtection="0"/>
    <xf numFmtId="194" fontId="164" fillId="0" borderId="0" applyFont="0" applyFill="0" applyBorder="0" applyAlignment="0" applyProtection="0"/>
    <xf numFmtId="193" fontId="164" fillId="0" borderId="0" applyFont="0" applyFill="0" applyBorder="0" applyAlignment="0" applyProtection="0"/>
    <xf numFmtId="193" fontId="164" fillId="0" borderId="0" applyFont="0" applyFill="0" applyBorder="0" applyAlignment="0" applyProtection="0"/>
    <xf numFmtId="165" fontId="175"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64"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95" fontId="164" fillId="0" borderId="0" applyFont="0" applyFill="0" applyBorder="0" applyAlignment="0" applyProtection="0"/>
    <xf numFmtId="169" fontId="175" fillId="0" borderId="0" applyFont="0" applyFill="0" applyBorder="0" applyAlignment="0" applyProtection="0"/>
    <xf numFmtId="195" fontId="164" fillId="0" borderId="0" applyFont="0" applyFill="0" applyBorder="0" applyAlignment="0" applyProtection="0"/>
    <xf numFmtId="195" fontId="164" fillId="0" borderId="0" applyFont="0" applyFill="0" applyBorder="0" applyAlignment="0" applyProtection="0"/>
    <xf numFmtId="195" fontId="164" fillId="0" borderId="0" applyFont="0" applyFill="0" applyBorder="0" applyAlignment="0" applyProtection="0"/>
    <xf numFmtId="195" fontId="164" fillId="0" borderId="0" applyFont="0" applyFill="0" applyBorder="0" applyAlignment="0" applyProtection="0"/>
    <xf numFmtId="195" fontId="164" fillId="0" borderId="0" applyFont="0" applyFill="0" applyBorder="0" applyAlignment="0" applyProtection="0"/>
    <xf numFmtId="190" fontId="164" fillId="0" borderId="0" applyFont="0" applyFill="0" applyBorder="0" applyAlignment="0" applyProtection="0"/>
    <xf numFmtId="190" fontId="164" fillId="0" borderId="0" applyFont="0" applyFill="0" applyBorder="0" applyAlignment="0" applyProtection="0"/>
    <xf numFmtId="190" fontId="164" fillId="0" borderId="0" applyFont="0" applyFill="0" applyBorder="0" applyAlignment="0" applyProtection="0"/>
    <xf numFmtId="190" fontId="164" fillId="0" borderId="0" applyFont="0" applyFill="0" applyBorder="0" applyAlignment="0" applyProtection="0"/>
    <xf numFmtId="190" fontId="164" fillId="0" borderId="0" applyFont="0" applyFill="0" applyBorder="0" applyAlignment="0" applyProtection="0"/>
    <xf numFmtId="190" fontId="164" fillId="0" borderId="0" applyFont="0" applyFill="0" applyBorder="0" applyAlignment="0" applyProtection="0"/>
    <xf numFmtId="0" fontId="190" fillId="31" borderId="0" applyNumberFormat="0" applyBorder="0" applyAlignment="0" applyProtection="0"/>
    <xf numFmtId="0" fontId="190" fillId="32" borderId="0" applyNumberFormat="0" applyBorder="0" applyAlignment="0" applyProtection="0"/>
    <xf numFmtId="0" fontId="190" fillId="33" borderId="0" applyNumberFormat="0" applyBorder="0" applyAlignment="0" applyProtection="0"/>
    <xf numFmtId="196" fontId="175" fillId="0" borderId="0" applyFont="0" applyFill="0" applyBorder="0" applyAlignment="0" applyProtection="0"/>
    <xf numFmtId="197" fontId="175" fillId="0" borderId="0">
      <protection locked="0"/>
    </xf>
    <xf numFmtId="0" fontId="191" fillId="0" borderId="0" applyNumberFormat="0" applyFill="0" applyBorder="0" applyAlignment="0" applyProtection="0">
      <alignment vertical="top"/>
      <protection locked="0"/>
    </xf>
    <xf numFmtId="0" fontId="175" fillId="0" borderId="0"/>
    <xf numFmtId="0" fontId="169" fillId="0" borderId="0"/>
    <xf numFmtId="0" fontId="175" fillId="0" borderId="0"/>
    <xf numFmtId="0" fontId="175" fillId="0" borderId="0"/>
    <xf numFmtId="0" fontId="185" fillId="0" borderId="0">
      <alignment vertical="center"/>
    </xf>
    <xf numFmtId="0" fontId="175" fillId="0" borderId="0"/>
    <xf numFmtId="0" fontId="175"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75"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92"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75" fillId="0" borderId="0"/>
    <xf numFmtId="0" fontId="175"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75" fillId="0" borderId="0"/>
    <xf numFmtId="0" fontId="175" fillId="0" borderId="0"/>
    <xf numFmtId="0" fontId="175" fillId="0" borderId="0">
      <alignment vertical="center"/>
    </xf>
    <xf numFmtId="0" fontId="175"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75" fillId="0" borderId="0"/>
    <xf numFmtId="0" fontId="175"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75"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93" fillId="0" borderId="0"/>
    <xf numFmtId="0" fontId="175"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94" fillId="0" borderId="0"/>
    <xf numFmtId="0" fontId="164" fillId="0" borderId="0"/>
    <xf numFmtId="0" fontId="164" fillId="0" borderId="0"/>
    <xf numFmtId="0" fontId="164" fillId="0" borderId="0"/>
    <xf numFmtId="0" fontId="175" fillId="0" borderId="0"/>
    <xf numFmtId="0" fontId="164" fillId="0" borderId="0"/>
    <xf numFmtId="0" fontId="175" fillId="0" borderId="0"/>
    <xf numFmtId="0" fontId="164" fillId="0" borderId="0"/>
    <xf numFmtId="0" fontId="164" fillId="0" borderId="0"/>
    <xf numFmtId="0" fontId="164" fillId="0" borderId="0"/>
    <xf numFmtId="0" fontId="175" fillId="0" borderId="0"/>
    <xf numFmtId="0" fontId="164" fillId="0" borderId="0"/>
    <xf numFmtId="0" fontId="164" fillId="0" borderId="0"/>
    <xf numFmtId="0" fontId="164" fillId="0" borderId="0"/>
    <xf numFmtId="0" fontId="185"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75" fillId="0" borderId="0"/>
    <xf numFmtId="0" fontId="175" fillId="0" borderId="0"/>
    <xf numFmtId="0" fontId="175" fillId="0" borderId="0"/>
    <xf numFmtId="0" fontId="185" fillId="0" borderId="0"/>
    <xf numFmtId="0" fontId="175" fillId="0" borderId="0"/>
    <xf numFmtId="0" fontId="169" fillId="0" borderId="0"/>
    <xf numFmtId="0" fontId="195" fillId="0" borderId="0"/>
    <xf numFmtId="0" fontId="164" fillId="0" borderId="0"/>
    <xf numFmtId="0" fontId="164" fillId="0" borderId="0"/>
    <xf numFmtId="0" fontId="175"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0" fontId="164" fillId="0" borderId="0"/>
    <xf numFmtId="9" fontId="185" fillId="0" borderId="0" applyFont="0" applyFill="0" applyBorder="0" applyAlignment="0" applyProtection="0"/>
    <xf numFmtId="9" fontId="164" fillId="0" borderId="0" applyFont="0" applyFill="0" applyBorder="0" applyAlignment="0" applyProtection="0"/>
    <xf numFmtId="9" fontId="164" fillId="0" borderId="0" applyFont="0" applyFill="0" applyBorder="0" applyAlignment="0" applyProtection="0"/>
    <xf numFmtId="9" fontId="185" fillId="0" borderId="0" applyFont="0" applyFill="0" applyBorder="0" applyAlignment="0" applyProtection="0"/>
    <xf numFmtId="9" fontId="175" fillId="0" borderId="0">
      <protection locked="0"/>
    </xf>
    <xf numFmtId="9" fontId="175" fillId="0" borderId="0" applyFont="0" applyFill="0" applyBorder="0" applyAlignment="0" applyProtection="0"/>
    <xf numFmtId="9" fontId="164" fillId="0" borderId="0" applyFont="0" applyFill="0" applyBorder="0" applyAlignment="0" applyProtection="0"/>
    <xf numFmtId="9" fontId="164" fillId="0" borderId="0" applyFont="0" applyFill="0" applyBorder="0" applyAlignment="0" applyProtection="0"/>
    <xf numFmtId="9" fontId="175" fillId="0" borderId="0" applyFont="0" applyFill="0" applyBorder="0" applyAlignment="0" applyProtection="0"/>
    <xf numFmtId="9" fontId="175" fillId="0" borderId="0" applyFont="0" applyFill="0" applyBorder="0" applyAlignment="0" applyProtection="0"/>
    <xf numFmtId="9" fontId="175" fillId="0" borderId="0" applyFont="0" applyFill="0" applyBorder="0" applyAlignment="0" applyProtection="0"/>
    <xf numFmtId="9" fontId="175" fillId="0" borderId="0" applyFill="0" applyBorder="0" applyAlignment="0" applyProtection="0"/>
    <xf numFmtId="9" fontId="192" fillId="0" borderId="0" applyFont="0" applyFill="0" applyBorder="0" applyAlignment="0" applyProtection="0"/>
    <xf numFmtId="9" fontId="164" fillId="0" borderId="0" applyFont="0" applyFill="0" applyBorder="0" applyAlignment="0" applyProtection="0"/>
    <xf numFmtId="9" fontId="164" fillId="0" borderId="0" applyFont="0" applyFill="0" applyBorder="0" applyAlignment="0" applyProtection="0"/>
    <xf numFmtId="9" fontId="164" fillId="0" borderId="0" applyFont="0" applyFill="0" applyBorder="0" applyAlignment="0" applyProtection="0"/>
    <xf numFmtId="0" fontId="196" fillId="0" borderId="0" applyNumberFormat="0" applyFill="0" applyBorder="0" applyAlignment="0" applyProtection="0"/>
    <xf numFmtId="0" fontId="197" fillId="0" borderId="0">
      <alignment vertical="top"/>
    </xf>
    <xf numFmtId="0" fontId="1"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xf numFmtId="0" fontId="1" fillId="0" borderId="0"/>
    <xf numFmtId="0" fontId="1" fillId="0" borderId="0"/>
    <xf numFmtId="0" fontId="1"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0" fontId="74" fillId="0" borderId="0"/>
    <xf numFmtId="0" fontId="74" fillId="0" borderId="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0" fontId="74" fillId="0" borderId="0"/>
    <xf numFmtId="0" fontId="74" fillId="0" borderId="0"/>
    <xf numFmtId="9" fontId="74" fillId="0" borderId="0" applyFont="0" applyFill="0" applyBorder="0" applyAlignment="0" applyProtection="0"/>
    <xf numFmtId="0" fontId="74" fillId="0" borderId="0"/>
    <xf numFmtId="0" fontId="74"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9" fontId="74" fillId="0" borderId="0" applyFont="0" applyFill="0" applyBorder="0" applyAlignment="0" applyProtection="0"/>
    <xf numFmtId="0" fontId="74" fillId="0" borderId="0"/>
    <xf numFmtId="0" fontId="74" fillId="0" borderId="0"/>
    <xf numFmtId="0" fontId="74" fillId="0" borderId="0"/>
    <xf numFmtId="9" fontId="74" fillId="0" borderId="0" applyFont="0" applyFill="0" applyBorder="0" applyAlignment="0" applyProtection="0"/>
    <xf numFmtId="0" fontId="74"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43" fontId="18" fillId="0" borderId="0" applyFont="0" applyFill="0" applyBorder="0" applyAlignment="0" applyProtection="0"/>
    <xf numFmtId="0" fontId="74" fillId="0" borderId="0"/>
    <xf numFmtId="9" fontId="74" fillId="0" borderId="0" applyFont="0" applyFill="0" applyBorder="0" applyAlignment="0" applyProtection="0"/>
    <xf numFmtId="0" fontId="162" fillId="0" borderId="0"/>
    <xf numFmtId="9" fontId="18" fillId="0" borderId="0" applyFont="0" applyFill="0" applyBorder="0" applyAlignment="0" applyProtection="0"/>
    <xf numFmtId="0" fontId="164" fillId="0" borderId="0"/>
    <xf numFmtId="0" fontId="226" fillId="0" borderId="0">
      <alignment vertical="center"/>
    </xf>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cellStyleXfs>
  <cellXfs count="4138">
    <xf numFmtId="0" fontId="0" fillId="0" borderId="0" xfId="0"/>
    <xf numFmtId="0" fontId="5" fillId="0" borderId="2" xfId="0" applyFont="1" applyBorder="1" applyAlignment="1">
      <alignment horizontal="center" vertical="center" wrapText="1"/>
    </xf>
    <xf numFmtId="0" fontId="11" fillId="0" borderId="2" xfId="0" applyFont="1" applyBorder="1" applyAlignment="1">
      <alignment vertical="center" wrapText="1"/>
    </xf>
    <xf numFmtId="0" fontId="1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4" fillId="0" borderId="2" xfId="0" applyFont="1" applyBorder="1" applyAlignment="1">
      <alignment horizontal="center" vertical="center"/>
    </xf>
    <xf numFmtId="0" fontId="0" fillId="0" borderId="2" xfId="0" applyBorder="1" applyAlignment="1">
      <alignment horizontal="center" vertical="center"/>
    </xf>
    <xf numFmtId="0" fontId="3" fillId="0" borderId="2" xfId="0" applyFont="1" applyBorder="1" applyAlignment="1">
      <alignment horizontal="center" vertical="center"/>
    </xf>
    <xf numFmtId="0" fontId="0" fillId="0" borderId="2" xfId="0" applyBorder="1"/>
    <xf numFmtId="0" fontId="0" fillId="0" borderId="2" xfId="0" applyBorder="1" applyAlignment="1">
      <alignment horizontal="center" vertical="center" wrapText="1"/>
    </xf>
    <xf numFmtId="2" fontId="0" fillId="0" borderId="2" xfId="0" applyNumberFormat="1" applyBorder="1" applyAlignment="1">
      <alignment horizontal="center" vertical="center"/>
    </xf>
    <xf numFmtId="0" fontId="0" fillId="0" borderId="0" xfId="0" applyAlignment="1">
      <alignment horizontal="center" vertical="center"/>
    </xf>
    <xf numFmtId="9" fontId="0" fillId="0" borderId="2" xfId="0" applyNumberFormat="1" applyBorder="1" applyAlignment="1">
      <alignment horizontal="center" vertical="center"/>
    </xf>
    <xf numFmtId="0" fontId="19" fillId="0" borderId="2" xfId="0" applyFont="1" applyBorder="1" applyAlignment="1">
      <alignment horizontal="center" vertical="center"/>
    </xf>
    <xf numFmtId="2" fontId="0" fillId="0" borderId="0" xfId="0" applyNumberFormat="1"/>
    <xf numFmtId="9" fontId="11" fillId="0" borderId="2" xfId="0" applyNumberFormat="1" applyFont="1" applyBorder="1" applyAlignment="1">
      <alignment horizontal="center" vertical="center"/>
    </xf>
    <xf numFmtId="0" fontId="0" fillId="0" borderId="0" xfId="0" applyAlignment="1">
      <alignment horizontal="center"/>
    </xf>
    <xf numFmtId="10" fontId="0" fillId="0" borderId="2" xfId="1" applyNumberFormat="1"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center"/>
    </xf>
    <xf numFmtId="0" fontId="0" fillId="3" borderId="0" xfId="0" applyFill="1"/>
    <xf numFmtId="2" fontId="4" fillId="0" borderId="2" xfId="0" applyNumberFormat="1" applyFont="1" applyBorder="1" applyAlignment="1">
      <alignment horizontal="center" vertical="center"/>
    </xf>
    <xf numFmtId="0" fontId="4" fillId="0" borderId="2" xfId="0" applyFont="1" applyBorder="1" applyAlignment="1">
      <alignment horizontal="left" vertical="center" wrapText="1"/>
    </xf>
    <xf numFmtId="10" fontId="0" fillId="0" borderId="2" xfId="0" applyNumberFormat="1" applyBorder="1" applyAlignment="1">
      <alignment horizontal="center" vertical="center"/>
    </xf>
    <xf numFmtId="0" fontId="5" fillId="0" borderId="2" xfId="0" applyFont="1" applyBorder="1" applyAlignment="1">
      <alignment horizontal="center" vertical="center"/>
    </xf>
    <xf numFmtId="10" fontId="5" fillId="0" borderId="2" xfId="0" applyNumberFormat="1" applyFont="1" applyBorder="1" applyAlignment="1">
      <alignment horizontal="center" vertical="center"/>
    </xf>
    <xf numFmtId="0" fontId="21" fillId="0" borderId="2" xfId="0" applyFont="1" applyBorder="1" applyAlignment="1">
      <alignment horizontal="center" vertical="center" wrapText="1"/>
    </xf>
    <xf numFmtId="9" fontId="5" fillId="0" borderId="2" xfId="0" applyNumberFormat="1" applyFont="1" applyBorder="1" applyAlignment="1">
      <alignment horizontal="center" vertical="center"/>
    </xf>
    <xf numFmtId="0" fontId="36" fillId="0" borderId="2" xfId="0" applyFont="1" applyBorder="1" applyAlignment="1">
      <alignment horizontal="center" vertical="center"/>
    </xf>
    <xf numFmtId="0" fontId="63" fillId="0" borderId="0" xfId="0" applyFont="1"/>
    <xf numFmtId="0" fontId="0" fillId="0" borderId="0" xfId="0" applyAlignment="1">
      <alignment wrapText="1"/>
    </xf>
    <xf numFmtId="0" fontId="0" fillId="0" borderId="2" xfId="0" applyBorder="1" applyAlignment="1">
      <alignment vertical="center" wrapText="1"/>
    </xf>
    <xf numFmtId="0" fontId="33" fillId="4" borderId="2" xfId="0" applyFont="1" applyFill="1" applyBorder="1" applyAlignment="1">
      <alignment horizontal="center" vertical="center" wrapText="1"/>
    </xf>
    <xf numFmtId="0" fontId="33" fillId="0" borderId="0" xfId="0" applyFont="1" applyAlignment="1">
      <alignment wrapText="1"/>
    </xf>
    <xf numFmtId="0" fontId="33" fillId="5" borderId="2" xfId="0" quotePrefix="1" applyFont="1" applyFill="1" applyBorder="1" applyAlignment="1">
      <alignment horizontal="center" vertical="center"/>
    </xf>
    <xf numFmtId="2" fontId="33" fillId="3" borderId="2" xfId="0" applyNumberFormat="1" applyFont="1" applyFill="1" applyBorder="1" applyAlignment="1">
      <alignment horizontal="center" vertical="center"/>
    </xf>
    <xf numFmtId="0" fontId="33" fillId="3" borderId="2" xfId="0" applyFont="1" applyFill="1" applyBorder="1" applyAlignment="1">
      <alignment horizontal="center" vertical="center"/>
    </xf>
    <xf numFmtId="10" fontId="33" fillId="3" borderId="2" xfId="0" applyNumberFormat="1" applyFont="1" applyFill="1" applyBorder="1" applyAlignment="1">
      <alignment horizontal="center" vertical="center"/>
    </xf>
    <xf numFmtId="165" fontId="33" fillId="3" borderId="2" xfId="0" applyNumberFormat="1" applyFont="1" applyFill="1" applyBorder="1" applyAlignment="1">
      <alignment horizontal="center" vertical="center"/>
    </xf>
    <xf numFmtId="0" fontId="33" fillId="3" borderId="2" xfId="0" applyFont="1" applyFill="1" applyBorder="1" applyAlignment="1">
      <alignment horizontal="center" vertical="center" wrapText="1"/>
    </xf>
    <xf numFmtId="0" fontId="33" fillId="3" borderId="2" xfId="0" applyFont="1" applyFill="1" applyBorder="1" applyAlignment="1">
      <alignment vertical="center"/>
    </xf>
    <xf numFmtId="0" fontId="33" fillId="3" borderId="2" xfId="0" applyFont="1" applyFill="1" applyBorder="1" applyAlignment="1">
      <alignment vertical="center" wrapText="1"/>
    </xf>
    <xf numFmtId="10" fontId="33" fillId="3" borderId="0" xfId="0" applyNumberFormat="1" applyFont="1" applyFill="1" applyAlignment="1">
      <alignment vertical="center"/>
    </xf>
    <xf numFmtId="0" fontId="33" fillId="3" borderId="0" xfId="0" applyFont="1" applyFill="1" applyAlignment="1">
      <alignment vertical="center"/>
    </xf>
    <xf numFmtId="0" fontId="69" fillId="3" borderId="2" xfId="0" applyFont="1" applyFill="1" applyBorder="1" applyAlignment="1">
      <alignment vertical="center"/>
    </xf>
    <xf numFmtId="0" fontId="73" fillId="3" borderId="2" xfId="0" applyFont="1" applyFill="1" applyBorder="1" applyAlignment="1">
      <alignment vertical="center"/>
    </xf>
    <xf numFmtId="0" fontId="33" fillId="0" borderId="0" xfId="0" applyFont="1" applyAlignment="1">
      <alignment vertical="center"/>
    </xf>
    <xf numFmtId="0" fontId="69" fillId="3" borderId="4" xfId="0" applyFont="1" applyFill="1" applyBorder="1" applyAlignment="1">
      <alignment vertical="center"/>
    </xf>
    <xf numFmtId="0" fontId="33" fillId="3" borderId="4" xfId="0" applyFont="1" applyFill="1" applyBorder="1" applyAlignment="1">
      <alignment vertical="center"/>
    </xf>
    <xf numFmtId="0" fontId="73" fillId="3" borderId="4" xfId="0" applyFont="1" applyFill="1" applyBorder="1" applyAlignment="1">
      <alignment vertical="center"/>
    </xf>
    <xf numFmtId="0" fontId="73" fillId="3" borderId="0" xfId="0" applyFont="1" applyFill="1" applyAlignment="1">
      <alignment vertical="center"/>
    </xf>
    <xf numFmtId="0" fontId="69" fillId="3" borderId="2" xfId="0" applyFont="1" applyFill="1" applyBorder="1" applyAlignment="1">
      <alignment horizontal="left" vertical="center"/>
    </xf>
    <xf numFmtId="0" fontId="33" fillId="3" borderId="2" xfId="0" applyFont="1" applyFill="1" applyBorder="1" applyAlignment="1">
      <alignment horizontal="left" vertical="center" wrapText="1"/>
    </xf>
    <xf numFmtId="2" fontId="33" fillId="0" borderId="0" xfId="0" applyNumberFormat="1" applyFont="1" applyAlignment="1">
      <alignment wrapText="1"/>
    </xf>
    <xf numFmtId="165" fontId="33" fillId="0" borderId="0" xfId="86" applyFont="1" applyAlignment="1">
      <alignment vertical="center"/>
    </xf>
    <xf numFmtId="0" fontId="70" fillId="3" borderId="2" xfId="0" applyFont="1" applyFill="1" applyBorder="1"/>
    <xf numFmtId="0" fontId="68" fillId="3" borderId="2" xfId="0" applyFont="1" applyFill="1" applyBorder="1"/>
    <xf numFmtId="0" fontId="113" fillId="3" borderId="2" xfId="0" applyFont="1" applyFill="1" applyBorder="1"/>
    <xf numFmtId="0" fontId="68" fillId="0" borderId="0" xfId="0" applyFont="1"/>
    <xf numFmtId="0" fontId="33" fillId="3" borderId="0" xfId="0" applyFont="1" applyFill="1" applyAlignment="1">
      <alignment horizontal="center" vertical="center"/>
    </xf>
    <xf numFmtId="0" fontId="69" fillId="0" borderId="2" xfId="0" applyFont="1" applyBorder="1" applyAlignment="1">
      <alignment vertical="center"/>
    </xf>
    <xf numFmtId="2" fontId="69" fillId="0" borderId="2" xfId="0" applyNumberFormat="1" applyFont="1" applyBorder="1" applyAlignment="1">
      <alignment vertical="center"/>
    </xf>
    <xf numFmtId="0" fontId="69" fillId="0" borderId="0" xfId="0" applyFont="1" applyAlignment="1">
      <alignment vertical="center"/>
    </xf>
    <xf numFmtId="0" fontId="68" fillId="3" borderId="2" xfId="0" applyFont="1" applyFill="1" applyBorder="1" applyAlignment="1">
      <alignment vertical="center" wrapText="1"/>
    </xf>
    <xf numFmtId="0" fontId="69" fillId="0" borderId="2" xfId="0" applyFont="1" applyBorder="1" applyAlignment="1">
      <alignment horizontal="center" vertical="center"/>
    </xf>
    <xf numFmtId="0" fontId="70" fillId="0" borderId="2" xfId="0" applyFont="1" applyBorder="1" applyAlignment="1">
      <alignment horizontal="center" vertical="center"/>
    </xf>
    <xf numFmtId="9" fontId="33" fillId="3" borderId="2" xfId="0" applyNumberFormat="1" applyFont="1" applyFill="1" applyBorder="1" applyAlignment="1">
      <alignment horizontal="center" vertical="center"/>
    </xf>
    <xf numFmtId="0" fontId="31" fillId="3" borderId="2" xfId="0" applyFont="1" applyFill="1" applyBorder="1" applyAlignment="1">
      <alignment horizontal="center" vertical="center"/>
    </xf>
    <xf numFmtId="0" fontId="69" fillId="0" borderId="3" xfId="0" applyFont="1" applyBorder="1" applyAlignment="1">
      <alignment horizontal="center"/>
    </xf>
    <xf numFmtId="0" fontId="69" fillId="0" borderId="3" xfId="0" applyFont="1" applyBorder="1" applyAlignment="1">
      <alignment horizontal="left"/>
    </xf>
    <xf numFmtId="0" fontId="33" fillId="3" borderId="2" xfId="0" quotePrefix="1" applyFont="1" applyFill="1" applyBorder="1" applyAlignment="1">
      <alignment horizontal="center" vertical="center"/>
    </xf>
    <xf numFmtId="170" fontId="33" fillId="3" borderId="2" xfId="0" applyNumberFormat="1" applyFont="1" applyFill="1" applyBorder="1" applyAlignment="1">
      <alignment horizontal="center" vertical="center"/>
    </xf>
    <xf numFmtId="0" fontId="69" fillId="3" borderId="2" xfId="0" applyFont="1" applyFill="1" applyBorder="1" applyAlignment="1">
      <alignment horizontal="right" vertical="center" wrapText="1"/>
    </xf>
    <xf numFmtId="0" fontId="69" fillId="3" borderId="2" xfId="0" applyFont="1" applyFill="1" applyBorder="1" applyAlignment="1">
      <alignment horizontal="center" vertical="center"/>
    </xf>
    <xf numFmtId="2" fontId="69" fillId="3" borderId="2" xfId="0" applyNumberFormat="1" applyFont="1" applyFill="1" applyBorder="1" applyAlignment="1">
      <alignment horizontal="center" vertical="center"/>
    </xf>
    <xf numFmtId="0" fontId="69" fillId="3" borderId="2" xfId="0" quotePrefix="1" applyFont="1" applyFill="1" applyBorder="1" applyAlignment="1">
      <alignment horizontal="center" vertical="center"/>
    </xf>
    <xf numFmtId="1" fontId="33" fillId="3" borderId="0" xfId="0" applyNumberFormat="1" applyFont="1" applyFill="1" applyAlignment="1">
      <alignment vertical="center"/>
    </xf>
    <xf numFmtId="0" fontId="68" fillId="3" borderId="2" xfId="0" applyFont="1" applyFill="1" applyBorder="1" applyAlignment="1">
      <alignment horizontal="center" vertical="center"/>
    </xf>
    <xf numFmtId="2" fontId="81" fillId="3" borderId="2" xfId="0" applyNumberFormat="1" applyFont="1" applyFill="1" applyBorder="1" applyAlignment="1">
      <alignment horizontal="center" vertical="center"/>
    </xf>
    <xf numFmtId="0" fontId="68" fillId="3" borderId="0" xfId="0" applyFont="1" applyFill="1"/>
    <xf numFmtId="9" fontId="68" fillId="3" borderId="0" xfId="1" applyFont="1" applyFill="1"/>
    <xf numFmtId="0" fontId="22" fillId="3" borderId="2" xfId="0" applyFont="1" applyFill="1" applyBorder="1" applyAlignment="1">
      <alignment horizontal="center" vertical="center" wrapText="1"/>
    </xf>
    <xf numFmtId="2" fontId="33" fillId="3" borderId="0" xfId="0" applyNumberFormat="1" applyFont="1" applyFill="1" applyAlignment="1">
      <alignment vertical="center"/>
    </xf>
    <xf numFmtId="10" fontId="33" fillId="3" borderId="2" xfId="0" applyNumberFormat="1" applyFont="1" applyFill="1" applyBorder="1" applyAlignment="1">
      <alignment vertical="center"/>
    </xf>
    <xf numFmtId="165" fontId="33" fillId="3" borderId="0" xfId="86" applyFont="1" applyFill="1" applyAlignment="1">
      <alignment vertical="center"/>
    </xf>
    <xf numFmtId="0" fontId="69" fillId="0" borderId="0" xfId="0" applyFont="1" applyAlignment="1">
      <alignment horizontal="right" vertical="center" wrapText="1"/>
    </xf>
    <xf numFmtId="2" fontId="69" fillId="0" borderId="0" xfId="0" applyNumberFormat="1" applyFont="1" applyAlignment="1">
      <alignment vertical="center"/>
    </xf>
    <xf numFmtId="2" fontId="5" fillId="0" borderId="2" xfId="0" applyNumberFormat="1" applyFont="1" applyBorder="1" applyAlignment="1">
      <alignment horizontal="center" vertical="center"/>
    </xf>
    <xf numFmtId="0" fontId="11" fillId="3" borderId="2" xfId="0" applyFont="1" applyFill="1" applyBorder="1" applyAlignment="1">
      <alignment horizontal="left" vertical="center" wrapText="1"/>
    </xf>
    <xf numFmtId="0" fontId="11" fillId="3"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1" fillId="0" borderId="2" xfId="0" applyFont="1" applyBorder="1" applyAlignment="1">
      <alignment horizontal="left" vertical="center" wrapText="1"/>
    </xf>
    <xf numFmtId="9" fontId="4" fillId="0" borderId="2" xfId="0" applyNumberFormat="1" applyFont="1" applyBorder="1" applyAlignment="1">
      <alignment horizontal="center" vertical="center"/>
    </xf>
    <xf numFmtId="0" fontId="4" fillId="0" borderId="0" xfId="0" applyFont="1"/>
    <xf numFmtId="0" fontId="5" fillId="0" borderId="0" xfId="0" applyFont="1" applyAlignment="1">
      <alignment horizontal="center" vertical="center"/>
    </xf>
    <xf numFmtId="0" fontId="5" fillId="0" borderId="2" xfId="0" applyFont="1" applyBorder="1" applyAlignment="1">
      <alignment horizontal="center"/>
    </xf>
    <xf numFmtId="0" fontId="5" fillId="0" borderId="2" xfId="0" applyFont="1" applyBorder="1" applyAlignment="1">
      <alignment vertical="center" wrapText="1"/>
    </xf>
    <xf numFmtId="0" fontId="4" fillId="3" borderId="2" xfId="0" applyFont="1" applyFill="1" applyBorder="1" applyAlignment="1">
      <alignment horizontal="left" vertical="center" wrapText="1"/>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9" fontId="4" fillId="3" borderId="2" xfId="0" applyNumberFormat="1" applyFont="1" applyFill="1" applyBorder="1" applyAlignment="1">
      <alignment horizontal="center" vertical="center"/>
    </xf>
    <xf numFmtId="0" fontId="4" fillId="0" borderId="2" xfId="0" applyFont="1" applyBorder="1" applyAlignment="1">
      <alignment wrapText="1"/>
    </xf>
    <xf numFmtId="0" fontId="21" fillId="0" borderId="2" xfId="3" applyFont="1" applyBorder="1" applyAlignment="1">
      <alignment horizontal="center" vertical="center" wrapText="1"/>
    </xf>
    <xf numFmtId="0" fontId="19" fillId="0" borderId="0" xfId="0" applyFont="1" applyAlignment="1">
      <alignment horizontal="center" vertical="center"/>
    </xf>
    <xf numFmtId="0" fontId="21" fillId="4" borderId="2" xfId="0" applyFont="1" applyFill="1" applyBorder="1" applyAlignment="1">
      <alignment horizontal="center" vertical="center"/>
    </xf>
    <xf numFmtId="9" fontId="19" fillId="3" borderId="2" xfId="0" applyNumberFormat="1" applyFont="1" applyFill="1" applyBorder="1" applyAlignment="1">
      <alignment horizontal="center" vertical="center"/>
    </xf>
    <xf numFmtId="0" fontId="19" fillId="3" borderId="2" xfId="0" applyFont="1" applyFill="1" applyBorder="1" applyAlignment="1">
      <alignment horizontal="center" vertical="center"/>
    </xf>
    <xf numFmtId="0" fontId="0" fillId="0" borderId="2" xfId="0" applyBorder="1" applyAlignment="1">
      <alignment vertical="center"/>
    </xf>
    <xf numFmtId="0" fontId="0" fillId="0" borderId="2" xfId="0" applyBorder="1" applyAlignment="1">
      <alignment wrapText="1"/>
    </xf>
    <xf numFmtId="0" fontId="11" fillId="0" borderId="0" xfId="0" applyFont="1"/>
    <xf numFmtId="0" fontId="11" fillId="0" borderId="2" xfId="0" applyFont="1" applyBorder="1" applyAlignment="1">
      <alignment vertical="top" wrapText="1"/>
    </xf>
    <xf numFmtId="0" fontId="4" fillId="0" borderId="0" xfId="0" applyFont="1" applyAlignment="1">
      <alignment vertical="center"/>
    </xf>
    <xf numFmtId="0" fontId="3" fillId="0" borderId="0" xfId="0" applyFont="1" applyAlignment="1">
      <alignment horizontal="left" vertical="center"/>
    </xf>
    <xf numFmtId="0" fontId="3" fillId="5" borderId="2" xfId="0" applyFont="1" applyFill="1" applyBorder="1" applyAlignment="1">
      <alignment horizontal="center" vertical="center" wrapText="1"/>
    </xf>
    <xf numFmtId="10" fontId="3" fillId="0" borderId="2" xfId="0" applyNumberFormat="1" applyFont="1" applyBorder="1" applyAlignment="1">
      <alignment horizontal="center" vertical="center"/>
    </xf>
    <xf numFmtId="10" fontId="3" fillId="0" borderId="0" xfId="0" applyNumberFormat="1" applyFont="1"/>
    <xf numFmtId="0" fontId="3" fillId="0" borderId="0" xfId="0" applyFont="1"/>
    <xf numFmtId="0" fontId="3" fillId="0" borderId="2" xfId="0" applyFont="1" applyBorder="1" applyAlignment="1">
      <alignment wrapText="1"/>
    </xf>
    <xf numFmtId="0" fontId="3" fillId="5" borderId="2" xfId="0" applyFont="1" applyFill="1" applyBorder="1" applyAlignment="1">
      <alignment horizontal="center" vertical="center"/>
    </xf>
    <xf numFmtId="0" fontId="14" fillId="5" borderId="2" xfId="0" applyFont="1" applyFill="1" applyBorder="1" applyAlignment="1">
      <alignment horizontal="center" vertical="center"/>
    </xf>
    <xf numFmtId="0" fontId="0" fillId="0" borderId="2" xfId="0" applyBorder="1" applyAlignment="1">
      <alignment horizontal="left" vertical="center" wrapText="1"/>
    </xf>
    <xf numFmtId="10" fontId="4" fillId="0" borderId="2" xfId="1"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165" fontId="4" fillId="0" borderId="2" xfId="86" applyFont="1" applyBorder="1" applyAlignment="1">
      <alignment horizontal="center" vertical="center"/>
    </xf>
    <xf numFmtId="0" fontId="42" fillId="0" borderId="2" xfId="0" applyFont="1" applyBorder="1" applyAlignment="1">
      <alignment horizontal="center" vertical="center"/>
    </xf>
    <xf numFmtId="2" fontId="42" fillId="0" borderId="2" xfId="0" applyNumberFormat="1" applyFont="1" applyBorder="1" applyAlignment="1">
      <alignment horizontal="center" vertical="center"/>
    </xf>
    <xf numFmtId="49" fontId="42" fillId="0" borderId="2" xfId="0" applyNumberFormat="1" applyFont="1" applyBorder="1" applyAlignment="1">
      <alignment horizontal="center" vertical="center" wrapText="1"/>
    </xf>
    <xf numFmtId="49" fontId="42" fillId="0" borderId="2" xfId="0" applyNumberFormat="1" applyFont="1" applyBorder="1" applyAlignment="1">
      <alignment horizontal="center" vertical="center"/>
    </xf>
    <xf numFmtId="2" fontId="0" fillId="0" borderId="2" xfId="0" applyNumberFormat="1" applyBorder="1" applyAlignment="1">
      <alignment horizontal="right" vertical="center"/>
    </xf>
    <xf numFmtId="0" fontId="43" fillId="0" borderId="2" xfId="0" applyFont="1" applyBorder="1" applyAlignment="1">
      <alignment horizontal="center" vertical="center" wrapText="1"/>
    </xf>
    <xf numFmtId="10" fontId="42" fillId="0" borderId="2" xfId="1" applyNumberFormat="1" applyFont="1" applyBorder="1" applyAlignment="1">
      <alignment horizontal="center" vertical="center"/>
    </xf>
    <xf numFmtId="9" fontId="3" fillId="0" borderId="2" xfId="0" applyNumberFormat="1" applyFont="1" applyBorder="1" applyAlignment="1">
      <alignment horizontal="center" vertical="center"/>
    </xf>
    <xf numFmtId="2" fontId="4" fillId="0" borderId="2" xfId="1" applyNumberFormat="1" applyFont="1" applyBorder="1" applyAlignment="1">
      <alignment horizontal="center" vertical="center"/>
    </xf>
    <xf numFmtId="165" fontId="0" fillId="0" borderId="0" xfId="86" applyFont="1"/>
    <xf numFmtId="0" fontId="5" fillId="3" borderId="2" xfId="0" applyFont="1" applyFill="1" applyBorder="1" applyAlignment="1">
      <alignment horizontal="center" vertical="center"/>
    </xf>
    <xf numFmtId="2" fontId="4" fillId="0" borderId="0" xfId="0" applyNumberFormat="1" applyFont="1"/>
    <xf numFmtId="10" fontId="4" fillId="0" borderId="0" xfId="0" applyNumberFormat="1" applyFont="1"/>
    <xf numFmtId="0" fontId="0" fillId="0" borderId="0" xfId="0" applyAlignment="1">
      <alignment horizontal="left"/>
    </xf>
    <xf numFmtId="0" fontId="19" fillId="0" borderId="2" xfId="0" applyFont="1" applyBorder="1" applyAlignment="1">
      <alignment horizontal="center" wrapText="1"/>
    </xf>
    <xf numFmtId="0" fontId="0" fillId="0" borderId="6" xfId="0"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horizontal="left" vertical="center"/>
    </xf>
    <xf numFmtId="0" fontId="12" fillId="0" borderId="2" xfId="0" applyFont="1" applyBorder="1" applyAlignment="1">
      <alignment horizontal="center" vertical="center" wrapText="1"/>
    </xf>
    <xf numFmtId="0" fontId="14" fillId="3" borderId="4" xfId="0" applyFont="1" applyFill="1" applyBorder="1" applyAlignment="1">
      <alignment horizontal="center" vertical="center" textRotation="90" wrapText="1"/>
    </xf>
    <xf numFmtId="0" fontId="12" fillId="3" borderId="6" xfId="0" applyFont="1" applyFill="1" applyBorder="1" applyAlignment="1">
      <alignment horizontal="center" vertical="center" wrapText="1"/>
    </xf>
    <xf numFmtId="0" fontId="4" fillId="0" borderId="6" xfId="0" applyFont="1" applyBorder="1" applyAlignment="1">
      <alignment horizontal="center" vertical="center"/>
    </xf>
    <xf numFmtId="0" fontId="145" fillId="3" borderId="6" xfId="0" applyFont="1" applyFill="1" applyBorder="1" applyAlignment="1">
      <alignment horizontal="center" vertical="center" wrapText="1"/>
    </xf>
    <xf numFmtId="2" fontId="3" fillId="0" borderId="6" xfId="0" applyNumberFormat="1" applyFont="1" applyBorder="1" applyAlignment="1">
      <alignment horizontal="center" vertical="center" wrapText="1"/>
    </xf>
    <xf numFmtId="166" fontId="3" fillId="0" borderId="6" xfId="0" applyNumberFormat="1" applyFont="1" applyBorder="1" applyAlignment="1">
      <alignment horizontal="center" vertical="center" wrapText="1"/>
    </xf>
    <xf numFmtId="10" fontId="3" fillId="0" borderId="6" xfId="0" applyNumberFormat="1" applyFont="1" applyBorder="1" applyAlignment="1">
      <alignment horizontal="center" vertical="center" wrapText="1"/>
    </xf>
    <xf numFmtId="2" fontId="10" fillId="0" borderId="6" xfId="0" applyNumberFormat="1" applyFont="1" applyBorder="1" applyAlignment="1">
      <alignment horizontal="center" vertical="center" wrapText="1"/>
    </xf>
    <xf numFmtId="0" fontId="12" fillId="3" borderId="2" xfId="0" applyFont="1" applyFill="1" applyBorder="1" applyAlignment="1">
      <alignment horizontal="center" wrapText="1"/>
    </xf>
    <xf numFmtId="0" fontId="11" fillId="3" borderId="6" xfId="0" applyFont="1" applyFill="1" applyBorder="1" applyAlignment="1">
      <alignment horizontal="center" vertical="center" wrapText="1"/>
    </xf>
    <xf numFmtId="0" fontId="11" fillId="3" borderId="6" xfId="0" applyFont="1" applyFill="1" applyBorder="1" applyAlignment="1">
      <alignment horizontal="left" vertical="center" wrapText="1"/>
    </xf>
    <xf numFmtId="2" fontId="12" fillId="3" borderId="6" xfId="0" applyNumberFormat="1" applyFont="1" applyFill="1" applyBorder="1" applyAlignment="1">
      <alignment horizontal="center" vertical="center" wrapText="1"/>
    </xf>
    <xf numFmtId="9" fontId="12" fillId="3" borderId="6" xfId="0" applyNumberFormat="1" applyFont="1" applyFill="1" applyBorder="1" applyAlignment="1">
      <alignment horizontal="center" vertical="center" wrapText="1"/>
    </xf>
    <xf numFmtId="0" fontId="12" fillId="3" borderId="2" xfId="0" applyFont="1" applyFill="1" applyBorder="1" applyAlignment="1">
      <alignment horizontal="center" vertical="center" wrapText="1"/>
    </xf>
    <xf numFmtId="9" fontId="12" fillId="3" borderId="4" xfId="0" applyNumberFormat="1" applyFont="1" applyFill="1" applyBorder="1" applyAlignment="1">
      <alignment horizontal="center" vertical="center" wrapText="1"/>
    </xf>
    <xf numFmtId="2" fontId="12" fillId="3" borderId="2" xfId="0" applyNumberFormat="1" applyFont="1" applyFill="1" applyBorder="1" applyAlignment="1">
      <alignment horizontal="center" vertical="center" wrapText="1"/>
    </xf>
    <xf numFmtId="9" fontId="12" fillId="3" borderId="2" xfId="0" applyNumberFormat="1" applyFont="1" applyFill="1" applyBorder="1" applyAlignment="1">
      <alignment horizontal="center" vertical="center" wrapText="1"/>
    </xf>
    <xf numFmtId="9" fontId="12" fillId="3" borderId="6" xfId="1" applyFont="1" applyFill="1" applyBorder="1" applyAlignment="1">
      <alignment horizontal="center" vertical="center" wrapText="1"/>
    </xf>
    <xf numFmtId="166" fontId="12" fillId="3" borderId="6" xfId="0" applyNumberFormat="1" applyFont="1" applyFill="1" applyBorder="1" applyAlignment="1">
      <alignment horizontal="center" vertical="center" wrapText="1"/>
    </xf>
    <xf numFmtId="2" fontId="95" fillId="0" borderId="2" xfId="0" applyNumberFormat="1" applyFont="1" applyBorder="1" applyAlignment="1">
      <alignment horizontal="center" vertical="center"/>
    </xf>
    <xf numFmtId="2" fontId="145" fillId="3" borderId="6" xfId="0" applyNumberFormat="1" applyFont="1" applyFill="1" applyBorder="1" applyAlignment="1">
      <alignment horizontal="center" vertical="center" wrapText="1"/>
    </xf>
    <xf numFmtId="9" fontId="145" fillId="3" borderId="6" xfId="0" applyNumberFormat="1" applyFont="1" applyFill="1" applyBorder="1" applyAlignment="1">
      <alignment horizontal="center" vertical="center" wrapText="1"/>
    </xf>
    <xf numFmtId="0" fontId="12" fillId="3" borderId="6" xfId="0" applyFont="1" applyFill="1" applyBorder="1" applyAlignment="1">
      <alignment horizontal="center" wrapText="1"/>
    </xf>
    <xf numFmtId="0" fontId="11" fillId="3" borderId="4" xfId="0" applyFont="1" applyFill="1" applyBorder="1" applyAlignment="1">
      <alignment horizontal="center" vertical="center" wrapText="1"/>
    </xf>
    <xf numFmtId="0" fontId="11" fillId="3" borderId="4" xfId="0" applyFont="1" applyFill="1" applyBorder="1" applyAlignment="1">
      <alignment horizontal="left" vertical="center" wrapText="1"/>
    </xf>
    <xf numFmtId="0" fontId="12" fillId="3" borderId="4" xfId="0" applyFont="1" applyFill="1" applyBorder="1" applyAlignment="1">
      <alignment horizontal="center" wrapText="1"/>
    </xf>
    <xf numFmtId="9" fontId="95" fillId="0" borderId="2" xfId="0" applyNumberFormat="1" applyFont="1" applyBorder="1" applyAlignment="1">
      <alignment horizontal="center"/>
    </xf>
    <xf numFmtId="9" fontId="145" fillId="3" borderId="2" xfId="0" applyNumberFormat="1" applyFont="1" applyFill="1" applyBorder="1" applyAlignment="1">
      <alignment horizontal="center" vertical="center" wrapText="1"/>
    </xf>
    <xf numFmtId="2" fontId="145" fillId="3" borderId="2" xfId="0" applyNumberFormat="1" applyFont="1" applyFill="1" applyBorder="1" applyAlignment="1">
      <alignment horizontal="center" vertical="center" wrapText="1"/>
    </xf>
    <xf numFmtId="9" fontId="95" fillId="0" borderId="2" xfId="0" applyNumberFormat="1" applyFont="1" applyBorder="1" applyAlignment="1">
      <alignment horizontal="center" vertical="center"/>
    </xf>
    <xf numFmtId="0" fontId="15" fillId="0" borderId="6" xfId="3" applyFont="1" applyBorder="1" applyAlignment="1">
      <alignment horizontal="left" vertical="center" wrapText="1"/>
    </xf>
    <xf numFmtId="2" fontId="11" fillId="0" borderId="6" xfId="0" applyNumberFormat="1" applyFont="1" applyBorder="1" applyAlignment="1">
      <alignment horizontal="center" vertical="center" wrapText="1"/>
    </xf>
    <xf numFmtId="2" fontId="145" fillId="0" borderId="6" xfId="1" applyNumberFormat="1" applyFont="1" applyFill="1" applyBorder="1" applyAlignment="1">
      <alignment horizontal="center" vertical="center" wrapText="1"/>
    </xf>
    <xf numFmtId="9" fontId="145" fillId="0" borderId="6" xfId="1" applyFont="1" applyFill="1" applyBorder="1" applyAlignment="1">
      <alignment horizontal="center" vertical="center" wrapText="1"/>
    </xf>
    <xf numFmtId="0" fontId="11" fillId="0" borderId="6" xfId="0" applyFont="1" applyBorder="1" applyAlignment="1">
      <alignment horizontal="center" vertical="center" wrapText="1"/>
    </xf>
    <xf numFmtId="0" fontId="3" fillId="0" borderId="0" xfId="0" applyFont="1" applyAlignment="1">
      <alignment horizontal="left"/>
    </xf>
    <xf numFmtId="9" fontId="19" fillId="0" borderId="2" xfId="1" applyFont="1" applyBorder="1" applyAlignment="1">
      <alignment horizontal="center" vertical="center"/>
    </xf>
    <xf numFmtId="9" fontId="19" fillId="0" borderId="2" xfId="0" applyNumberFormat="1" applyFont="1" applyBorder="1" applyAlignment="1">
      <alignment horizontal="center" vertical="center"/>
    </xf>
    <xf numFmtId="0" fontId="4" fillId="0" borderId="0" xfId="0" applyFont="1" applyAlignment="1">
      <alignment horizontal="center" vertical="center" wrapText="1"/>
    </xf>
    <xf numFmtId="2" fontId="19" fillId="0" borderId="2" xfId="0" applyNumberFormat="1" applyFont="1" applyBorder="1" applyAlignment="1">
      <alignment horizontal="center" vertical="center"/>
    </xf>
    <xf numFmtId="0" fontId="4" fillId="0" borderId="2" xfId="0" applyFont="1" applyBorder="1" applyAlignment="1">
      <alignment vertical="center" wrapText="1"/>
    </xf>
    <xf numFmtId="0" fontId="19" fillId="0" borderId="6" xfId="0" applyFont="1" applyBorder="1" applyAlignment="1">
      <alignment horizontal="center" vertical="center"/>
    </xf>
    <xf numFmtId="2" fontId="11" fillId="0" borderId="4" xfId="0" applyNumberFormat="1" applyFont="1" applyBorder="1" applyAlignment="1">
      <alignment horizontal="center" vertical="center" wrapText="1"/>
    </xf>
    <xf numFmtId="2" fontId="11" fillId="0" borderId="2" xfId="0" applyNumberFormat="1" applyFont="1" applyBorder="1" applyAlignment="1">
      <alignment horizontal="center" vertical="center" wrapText="1"/>
    </xf>
    <xf numFmtId="0" fontId="0" fillId="0" borderId="2" xfId="0" applyBorder="1" applyAlignment="1">
      <alignment vertical="top" wrapText="1"/>
    </xf>
    <xf numFmtId="0" fontId="4" fillId="12" borderId="2" xfId="0" applyFont="1" applyFill="1" applyBorder="1" applyAlignment="1">
      <alignment horizontal="center" vertical="center"/>
    </xf>
    <xf numFmtId="0" fontId="4" fillId="12" borderId="2" xfId="0" applyFont="1" applyFill="1" applyBorder="1" applyAlignment="1">
      <alignment horizontal="center" wrapText="1"/>
    </xf>
    <xf numFmtId="0" fontId="4" fillId="12" borderId="2" xfId="0" applyFont="1" applyFill="1" applyBorder="1" applyAlignment="1">
      <alignment horizontal="center"/>
    </xf>
    <xf numFmtId="9" fontId="4" fillId="0" borderId="2" xfId="1" applyFont="1" applyBorder="1" applyAlignment="1">
      <alignment horizontal="center" vertical="center"/>
    </xf>
    <xf numFmtId="9" fontId="4" fillId="0" borderId="2" xfId="1" applyFont="1" applyFill="1" applyBorder="1" applyAlignment="1">
      <alignment horizontal="center" vertical="center"/>
    </xf>
    <xf numFmtId="0" fontId="42" fillId="13" borderId="2" xfId="1" applyNumberFormat="1" applyFont="1" applyFill="1" applyBorder="1" applyAlignment="1">
      <alignment horizontal="center"/>
    </xf>
    <xf numFmtId="0" fontId="42" fillId="13" borderId="2" xfId="0" applyFont="1" applyFill="1" applyBorder="1" applyAlignment="1">
      <alignment horizontal="center"/>
    </xf>
    <xf numFmtId="0" fontId="4" fillId="12" borderId="2" xfId="1" applyNumberFormat="1" applyFont="1" applyFill="1" applyBorder="1" applyAlignment="1">
      <alignment horizontal="center"/>
    </xf>
    <xf numFmtId="0" fontId="19" fillId="3" borderId="2" xfId="0" applyFont="1" applyFill="1" applyBorder="1" applyAlignment="1">
      <alignment vertical="center" wrapText="1"/>
    </xf>
    <xf numFmtId="9" fontId="19" fillId="0" borderId="2" xfId="1" applyFont="1" applyFill="1" applyBorder="1" applyAlignment="1">
      <alignment horizontal="center" vertical="center"/>
    </xf>
    <xf numFmtId="168" fontId="19" fillId="0" borderId="2" xfId="0" applyNumberFormat="1" applyFont="1" applyBorder="1" applyAlignment="1">
      <alignment horizontal="center" vertical="center"/>
    </xf>
    <xf numFmtId="168" fontId="19" fillId="0" borderId="2" xfId="1" applyNumberFormat="1" applyFont="1" applyFill="1" applyBorder="1" applyAlignment="1">
      <alignment horizontal="center" vertical="center"/>
    </xf>
    <xf numFmtId="172" fontId="19" fillId="0" borderId="2" xfId="0" applyNumberFormat="1" applyFont="1" applyBorder="1" applyAlignment="1">
      <alignment horizontal="center" vertical="center"/>
    </xf>
    <xf numFmtId="0" fontId="19" fillId="0" borderId="2" xfId="0" applyFont="1" applyBorder="1" applyAlignment="1">
      <alignment vertical="center" wrapText="1"/>
    </xf>
    <xf numFmtId="14" fontId="19" fillId="0" borderId="2" xfId="0" applyNumberFormat="1" applyFont="1" applyBorder="1" applyAlignment="1">
      <alignment horizontal="center" vertical="center"/>
    </xf>
    <xf numFmtId="0" fontId="19" fillId="3" borderId="2" xfId="0" applyFont="1" applyFill="1" applyBorder="1" applyAlignment="1">
      <alignment horizontal="center" vertical="center" wrapText="1"/>
    </xf>
    <xf numFmtId="0" fontId="19" fillId="3" borderId="2" xfId="0" applyFont="1" applyFill="1" applyBorder="1" applyAlignment="1">
      <alignment vertical="center"/>
    </xf>
    <xf numFmtId="0" fontId="19" fillId="3" borderId="6" xfId="0" applyFont="1" applyFill="1" applyBorder="1" applyAlignment="1">
      <alignment horizontal="center" vertical="center"/>
    </xf>
    <xf numFmtId="0" fontId="19" fillId="3" borderId="6" xfId="0" applyFont="1" applyFill="1" applyBorder="1" applyAlignment="1">
      <alignment vertical="center"/>
    </xf>
    <xf numFmtId="172" fontId="19" fillId="3" borderId="2" xfId="0" applyNumberFormat="1" applyFont="1" applyFill="1" applyBorder="1" applyAlignment="1">
      <alignment horizontal="center" vertical="center"/>
    </xf>
    <xf numFmtId="0" fontId="19" fillId="3" borderId="2" xfId="0" applyFont="1" applyFill="1" applyBorder="1" applyAlignment="1">
      <alignment horizontal="left" vertical="center" wrapText="1"/>
    </xf>
    <xf numFmtId="0" fontId="1" fillId="0" borderId="0" xfId="0" applyFont="1"/>
    <xf numFmtId="9" fontId="19" fillId="0" borderId="2" xfId="0" applyNumberFormat="1" applyFont="1" applyBorder="1" applyAlignment="1">
      <alignment horizontal="center" vertical="center" wrapText="1"/>
    </xf>
    <xf numFmtId="0" fontId="19" fillId="0" borderId="0" xfId="0" applyFont="1" applyAlignment="1">
      <alignment vertical="center" wrapText="1"/>
    </xf>
    <xf numFmtId="9" fontId="19" fillId="0" borderId="0" xfId="1" applyFont="1" applyBorder="1" applyAlignment="1">
      <alignment horizontal="center" vertical="center"/>
    </xf>
    <xf numFmtId="0" fontId="16" fillId="0" borderId="0" xfId="428"/>
    <xf numFmtId="0" fontId="88" fillId="3" borderId="2" xfId="428" applyFont="1" applyFill="1" applyBorder="1" applyAlignment="1">
      <alignment horizontal="justify" vertical="center" wrapText="1"/>
    </xf>
    <xf numFmtId="0" fontId="88" fillId="3" borderId="2" xfId="428" applyFont="1" applyFill="1" applyBorder="1" applyAlignment="1">
      <alignment horizontal="center" vertical="center"/>
    </xf>
    <xf numFmtId="0" fontId="88" fillId="3" borderId="2" xfId="428" applyFont="1" applyFill="1" applyBorder="1" applyAlignment="1">
      <alignment horizontal="justify" vertical="center"/>
    </xf>
    <xf numFmtId="0" fontId="88" fillId="3" borderId="2" xfId="428" applyFont="1" applyFill="1" applyBorder="1" applyAlignment="1">
      <alignment vertical="center"/>
    </xf>
    <xf numFmtId="165" fontId="88" fillId="3" borderId="2" xfId="4" applyFont="1" applyFill="1" applyBorder="1" applyAlignment="1">
      <alignment vertical="center"/>
    </xf>
    <xf numFmtId="0" fontId="88" fillId="3" borderId="0" xfId="428" applyFont="1" applyFill="1" applyAlignment="1">
      <alignment horizontal="center" vertical="center"/>
    </xf>
    <xf numFmtId="9" fontId="88" fillId="3" borderId="2" xfId="428" applyNumberFormat="1" applyFont="1" applyFill="1" applyBorder="1" applyAlignment="1">
      <alignment horizontal="center" vertical="center"/>
    </xf>
    <xf numFmtId="0" fontId="88" fillId="3" borderId="2" xfId="428" applyFont="1" applyFill="1" applyBorder="1" applyAlignment="1">
      <alignment horizontal="center" vertical="center" wrapText="1"/>
    </xf>
    <xf numFmtId="165" fontId="88" fillId="3" borderId="2" xfId="4" applyFont="1" applyFill="1" applyBorder="1" applyAlignment="1">
      <alignment horizontal="center" vertical="center"/>
    </xf>
    <xf numFmtId="2" fontId="88" fillId="3" borderId="2" xfId="428" applyNumberFormat="1" applyFont="1" applyFill="1" applyBorder="1" applyAlignment="1">
      <alignment horizontal="center" vertical="center"/>
    </xf>
    <xf numFmtId="2" fontId="88" fillId="3" borderId="2" xfId="428" applyNumberFormat="1" applyFont="1" applyFill="1" applyBorder="1" applyAlignment="1">
      <alignment horizontal="center" vertical="center" wrapText="1"/>
    </xf>
    <xf numFmtId="165" fontId="88" fillId="3" borderId="2" xfId="428" applyNumberFormat="1" applyFont="1" applyFill="1" applyBorder="1" applyAlignment="1">
      <alignment horizontal="center" vertical="center"/>
    </xf>
    <xf numFmtId="168" fontId="88" fillId="3" borderId="2" xfId="428" applyNumberFormat="1" applyFont="1" applyFill="1" applyBorder="1" applyAlignment="1">
      <alignment horizontal="center" vertical="center"/>
    </xf>
    <xf numFmtId="0" fontId="87" fillId="3" borderId="0" xfId="428" applyFont="1" applyFill="1" applyAlignment="1">
      <alignment horizontal="center" vertical="center"/>
    </xf>
    <xf numFmtId="0" fontId="85" fillId="3" borderId="2" xfId="428" applyFont="1" applyFill="1" applyBorder="1" applyAlignment="1">
      <alignment horizontal="center" vertical="center" wrapText="1"/>
    </xf>
    <xf numFmtId="49" fontId="86" fillId="3" borderId="2" xfId="428" applyNumberFormat="1" applyFont="1" applyFill="1" applyBorder="1" applyAlignment="1">
      <alignment horizontal="center" vertical="center"/>
    </xf>
    <xf numFmtId="0" fontId="87" fillId="3" borderId="0" xfId="428" applyFont="1" applyFill="1" applyAlignment="1">
      <alignment horizontal="center"/>
    </xf>
    <xf numFmtId="165" fontId="87" fillId="4" borderId="2" xfId="4" applyFont="1" applyFill="1" applyBorder="1" applyAlignment="1">
      <alignment vertical="center" wrapText="1"/>
    </xf>
    <xf numFmtId="165" fontId="87" fillId="4" borderId="2" xfId="4" applyFont="1" applyFill="1" applyBorder="1" applyAlignment="1">
      <alignment vertical="center"/>
    </xf>
    <xf numFmtId="168" fontId="87" fillId="4" borderId="2" xfId="429" applyNumberFormat="1" applyFont="1" applyFill="1" applyBorder="1" applyAlignment="1">
      <alignment horizontal="center" vertical="center"/>
    </xf>
    <xf numFmtId="168" fontId="87" fillId="4" borderId="6" xfId="429" applyNumberFormat="1" applyFont="1" applyFill="1" applyBorder="1" applyAlignment="1">
      <alignment horizontal="center" vertical="center"/>
    </xf>
    <xf numFmtId="168" fontId="88" fillId="3" borderId="2" xfId="429" applyNumberFormat="1" applyFont="1" applyFill="1" applyBorder="1" applyAlignment="1">
      <alignment horizontal="center" vertical="center"/>
    </xf>
    <xf numFmtId="168" fontId="88" fillId="3" borderId="2" xfId="429" applyNumberFormat="1" applyFont="1" applyFill="1" applyBorder="1" applyAlignment="1">
      <alignment horizontal="right" vertical="center"/>
    </xf>
    <xf numFmtId="168" fontId="87" fillId="5" borderId="2" xfId="429" applyNumberFormat="1" applyFont="1" applyFill="1" applyBorder="1" applyAlignment="1">
      <alignment horizontal="right" vertical="center"/>
    </xf>
    <xf numFmtId="165" fontId="87" fillId="5" borderId="2" xfId="4" applyFont="1" applyFill="1" applyBorder="1" applyAlignment="1">
      <alignment vertical="center" wrapText="1"/>
    </xf>
    <xf numFmtId="2" fontId="88" fillId="3" borderId="2" xfId="428" applyNumberFormat="1" applyFont="1" applyFill="1" applyBorder="1" applyAlignment="1">
      <alignment horizontal="right" vertical="center"/>
    </xf>
    <xf numFmtId="165" fontId="88" fillId="3" borderId="2" xfId="4" applyFont="1" applyFill="1" applyBorder="1" applyAlignment="1">
      <alignment horizontal="right" vertical="center"/>
    </xf>
    <xf numFmtId="0" fontId="88" fillId="3" borderId="2" xfId="428" applyFont="1" applyFill="1" applyBorder="1" applyAlignment="1">
      <alignment horizontal="right" vertical="center"/>
    </xf>
    <xf numFmtId="168" fontId="88" fillId="3" borderId="0" xfId="428" applyNumberFormat="1" applyFont="1" applyFill="1" applyAlignment="1">
      <alignment vertical="center"/>
    </xf>
    <xf numFmtId="3" fontId="88" fillId="3" borderId="0" xfId="428" applyNumberFormat="1" applyFont="1" applyFill="1" applyAlignment="1">
      <alignment vertical="center"/>
    </xf>
    <xf numFmtId="168" fontId="88" fillId="3" borderId="0" xfId="429" applyNumberFormat="1" applyFont="1" applyFill="1" applyAlignment="1">
      <alignment vertical="center"/>
    </xf>
    <xf numFmtId="165" fontId="87" fillId="4" borderId="2" xfId="4" applyFont="1" applyFill="1" applyBorder="1" applyAlignment="1">
      <alignment horizontal="center" vertical="center" wrapText="1"/>
    </xf>
    <xf numFmtId="2" fontId="16" fillId="3" borderId="2" xfId="428" applyNumberFormat="1" applyFill="1" applyBorder="1" applyAlignment="1">
      <alignment horizontal="center" vertical="center" wrapText="1"/>
    </xf>
    <xf numFmtId="2" fontId="45" fillId="3" borderId="2" xfId="428" applyNumberFormat="1" applyFont="1" applyFill="1" applyBorder="1" applyAlignment="1">
      <alignment horizontal="center" vertical="center" wrapText="1"/>
    </xf>
    <xf numFmtId="168" fontId="88" fillId="3" borderId="5" xfId="429" applyNumberFormat="1" applyFont="1" applyFill="1" applyBorder="1" applyAlignment="1">
      <alignment vertical="top"/>
    </xf>
    <xf numFmtId="168" fontId="88" fillId="3" borderId="6" xfId="429" applyNumberFormat="1" applyFont="1" applyFill="1" applyBorder="1" applyAlignment="1">
      <alignment vertical="top"/>
    </xf>
    <xf numFmtId="168" fontId="88" fillId="3" borderId="5" xfId="428" applyNumberFormat="1" applyFont="1" applyFill="1" applyBorder="1" applyAlignment="1">
      <alignment vertical="center"/>
    </xf>
    <xf numFmtId="168" fontId="88" fillId="3" borderId="6" xfId="428" applyNumberFormat="1" applyFont="1" applyFill="1" applyBorder="1" applyAlignment="1">
      <alignment vertical="center"/>
    </xf>
    <xf numFmtId="168" fontId="87" fillId="3" borderId="4" xfId="429" applyNumberFormat="1" applyFont="1" applyFill="1" applyBorder="1" applyAlignment="1">
      <alignment vertical="center"/>
    </xf>
    <xf numFmtId="168" fontId="87" fillId="3" borderId="4" xfId="428" applyNumberFormat="1" applyFont="1" applyFill="1" applyBorder="1" applyAlignment="1">
      <alignment vertical="center"/>
    </xf>
    <xf numFmtId="165" fontId="87" fillId="3" borderId="2" xfId="4" applyFont="1" applyFill="1" applyBorder="1" applyAlignment="1">
      <alignment horizontal="center" vertical="center"/>
    </xf>
    <xf numFmtId="165" fontId="87" fillId="3" borderId="7" xfId="4" applyFont="1" applyFill="1" applyBorder="1" applyAlignment="1">
      <alignment vertical="center"/>
    </xf>
    <xf numFmtId="165" fontId="88" fillId="3" borderId="7" xfId="4" applyFont="1" applyFill="1" applyBorder="1" applyAlignment="1">
      <alignment vertical="center"/>
    </xf>
    <xf numFmtId="165" fontId="87" fillId="4" borderId="8" xfId="4" applyFont="1" applyFill="1" applyBorder="1" applyAlignment="1">
      <alignment vertical="center" wrapText="1"/>
    </xf>
    <xf numFmtId="168" fontId="87" fillId="4" borderId="4" xfId="429" applyNumberFormat="1" applyFont="1" applyFill="1" applyBorder="1" applyAlignment="1">
      <alignment vertical="center"/>
    </xf>
    <xf numFmtId="168" fontId="87" fillId="4" borderId="5" xfId="429" applyNumberFormat="1" applyFont="1" applyFill="1" applyBorder="1" applyAlignment="1">
      <alignment vertical="center"/>
    </xf>
    <xf numFmtId="168" fontId="87" fillId="4" borderId="6" xfId="429" applyNumberFormat="1" applyFont="1" applyFill="1" applyBorder="1" applyAlignment="1">
      <alignment vertical="center"/>
    </xf>
    <xf numFmtId="0" fontId="88" fillId="3" borderId="0" xfId="428" applyFont="1" applyFill="1" applyAlignment="1">
      <alignment horizontal="justify" vertical="center" wrapText="1"/>
    </xf>
    <xf numFmtId="0" fontId="88" fillId="3" borderId="0" xfId="428" applyFont="1" applyFill="1" applyAlignment="1">
      <alignment horizontal="center" vertical="center" wrapText="1"/>
    </xf>
    <xf numFmtId="2" fontId="88" fillId="3" borderId="0" xfId="428" applyNumberFormat="1" applyFont="1" applyFill="1" applyAlignment="1">
      <alignment horizontal="right" vertical="center"/>
    </xf>
    <xf numFmtId="2" fontId="88" fillId="3" borderId="0" xfId="428" applyNumberFormat="1" applyFont="1" applyFill="1" applyAlignment="1">
      <alignment horizontal="center" vertical="center" wrapText="1"/>
    </xf>
    <xf numFmtId="165" fontId="88" fillId="3" borderId="0" xfId="4" applyFont="1" applyFill="1" applyBorder="1" applyAlignment="1">
      <alignment horizontal="center" vertical="center"/>
    </xf>
    <xf numFmtId="168" fontId="88" fillId="3" borderId="0" xfId="428" applyNumberFormat="1" applyFont="1" applyFill="1" applyAlignment="1">
      <alignment horizontal="center" vertical="center"/>
    </xf>
    <xf numFmtId="168" fontId="87" fillId="3" borderId="0" xfId="429" applyNumberFormat="1" applyFont="1" applyFill="1" applyBorder="1" applyAlignment="1">
      <alignment horizontal="center" vertical="center"/>
    </xf>
    <xf numFmtId="165" fontId="87" fillId="3" borderId="0" xfId="4" applyFont="1" applyFill="1" applyBorder="1" applyAlignment="1">
      <alignment vertical="center" wrapText="1"/>
    </xf>
    <xf numFmtId="9" fontId="88" fillId="3" borderId="0" xfId="428" applyNumberFormat="1" applyFont="1" applyFill="1" applyAlignment="1">
      <alignment horizontal="center" vertical="center"/>
    </xf>
    <xf numFmtId="2" fontId="88" fillId="3" borderId="0" xfId="428" applyNumberFormat="1" applyFont="1" applyFill="1" applyAlignment="1">
      <alignment horizontal="center" vertical="center"/>
    </xf>
    <xf numFmtId="168" fontId="87" fillId="3" borderId="0" xfId="429" applyNumberFormat="1" applyFont="1" applyFill="1" applyBorder="1" applyAlignment="1">
      <alignment horizontal="right" vertical="center"/>
    </xf>
    <xf numFmtId="176" fontId="87" fillId="4" borderId="2" xfId="4" applyNumberFormat="1" applyFont="1" applyFill="1" applyBorder="1" applyAlignment="1">
      <alignment horizontal="center" vertical="center" wrapText="1"/>
    </xf>
    <xf numFmtId="165" fontId="88" fillId="4" borderId="8" xfId="4" applyFont="1" applyFill="1" applyBorder="1" applyAlignment="1">
      <alignment vertical="center" wrapText="1"/>
    </xf>
    <xf numFmtId="10" fontId="88" fillId="3" borderId="2" xfId="429" applyNumberFormat="1" applyFont="1" applyFill="1" applyBorder="1" applyAlignment="1">
      <alignment horizontal="right" vertical="center"/>
    </xf>
    <xf numFmtId="0" fontId="16" fillId="3" borderId="2" xfId="428" applyFill="1" applyBorder="1" applyAlignment="1">
      <alignment horizontal="justify" vertical="center" wrapText="1"/>
    </xf>
    <xf numFmtId="165" fontId="87" fillId="4" borderId="2" xfId="4" applyFont="1" applyFill="1" applyBorder="1" applyAlignment="1">
      <alignment horizontal="center" vertical="center"/>
    </xf>
    <xf numFmtId="168" fontId="87" fillId="3" borderId="2" xfId="429" applyNumberFormat="1" applyFont="1" applyFill="1" applyBorder="1" applyAlignment="1">
      <alignment horizontal="center" vertical="center"/>
    </xf>
    <xf numFmtId="170" fontId="88" fillId="3" borderId="0" xfId="428" applyNumberFormat="1" applyFont="1" applyFill="1" applyAlignment="1">
      <alignment vertical="center"/>
    </xf>
    <xf numFmtId="165" fontId="88" fillId="3" borderId="0" xfId="428" applyNumberFormat="1" applyFont="1" applyFill="1" applyAlignment="1">
      <alignment vertical="center"/>
    </xf>
    <xf numFmtId="0" fontId="16" fillId="3" borderId="0" xfId="428" applyFill="1" applyAlignment="1">
      <alignment vertical="center"/>
    </xf>
    <xf numFmtId="0" fontId="16" fillId="0" borderId="0" xfId="428" applyAlignment="1">
      <alignment horizontal="center"/>
    </xf>
    <xf numFmtId="0" fontId="20" fillId="4" borderId="6" xfId="3" applyFont="1" applyFill="1" applyBorder="1" applyAlignment="1">
      <alignment horizontal="center" vertical="center" wrapText="1"/>
    </xf>
    <xf numFmtId="2" fontId="21" fillId="3" borderId="2" xfId="3" applyNumberFormat="1" applyFont="1" applyFill="1" applyBorder="1" applyAlignment="1">
      <alignment horizontal="center" vertical="center" wrapText="1"/>
    </xf>
    <xf numFmtId="2" fontId="19" fillId="3" borderId="2" xfId="3" applyNumberFormat="1" applyFont="1" applyFill="1" applyBorder="1" applyAlignment="1">
      <alignment horizontal="center" vertical="center" wrapText="1"/>
    </xf>
    <xf numFmtId="167" fontId="19" fillId="3" borderId="2" xfId="3" applyNumberFormat="1" applyFont="1" applyFill="1" applyBorder="1" applyAlignment="1">
      <alignment horizontal="center" vertical="center" wrapText="1"/>
    </xf>
    <xf numFmtId="0" fontId="20" fillId="4" borderId="2" xfId="3" applyFont="1" applyFill="1" applyBorder="1" applyAlignment="1">
      <alignment horizontal="center" vertical="center" wrapText="1"/>
    </xf>
    <xf numFmtId="0" fontId="19" fillId="0" borderId="0" xfId="0" applyFont="1"/>
    <xf numFmtId="0" fontId="19" fillId="3" borderId="2" xfId="3" applyFont="1" applyFill="1" applyBorder="1" applyAlignment="1">
      <alignment horizontal="center" vertical="center" wrapText="1"/>
    </xf>
    <xf numFmtId="0" fontId="21" fillId="0" borderId="10" xfId="3" applyFont="1" applyBorder="1" applyAlignment="1">
      <alignment vertical="center" wrapText="1"/>
    </xf>
    <xf numFmtId="0" fontId="21" fillId="0" borderId="8" xfId="3" applyFont="1" applyBorder="1" applyAlignment="1">
      <alignment vertical="center" wrapText="1"/>
    </xf>
    <xf numFmtId="0" fontId="21" fillId="0" borderId="10" xfId="3" applyFont="1" applyBorder="1" applyAlignment="1">
      <alignment horizontal="center" vertical="center" wrapText="1"/>
    </xf>
    <xf numFmtId="9" fontId="19" fillId="3" borderId="2" xfId="3" applyNumberFormat="1" applyFont="1" applyFill="1" applyBorder="1" applyAlignment="1">
      <alignment horizontal="center" vertical="center" wrapText="1"/>
    </xf>
    <xf numFmtId="9" fontId="21" fillId="3" borderId="7" xfId="3" applyNumberFormat="1" applyFont="1" applyFill="1" applyBorder="1" applyAlignment="1">
      <alignment horizontal="center" vertical="center" wrapText="1"/>
    </xf>
    <xf numFmtId="166" fontId="19" fillId="3" borderId="2" xfId="3" applyNumberFormat="1" applyFont="1" applyFill="1" applyBorder="1" applyAlignment="1">
      <alignment horizontal="center" vertical="center" wrapText="1"/>
    </xf>
    <xf numFmtId="166" fontId="21" fillId="3" borderId="2" xfId="3" applyNumberFormat="1" applyFont="1" applyFill="1" applyBorder="1" applyAlignment="1">
      <alignment horizontal="center" vertical="center" wrapText="1"/>
    </xf>
    <xf numFmtId="0" fontId="21" fillId="3" borderId="10" xfId="3" applyFont="1" applyFill="1" applyBorder="1" applyAlignment="1">
      <alignment vertical="center" wrapText="1"/>
    </xf>
    <xf numFmtId="0" fontId="6" fillId="0" borderId="10" xfId="3" applyFont="1" applyBorder="1" applyAlignment="1">
      <alignment vertical="center" wrapText="1"/>
    </xf>
    <xf numFmtId="0" fontId="19" fillId="3" borderId="2" xfId="3" applyFont="1" applyFill="1" applyBorder="1" applyAlignment="1">
      <alignment vertical="center" wrapText="1"/>
    </xf>
    <xf numFmtId="9" fontId="19" fillId="3" borderId="2" xfId="12" applyFont="1" applyFill="1" applyBorder="1" applyAlignment="1">
      <alignment horizontal="center" vertical="center" wrapText="1"/>
    </xf>
    <xf numFmtId="0" fontId="21" fillId="3" borderId="2" xfId="3" applyFont="1" applyFill="1" applyBorder="1" applyAlignment="1">
      <alignment horizontal="center" vertical="center" wrapText="1"/>
    </xf>
    <xf numFmtId="0" fontId="21" fillId="3" borderId="2" xfId="3" applyFont="1" applyFill="1" applyBorder="1" applyAlignment="1">
      <alignment vertical="center" wrapText="1"/>
    </xf>
    <xf numFmtId="0" fontId="21" fillId="3" borderId="2" xfId="3" applyFont="1" applyFill="1" applyBorder="1" applyAlignment="1">
      <alignment horizontal="left" vertical="center" wrapText="1"/>
    </xf>
    <xf numFmtId="0" fontId="23" fillId="4" borderId="6" xfId="3" applyFont="1" applyFill="1" applyBorder="1" applyAlignment="1">
      <alignment horizontal="center" vertical="center" wrapText="1"/>
    </xf>
    <xf numFmtId="0" fontId="23" fillId="4" borderId="2" xfId="3" applyFont="1" applyFill="1" applyBorder="1" applyAlignment="1">
      <alignment horizontal="center" vertical="center" wrapText="1"/>
    </xf>
    <xf numFmtId="9" fontId="21" fillId="3" borderId="2" xfId="3" applyNumberFormat="1" applyFont="1" applyFill="1" applyBorder="1" applyAlignment="1">
      <alignment horizontal="center" vertical="center" wrapText="1"/>
    </xf>
    <xf numFmtId="0" fontId="25" fillId="0" borderId="10" xfId="3" applyFont="1" applyBorder="1" applyAlignment="1">
      <alignment vertical="center" wrapText="1"/>
    </xf>
    <xf numFmtId="166" fontId="19" fillId="0" borderId="0" xfId="0" applyNumberFormat="1" applyFont="1" applyAlignment="1">
      <alignment horizontal="center" vertical="center"/>
    </xf>
    <xf numFmtId="0" fontId="17" fillId="3" borderId="2" xfId="3" applyFont="1" applyFill="1" applyBorder="1" applyAlignment="1">
      <alignment horizontal="center" vertical="center" wrapText="1"/>
    </xf>
    <xf numFmtId="0" fontId="17" fillId="3" borderId="2" xfId="3" applyFont="1" applyFill="1" applyBorder="1" applyAlignment="1">
      <alignment horizontal="left" vertical="center" wrapText="1"/>
    </xf>
    <xf numFmtId="0" fontId="17" fillId="0" borderId="2" xfId="3" applyFont="1" applyBorder="1" applyAlignment="1">
      <alignment horizontal="center" vertical="center" wrapText="1"/>
    </xf>
    <xf numFmtId="0" fontId="17" fillId="0" borderId="2" xfId="3" applyFont="1" applyBorder="1" applyAlignment="1">
      <alignment horizontal="left" vertical="center" wrapText="1"/>
    </xf>
    <xf numFmtId="0" fontId="19" fillId="0" borderId="2" xfId="0" applyFont="1" applyBorder="1" applyAlignment="1">
      <alignment wrapText="1"/>
    </xf>
    <xf numFmtId="176" fontId="20" fillId="3" borderId="2" xfId="11" applyNumberFormat="1" applyFont="1" applyFill="1" applyBorder="1" applyAlignment="1">
      <alignment horizontal="center" vertical="center" wrapText="1"/>
    </xf>
    <xf numFmtId="9" fontId="17" fillId="3" borderId="2" xfId="3" applyNumberFormat="1" applyFont="1" applyFill="1" applyBorder="1" applyAlignment="1">
      <alignment horizontal="center" vertical="center" wrapText="1"/>
    </xf>
    <xf numFmtId="0" fontId="19" fillId="3" borderId="0" xfId="0" applyFont="1" applyFill="1"/>
    <xf numFmtId="0" fontId="6" fillId="0" borderId="0" xfId="0" applyFont="1" applyAlignment="1">
      <alignment horizontal="center"/>
    </xf>
    <xf numFmtId="9" fontId="20" fillId="3" borderId="2" xfId="3" applyNumberFormat="1" applyFont="1" applyFill="1" applyBorder="1" applyAlignment="1">
      <alignment horizontal="center" vertical="center" wrapText="1"/>
    </xf>
    <xf numFmtId="9" fontId="21" fillId="3" borderId="2" xfId="0" applyNumberFormat="1" applyFont="1" applyFill="1" applyBorder="1" applyAlignment="1">
      <alignment horizontal="center" vertical="center"/>
    </xf>
    <xf numFmtId="9" fontId="17" fillId="0" borderId="2" xfId="3" applyNumberFormat="1" applyFont="1" applyBorder="1" applyAlignment="1">
      <alignment horizontal="center" vertical="center" wrapText="1"/>
    </xf>
    <xf numFmtId="9" fontId="20" fillId="0" borderId="2" xfId="3" applyNumberFormat="1" applyFont="1" applyBorder="1" applyAlignment="1">
      <alignment horizontal="center" vertical="center" wrapText="1"/>
    </xf>
    <xf numFmtId="168" fontId="21" fillId="3" borderId="2" xfId="3" applyNumberFormat="1" applyFont="1" applyFill="1" applyBorder="1" applyAlignment="1">
      <alignment horizontal="center" vertical="center" wrapText="1"/>
    </xf>
    <xf numFmtId="168" fontId="19" fillId="3" borderId="2" xfId="3" applyNumberFormat="1" applyFont="1" applyFill="1" applyBorder="1" applyAlignment="1">
      <alignment horizontal="center" vertical="center" wrapText="1"/>
    </xf>
    <xf numFmtId="0" fontId="60" fillId="0" borderId="2" xfId="174" applyFont="1" applyBorder="1" applyAlignment="1">
      <alignment horizontal="center" vertical="center" wrapText="1"/>
    </xf>
    <xf numFmtId="0" fontId="89" fillId="0" borderId="2" xfId="174" applyFont="1" applyBorder="1" applyAlignment="1">
      <alignment horizontal="center" vertical="center" wrapText="1"/>
    </xf>
    <xf numFmtId="0" fontId="60" fillId="0" borderId="2" xfId="36" applyFont="1" applyBorder="1" applyAlignment="1">
      <alignment horizontal="center" vertical="center" wrapText="1"/>
    </xf>
    <xf numFmtId="2" fontId="89" fillId="0" borderId="2" xfId="36" applyNumberFormat="1" applyFont="1" applyBorder="1" applyAlignment="1">
      <alignment horizontal="center" vertical="center" wrapText="1"/>
    </xf>
    <xf numFmtId="1" fontId="60" fillId="0" borderId="2" xfId="36" applyNumberFormat="1" applyFont="1" applyBorder="1" applyAlignment="1">
      <alignment horizontal="center" vertical="center" wrapText="1"/>
    </xf>
    <xf numFmtId="0" fontId="21" fillId="0" borderId="2" xfId="0" applyFont="1" applyBorder="1" applyAlignment="1">
      <alignment horizontal="center" vertical="center"/>
    </xf>
    <xf numFmtId="10" fontId="21" fillId="3" borderId="2" xfId="3" applyNumberFormat="1" applyFont="1" applyFill="1" applyBorder="1" applyAlignment="1">
      <alignment horizontal="center" vertical="center" wrapText="1"/>
    </xf>
    <xf numFmtId="10" fontId="19" fillId="3" borderId="2" xfId="3" applyNumberFormat="1" applyFont="1" applyFill="1" applyBorder="1" applyAlignment="1">
      <alignment horizontal="center" vertical="center" wrapText="1"/>
    </xf>
    <xf numFmtId="0" fontId="19" fillId="0" borderId="2" xfId="174" applyFont="1" applyBorder="1" applyAlignment="1">
      <alignment horizontal="center" vertical="center" wrapText="1"/>
    </xf>
    <xf numFmtId="2" fontId="60" fillId="0" borderId="2" xfId="36" applyNumberFormat="1" applyFont="1" applyBorder="1" applyAlignment="1">
      <alignment horizontal="center" vertical="center" wrapText="1"/>
    </xf>
    <xf numFmtId="176" fontId="17" fillId="3" borderId="2" xfId="3" applyNumberFormat="1" applyFont="1" applyFill="1" applyBorder="1" applyAlignment="1">
      <alignment horizontal="center" vertical="center" wrapText="1"/>
    </xf>
    <xf numFmtId="165" fontId="17" fillId="0" borderId="2" xfId="3" applyNumberFormat="1" applyFont="1" applyBorder="1" applyAlignment="1">
      <alignment horizontal="center" vertical="center" wrapText="1"/>
    </xf>
    <xf numFmtId="176" fontId="17" fillId="0" borderId="2" xfId="3" applyNumberFormat="1" applyFont="1" applyBorder="1" applyAlignment="1">
      <alignment horizontal="center" vertical="center" wrapText="1"/>
    </xf>
    <xf numFmtId="0" fontId="17" fillId="0" borderId="2" xfId="3" applyFont="1" applyBorder="1" applyAlignment="1">
      <alignment horizontal="right" vertical="center" wrapText="1"/>
    </xf>
    <xf numFmtId="176" fontId="19" fillId="3" borderId="2" xfId="0" applyNumberFormat="1" applyFont="1" applyFill="1" applyBorder="1" applyAlignment="1">
      <alignment horizontal="center" vertical="center"/>
    </xf>
    <xf numFmtId="176" fontId="20" fillId="3" borderId="2" xfId="3" applyNumberFormat="1" applyFont="1" applyFill="1" applyBorder="1" applyAlignment="1">
      <alignment horizontal="right" vertical="center" wrapText="1"/>
    </xf>
    <xf numFmtId="165" fontId="20" fillId="0" borderId="2" xfId="3" applyNumberFormat="1" applyFont="1" applyBorder="1" applyAlignment="1">
      <alignment horizontal="right" vertical="center" wrapText="1"/>
    </xf>
    <xf numFmtId="0" fontId="20" fillId="0" borderId="2" xfId="3" applyFont="1" applyBorder="1" applyAlignment="1">
      <alignment horizontal="right" vertical="center" wrapText="1"/>
    </xf>
    <xf numFmtId="0" fontId="21" fillId="3" borderId="2" xfId="0" applyFont="1" applyFill="1" applyBorder="1" applyAlignment="1">
      <alignment horizontal="right" vertical="center"/>
    </xf>
    <xf numFmtId="176" fontId="21" fillId="3" borderId="2" xfId="0" applyNumberFormat="1" applyFont="1" applyFill="1" applyBorder="1" applyAlignment="1">
      <alignment horizontal="right" vertical="center"/>
    </xf>
    <xf numFmtId="166" fontId="21" fillId="3" borderId="2" xfId="0" applyNumberFormat="1" applyFont="1" applyFill="1" applyBorder="1" applyAlignment="1">
      <alignment horizontal="right" vertical="center"/>
    </xf>
    <xf numFmtId="2" fontId="19" fillId="3" borderId="2" xfId="12" applyNumberFormat="1" applyFont="1" applyFill="1" applyBorder="1" applyAlignment="1">
      <alignment horizontal="center" vertical="center" wrapText="1"/>
    </xf>
    <xf numFmtId="2" fontId="19" fillId="0" borderId="0" xfId="0" applyNumberFormat="1" applyFont="1"/>
    <xf numFmtId="0" fontId="123" fillId="4" borderId="6" xfId="3" applyFont="1" applyFill="1" applyBorder="1" applyAlignment="1">
      <alignment horizontal="center" vertical="center" wrapText="1"/>
    </xf>
    <xf numFmtId="0" fontId="19" fillId="0" borderId="0" xfId="36" applyFont="1" applyAlignment="1">
      <alignment wrapText="1"/>
    </xf>
    <xf numFmtId="0" fontId="60" fillId="0" borderId="0" xfId="36" applyFont="1" applyAlignment="1">
      <alignment horizontal="center" vertical="center" wrapText="1"/>
    </xf>
    <xf numFmtId="2" fontId="89" fillId="0" borderId="0" xfId="36" applyNumberFormat="1" applyFont="1" applyAlignment="1">
      <alignment vertical="center" wrapText="1"/>
    </xf>
    <xf numFmtId="167" fontId="19" fillId="3" borderId="0" xfId="3" applyNumberFormat="1" applyFont="1" applyFill="1" applyAlignment="1">
      <alignment horizontal="center" vertical="center" wrapText="1"/>
    </xf>
    <xf numFmtId="9" fontId="19" fillId="3" borderId="0" xfId="3" applyNumberFormat="1" applyFont="1" applyFill="1" applyAlignment="1">
      <alignment horizontal="center" vertical="center" wrapText="1"/>
    </xf>
    <xf numFmtId="9" fontId="19" fillId="3" borderId="0" xfId="12" applyFont="1" applyFill="1" applyBorder="1" applyAlignment="1">
      <alignment horizontal="center" vertical="center" wrapText="1"/>
    </xf>
    <xf numFmtId="9" fontId="21" fillId="3" borderId="0" xfId="3" applyNumberFormat="1" applyFont="1" applyFill="1" applyAlignment="1">
      <alignment horizontal="center" vertical="center" wrapText="1"/>
    </xf>
    <xf numFmtId="2" fontId="21" fillId="3" borderId="0" xfId="3" applyNumberFormat="1" applyFont="1" applyFill="1" applyAlignment="1">
      <alignment horizontal="center" vertical="center" wrapText="1"/>
    </xf>
    <xf numFmtId="2" fontId="19" fillId="3" borderId="0" xfId="3" applyNumberFormat="1" applyFont="1" applyFill="1" applyAlignment="1">
      <alignment horizontal="center" vertical="center" wrapText="1"/>
    </xf>
    <xf numFmtId="0" fontId="19" fillId="0" borderId="8" xfId="0" applyFont="1" applyBorder="1" applyAlignment="1">
      <alignment vertical="top" wrapText="1"/>
    </xf>
    <xf numFmtId="0" fontId="19" fillId="0" borderId="8" xfId="0" applyFont="1" applyBorder="1" applyAlignment="1">
      <alignment horizontal="left" vertical="top" wrapText="1"/>
    </xf>
    <xf numFmtId="0" fontId="19" fillId="0" borderId="8" xfId="36" applyFont="1" applyBorder="1" applyAlignment="1">
      <alignment horizontal="left" vertical="top" wrapText="1"/>
    </xf>
    <xf numFmtId="165" fontId="19" fillId="0" borderId="0" xfId="0" applyNumberFormat="1" applyFont="1" applyAlignment="1">
      <alignment horizontal="left" vertical="center"/>
    </xf>
    <xf numFmtId="2" fontId="19" fillId="0" borderId="0" xfId="0" applyNumberFormat="1" applyFont="1" applyAlignment="1">
      <alignment horizontal="right" vertical="center"/>
    </xf>
    <xf numFmtId="0" fontId="21" fillId="0" borderId="0" xfId="0" applyFont="1" applyAlignment="1">
      <alignment horizontal="right" vertical="center"/>
    </xf>
    <xf numFmtId="2" fontId="21" fillId="0" borderId="0" xfId="0" applyNumberFormat="1" applyFont="1" applyAlignment="1">
      <alignment horizontal="right" vertical="center"/>
    </xf>
    <xf numFmtId="166" fontId="21" fillId="0" borderId="0" xfId="0" applyNumberFormat="1" applyFont="1" applyAlignment="1">
      <alignment horizontal="right" vertical="center"/>
    </xf>
    <xf numFmtId="169" fontId="19" fillId="0" borderId="0" xfId="0" applyNumberFormat="1" applyFont="1" applyAlignment="1">
      <alignment horizontal="center" vertical="center"/>
    </xf>
    <xf numFmtId="165" fontId="19" fillId="0" borderId="0" xfId="0" applyNumberFormat="1" applyFont="1" applyAlignment="1">
      <alignment horizontal="center" vertical="center"/>
    </xf>
    <xf numFmtId="2" fontId="17" fillId="0" borderId="2" xfId="3" applyNumberFormat="1" applyFont="1" applyBorder="1" applyAlignment="1">
      <alignment horizontal="center" vertical="center" wrapText="1"/>
    </xf>
    <xf numFmtId="176" fontId="20" fillId="3" borderId="2" xfId="11" applyNumberFormat="1" applyFont="1" applyFill="1" applyBorder="1" applyAlignment="1">
      <alignment vertical="center" wrapText="1"/>
    </xf>
    <xf numFmtId="165" fontId="20" fillId="3" borderId="2" xfId="11" applyFont="1" applyFill="1" applyBorder="1" applyAlignment="1">
      <alignment vertical="center" wrapText="1"/>
    </xf>
    <xf numFmtId="0" fontId="20" fillId="3" borderId="2" xfId="11" applyNumberFormat="1" applyFont="1" applyFill="1" applyBorder="1" applyAlignment="1">
      <alignment vertical="center" wrapText="1"/>
    </xf>
    <xf numFmtId="176" fontId="20" fillId="0" borderId="2" xfId="11" applyNumberFormat="1" applyFont="1" applyFill="1" applyBorder="1" applyAlignment="1">
      <alignment vertical="center" wrapText="1"/>
    </xf>
    <xf numFmtId="2" fontId="19" fillId="3" borderId="2" xfId="3" applyNumberFormat="1" applyFont="1" applyFill="1" applyBorder="1" applyAlignment="1">
      <alignment horizontal="left" vertical="center" wrapText="1"/>
    </xf>
    <xf numFmtId="0" fontId="20" fillId="0" borderId="2" xfId="3" applyFont="1" applyBorder="1" applyAlignment="1">
      <alignment horizontal="center" vertical="center" wrapText="1"/>
    </xf>
    <xf numFmtId="2" fontId="36" fillId="0" borderId="2" xfId="0" applyNumberFormat="1" applyFont="1" applyBorder="1" applyAlignment="1">
      <alignment horizontal="center" vertical="center"/>
    </xf>
    <xf numFmtId="2" fontId="33" fillId="3" borderId="2" xfId="0" applyNumberFormat="1" applyFont="1" applyFill="1" applyBorder="1"/>
    <xf numFmtId="10" fontId="33" fillId="3" borderId="2" xfId="1" applyNumberFormat="1" applyFont="1" applyFill="1" applyBorder="1" applyAlignment="1">
      <alignment vertical="center"/>
    </xf>
    <xf numFmtId="0" fontId="33" fillId="0" borderId="0" xfId="0" applyFont="1"/>
    <xf numFmtId="2" fontId="33" fillId="3" borderId="2" xfId="0" applyNumberFormat="1" applyFont="1" applyFill="1" applyBorder="1" applyAlignment="1">
      <alignment vertical="center"/>
    </xf>
    <xf numFmtId="0" fontId="33" fillId="0" borderId="0" xfId="0" applyFont="1" applyAlignment="1">
      <alignment vertical="center" wrapText="1"/>
    </xf>
    <xf numFmtId="0" fontId="0" fillId="3" borderId="0" xfId="0" applyFill="1" applyAlignment="1">
      <alignment horizontal="center"/>
    </xf>
    <xf numFmtId="0" fontId="95" fillId="0" borderId="0" xfId="0" applyFont="1"/>
    <xf numFmtId="0" fontId="95" fillId="6" borderId="2" xfId="0" applyFont="1" applyFill="1" applyBorder="1" applyAlignment="1">
      <alignment horizontal="center" wrapText="1"/>
    </xf>
    <xf numFmtId="0" fontId="14" fillId="6" borderId="2" xfId="0" applyFont="1" applyFill="1" applyBorder="1" applyAlignment="1">
      <alignment horizontal="center" wrapText="1"/>
    </xf>
    <xf numFmtId="2" fontId="0" fillId="0" borderId="2" xfId="0" applyNumberFormat="1" applyBorder="1" applyAlignment="1">
      <alignment horizontal="center" vertical="center" wrapText="1"/>
    </xf>
    <xf numFmtId="2" fontId="0" fillId="0" borderId="2" xfId="1" applyNumberFormat="1" applyFont="1" applyBorder="1" applyAlignment="1">
      <alignment horizontal="center" vertical="center" wrapText="1"/>
    </xf>
    <xf numFmtId="9" fontId="0" fillId="0" borderId="2" xfId="1" applyFont="1" applyBorder="1" applyAlignment="1">
      <alignment horizontal="center" vertical="center" wrapText="1"/>
    </xf>
    <xf numFmtId="0" fontId="0" fillId="0" borderId="2" xfId="1" applyNumberFormat="1" applyFont="1" applyBorder="1" applyAlignment="1">
      <alignment horizontal="center" vertical="center" wrapText="1"/>
    </xf>
    <xf numFmtId="1" fontId="0" fillId="0" borderId="2" xfId="0" applyNumberFormat="1" applyBorder="1" applyAlignment="1">
      <alignment horizontal="center" vertical="center" wrapText="1"/>
    </xf>
    <xf numFmtId="166" fontId="0" fillId="0" borderId="2" xfId="0" applyNumberFormat="1" applyBorder="1" applyAlignment="1">
      <alignment horizontal="center" vertical="center" wrapText="1"/>
    </xf>
    <xf numFmtId="2" fontId="0" fillId="0" borderId="4" xfId="1" applyNumberFormat="1" applyFont="1" applyBorder="1" applyAlignment="1">
      <alignment horizontal="center" vertical="center" wrapText="1"/>
    </xf>
    <xf numFmtId="0" fontId="0" fillId="0" borderId="4" xfId="1" applyNumberFormat="1" applyFont="1" applyBorder="1" applyAlignment="1">
      <alignment horizontal="center" vertical="center" wrapText="1"/>
    </xf>
    <xf numFmtId="2" fontId="10" fillId="0" borderId="6" xfId="0" applyNumberFormat="1" applyFont="1" applyBorder="1" applyAlignment="1">
      <alignment horizontal="center" vertical="center" textRotation="90" wrapText="1"/>
    </xf>
    <xf numFmtId="2" fontId="81" fillId="0" borderId="2" xfId="0" applyNumberFormat="1" applyFont="1" applyBorder="1" applyAlignment="1">
      <alignment horizontal="center" vertical="center" wrapText="1"/>
    </xf>
    <xf numFmtId="2" fontId="3" fillId="0" borderId="2" xfId="0" applyNumberFormat="1" applyFont="1" applyBorder="1" applyAlignment="1">
      <alignment horizontal="center" vertical="center" wrapText="1"/>
    </xf>
    <xf numFmtId="0" fontId="3" fillId="0" borderId="2" xfId="0" applyFont="1" applyBorder="1" applyAlignment="1">
      <alignment horizontal="right" wrapText="1"/>
    </xf>
    <xf numFmtId="9" fontId="3" fillId="0" borderId="2" xfId="0" applyNumberFormat="1" applyFont="1" applyBorder="1" applyAlignment="1">
      <alignment horizontal="center" vertical="center" wrapText="1"/>
    </xf>
    <xf numFmtId="2" fontId="0" fillId="0" borderId="0" xfId="0" applyNumberFormat="1" applyAlignment="1">
      <alignment wrapText="1"/>
    </xf>
    <xf numFmtId="0" fontId="11" fillId="0" borderId="2" xfId="0" applyFont="1" applyBorder="1" applyAlignment="1">
      <alignment wrapText="1"/>
    </xf>
    <xf numFmtId="2" fontId="11" fillId="0" borderId="2" xfId="1" applyNumberFormat="1" applyFont="1" applyBorder="1" applyAlignment="1">
      <alignment horizontal="center" vertical="center" wrapText="1"/>
    </xf>
    <xf numFmtId="9" fontId="11" fillId="0" borderId="2" xfId="1" applyFont="1" applyBorder="1" applyAlignment="1">
      <alignment horizontal="center" vertical="center" wrapText="1"/>
    </xf>
    <xf numFmtId="0" fontId="11" fillId="0" borderId="2" xfId="1" applyNumberFormat="1" applyFont="1" applyBorder="1" applyAlignment="1">
      <alignment horizontal="center" vertical="center" wrapText="1"/>
    </xf>
    <xf numFmtId="166" fontId="11" fillId="0" borderId="2" xfId="0" applyNumberFormat="1" applyFont="1" applyBorder="1" applyAlignment="1">
      <alignment horizontal="center" vertical="center" wrapText="1"/>
    </xf>
    <xf numFmtId="2" fontId="11" fillId="0" borderId="2" xfId="1" applyNumberFormat="1" applyFont="1" applyFill="1" applyBorder="1" applyAlignment="1">
      <alignment horizontal="center" vertical="center" wrapText="1"/>
    </xf>
    <xf numFmtId="1" fontId="11" fillId="0" borderId="2" xfId="0" applyNumberFormat="1" applyFont="1" applyBorder="1" applyAlignment="1">
      <alignment horizontal="center" vertical="center" wrapText="1"/>
    </xf>
    <xf numFmtId="2" fontId="11" fillId="0" borderId="4" xfId="1" applyNumberFormat="1" applyFont="1" applyBorder="1" applyAlignment="1">
      <alignment horizontal="center" vertical="center" wrapText="1"/>
    </xf>
    <xf numFmtId="0" fontId="11" fillId="0" borderId="4" xfId="1" applyNumberFormat="1" applyFont="1" applyBorder="1" applyAlignment="1">
      <alignment horizontal="center" vertical="center" wrapText="1"/>
    </xf>
    <xf numFmtId="166" fontId="11" fillId="0" borderId="4" xfId="1" applyNumberFormat="1" applyFont="1" applyBorder="1" applyAlignment="1">
      <alignment horizontal="center" vertical="center" wrapText="1"/>
    </xf>
    <xf numFmtId="0" fontId="13" fillId="0" borderId="6" xfId="0" applyFont="1" applyBorder="1" applyAlignment="1">
      <alignment horizontal="center" vertical="center" textRotation="90" wrapText="1"/>
    </xf>
    <xf numFmtId="2" fontId="13" fillId="0" borderId="6" xfId="0" applyNumberFormat="1" applyFont="1" applyBorder="1" applyAlignment="1">
      <alignment horizontal="center" vertical="center" textRotation="90" wrapText="1"/>
    </xf>
    <xf numFmtId="0" fontId="13" fillId="0" borderId="2" xfId="0" applyFont="1" applyBorder="1" applyAlignment="1">
      <alignment wrapText="1"/>
    </xf>
    <xf numFmtId="2" fontId="13" fillId="0" borderId="2" xfId="0" applyNumberFormat="1" applyFont="1" applyBorder="1" applyAlignment="1">
      <alignment horizontal="center" vertical="center" wrapText="1"/>
    </xf>
    <xf numFmtId="0" fontId="13" fillId="0" borderId="2" xfId="0" applyFont="1" applyBorder="1" applyAlignment="1">
      <alignment horizontal="right" wrapText="1"/>
    </xf>
    <xf numFmtId="0" fontId="13" fillId="0" borderId="2" xfId="0" applyFont="1" applyBorder="1" applyAlignment="1">
      <alignment horizontal="center" vertical="center" wrapText="1"/>
    </xf>
    <xf numFmtId="9" fontId="13" fillId="0" borderId="2" xfId="0" applyNumberFormat="1" applyFont="1" applyBorder="1" applyAlignment="1">
      <alignment horizontal="center" vertical="center" wrapText="1"/>
    </xf>
    <xf numFmtId="2" fontId="0" fillId="3" borderId="2" xfId="0" applyNumberFormat="1" applyFill="1" applyBorder="1" applyAlignment="1">
      <alignment horizontal="right" vertical="center"/>
    </xf>
    <xf numFmtId="0" fontId="93" fillId="0" borderId="0" xfId="430">
      <alignment vertical="center"/>
    </xf>
    <xf numFmtId="0" fontId="93" fillId="0" borderId="0" xfId="430" applyAlignment="1">
      <alignment vertical="center" wrapText="1"/>
    </xf>
    <xf numFmtId="0" fontId="36" fillId="0" borderId="2"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wrapText="1"/>
    </xf>
    <xf numFmtId="0" fontId="6"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0" borderId="0" xfId="0" applyFont="1"/>
    <xf numFmtId="2" fontId="5" fillId="0" borderId="2" xfId="0" applyNumberFormat="1" applyFont="1" applyBorder="1" applyAlignment="1">
      <alignment horizontal="center" vertical="center" wrapText="1"/>
    </xf>
    <xf numFmtId="0" fontId="5" fillId="0" borderId="4" xfId="0" applyFont="1" applyBorder="1" applyAlignment="1">
      <alignment vertical="center" wrapText="1"/>
    </xf>
    <xf numFmtId="9" fontId="5" fillId="0" borderId="2" xfId="0" applyNumberFormat="1" applyFont="1" applyBorder="1" applyAlignment="1">
      <alignment horizontal="center" vertical="center" wrapText="1"/>
    </xf>
    <xf numFmtId="0" fontId="26" fillId="0" borderId="2" xfId="0" applyFont="1" applyBorder="1" applyAlignment="1">
      <alignment horizontal="center"/>
    </xf>
    <xf numFmtId="2" fontId="5" fillId="3" borderId="2" xfId="0" applyNumberFormat="1" applyFont="1" applyFill="1" applyBorder="1" applyAlignment="1">
      <alignment horizontal="center" vertical="center"/>
    </xf>
    <xf numFmtId="2" fontId="5" fillId="3" borderId="2" xfId="0" applyNumberFormat="1" applyFont="1" applyFill="1" applyBorder="1" applyAlignment="1">
      <alignment horizontal="center" vertical="center" wrapText="1"/>
    </xf>
    <xf numFmtId="0" fontId="5" fillId="0" borderId="0" xfId="0" applyFont="1" applyAlignment="1">
      <alignment horizontal="center" vertical="center" wrapText="1"/>
    </xf>
    <xf numFmtId="0" fontId="5" fillId="3" borderId="2" xfId="0" applyFont="1" applyFill="1" applyBorder="1" applyAlignment="1">
      <alignment vertical="center" wrapText="1"/>
    </xf>
    <xf numFmtId="9" fontId="5" fillId="3" borderId="2" xfId="0" applyNumberFormat="1" applyFont="1" applyFill="1" applyBorder="1" applyAlignment="1">
      <alignment horizontal="center" vertical="center" wrapText="1"/>
    </xf>
    <xf numFmtId="0" fontId="5" fillId="3" borderId="0" xfId="0" applyFont="1" applyFill="1"/>
    <xf numFmtId="0" fontId="5" fillId="3" borderId="2" xfId="0" applyFont="1" applyFill="1" applyBorder="1" applyAlignment="1">
      <alignment horizontal="center"/>
    </xf>
    <xf numFmtId="0" fontId="26" fillId="3" borderId="2" xfId="0" applyFont="1" applyFill="1" applyBorder="1" applyAlignment="1">
      <alignment horizontal="center"/>
    </xf>
    <xf numFmtId="0" fontId="11" fillId="0" borderId="0" xfId="0" applyFont="1" applyAlignment="1">
      <alignment horizontal="center" vertical="center"/>
    </xf>
    <xf numFmtId="0" fontId="11" fillId="0" borderId="2" xfId="0" applyFont="1" applyBorder="1" applyAlignment="1">
      <alignment horizontal="center" vertical="center"/>
    </xf>
    <xf numFmtId="0" fontId="0" fillId="0" borderId="0" xfId="0" applyAlignment="1">
      <alignment vertical="center"/>
    </xf>
    <xf numFmtId="0" fontId="19" fillId="0" borderId="29" xfId="3" applyFont="1" applyBorder="1" applyAlignment="1">
      <alignment horizontal="center" vertical="center" wrapText="1"/>
    </xf>
    <xf numFmtId="0" fontId="19" fillId="0" borderId="2" xfId="3" applyFont="1" applyBorder="1" applyAlignment="1">
      <alignment horizontal="center" vertical="center" wrapText="1"/>
    </xf>
    <xf numFmtId="0" fontId="19" fillId="0" borderId="4" xfId="3" applyFont="1" applyBorder="1" applyAlignment="1">
      <alignment horizontal="center" vertical="center" wrapText="1"/>
    </xf>
    <xf numFmtId="0" fontId="19" fillId="0" borderId="44" xfId="3" applyFont="1" applyBorder="1" applyAlignment="1">
      <alignment horizontal="center" vertical="center" wrapText="1"/>
    </xf>
    <xf numFmtId="0" fontId="51" fillId="0" borderId="2" xfId="3" applyFont="1" applyBorder="1" applyAlignment="1">
      <alignment horizontal="center" vertical="center" wrapText="1"/>
    </xf>
    <xf numFmtId="0" fontId="21" fillId="0" borderId="0" xfId="3" applyFont="1" applyAlignment="1">
      <alignment horizontal="center" vertical="center" wrapText="1"/>
    </xf>
    <xf numFmtId="14" fontId="19" fillId="0" borderId="2" xfId="3" applyNumberFormat="1" applyFont="1" applyBorder="1" applyAlignment="1">
      <alignment horizontal="center" vertical="center" wrapText="1"/>
    </xf>
    <xf numFmtId="0" fontId="51" fillId="0" borderId="2" xfId="0" applyFont="1" applyBorder="1" applyAlignment="1">
      <alignment horizontal="center" vertical="center"/>
    </xf>
    <xf numFmtId="0" fontId="11" fillId="0" borderId="0" xfId="0" applyFont="1" applyAlignment="1">
      <alignment wrapText="1"/>
    </xf>
    <xf numFmtId="9" fontId="51" fillId="0" borderId="2" xfId="1" applyFont="1" applyFill="1" applyBorder="1" applyAlignment="1">
      <alignment horizontal="center" vertical="center" wrapText="1"/>
    </xf>
    <xf numFmtId="0" fontId="40" fillId="0" borderId="4" xfId="3" applyFont="1" applyBorder="1" applyAlignment="1">
      <alignment horizontal="center" vertical="center" wrapText="1"/>
    </xf>
    <xf numFmtId="0" fontId="19" fillId="0" borderId="30" xfId="3" applyFont="1" applyBorder="1" applyAlignment="1">
      <alignment horizontal="center" vertical="center" wrapText="1"/>
    </xf>
    <xf numFmtId="0" fontId="19" fillId="0" borderId="25" xfId="3" applyFont="1" applyBorder="1" applyAlignment="1">
      <alignment horizontal="left" vertical="center" wrapText="1"/>
    </xf>
    <xf numFmtId="0" fontId="19" fillId="0" borderId="25" xfId="3" applyFont="1" applyBorder="1" applyAlignment="1">
      <alignment horizontal="center" vertical="center" wrapText="1"/>
    </xf>
    <xf numFmtId="2" fontId="21" fillId="0" borderId="25" xfId="3" applyNumberFormat="1" applyFont="1" applyBorder="1" applyAlignment="1">
      <alignment horizontal="center" vertical="center" wrapText="1"/>
    </xf>
    <xf numFmtId="167" fontId="19" fillId="0" borderId="25" xfId="3" applyNumberFormat="1" applyFont="1" applyBorder="1" applyAlignment="1">
      <alignment horizontal="center" vertical="center" wrapText="1"/>
    </xf>
    <xf numFmtId="9" fontId="19" fillId="0" borderId="25" xfId="1" applyFont="1" applyFill="1" applyBorder="1" applyAlignment="1">
      <alignment horizontal="center" vertical="center" wrapText="1"/>
    </xf>
    <xf numFmtId="2" fontId="19" fillId="0" borderId="25" xfId="3" applyNumberFormat="1" applyFont="1" applyBorder="1" applyAlignment="1">
      <alignment horizontal="center" vertical="center" wrapText="1"/>
    </xf>
    <xf numFmtId="9" fontId="21" fillId="0" borderId="25" xfId="12" applyFont="1" applyFill="1" applyBorder="1" applyAlignment="1">
      <alignment horizontal="center" vertical="center" wrapText="1"/>
    </xf>
    <xf numFmtId="9" fontId="21" fillId="0" borderId="25" xfId="1" applyFont="1" applyFill="1" applyBorder="1" applyAlignment="1">
      <alignment horizontal="center" vertical="center" wrapText="1"/>
    </xf>
    <xf numFmtId="2" fontId="37" fillId="0" borderId="25" xfId="3" applyNumberFormat="1" applyFont="1" applyBorder="1" applyAlignment="1">
      <alignment horizontal="center" vertical="center" wrapText="1"/>
    </xf>
    <xf numFmtId="2" fontId="19" fillId="0" borderId="31" xfId="3" applyNumberFormat="1" applyFont="1" applyBorder="1" applyAlignment="1">
      <alignment horizontal="center" vertical="center" wrapText="1"/>
    </xf>
    <xf numFmtId="2" fontId="72" fillId="0" borderId="25" xfId="3" applyNumberFormat="1" applyFont="1" applyBorder="1" applyAlignment="1">
      <alignment horizontal="center" vertical="center" wrapText="1"/>
    </xf>
    <xf numFmtId="4" fontId="21" fillId="0" borderId="25" xfId="3" applyNumberFormat="1" applyFont="1" applyBorder="1" applyAlignment="1">
      <alignment horizontal="center" vertical="center" wrapText="1"/>
    </xf>
    <xf numFmtId="21" fontId="19" fillId="0" borderId="25" xfId="3" applyNumberFormat="1" applyFont="1" applyBorder="1" applyAlignment="1">
      <alignment horizontal="center" vertical="center" wrapText="1"/>
    </xf>
    <xf numFmtId="49" fontId="19" fillId="0" borderId="25" xfId="3" applyNumberFormat="1" applyFont="1" applyBorder="1" applyAlignment="1">
      <alignment horizontal="center" vertical="center" wrapText="1"/>
    </xf>
    <xf numFmtId="0" fontId="19" fillId="0" borderId="25" xfId="0" applyFont="1" applyBorder="1" applyAlignment="1">
      <alignment horizontal="center" vertical="center"/>
    </xf>
    <xf numFmtId="9" fontId="21" fillId="0" borderId="25" xfId="3" applyNumberFormat="1" applyFont="1" applyBorder="1" applyAlignment="1">
      <alignment horizontal="center" vertical="center"/>
    </xf>
    <xf numFmtId="4" fontId="21" fillId="0" borderId="25" xfId="3" applyNumberFormat="1" applyFont="1" applyBorder="1" applyAlignment="1">
      <alignment horizontal="center" vertical="center"/>
    </xf>
    <xf numFmtId="4" fontId="19" fillId="0" borderId="0" xfId="0" applyNumberFormat="1" applyFont="1"/>
    <xf numFmtId="0" fontId="21" fillId="0" borderId="48" xfId="3" applyFont="1" applyBorder="1" applyAlignment="1">
      <alignment vertical="center" wrapText="1"/>
    </xf>
    <xf numFmtId="0" fontId="21" fillId="0" borderId="48" xfId="3" applyFont="1" applyBorder="1" applyAlignment="1">
      <alignment horizontal="center" vertical="center" wrapText="1"/>
    </xf>
    <xf numFmtId="2" fontId="21" fillId="0" borderId="48" xfId="3" applyNumberFormat="1" applyFont="1" applyBorder="1" applyAlignment="1">
      <alignment horizontal="center" vertical="center" wrapText="1"/>
    </xf>
    <xf numFmtId="167" fontId="19" fillId="0" borderId="48" xfId="0" applyNumberFormat="1" applyFont="1" applyBorder="1" applyAlignment="1">
      <alignment horizontal="center" vertical="center" wrapText="1"/>
    </xf>
    <xf numFmtId="9" fontId="19" fillId="0" borderId="48" xfId="1" applyFont="1" applyFill="1" applyBorder="1" applyAlignment="1">
      <alignment horizontal="center" vertical="center" wrapText="1"/>
    </xf>
    <xf numFmtId="9" fontId="21" fillId="0" borderId="48" xfId="3" applyNumberFormat="1" applyFont="1" applyBorder="1" applyAlignment="1">
      <alignment horizontal="center" vertical="center" wrapText="1"/>
    </xf>
    <xf numFmtId="0" fontId="21" fillId="0" borderId="49" xfId="3" applyFont="1" applyBorder="1" applyAlignment="1">
      <alignment horizontal="center" vertical="center" wrapText="1"/>
    </xf>
    <xf numFmtId="0" fontId="19" fillId="0" borderId="65" xfId="3" applyFont="1" applyBorder="1" applyAlignment="1">
      <alignment horizontal="center" vertical="center" wrapText="1"/>
    </xf>
    <xf numFmtId="0" fontId="19" fillId="0" borderId="2" xfId="3" applyFont="1" applyBorder="1" applyAlignment="1">
      <alignment horizontal="left" vertical="center" wrapText="1"/>
    </xf>
    <xf numFmtId="165" fontId="19" fillId="0" borderId="2" xfId="11" applyFont="1" applyFill="1" applyBorder="1" applyAlignment="1">
      <alignment horizontal="center" vertical="center" wrapText="1"/>
    </xf>
    <xf numFmtId="9" fontId="19" fillId="0" borderId="2" xfId="1" applyFont="1" applyFill="1" applyBorder="1" applyAlignment="1">
      <alignment horizontal="center" vertical="center" wrapText="1"/>
    </xf>
    <xf numFmtId="9" fontId="19" fillId="0" borderId="2" xfId="3" applyNumberFormat="1" applyFont="1" applyBorder="1" applyAlignment="1">
      <alignment horizontal="center" vertical="center" wrapText="1"/>
    </xf>
    <xf numFmtId="9" fontId="21" fillId="0" borderId="2" xfId="1" applyFont="1" applyFill="1" applyBorder="1" applyAlignment="1">
      <alignment horizontal="center" vertical="center" wrapText="1"/>
    </xf>
    <xf numFmtId="165" fontId="19" fillId="0" borderId="2" xfId="86" applyFont="1" applyFill="1" applyBorder="1" applyAlignment="1">
      <alignment horizontal="center" vertical="center" wrapText="1"/>
    </xf>
    <xf numFmtId="0" fontId="19" fillId="0" borderId="2" xfId="3" applyFont="1" applyBorder="1" applyAlignment="1">
      <alignment vertical="center" wrapText="1"/>
    </xf>
    <xf numFmtId="165" fontId="19" fillId="0" borderId="2" xfId="3" applyNumberFormat="1" applyFont="1" applyBorder="1" applyAlignment="1">
      <alignment horizontal="center" vertical="center" wrapText="1"/>
    </xf>
    <xf numFmtId="0" fontId="19" fillId="0" borderId="2" xfId="3" applyFont="1" applyBorder="1" applyAlignment="1">
      <alignment horizontal="right" vertical="center" wrapText="1"/>
    </xf>
    <xf numFmtId="0" fontId="21" fillId="0" borderId="30" xfId="3" applyFont="1" applyBorder="1" applyAlignment="1">
      <alignment horizontal="center" vertical="center" wrapText="1"/>
    </xf>
    <xf numFmtId="0" fontId="21" fillId="0" borderId="25" xfId="3" applyFont="1" applyBorder="1" applyAlignment="1">
      <alignment horizontal="right" vertical="center" wrapText="1"/>
    </xf>
    <xf numFmtId="0" fontId="21" fillId="0" borderId="25" xfId="3" applyFont="1" applyBorder="1" applyAlignment="1">
      <alignment horizontal="center" vertical="center" wrapText="1"/>
    </xf>
    <xf numFmtId="165" fontId="21" fillId="0" borderId="25" xfId="11" applyFont="1" applyFill="1" applyBorder="1" applyAlignment="1">
      <alignment horizontal="center" vertical="center" wrapText="1"/>
    </xf>
    <xf numFmtId="49" fontId="21" fillId="0" borderId="25" xfId="3" applyNumberFormat="1" applyFont="1" applyBorder="1" applyAlignment="1">
      <alignment horizontal="center" vertical="center" wrapText="1"/>
    </xf>
    <xf numFmtId="9" fontId="21" fillId="0" borderId="25" xfId="3" applyNumberFormat="1" applyFont="1" applyBorder="1" applyAlignment="1">
      <alignment horizontal="center" vertical="center" wrapText="1"/>
    </xf>
    <xf numFmtId="0" fontId="21" fillId="0" borderId="31" xfId="3" applyFont="1" applyBorder="1" applyAlignment="1">
      <alignment horizontal="center" vertical="center" wrapText="1"/>
    </xf>
    <xf numFmtId="165" fontId="21" fillId="0" borderId="0" xfId="0" applyNumberFormat="1" applyFont="1" applyAlignment="1">
      <alignment horizontal="center" vertical="center"/>
    </xf>
    <xf numFmtId="0" fontId="21" fillId="0" borderId="0" xfId="0" applyFont="1" applyAlignment="1">
      <alignment horizontal="center" vertical="center"/>
    </xf>
    <xf numFmtId="0" fontId="21" fillId="0" borderId="48" xfId="0" applyFont="1" applyBorder="1" applyAlignment="1">
      <alignment vertical="center" wrapText="1"/>
    </xf>
    <xf numFmtId="0" fontId="19" fillId="0" borderId="48" xfId="3" applyFont="1" applyBorder="1" applyAlignment="1">
      <alignment horizontal="center" vertical="center" wrapText="1"/>
    </xf>
    <xf numFmtId="165" fontId="19" fillId="0" borderId="48" xfId="11" applyFont="1" applyFill="1" applyBorder="1" applyAlignment="1">
      <alignment horizontal="center" vertical="center" wrapText="1"/>
    </xf>
    <xf numFmtId="14" fontId="19" fillId="0" borderId="48" xfId="3" applyNumberFormat="1" applyFont="1" applyBorder="1" applyAlignment="1">
      <alignment horizontal="center" vertical="center" wrapText="1"/>
    </xf>
    <xf numFmtId="0" fontId="19" fillId="0" borderId="49" xfId="3" applyFont="1" applyBorder="1" applyAlignment="1">
      <alignment horizontal="center" vertical="center" wrapText="1"/>
    </xf>
    <xf numFmtId="0" fontId="21" fillId="0" borderId="46" xfId="3" applyFont="1" applyBorder="1" applyAlignment="1">
      <alignment horizontal="left" vertical="center" wrapText="1"/>
    </xf>
    <xf numFmtId="0" fontId="19" fillId="0" borderId="46" xfId="3" applyFont="1" applyBorder="1" applyAlignment="1">
      <alignment horizontal="center" vertical="center" wrapText="1"/>
    </xf>
    <xf numFmtId="165" fontId="19" fillId="0" borderId="46" xfId="11" applyFont="1" applyFill="1" applyBorder="1" applyAlignment="1">
      <alignment horizontal="center" vertical="center" wrapText="1"/>
    </xf>
    <xf numFmtId="14" fontId="19" fillId="0" borderId="46" xfId="3" applyNumberFormat="1" applyFont="1" applyBorder="1" applyAlignment="1">
      <alignment horizontal="center" vertical="center" wrapText="1"/>
    </xf>
    <xf numFmtId="9" fontId="19" fillId="0" borderId="46" xfId="1" applyFont="1" applyFill="1" applyBorder="1" applyAlignment="1">
      <alignment horizontal="center" vertical="center" wrapText="1"/>
    </xf>
    <xf numFmtId="9" fontId="19" fillId="0" borderId="46" xfId="3" applyNumberFormat="1" applyFont="1" applyBorder="1" applyAlignment="1">
      <alignment horizontal="center" vertical="center" wrapText="1"/>
    </xf>
    <xf numFmtId="9" fontId="21" fillId="0" borderId="4" xfId="1" applyFont="1" applyFill="1" applyBorder="1" applyAlignment="1">
      <alignment horizontal="center" vertical="center" wrapText="1"/>
    </xf>
    <xf numFmtId="0" fontId="21" fillId="0" borderId="2" xfId="3" applyFont="1" applyBorder="1" applyAlignment="1">
      <alignment horizontal="right" vertical="center" wrapText="1"/>
    </xf>
    <xf numFmtId="165" fontId="21" fillId="0" borderId="2" xfId="11" applyFont="1" applyFill="1" applyBorder="1" applyAlignment="1">
      <alignment horizontal="center" vertical="center" wrapText="1"/>
    </xf>
    <xf numFmtId="0" fontId="19" fillId="0" borderId="0" xfId="3" applyFont="1" applyAlignment="1">
      <alignment horizontal="center" vertical="center" wrapText="1"/>
    </xf>
    <xf numFmtId="0" fontId="19" fillId="0" borderId="0" xfId="3" applyFont="1" applyAlignment="1">
      <alignment horizontal="left" vertical="center" wrapText="1"/>
    </xf>
    <xf numFmtId="165" fontId="19" fillId="0" borderId="0" xfId="11" applyFont="1" applyFill="1" applyAlignment="1">
      <alignment horizontal="center" vertical="center" wrapText="1"/>
    </xf>
    <xf numFmtId="9" fontId="19" fillId="0" borderId="0" xfId="1" applyFont="1" applyFill="1" applyAlignment="1">
      <alignment horizontal="center" vertical="center" wrapText="1"/>
    </xf>
    <xf numFmtId="9" fontId="21" fillId="0" borderId="0" xfId="1" applyFont="1" applyFill="1" applyAlignment="1">
      <alignment horizontal="center" vertical="center" wrapText="1"/>
    </xf>
    <xf numFmtId="10" fontId="19" fillId="0" borderId="2" xfId="0" applyNumberFormat="1" applyFont="1" applyBorder="1" applyAlignment="1">
      <alignment horizontal="center" vertical="center"/>
    </xf>
    <xf numFmtId="0" fontId="0" fillId="5" borderId="2" xfId="0" applyFill="1" applyBorder="1" applyAlignment="1">
      <alignment horizontal="center" vertical="center" wrapText="1"/>
    </xf>
    <xf numFmtId="0" fontId="0" fillId="5" borderId="2" xfId="0" applyFill="1" applyBorder="1" applyAlignment="1">
      <alignment horizontal="center" vertical="center"/>
    </xf>
    <xf numFmtId="0" fontId="95" fillId="5" borderId="2" xfId="0" applyFont="1" applyFill="1" applyBorder="1" applyAlignment="1">
      <alignment horizontal="center" vertical="center"/>
    </xf>
    <xf numFmtId="49" fontId="0" fillId="0" borderId="2" xfId="0" applyNumberFormat="1" applyBorder="1" applyAlignment="1">
      <alignment horizontal="center" vertical="center"/>
    </xf>
    <xf numFmtId="9" fontId="88" fillId="3" borderId="2" xfId="429" applyFont="1" applyFill="1" applyBorder="1" applyAlignment="1">
      <alignment horizontal="center" vertical="center"/>
    </xf>
    <xf numFmtId="165" fontId="87" fillId="3" borderId="2" xfId="4" applyFont="1" applyFill="1" applyBorder="1" applyAlignment="1">
      <alignment horizontal="center" vertical="center" wrapText="1"/>
    </xf>
    <xf numFmtId="168" fontId="19" fillId="3" borderId="2" xfId="12" applyNumberFormat="1" applyFont="1" applyFill="1" applyBorder="1" applyAlignment="1">
      <alignment horizontal="center" vertical="center" wrapText="1"/>
    </xf>
    <xf numFmtId="0" fontId="4" fillId="3" borderId="2" xfId="0" applyFont="1" applyFill="1" applyBorder="1" applyAlignment="1">
      <alignment horizontal="center" wrapText="1"/>
    </xf>
    <xf numFmtId="2" fontId="19" fillId="3" borderId="2" xfId="0" applyNumberFormat="1" applyFont="1" applyFill="1" applyBorder="1" applyAlignment="1">
      <alignment horizontal="center" vertical="center"/>
    </xf>
    <xf numFmtId="0" fontId="11" fillId="0" borderId="6" xfId="0" applyFont="1" applyBorder="1" applyAlignment="1">
      <alignment vertical="center" wrapText="1"/>
    </xf>
    <xf numFmtId="0" fontId="11" fillId="0" borderId="0" xfId="0" applyFont="1" applyAlignment="1">
      <alignment horizontal="center" vertical="center" wrapText="1"/>
    </xf>
    <xf numFmtId="2" fontId="13" fillId="0" borderId="0" xfId="0" applyNumberFormat="1" applyFont="1" applyAlignment="1">
      <alignment horizontal="center" vertical="center" wrapText="1"/>
    </xf>
    <xf numFmtId="0" fontId="13" fillId="0" borderId="0" xfId="0" applyFont="1" applyAlignment="1">
      <alignment horizontal="center" vertical="center" wrapText="1"/>
    </xf>
    <xf numFmtId="2" fontId="11" fillId="0" borderId="0" xfId="0" applyNumberFormat="1" applyFont="1" applyAlignment="1">
      <alignment horizontal="center" vertical="center" wrapText="1"/>
    </xf>
    <xf numFmtId="9" fontId="13" fillId="0" borderId="0" xfId="0" applyNumberFormat="1" applyFont="1" applyAlignment="1">
      <alignment horizontal="center" vertical="center" wrapText="1"/>
    </xf>
    <xf numFmtId="0" fontId="144" fillId="0" borderId="0" xfId="0" applyFont="1" applyAlignment="1">
      <alignment horizontal="left" wrapText="1"/>
    </xf>
    <xf numFmtId="0" fontId="0" fillId="6" borderId="2" xfId="0" applyFill="1" applyBorder="1" applyAlignment="1">
      <alignment horizontal="center"/>
    </xf>
    <xf numFmtId="0" fontId="13" fillId="0" borderId="2" xfId="0" applyFont="1" applyBorder="1" applyAlignment="1">
      <alignment horizontal="left" wrapText="1"/>
    </xf>
    <xf numFmtId="0" fontId="127" fillId="0" borderId="0" xfId="0" applyFont="1" applyAlignment="1">
      <alignment horizontal="left" wrapText="1"/>
    </xf>
    <xf numFmtId="10" fontId="11" fillId="0" borderId="2" xfId="0" applyNumberFormat="1" applyFont="1" applyBorder="1" applyAlignment="1">
      <alignment horizontal="center" vertical="center" wrapText="1"/>
    </xf>
    <xf numFmtId="0" fontId="5" fillId="3" borderId="2" xfId="0" applyFont="1" applyFill="1" applyBorder="1" applyAlignment="1">
      <alignment horizontal="left" vertical="center" wrapText="1"/>
    </xf>
    <xf numFmtId="9" fontId="5" fillId="3" borderId="2" xfId="0" applyNumberFormat="1" applyFont="1" applyFill="1" applyBorder="1" applyAlignment="1">
      <alignment horizontal="center" vertical="center"/>
    </xf>
    <xf numFmtId="0" fontId="5" fillId="0" borderId="0" xfId="0" applyFont="1" applyAlignment="1">
      <alignment vertical="center" wrapText="1"/>
    </xf>
    <xf numFmtId="0" fontId="5" fillId="0" borderId="3" xfId="0" applyFont="1" applyBorder="1" applyAlignment="1">
      <alignment horizontal="center" vertical="center" wrapText="1"/>
    </xf>
    <xf numFmtId="0" fontId="6" fillId="3" borderId="2" xfId="0" applyFont="1" applyFill="1" applyBorder="1" applyAlignment="1">
      <alignment horizontal="center" vertical="center" wrapText="1"/>
    </xf>
    <xf numFmtId="9" fontId="5" fillId="0" borderId="0" xfId="0" applyNumberFormat="1" applyFont="1" applyAlignment="1">
      <alignment horizontal="center" vertical="center"/>
    </xf>
    <xf numFmtId="2" fontId="5" fillId="0" borderId="0" xfId="0" applyNumberFormat="1" applyFont="1" applyAlignment="1">
      <alignment horizontal="center" vertical="center" wrapText="1"/>
    </xf>
    <xf numFmtId="0" fontId="5" fillId="3" borderId="0" xfId="0" applyFont="1" applyFill="1" applyAlignment="1">
      <alignment horizontal="center" vertical="center" wrapText="1"/>
    </xf>
    <xf numFmtId="0" fontId="5" fillId="3" borderId="0" xfId="0" applyFont="1" applyFill="1" applyAlignment="1">
      <alignment horizontal="center" vertical="center"/>
    </xf>
    <xf numFmtId="2" fontId="5" fillId="0" borderId="0" xfId="0" applyNumberFormat="1" applyFont="1" applyAlignment="1">
      <alignment horizontal="center" vertical="center"/>
    </xf>
    <xf numFmtId="2" fontId="5" fillId="3" borderId="0" xfId="0" applyNumberFormat="1" applyFont="1" applyFill="1" applyAlignment="1">
      <alignment horizontal="center" vertical="center"/>
    </xf>
    <xf numFmtId="9" fontId="5" fillId="3" borderId="0" xfId="0" applyNumberFormat="1" applyFont="1" applyFill="1" applyAlignment="1">
      <alignment horizontal="center" vertical="center"/>
    </xf>
    <xf numFmtId="2" fontId="5" fillId="3" borderId="0" xfId="0" applyNumberFormat="1" applyFont="1" applyFill="1" applyAlignment="1">
      <alignment horizontal="center" vertical="center" wrapText="1"/>
    </xf>
    <xf numFmtId="2" fontId="0" fillId="3" borderId="0" xfId="0" applyNumberFormat="1" applyFill="1"/>
    <xf numFmtId="0" fontId="0" fillId="3" borderId="0" xfId="0" applyFill="1" applyAlignment="1">
      <alignment vertical="center"/>
    </xf>
    <xf numFmtId="0" fontId="5" fillId="3" borderId="0" xfId="0" applyFont="1" applyFill="1" applyAlignment="1">
      <alignment horizontal="center"/>
    </xf>
    <xf numFmtId="168" fontId="5" fillId="3" borderId="2" xfId="0" applyNumberFormat="1" applyFont="1" applyFill="1" applyBorder="1" applyAlignment="1">
      <alignment horizontal="center" vertical="center"/>
    </xf>
    <xf numFmtId="169" fontId="5" fillId="3" borderId="2" xfId="0" applyNumberFormat="1" applyFont="1" applyFill="1" applyBorder="1" applyAlignment="1">
      <alignment horizontal="center" vertical="center"/>
    </xf>
    <xf numFmtId="0" fontId="164" fillId="0" borderId="0" xfId="830"/>
    <xf numFmtId="0" fontId="165" fillId="0" borderId="0" xfId="830" applyFont="1"/>
    <xf numFmtId="0" fontId="167" fillId="0" borderId="0" xfId="830" applyFont="1"/>
    <xf numFmtId="0" fontId="169" fillId="0" borderId="2" xfId="830" applyFont="1" applyBorder="1" applyAlignment="1">
      <alignment horizontal="center" vertical="center"/>
    </xf>
    <xf numFmtId="0" fontId="164" fillId="0" borderId="2" xfId="830" applyBorder="1" applyAlignment="1">
      <alignment horizontal="center" vertical="center"/>
    </xf>
    <xf numFmtId="2" fontId="164" fillId="0" borderId="2" xfId="830" applyNumberFormat="1" applyBorder="1" applyAlignment="1">
      <alignment horizontal="center"/>
    </xf>
    <xf numFmtId="2" fontId="169" fillId="0" borderId="2" xfId="830" applyNumberFormat="1" applyFont="1" applyBorder="1" applyAlignment="1">
      <alignment horizontal="center" vertical="center"/>
    </xf>
    <xf numFmtId="0" fontId="164" fillId="0" borderId="4" xfId="830" applyBorder="1" applyAlignment="1">
      <alignment horizontal="center" vertical="center"/>
    </xf>
    <xf numFmtId="2" fontId="164" fillId="0" borderId="2" xfId="830" applyNumberFormat="1" applyBorder="1" applyAlignment="1">
      <alignment horizontal="center" vertical="center"/>
    </xf>
    <xf numFmtId="0" fontId="164" fillId="0" borderId="6" xfId="830" applyBorder="1" applyAlignment="1">
      <alignment horizontal="center" vertical="center"/>
    </xf>
    <xf numFmtId="2" fontId="164" fillId="0" borderId="0" xfId="830" applyNumberFormat="1"/>
    <xf numFmtId="0" fontId="168" fillId="0" borderId="0" xfId="830" applyFont="1"/>
    <xf numFmtId="170" fontId="164" fillId="0" borderId="0" xfId="830" applyNumberFormat="1"/>
    <xf numFmtId="0" fontId="165" fillId="0" borderId="0" xfId="830" applyFont="1" applyAlignment="1">
      <alignment vertical="center"/>
    </xf>
    <xf numFmtId="0" fontId="165" fillId="0" borderId="0" xfId="830" applyFont="1" applyAlignment="1">
      <alignment horizontal="center" vertical="center"/>
    </xf>
    <xf numFmtId="198" fontId="169" fillId="0" borderId="0" xfId="830" applyNumberFormat="1" applyFont="1" applyAlignment="1">
      <alignment vertical="center"/>
    </xf>
    <xf numFmtId="0" fontId="174" fillId="0" borderId="0" xfId="830" applyFont="1"/>
    <xf numFmtId="0" fontId="173" fillId="0" borderId="0" xfId="830" applyFont="1"/>
    <xf numFmtId="0" fontId="168" fillId="0" borderId="0" xfId="830" applyFont="1" applyAlignment="1">
      <alignment horizontal="left"/>
    </xf>
    <xf numFmtId="10" fontId="169" fillId="0" borderId="2" xfId="830" applyNumberFormat="1" applyFont="1" applyBorder="1" applyAlignment="1">
      <alignment horizontal="center" vertical="center"/>
    </xf>
    <xf numFmtId="10" fontId="165" fillId="0" borderId="2" xfId="830" applyNumberFormat="1" applyFont="1" applyBorder="1" applyAlignment="1">
      <alignment horizontal="center" vertical="center"/>
    </xf>
    <xf numFmtId="170" fontId="165" fillId="0" borderId="2" xfId="830" applyNumberFormat="1" applyFont="1" applyBorder="1" applyAlignment="1">
      <alignment horizontal="center" vertical="center"/>
    </xf>
    <xf numFmtId="9" fontId="169" fillId="0" borderId="2" xfId="830" applyNumberFormat="1" applyFont="1" applyBorder="1" applyAlignment="1">
      <alignment horizontal="center" vertical="center"/>
    </xf>
    <xf numFmtId="0" fontId="164" fillId="0" borderId="14" xfId="830" applyBorder="1" applyAlignment="1">
      <alignment horizontal="center" vertical="center"/>
    </xf>
    <xf numFmtId="9" fontId="164" fillId="0" borderId="6" xfId="830" applyNumberFormat="1" applyBorder="1" applyAlignment="1">
      <alignment horizontal="center" vertical="center"/>
    </xf>
    <xf numFmtId="10" fontId="166" fillId="0" borderId="2" xfId="830" applyNumberFormat="1" applyFont="1" applyBorder="1" applyAlignment="1">
      <alignment horizontal="center" vertical="center"/>
    </xf>
    <xf numFmtId="170" fontId="166" fillId="0" borderId="2" xfId="830" applyNumberFormat="1" applyFont="1" applyBorder="1" applyAlignment="1">
      <alignment horizontal="center" vertical="center"/>
    </xf>
    <xf numFmtId="0" fontId="164" fillId="0" borderId="2" xfId="830" applyBorder="1" applyAlignment="1">
      <alignment horizontal="center" vertical="center" wrapText="1"/>
    </xf>
    <xf numFmtId="0" fontId="166" fillId="6" borderId="2" xfId="830" applyFont="1" applyFill="1" applyBorder="1" applyAlignment="1">
      <alignment horizontal="center" vertical="center" wrapText="1"/>
    </xf>
    <xf numFmtId="0" fontId="166" fillId="3" borderId="2" xfId="830" applyFont="1" applyFill="1" applyBorder="1" applyAlignment="1">
      <alignment horizontal="center" vertical="center" wrapText="1"/>
    </xf>
    <xf numFmtId="0" fontId="166" fillId="0" borderId="4" xfId="830" applyFont="1" applyBorder="1" applyAlignment="1">
      <alignment horizontal="left" vertical="center" wrapText="1"/>
    </xf>
    <xf numFmtId="0" fontId="166" fillId="3" borderId="4" xfId="830" applyFont="1" applyFill="1" applyBorder="1" applyAlignment="1">
      <alignment horizontal="center" vertical="center" wrapText="1"/>
    </xf>
    <xf numFmtId="0" fontId="164" fillId="3" borderId="4" xfId="830" applyFill="1" applyBorder="1" applyAlignment="1">
      <alignment vertical="center" wrapText="1"/>
    </xf>
    <xf numFmtId="9" fontId="169" fillId="0" borderId="4" xfId="830" applyNumberFormat="1" applyFont="1" applyBorder="1" applyAlignment="1">
      <alignment vertical="center"/>
    </xf>
    <xf numFmtId="0" fontId="169" fillId="0" borderId="4" xfId="830" applyFont="1" applyBorder="1" applyAlignment="1">
      <alignment vertical="center"/>
    </xf>
    <xf numFmtId="0" fontId="166" fillId="3" borderId="4" xfId="830" applyFont="1" applyFill="1" applyBorder="1" applyAlignment="1">
      <alignment vertical="center" wrapText="1"/>
    </xf>
    <xf numFmtId="0" fontId="164" fillId="0" borderId="4" xfId="830" applyBorder="1" applyAlignment="1">
      <alignment horizontal="left" vertical="center" wrapText="1"/>
    </xf>
    <xf numFmtId="170" fontId="164" fillId="3" borderId="2" xfId="830" applyNumberFormat="1" applyFill="1" applyBorder="1" applyAlignment="1">
      <alignment horizontal="center" vertical="center" wrapText="1"/>
    </xf>
    <xf numFmtId="9" fontId="164" fillId="3" borderId="2" xfId="830" applyNumberFormat="1" applyFill="1" applyBorder="1" applyAlignment="1">
      <alignment horizontal="center" vertical="center" wrapText="1"/>
    </xf>
    <xf numFmtId="0" fontId="164" fillId="0" borderId="14" xfId="830" applyBorder="1" applyAlignment="1">
      <alignment horizontal="center"/>
    </xf>
    <xf numFmtId="0" fontId="166" fillId="0" borderId="2" xfId="830" applyFont="1" applyBorder="1" applyAlignment="1">
      <alignment horizontal="right"/>
    </xf>
    <xf numFmtId="9" fontId="164" fillId="0" borderId="2" xfId="831" applyFont="1" applyBorder="1" applyAlignment="1">
      <alignment horizontal="center" vertical="center"/>
    </xf>
    <xf numFmtId="9" fontId="165" fillId="0" borderId="2" xfId="830" applyNumberFormat="1" applyFont="1" applyBorder="1" applyAlignment="1">
      <alignment horizontal="center" vertical="center"/>
    </xf>
    <xf numFmtId="0" fontId="164" fillId="0" borderId="6" xfId="830" applyBorder="1" applyAlignment="1">
      <alignment horizontal="center"/>
    </xf>
    <xf numFmtId="0" fontId="166" fillId="0" borderId="6" xfId="830" applyFont="1" applyBorder="1" applyAlignment="1">
      <alignment horizontal="right"/>
    </xf>
    <xf numFmtId="170" fontId="166" fillId="0" borderId="6" xfId="830" applyNumberFormat="1" applyFont="1" applyBorder="1" applyAlignment="1">
      <alignment horizontal="center" vertical="center"/>
    </xf>
    <xf numFmtId="10" fontId="164" fillId="0" borderId="6" xfId="831" applyNumberFormat="1" applyFont="1" applyBorder="1" applyAlignment="1">
      <alignment horizontal="center" vertical="center"/>
    </xf>
    <xf numFmtId="2" fontId="164" fillId="0" borderId="5" xfId="830" applyNumberFormat="1" applyBorder="1" applyAlignment="1">
      <alignment horizontal="center" vertical="center"/>
    </xf>
    <xf numFmtId="10" fontId="166" fillId="0" borderId="2" xfId="831" applyNumberFormat="1" applyFont="1" applyBorder="1" applyAlignment="1">
      <alignment horizontal="center" vertical="center"/>
    </xf>
    <xf numFmtId="2" fontId="164" fillId="0" borderId="4" xfId="830" applyNumberFormat="1" applyBorder="1" applyAlignment="1">
      <alignment horizontal="center" vertical="center"/>
    </xf>
    <xf numFmtId="9" fontId="164" fillId="0" borderId="4" xfId="830" applyNumberFormat="1" applyBorder="1" applyAlignment="1">
      <alignment horizontal="center" vertical="center"/>
    </xf>
    <xf numFmtId="174" fontId="166" fillId="0" borderId="2" xfId="830" applyNumberFormat="1" applyFont="1" applyBorder="1" applyAlignment="1">
      <alignment horizontal="center" vertical="center"/>
    </xf>
    <xf numFmtId="0" fontId="166" fillId="0" borderId="0" xfId="830" applyFont="1" applyAlignment="1">
      <alignment horizontal="right"/>
    </xf>
    <xf numFmtId="10" fontId="166" fillId="0" borderId="0" xfId="830" applyNumberFormat="1" applyFont="1" applyAlignment="1">
      <alignment horizontal="center"/>
    </xf>
    <xf numFmtId="10" fontId="166" fillId="0" borderId="0" xfId="830" applyNumberFormat="1" applyFont="1"/>
    <xf numFmtId="10" fontId="166" fillId="0" borderId="0" xfId="830" applyNumberFormat="1" applyFont="1" applyAlignment="1">
      <alignment horizontal="left"/>
    </xf>
    <xf numFmtId="0" fontId="169" fillId="0" borderId="4" xfId="830" quotePrefix="1" applyFont="1" applyBorder="1" applyAlignment="1">
      <alignment horizontal="center" vertical="center"/>
    </xf>
    <xf numFmtId="0" fontId="164" fillId="0" borderId="0" xfId="833"/>
    <xf numFmtId="0" fontId="165" fillId="0" borderId="0" xfId="833" applyFont="1"/>
    <xf numFmtId="0" fontId="166" fillId="0" borderId="0" xfId="833" applyFont="1"/>
    <xf numFmtId="0" fontId="165" fillId="0" borderId="2" xfId="833" applyFont="1" applyBorder="1" applyAlignment="1">
      <alignment horizontal="center" vertical="center" wrapText="1"/>
    </xf>
    <xf numFmtId="0" fontId="164" fillId="0" borderId="2" xfId="833" applyBorder="1"/>
    <xf numFmtId="10" fontId="164" fillId="0" borderId="2" xfId="833" applyNumberFormat="1" applyBorder="1" applyAlignment="1">
      <alignment horizontal="center" vertical="center"/>
    </xf>
    <xf numFmtId="0" fontId="165" fillId="0" borderId="0" xfId="833" applyFont="1" applyAlignment="1">
      <alignment horizontal="left"/>
    </xf>
    <xf numFmtId="0" fontId="171" fillId="0" borderId="5" xfId="833" applyFont="1" applyBorder="1" applyAlignment="1">
      <alignment horizontal="center" vertical="center"/>
    </xf>
    <xf numFmtId="0" fontId="171" fillId="0" borderId="6" xfId="833" applyFont="1" applyBorder="1" applyAlignment="1">
      <alignment horizontal="center" vertical="center"/>
    </xf>
    <xf numFmtId="0" fontId="166" fillId="0" borderId="0" xfId="833" applyFont="1" applyAlignment="1">
      <alignment vertical="center"/>
    </xf>
    <xf numFmtId="0" fontId="169" fillId="0" borderId="0" xfId="833" applyFont="1" applyAlignment="1">
      <alignment horizontal="left"/>
    </xf>
    <xf numFmtId="2" fontId="165" fillId="0" borderId="0" xfId="833" applyNumberFormat="1" applyFont="1" applyAlignment="1">
      <alignment horizontal="left"/>
    </xf>
    <xf numFmtId="0" fontId="165" fillId="0" borderId="2" xfId="833" applyFont="1" applyBorder="1" applyAlignment="1">
      <alignment horizontal="center" vertical="center"/>
    </xf>
    <xf numFmtId="0" fontId="170" fillId="6" borderId="2" xfId="833" applyFont="1" applyFill="1" applyBorder="1" applyAlignment="1">
      <alignment horizontal="center" vertical="center" wrapText="1"/>
    </xf>
    <xf numFmtId="2" fontId="172" fillId="0" borderId="2" xfId="833" applyNumberFormat="1" applyFont="1" applyBorder="1" applyAlignment="1">
      <alignment horizontal="center" vertical="center" wrapText="1"/>
    </xf>
    <xf numFmtId="2" fontId="171" fillId="0" borderId="2" xfId="833" applyNumberFormat="1" applyFont="1" applyBorder="1" applyAlignment="1">
      <alignment horizontal="left" vertical="center" wrapText="1"/>
    </xf>
    <xf numFmtId="1" fontId="171" fillId="0" borderId="5" xfId="833" applyNumberFormat="1" applyFont="1" applyBorder="1" applyAlignment="1">
      <alignment horizontal="center" vertical="center" wrapText="1"/>
    </xf>
    <xf numFmtId="2" fontId="172" fillId="0" borderId="20" xfId="833" applyNumberFormat="1" applyFont="1" applyBorder="1" applyAlignment="1">
      <alignment vertical="center" wrapText="1"/>
    </xf>
    <xf numFmtId="9" fontId="172" fillId="0" borderId="2" xfId="833" applyNumberFormat="1" applyFont="1" applyBorder="1" applyAlignment="1">
      <alignment horizontal="center" vertical="center" wrapText="1"/>
    </xf>
    <xf numFmtId="170" fontId="172" fillId="0" borderId="14" xfId="833" applyNumberFormat="1" applyFont="1" applyBorder="1" applyAlignment="1">
      <alignment horizontal="center" vertical="center" wrapText="1"/>
    </xf>
    <xf numFmtId="9" fontId="172" fillId="0" borderId="14" xfId="833" applyNumberFormat="1" applyFont="1" applyBorder="1" applyAlignment="1">
      <alignment horizontal="center" vertical="center" wrapText="1"/>
    </xf>
    <xf numFmtId="9" fontId="164" fillId="0" borderId="14" xfId="833" applyNumberFormat="1" applyBorder="1" applyAlignment="1">
      <alignment horizontal="center" vertical="center"/>
    </xf>
    <xf numFmtId="0" fontId="173" fillId="0" borderId="8" xfId="833" applyFont="1" applyBorder="1" applyAlignment="1">
      <alignment vertical="center" wrapText="1"/>
    </xf>
    <xf numFmtId="9" fontId="173" fillId="0" borderId="18" xfId="833" applyNumberFormat="1" applyFont="1" applyBorder="1" applyAlignment="1">
      <alignment horizontal="center" vertical="center" wrapText="1"/>
    </xf>
    <xf numFmtId="170" fontId="172" fillId="0" borderId="6" xfId="833" applyNumberFormat="1" applyFont="1" applyBorder="1" applyAlignment="1">
      <alignment horizontal="center" vertical="center" wrapText="1"/>
    </xf>
    <xf numFmtId="9" fontId="164" fillId="0" borderId="6" xfId="833" applyNumberFormat="1" applyBorder="1" applyAlignment="1">
      <alignment horizontal="center" vertical="center"/>
    </xf>
    <xf numFmtId="10" fontId="164" fillId="0" borderId="14" xfId="833" applyNumberFormat="1" applyBorder="1" applyAlignment="1">
      <alignment horizontal="center" vertical="center"/>
    </xf>
    <xf numFmtId="9" fontId="164" fillId="0" borderId="14" xfId="834" applyFont="1" applyBorder="1" applyAlignment="1">
      <alignment horizontal="center" vertical="center"/>
    </xf>
    <xf numFmtId="0" fontId="173" fillId="0" borderId="8" xfId="833" applyFont="1" applyBorder="1" applyAlignment="1">
      <alignment horizontal="left" vertical="center" wrapText="1"/>
    </xf>
    <xf numFmtId="9" fontId="173" fillId="0" borderId="8" xfId="833" applyNumberFormat="1" applyFont="1" applyBorder="1" applyAlignment="1">
      <alignment horizontal="center" vertical="center" wrapText="1"/>
    </xf>
    <xf numFmtId="170" fontId="172" fillId="0" borderId="2" xfId="833" applyNumberFormat="1" applyFont="1" applyBorder="1" applyAlignment="1">
      <alignment horizontal="center" vertical="center" wrapText="1"/>
    </xf>
    <xf numFmtId="9" fontId="164" fillId="0" borderId="2" xfId="833" applyNumberFormat="1" applyBorder="1" applyAlignment="1">
      <alignment horizontal="center" vertical="center"/>
    </xf>
    <xf numFmtId="0" fontId="171" fillId="0" borderId="2" xfId="833" applyFont="1" applyBorder="1" applyAlignment="1">
      <alignment vertical="center"/>
    </xf>
    <xf numFmtId="170" fontId="171" fillId="0" borderId="2" xfId="833" applyNumberFormat="1" applyFont="1" applyBorder="1" applyAlignment="1">
      <alignment horizontal="center" vertical="center" wrapText="1"/>
    </xf>
    <xf numFmtId="2" fontId="171" fillId="0" borderId="2" xfId="833" applyNumberFormat="1" applyFont="1" applyBorder="1" applyAlignment="1">
      <alignment horizontal="center" vertical="center" wrapText="1"/>
    </xf>
    <xf numFmtId="10" fontId="166" fillId="0" borderId="2" xfId="833" applyNumberFormat="1" applyFont="1" applyBorder="1" applyAlignment="1">
      <alignment horizontal="center" vertical="center"/>
    </xf>
    <xf numFmtId="170" fontId="166" fillId="0" borderId="2" xfId="833" applyNumberFormat="1" applyFont="1" applyBorder="1" applyAlignment="1">
      <alignment horizontal="center" vertical="center"/>
    </xf>
    <xf numFmtId="10" fontId="166" fillId="0" borderId="14" xfId="833" applyNumberFormat="1" applyFont="1" applyBorder="1" applyAlignment="1">
      <alignment horizontal="center" vertical="center"/>
    </xf>
    <xf numFmtId="170" fontId="166" fillId="0" borderId="14" xfId="833" applyNumberFormat="1" applyFont="1" applyBorder="1" applyAlignment="1">
      <alignment horizontal="center" vertical="center"/>
    </xf>
    <xf numFmtId="0" fontId="171" fillId="0" borderId="0" xfId="833" applyFont="1" applyAlignment="1">
      <alignment horizontal="center" vertical="center"/>
    </xf>
    <xf numFmtId="10" fontId="166" fillId="0" borderId="12" xfId="833" applyNumberFormat="1" applyFont="1" applyBorder="1" applyAlignment="1">
      <alignment horizontal="left" vertical="center"/>
    </xf>
    <xf numFmtId="10" fontId="166" fillId="0" borderId="0" xfId="833" applyNumberFormat="1" applyFont="1" applyAlignment="1">
      <alignment vertical="center"/>
    </xf>
    <xf numFmtId="9" fontId="166" fillId="0" borderId="0" xfId="833" applyNumberFormat="1" applyFont="1" applyAlignment="1">
      <alignment vertical="center"/>
    </xf>
    <xf numFmtId="9" fontId="166" fillId="0" borderId="0" xfId="833" applyNumberFormat="1" applyFont="1" applyAlignment="1">
      <alignment horizontal="center" vertical="center"/>
    </xf>
    <xf numFmtId="0" fontId="164" fillId="0" borderId="0" xfId="833" applyAlignment="1">
      <alignment horizontal="center" vertical="center"/>
    </xf>
    <xf numFmtId="9" fontId="166" fillId="0" borderId="0" xfId="833" applyNumberFormat="1" applyFont="1" applyAlignment="1">
      <alignment horizontal="right" vertical="center"/>
    </xf>
    <xf numFmtId="2" fontId="166" fillId="0" borderId="0" xfId="833" applyNumberFormat="1" applyFont="1" applyAlignment="1">
      <alignment vertical="center"/>
    </xf>
    <xf numFmtId="2" fontId="171" fillId="0" borderId="4" xfId="833" quotePrefix="1" applyNumberFormat="1" applyFont="1" applyBorder="1" applyAlignment="1">
      <alignment horizontal="center" vertical="center" wrapText="1"/>
    </xf>
    <xf numFmtId="0" fontId="164" fillId="0" borderId="14" xfId="833" quotePrefix="1" applyBorder="1" applyAlignment="1">
      <alignment horizontal="center" vertical="center"/>
    </xf>
    <xf numFmtId="10" fontId="164" fillId="0" borderId="14" xfId="833" quotePrefix="1" applyNumberFormat="1" applyBorder="1" applyAlignment="1">
      <alignment horizontal="center" vertical="center"/>
    </xf>
    <xf numFmtId="0" fontId="164" fillId="0" borderId="0" xfId="835"/>
    <xf numFmtId="0" fontId="165" fillId="0" borderId="0" xfId="835" applyFont="1"/>
    <xf numFmtId="0" fontId="167" fillId="0" borderId="0" xfId="835" applyFont="1"/>
    <xf numFmtId="0" fontId="168" fillId="0" borderId="2" xfId="835" applyFont="1" applyBorder="1" applyAlignment="1">
      <alignment horizontal="center" vertical="center" wrapText="1"/>
    </xf>
    <xf numFmtId="0" fontId="169" fillId="0" borderId="2" xfId="835" applyFont="1" applyBorder="1" applyAlignment="1">
      <alignment horizontal="center" vertical="center"/>
    </xf>
    <xf numFmtId="0" fontId="169" fillId="0" borderId="0" xfId="835" applyFont="1"/>
    <xf numFmtId="0" fontId="168" fillId="0" borderId="0" xfId="835" applyFont="1"/>
    <xf numFmtId="0" fontId="168" fillId="6" borderId="2" xfId="835" applyFont="1" applyFill="1" applyBorder="1" applyAlignment="1">
      <alignment horizontal="center" vertical="center" wrapText="1"/>
    </xf>
    <xf numFmtId="0" fontId="165" fillId="0" borderId="0" xfId="835" applyFont="1" applyAlignment="1">
      <alignment vertical="center"/>
    </xf>
    <xf numFmtId="0" fontId="165" fillId="0" borderId="0" xfId="835" applyFont="1" applyAlignment="1">
      <alignment horizontal="center" vertical="center"/>
    </xf>
    <xf numFmtId="198" fontId="169" fillId="0" borderId="0" xfId="835" applyNumberFormat="1" applyFont="1" applyAlignment="1">
      <alignment vertical="center"/>
    </xf>
    <xf numFmtId="0" fontId="174" fillId="0" borderId="0" xfId="835" applyFont="1"/>
    <xf numFmtId="0" fontId="173" fillId="0" borderId="0" xfId="835" applyFont="1"/>
    <xf numFmtId="0" fontId="168" fillId="0" borderId="0" xfId="835" applyFont="1" applyAlignment="1">
      <alignment horizontal="left"/>
    </xf>
    <xf numFmtId="0" fontId="168" fillId="0" borderId="2" xfId="835" applyFont="1" applyBorder="1" applyAlignment="1">
      <alignment horizontal="center" vertical="center"/>
    </xf>
    <xf numFmtId="0" fontId="174" fillId="0" borderId="2" xfId="835" applyFont="1" applyBorder="1" applyAlignment="1">
      <alignment horizontal="center" vertical="center"/>
    </xf>
    <xf numFmtId="0" fontId="174" fillId="0" borderId="4" xfId="835" applyFont="1" applyBorder="1" applyAlignment="1">
      <alignment horizontal="center" vertical="center"/>
    </xf>
    <xf numFmtId="2" fontId="174" fillId="0" borderId="4" xfId="835" applyNumberFormat="1" applyFont="1" applyBorder="1" applyAlignment="1">
      <alignment horizontal="center" vertical="center"/>
    </xf>
    <xf numFmtId="170" fontId="169" fillId="0" borderId="2" xfId="835" applyNumberFormat="1" applyFont="1" applyBorder="1" applyAlignment="1">
      <alignment horizontal="center" vertical="center"/>
    </xf>
    <xf numFmtId="0" fontId="174" fillId="0" borderId="6" xfId="835" applyFont="1" applyBorder="1" applyAlignment="1">
      <alignment horizontal="center"/>
    </xf>
    <xf numFmtId="0" fontId="167" fillId="0" borderId="2" xfId="835" applyFont="1" applyBorder="1" applyAlignment="1">
      <alignment horizontal="right"/>
    </xf>
    <xf numFmtId="2" fontId="167" fillId="0" borderId="2" xfId="835" applyNumberFormat="1" applyFont="1" applyBorder="1" applyAlignment="1">
      <alignment horizontal="center" vertical="center"/>
    </xf>
    <xf numFmtId="9" fontId="174" fillId="0" borderId="2" xfId="836" applyFont="1" applyBorder="1" applyAlignment="1">
      <alignment horizontal="center" vertical="center"/>
    </xf>
    <xf numFmtId="10" fontId="165" fillId="0" borderId="2" xfId="835" applyNumberFormat="1" applyFont="1" applyBorder="1" applyAlignment="1">
      <alignment horizontal="center" vertical="center"/>
    </xf>
    <xf numFmtId="170" fontId="165" fillId="0" borderId="2" xfId="835" applyNumberFormat="1" applyFont="1" applyBorder="1" applyAlignment="1">
      <alignment horizontal="center" vertical="center"/>
    </xf>
    <xf numFmtId="0" fontId="167" fillId="0" borderId="0" xfId="835" applyFont="1" applyAlignment="1">
      <alignment horizontal="right"/>
    </xf>
    <xf numFmtId="0" fontId="165" fillId="0" borderId="0" xfId="835" applyFont="1" applyAlignment="1">
      <alignment horizontal="center"/>
    </xf>
    <xf numFmtId="170" fontId="169" fillId="0" borderId="0" xfId="835" applyNumberFormat="1" applyFont="1"/>
    <xf numFmtId="2" fontId="169" fillId="0" borderId="0" xfId="835" applyNumberFormat="1" applyFont="1"/>
    <xf numFmtId="0" fontId="168" fillId="6" borderId="4" xfId="835" applyFont="1" applyFill="1" applyBorder="1" applyAlignment="1">
      <alignment horizontal="center" vertical="center" wrapText="1"/>
    </xf>
    <xf numFmtId="0" fontId="167" fillId="0" borderId="11" xfId="835" applyFont="1" applyBorder="1" applyAlignment="1">
      <alignment horizontal="left" vertical="top" wrapText="1"/>
    </xf>
    <xf numFmtId="0" fontId="174" fillId="0" borderId="5" xfId="835" applyFont="1" applyBorder="1" applyAlignment="1">
      <alignment horizontal="center" vertical="center"/>
    </xf>
    <xf numFmtId="0" fontId="167" fillId="0" borderId="11" xfId="835" applyFont="1" applyBorder="1" applyAlignment="1">
      <alignment horizontal="left" vertical="center" wrapText="1"/>
    </xf>
    <xf numFmtId="9" fontId="169" fillId="0" borderId="2" xfId="835" applyNumberFormat="1" applyFont="1" applyBorder="1" applyAlignment="1">
      <alignment horizontal="center" vertical="center"/>
    </xf>
    <xf numFmtId="0" fontId="174" fillId="0" borderId="6" xfId="835" applyFont="1" applyBorder="1" applyAlignment="1">
      <alignment horizontal="center" vertical="center"/>
    </xf>
    <xf numFmtId="0" fontId="169" fillId="0" borderId="2" xfId="835" quotePrefix="1" applyFont="1" applyBorder="1" applyAlignment="1">
      <alignment horizontal="center" vertical="center"/>
    </xf>
    <xf numFmtId="0" fontId="164" fillId="0" borderId="0" xfId="837"/>
    <xf numFmtId="0" fontId="165" fillId="0" borderId="0" xfId="837" applyFont="1"/>
    <xf numFmtId="0" fontId="167" fillId="0" borderId="0" xfId="837" applyFont="1"/>
    <xf numFmtId="0" fontId="168" fillId="0" borderId="2" xfId="837" applyFont="1" applyBorder="1" applyAlignment="1">
      <alignment horizontal="center" vertical="center" wrapText="1"/>
    </xf>
    <xf numFmtId="0" fontId="169" fillId="0" borderId="0" xfId="837" applyFont="1"/>
    <xf numFmtId="0" fontId="168" fillId="0" borderId="0" xfId="837" applyFont="1"/>
    <xf numFmtId="0" fontId="168" fillId="6" borderId="2" xfId="837" applyFont="1" applyFill="1" applyBorder="1" applyAlignment="1">
      <alignment horizontal="center" vertical="center" wrapText="1"/>
    </xf>
    <xf numFmtId="0" fontId="165" fillId="0" borderId="0" xfId="837" applyFont="1" applyAlignment="1">
      <alignment vertical="center"/>
    </xf>
    <xf numFmtId="0" fontId="165" fillId="0" borderId="0" xfId="837" applyFont="1" applyAlignment="1">
      <alignment horizontal="center" vertical="center"/>
    </xf>
    <xf numFmtId="198" fontId="169" fillId="0" borderId="0" xfId="837" applyNumberFormat="1" applyFont="1" applyAlignment="1">
      <alignment vertical="center"/>
    </xf>
    <xf numFmtId="0" fontId="174" fillId="0" borderId="0" xfId="837" applyFont="1"/>
    <xf numFmtId="0" fontId="173" fillId="0" borderId="0" xfId="837" applyFont="1"/>
    <xf numFmtId="0" fontId="168" fillId="0" borderId="0" xfId="837" applyFont="1" applyAlignment="1">
      <alignment horizontal="left"/>
    </xf>
    <xf numFmtId="0" fontId="168" fillId="0" borderId="2" xfId="837" applyFont="1" applyBorder="1" applyAlignment="1">
      <alignment horizontal="center" vertical="center"/>
    </xf>
    <xf numFmtId="0" fontId="174" fillId="0" borderId="2" xfId="837" applyFont="1" applyBorder="1" applyAlignment="1">
      <alignment horizontal="center" vertical="center"/>
    </xf>
    <xf numFmtId="0" fontId="167" fillId="0" borderId="4" xfId="837" applyFont="1" applyBorder="1" applyAlignment="1">
      <alignment horizontal="left" vertical="center" wrapText="1"/>
    </xf>
    <xf numFmtId="0" fontId="174" fillId="0" borderId="4" xfId="837" applyFont="1" applyBorder="1" applyAlignment="1">
      <alignment horizontal="center" vertical="center"/>
    </xf>
    <xf numFmtId="2" fontId="174" fillId="0" borderId="4" xfId="837" applyNumberFormat="1" applyFont="1" applyBorder="1" applyAlignment="1">
      <alignment horizontal="center" vertical="center"/>
    </xf>
    <xf numFmtId="0" fontId="169" fillId="0" borderId="5" xfId="837" applyFont="1" applyBorder="1" applyAlignment="1">
      <alignment horizontal="center" vertical="center"/>
    </xf>
    <xf numFmtId="10" fontId="169" fillId="0" borderId="2" xfId="837" applyNumberFormat="1" applyFont="1" applyBorder="1" applyAlignment="1">
      <alignment horizontal="center" vertical="center"/>
    </xf>
    <xf numFmtId="0" fontId="174" fillId="0" borderId="6" xfId="837" applyFont="1" applyBorder="1" applyAlignment="1">
      <alignment horizontal="center"/>
    </xf>
    <xf numFmtId="0" fontId="167" fillId="0" borderId="2" xfId="837" applyFont="1" applyBorder="1" applyAlignment="1">
      <alignment horizontal="right"/>
    </xf>
    <xf numFmtId="2" fontId="167" fillId="0" borderId="2" xfId="837" applyNumberFormat="1" applyFont="1" applyBorder="1" applyAlignment="1">
      <alignment horizontal="center" vertical="center"/>
    </xf>
    <xf numFmtId="9" fontId="174" fillId="0" borderId="2" xfId="838" applyFont="1" applyBorder="1" applyAlignment="1">
      <alignment horizontal="center" vertical="center"/>
    </xf>
    <xf numFmtId="10" fontId="165" fillId="0" borderId="2" xfId="837" applyNumberFormat="1" applyFont="1" applyBorder="1" applyAlignment="1">
      <alignment horizontal="center" vertical="center"/>
    </xf>
    <xf numFmtId="170" fontId="165" fillId="0" borderId="2" xfId="837" applyNumberFormat="1" applyFont="1" applyBorder="1" applyAlignment="1">
      <alignment horizontal="center" vertical="center"/>
    </xf>
    <xf numFmtId="0" fontId="167" fillId="0" borderId="0" xfId="837" applyFont="1" applyAlignment="1">
      <alignment horizontal="right"/>
    </xf>
    <xf numFmtId="0" fontId="165" fillId="0" borderId="0" xfId="837" applyFont="1" applyAlignment="1">
      <alignment horizontal="center"/>
    </xf>
    <xf numFmtId="170" fontId="169" fillId="0" borderId="0" xfId="837" applyNumberFormat="1" applyFont="1"/>
    <xf numFmtId="2" fontId="169" fillId="0" borderId="0" xfId="837" applyNumberFormat="1" applyFont="1"/>
    <xf numFmtId="0" fontId="169" fillId="0" borderId="5" xfId="837" quotePrefix="1" applyFont="1" applyBorder="1" applyAlignment="1">
      <alignment horizontal="center" vertical="center"/>
    </xf>
    <xf numFmtId="0" fontId="169" fillId="0" borderId="2" xfId="837" quotePrefix="1" applyFont="1" applyBorder="1" applyAlignment="1">
      <alignment horizontal="center" vertical="center"/>
    </xf>
    <xf numFmtId="170" fontId="169" fillId="0" borderId="2" xfId="837" quotePrefix="1" applyNumberFormat="1" applyFont="1" applyBorder="1" applyAlignment="1">
      <alignment horizontal="center" vertical="center"/>
    </xf>
    <xf numFmtId="10" fontId="165" fillId="0" borderId="2" xfId="837" quotePrefix="1" applyNumberFormat="1" applyFont="1" applyBorder="1" applyAlignment="1">
      <alignment horizontal="center" vertical="center"/>
    </xf>
    <xf numFmtId="170" fontId="165" fillId="0" borderId="2" xfId="837" quotePrefix="1" applyNumberFormat="1" applyFont="1" applyBorder="1" applyAlignment="1">
      <alignment horizontal="center" vertical="center"/>
    </xf>
    <xf numFmtId="0" fontId="4" fillId="0" borderId="4" xfId="0" applyFont="1" applyBorder="1" applyAlignment="1">
      <alignment horizontal="center" vertical="center" wrapText="1"/>
    </xf>
    <xf numFmtId="0" fontId="6" fillId="0" borderId="0" xfId="0" applyFont="1" applyAlignment="1">
      <alignment horizontal="center" vertical="center" wrapText="1"/>
    </xf>
    <xf numFmtId="0" fontId="5" fillId="16" borderId="2" xfId="0" applyFont="1" applyFill="1" applyBorder="1" applyAlignment="1">
      <alignment horizontal="center" vertical="center" wrapText="1"/>
    </xf>
    <xf numFmtId="0" fontId="53" fillId="0" borderId="5" xfId="0" applyFont="1" applyBorder="1" applyAlignment="1">
      <alignment horizontal="center" vertical="center" textRotation="90" wrapText="1"/>
    </xf>
    <xf numFmtId="0" fontId="6" fillId="0" borderId="0" xfId="0" applyFont="1" applyAlignment="1">
      <alignment horizontal="center" vertical="center"/>
    </xf>
    <xf numFmtId="0" fontId="63" fillId="0" borderId="0" xfId="0" applyFont="1" applyAlignment="1">
      <alignment vertical="center"/>
    </xf>
    <xf numFmtId="171" fontId="184" fillId="9" borderId="2" xfId="0" applyNumberFormat="1" applyFont="1" applyFill="1" applyBorder="1" applyAlignment="1">
      <alignment horizontal="center" vertical="center"/>
    </xf>
    <xf numFmtId="0" fontId="43" fillId="0" borderId="0" xfId="0" applyFont="1"/>
    <xf numFmtId="2" fontId="72" fillId="0" borderId="2" xfId="0" applyNumberFormat="1" applyFont="1" applyBorder="1" applyAlignment="1">
      <alignment horizontal="center" vertical="center"/>
    </xf>
    <xf numFmtId="10" fontId="72" fillId="0" borderId="2" xfId="0" applyNumberFormat="1" applyFont="1" applyBorder="1" applyAlignment="1">
      <alignment horizontal="center" vertical="center"/>
    </xf>
    <xf numFmtId="0" fontId="72" fillId="0" borderId="2" xfId="0" applyFont="1" applyBorder="1" applyAlignment="1">
      <alignment vertical="center"/>
    </xf>
    <xf numFmtId="166" fontId="180" fillId="9" borderId="2" xfId="0" applyNumberFormat="1" applyFont="1" applyFill="1" applyBorder="1" applyAlignment="1">
      <alignment horizontal="center" vertical="center" wrapText="1"/>
    </xf>
    <xf numFmtId="0" fontId="72" fillId="0" borderId="0" xfId="0" applyFont="1" applyAlignment="1">
      <alignment vertical="center"/>
    </xf>
    <xf numFmtId="0" fontId="180" fillId="9" borderId="7" xfId="0" applyFont="1" applyFill="1" applyBorder="1" applyAlignment="1">
      <alignment horizontal="center" vertical="center"/>
    </xf>
    <xf numFmtId="2" fontId="72" fillId="35" borderId="2" xfId="0" applyNumberFormat="1" applyFont="1" applyFill="1" applyBorder="1" applyAlignment="1">
      <alignment horizontal="center"/>
    </xf>
    <xf numFmtId="0" fontId="72" fillId="35" borderId="2" xfId="0" applyFont="1" applyFill="1" applyBorder="1"/>
    <xf numFmtId="2" fontId="11" fillId="11" borderId="2" xfId="1" applyNumberFormat="1" applyFont="1" applyFill="1" applyBorder="1" applyAlignment="1">
      <alignment horizontal="center" vertical="center" wrapText="1"/>
    </xf>
    <xf numFmtId="0" fontId="72" fillId="35" borderId="2" xfId="0" applyFont="1" applyFill="1" applyBorder="1" applyAlignment="1">
      <alignment horizontal="center"/>
    </xf>
    <xf numFmtId="166" fontId="184" fillId="9" borderId="7" xfId="0" quotePrefix="1" applyNumberFormat="1" applyFont="1" applyFill="1" applyBorder="1" applyAlignment="1">
      <alignment horizontal="center" vertical="center"/>
    </xf>
    <xf numFmtId="2" fontId="72" fillId="35" borderId="2" xfId="0" applyNumberFormat="1" applyFont="1" applyFill="1" applyBorder="1" applyAlignment="1">
      <alignment horizontal="center" wrapText="1"/>
    </xf>
    <xf numFmtId="0" fontId="180" fillId="9" borderId="7" xfId="0" applyFont="1" applyFill="1" applyBorder="1" applyAlignment="1">
      <alignment horizontal="center" vertical="center" wrapText="1"/>
    </xf>
    <xf numFmtId="49" fontId="184" fillId="9" borderId="2" xfId="0" applyNumberFormat="1" applyFont="1" applyFill="1" applyBorder="1" applyAlignment="1">
      <alignment horizontal="center" vertical="center"/>
    </xf>
    <xf numFmtId="0" fontId="72" fillId="0" borderId="2" xfId="0" applyFont="1" applyBorder="1" applyAlignment="1">
      <alignment vertical="center" wrapText="1"/>
    </xf>
    <xf numFmtId="0" fontId="180" fillId="9" borderId="2" xfId="0" applyFont="1" applyFill="1" applyBorder="1" applyAlignment="1">
      <alignment horizontal="center" vertical="center" wrapText="1"/>
    </xf>
    <xf numFmtId="0" fontId="72" fillId="0" borderId="2" xfId="0" applyFont="1" applyBorder="1" applyAlignment="1">
      <alignment horizontal="center" vertical="center" wrapText="1"/>
    </xf>
    <xf numFmtId="0" fontId="72" fillId="35" borderId="2" xfId="0" applyFont="1" applyFill="1" applyBorder="1" applyAlignment="1">
      <alignment wrapText="1"/>
    </xf>
    <xf numFmtId="2" fontId="72" fillId="0" borderId="0" xfId="0" applyNumberFormat="1" applyFont="1" applyAlignment="1">
      <alignment horizontal="center" vertical="center"/>
    </xf>
    <xf numFmtId="0" fontId="43" fillId="0" borderId="0" xfId="0" applyFont="1" applyAlignment="1">
      <alignment horizontal="center"/>
    </xf>
    <xf numFmtId="0" fontId="72" fillId="0" borderId="0" xfId="0" applyFont="1" applyAlignment="1">
      <alignment horizontal="center" vertical="center"/>
    </xf>
    <xf numFmtId="1" fontId="72" fillId="0" borderId="2" xfId="0" applyNumberFormat="1" applyFont="1" applyBorder="1" applyAlignment="1">
      <alignment horizontal="center" vertical="center"/>
    </xf>
    <xf numFmtId="9" fontId="72" fillId="0" borderId="2" xfId="0" applyNumberFormat="1" applyFont="1" applyBorder="1" applyAlignment="1">
      <alignment horizontal="center" vertical="center" wrapText="1"/>
    </xf>
    <xf numFmtId="2" fontId="72" fillId="0" borderId="2" xfId="0" applyNumberFormat="1" applyFont="1" applyBorder="1" applyAlignment="1">
      <alignment horizontal="center" vertical="center" wrapText="1"/>
    </xf>
    <xf numFmtId="10" fontId="72" fillId="0" borderId="2" xfId="0" applyNumberFormat="1" applyFont="1" applyBorder="1" applyAlignment="1">
      <alignment horizontal="center" vertical="center" wrapText="1"/>
    </xf>
    <xf numFmtId="0" fontId="72" fillId="0" borderId="0" xfId="0" applyFont="1" applyAlignment="1">
      <alignment vertical="center" wrapText="1"/>
    </xf>
    <xf numFmtId="9" fontId="72" fillId="0" borderId="0" xfId="0" applyNumberFormat="1" applyFont="1" applyAlignment="1">
      <alignment horizontal="center" vertical="center" wrapText="1"/>
    </xf>
    <xf numFmtId="0" fontId="43" fillId="0" borderId="0" xfId="0" applyFont="1" applyAlignment="1">
      <alignment horizontal="center" vertical="center"/>
    </xf>
    <xf numFmtId="0" fontId="181" fillId="0" borderId="0" xfId="0" applyFont="1" applyAlignment="1">
      <alignment vertical="center"/>
    </xf>
    <xf numFmtId="0" fontId="72" fillId="35" borderId="2" xfId="0" applyFont="1" applyFill="1" applyBorder="1" applyAlignment="1">
      <alignment horizontal="center" wrapText="1"/>
    </xf>
    <xf numFmtId="171" fontId="180" fillId="9" borderId="2" xfId="0" applyNumberFormat="1" applyFont="1" applyFill="1" applyBorder="1" applyAlignment="1">
      <alignment horizontal="center" vertical="center" wrapText="1"/>
    </xf>
    <xf numFmtId="166" fontId="184" fillId="9" borderId="2" xfId="0" quotePrefix="1" applyNumberFormat="1" applyFont="1" applyFill="1" applyBorder="1" applyAlignment="1">
      <alignment horizontal="center" vertical="center"/>
    </xf>
    <xf numFmtId="0" fontId="72" fillId="0" borderId="2" xfId="0" applyFont="1" applyBorder="1" applyAlignment="1">
      <alignment horizontal="center" vertical="center"/>
    </xf>
    <xf numFmtId="10" fontId="0" fillId="0" borderId="0" xfId="0" applyNumberFormat="1" applyAlignment="1">
      <alignment vertical="center"/>
    </xf>
    <xf numFmtId="0" fontId="94" fillId="35" borderId="2" xfId="0" applyFont="1" applyFill="1" applyBorder="1" applyAlignment="1">
      <alignment horizontal="center" vertical="center" wrapText="1"/>
    </xf>
    <xf numFmtId="0" fontId="183" fillId="0" borderId="0" xfId="0" applyFont="1" applyAlignment="1">
      <alignment horizontal="center" vertical="center"/>
    </xf>
    <xf numFmtId="0" fontId="50" fillId="0" borderId="0" xfId="13" applyFont="1"/>
    <xf numFmtId="0" fontId="42" fillId="0" borderId="2" xfId="3" applyFont="1" applyBorder="1" applyAlignment="1">
      <alignment horizontal="center" vertical="center"/>
    </xf>
    <xf numFmtId="0" fontId="42" fillId="0" borderId="2" xfId="13" applyFont="1" applyBorder="1" applyAlignment="1">
      <alignment horizontal="center" vertical="center"/>
    </xf>
    <xf numFmtId="2" fontId="42" fillId="0" borderId="2" xfId="13" applyNumberFormat="1" applyFont="1" applyBorder="1" applyAlignment="1">
      <alignment horizontal="center" vertical="center"/>
    </xf>
    <xf numFmtId="0" fontId="20" fillId="0" borderId="0" xfId="0" applyFont="1"/>
    <xf numFmtId="0" fontId="17" fillId="0" borderId="0" xfId="13" applyFont="1"/>
    <xf numFmtId="0" fontId="13" fillId="0" borderId="0" xfId="0" applyFont="1" applyAlignment="1">
      <alignment horizontal="right" wrapText="1"/>
    </xf>
    <xf numFmtId="0" fontId="17" fillId="0" borderId="2" xfId="0" applyFont="1" applyBorder="1" applyAlignment="1">
      <alignment horizontal="center" vertical="center" wrapText="1"/>
    </xf>
    <xf numFmtId="2" fontId="36" fillId="0" borderId="2" xfId="0" applyNumberFormat="1" applyFont="1" applyBorder="1" applyAlignment="1">
      <alignment horizontal="center"/>
    </xf>
    <xf numFmtId="170" fontId="19" fillId="0" borderId="2" xfId="0" applyNumberFormat="1" applyFont="1" applyBorder="1" applyAlignment="1">
      <alignment horizontal="center" vertical="center"/>
    </xf>
    <xf numFmtId="0" fontId="50" fillId="9" borderId="7" xfId="0" applyFont="1" applyFill="1" applyBorder="1" applyAlignment="1">
      <alignment horizontal="center" vertical="center" wrapText="1"/>
    </xf>
    <xf numFmtId="0" fontId="50" fillId="9" borderId="2" xfId="0" applyFont="1" applyFill="1" applyBorder="1" applyAlignment="1">
      <alignment horizontal="center" vertical="center" wrapText="1"/>
    </xf>
    <xf numFmtId="0" fontId="50" fillId="9" borderId="7" xfId="0" applyFont="1" applyFill="1" applyBorder="1" applyAlignment="1">
      <alignment horizontal="center" vertical="center"/>
    </xf>
    <xf numFmtId="166" fontId="50" fillId="9" borderId="2" xfId="0" applyNumberFormat="1" applyFont="1" applyFill="1" applyBorder="1" applyAlignment="1">
      <alignment horizontal="center" vertical="center" wrapText="1"/>
    </xf>
    <xf numFmtId="171" fontId="50" fillId="9" borderId="2" xfId="0" applyNumberFormat="1" applyFont="1" applyFill="1" applyBorder="1" applyAlignment="1">
      <alignment horizontal="center" vertical="center" wrapText="1"/>
    </xf>
    <xf numFmtId="10" fontId="4" fillId="0" borderId="2" xfId="0" applyNumberFormat="1" applyFont="1" applyBorder="1" applyAlignment="1">
      <alignment horizontal="center" vertical="center"/>
    </xf>
    <xf numFmtId="49" fontId="42" fillId="9" borderId="2" xfId="0" applyNumberFormat="1" applyFont="1" applyFill="1" applyBorder="1" applyAlignment="1">
      <alignment horizontal="center" vertical="center"/>
    </xf>
    <xf numFmtId="166" fontId="42" fillId="9" borderId="7" xfId="0" quotePrefix="1" applyNumberFormat="1" applyFont="1" applyFill="1" applyBorder="1" applyAlignment="1">
      <alignment horizontal="center" vertical="center"/>
    </xf>
    <xf numFmtId="166" fontId="42" fillId="9" borderId="2" xfId="0" quotePrefix="1" applyNumberFormat="1" applyFont="1" applyFill="1" applyBorder="1" applyAlignment="1">
      <alignment horizontal="center" vertical="center"/>
    </xf>
    <xf numFmtId="171" fontId="42" fillId="9" borderId="2" xfId="0" applyNumberFormat="1" applyFont="1" applyFill="1" applyBorder="1" applyAlignment="1">
      <alignment horizontal="center" vertical="center"/>
    </xf>
    <xf numFmtId="9" fontId="0" fillId="0" borderId="0" xfId="1" applyFont="1"/>
    <xf numFmtId="0" fontId="6" fillId="0" borderId="0" xfId="0" applyFont="1" applyAlignment="1">
      <alignment horizontal="left" vertical="center"/>
    </xf>
    <xf numFmtId="0" fontId="5" fillId="16" borderId="2" xfId="0" applyFont="1" applyFill="1" applyBorder="1" applyAlignment="1">
      <alignment horizontal="left" vertical="center" wrapText="1"/>
    </xf>
    <xf numFmtId="0" fontId="5" fillId="16" borderId="2" xfId="0" applyFont="1" applyFill="1" applyBorder="1" applyAlignment="1">
      <alignment horizontal="center" vertical="top" wrapText="1"/>
    </xf>
    <xf numFmtId="0" fontId="6" fillId="0" borderId="4" xfId="0" applyFont="1" applyBorder="1" applyAlignment="1">
      <alignment horizontal="left" vertical="center" wrapText="1"/>
    </xf>
    <xf numFmtId="166" fontId="5" fillId="0" borderId="2" xfId="0" applyNumberFormat="1" applyFont="1" applyBorder="1" applyAlignment="1">
      <alignment horizontal="center" vertical="center" wrapText="1"/>
    </xf>
    <xf numFmtId="9" fontId="0" fillId="0" borderId="0" xfId="0" applyNumberFormat="1"/>
    <xf numFmtId="0" fontId="6" fillId="0" borderId="2" xfId="0" applyFont="1" applyBorder="1" applyAlignment="1">
      <alignment horizontal="left" vertical="center" wrapText="1"/>
    </xf>
    <xf numFmtId="1" fontId="5" fillId="0" borderId="2" xfId="0" applyNumberFormat="1" applyFont="1" applyBorder="1" applyAlignment="1">
      <alignment horizontal="center" vertical="center" wrapText="1"/>
    </xf>
    <xf numFmtId="0" fontId="6" fillId="0" borderId="2" xfId="0" applyFont="1" applyBorder="1" applyAlignment="1">
      <alignment horizontal="right" vertical="center" wrapText="1"/>
    </xf>
    <xf numFmtId="4" fontId="6" fillId="0" borderId="2" xfId="0" applyNumberFormat="1" applyFont="1" applyBorder="1" applyAlignment="1">
      <alignment horizontal="right" vertical="center" wrapText="1"/>
    </xf>
    <xf numFmtId="0" fontId="6" fillId="0" borderId="0" xfId="0" applyFont="1" applyAlignment="1">
      <alignment horizontal="center" vertical="top" wrapText="1"/>
    </xf>
    <xf numFmtId="2" fontId="6" fillId="0" borderId="0" xfId="0" applyNumberFormat="1" applyFont="1" applyAlignment="1">
      <alignment horizontal="center" vertical="top" wrapText="1"/>
    </xf>
    <xf numFmtId="166" fontId="0" fillId="0" borderId="0" xfId="0" applyNumberFormat="1"/>
    <xf numFmtId="187" fontId="0" fillId="0" borderId="0" xfId="0" applyNumberFormat="1"/>
    <xf numFmtId="2" fontId="49" fillId="0" borderId="2" xfId="0" applyNumberFormat="1" applyFont="1" applyBorder="1" applyAlignment="1">
      <alignment horizontal="center" vertical="center" wrapText="1"/>
    </xf>
    <xf numFmtId="43" fontId="5" fillId="0" borderId="2" xfId="116" applyFont="1" applyBorder="1" applyAlignment="1">
      <alignment horizontal="center" vertical="center" wrapText="1"/>
    </xf>
    <xf numFmtId="43" fontId="0" fillId="0" borderId="0" xfId="0" applyNumberFormat="1"/>
    <xf numFmtId="170" fontId="0" fillId="0" borderId="0" xfId="0" applyNumberFormat="1"/>
    <xf numFmtId="2" fontId="5" fillId="0" borderId="2" xfId="0" quotePrefix="1" applyNumberFormat="1" applyFont="1" applyBorder="1" applyAlignment="1">
      <alignment horizontal="center" vertical="center" wrapText="1"/>
    </xf>
    <xf numFmtId="0" fontId="6" fillId="0" borderId="0" xfId="0" applyFont="1" applyAlignment="1">
      <alignment horizontal="left" vertical="center" wrapText="1"/>
    </xf>
    <xf numFmtId="0" fontId="94" fillId="0" borderId="2" xfId="0" applyFont="1" applyBorder="1" applyAlignment="1">
      <alignment horizontal="left" vertical="center" wrapText="1"/>
    </xf>
    <xf numFmtId="0" fontId="6" fillId="0" borderId="2" xfId="0" quotePrefix="1" applyFont="1" applyBorder="1" applyAlignment="1">
      <alignment horizontal="center" vertical="center" wrapText="1"/>
    </xf>
    <xf numFmtId="9" fontId="6" fillId="0" borderId="2" xfId="0" applyNumberFormat="1" applyFont="1" applyBorder="1" applyAlignment="1">
      <alignment horizontal="center" vertical="center" wrapText="1"/>
    </xf>
    <xf numFmtId="0" fontId="6" fillId="0" borderId="2" xfId="0" applyFont="1" applyBorder="1" applyAlignment="1">
      <alignment horizontal="center" vertical="top" wrapText="1"/>
    </xf>
    <xf numFmtId="2" fontId="6" fillId="0" borderId="2" xfId="0" applyNumberFormat="1" applyFont="1" applyBorder="1" applyAlignment="1">
      <alignment horizontal="center" vertical="top" wrapText="1"/>
    </xf>
    <xf numFmtId="2" fontId="0" fillId="0" borderId="0" xfId="1" applyNumberFormat="1" applyFont="1"/>
    <xf numFmtId="165" fontId="0" fillId="0" borderId="0" xfId="0" applyNumberFormat="1"/>
    <xf numFmtId="0" fontId="3" fillId="0" borderId="0" xfId="0" applyFont="1" applyAlignment="1">
      <alignment vertical="center"/>
    </xf>
    <xf numFmtId="9" fontId="0" fillId="0" borderId="2" xfId="1" applyFont="1" applyBorder="1" applyAlignment="1">
      <alignment horizontal="center" vertical="center"/>
    </xf>
    <xf numFmtId="9" fontId="0" fillId="0" borderId="2" xfId="1" applyFont="1" applyBorder="1" applyAlignment="1">
      <alignment vertical="center"/>
    </xf>
    <xf numFmtId="168" fontId="0" fillId="0" borderId="2" xfId="1" applyNumberFormat="1" applyFont="1" applyBorder="1" applyAlignment="1">
      <alignment vertical="center"/>
    </xf>
    <xf numFmtId="166" fontId="0" fillId="0" borderId="2" xfId="0" applyNumberFormat="1" applyBorder="1" applyAlignment="1">
      <alignment horizontal="center"/>
    </xf>
    <xf numFmtId="0" fontId="6" fillId="0" borderId="7" xfId="0" applyFont="1" applyBorder="1" applyAlignment="1">
      <alignment horizontal="center" wrapText="1"/>
    </xf>
    <xf numFmtId="0" fontId="6" fillId="0" borderId="10" xfId="0" applyFont="1" applyBorder="1" applyAlignment="1">
      <alignment horizontal="center" wrapText="1"/>
    </xf>
    <xf numFmtId="0" fontId="37" fillId="0" borderId="2" xfId="0" applyFont="1" applyBorder="1" applyAlignment="1">
      <alignment horizontal="center" vertical="center"/>
    </xf>
    <xf numFmtId="0" fontId="4" fillId="0" borderId="2" xfId="0" applyFont="1" applyBorder="1" applyAlignment="1">
      <alignment vertical="top" wrapText="1"/>
    </xf>
    <xf numFmtId="0" fontId="5" fillId="0" borderId="7" xfId="0" applyFont="1" applyBorder="1" applyAlignment="1">
      <alignment horizontal="center" vertical="center" wrapText="1"/>
    </xf>
    <xf numFmtId="14" fontId="4" fillId="0" borderId="2" xfId="0" applyNumberFormat="1" applyFont="1" applyBorder="1" applyAlignment="1">
      <alignment horizontal="center" vertical="center"/>
    </xf>
    <xf numFmtId="0" fontId="19" fillId="0" borderId="0" xfId="0" applyFont="1" applyAlignment="1">
      <alignment wrapText="1"/>
    </xf>
    <xf numFmtId="10" fontId="19" fillId="0" borderId="2" xfId="1" applyNumberFormat="1" applyFont="1" applyBorder="1" applyAlignment="1">
      <alignment horizontal="center" vertical="center"/>
    </xf>
    <xf numFmtId="0" fontId="36" fillId="0" borderId="2" xfId="0" applyFont="1" applyBorder="1" applyAlignment="1">
      <alignment vertical="center"/>
    </xf>
    <xf numFmtId="0" fontId="89" fillId="0" borderId="2" xfId="0" applyFont="1" applyBorder="1" applyAlignment="1">
      <alignment horizontal="center" vertical="center" wrapText="1"/>
    </xf>
    <xf numFmtId="0" fontId="89" fillId="19" borderId="2" xfId="0" applyFont="1" applyFill="1" applyBorder="1" applyAlignment="1">
      <alignment horizontal="center" vertical="center" wrapText="1"/>
    </xf>
    <xf numFmtId="9" fontId="11" fillId="0" borderId="6" xfId="0" applyNumberFormat="1"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28"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0" xfId="0" applyFont="1" applyAlignment="1">
      <alignment horizontal="center" vertical="center"/>
    </xf>
    <xf numFmtId="0" fontId="11" fillId="0" borderId="0" xfId="0" applyFont="1" applyAlignment="1">
      <alignment vertical="center"/>
    </xf>
    <xf numFmtId="0" fontId="11" fillId="0" borderId="5" xfId="0" applyFont="1" applyBorder="1" applyAlignment="1">
      <alignment vertical="center"/>
    </xf>
    <xf numFmtId="0" fontId="11" fillId="0" borderId="6" xfId="0" applyFont="1" applyBorder="1" applyAlignment="1">
      <alignment vertical="center"/>
    </xf>
    <xf numFmtId="0" fontId="11" fillId="0" borderId="4" xfId="0" applyFont="1" applyBorder="1" applyAlignment="1">
      <alignment horizontal="center" vertical="center"/>
    </xf>
    <xf numFmtId="0" fontId="12" fillId="0" borderId="2" xfId="0" applyFont="1" applyBorder="1" applyAlignment="1">
      <alignment horizontal="center" vertical="center"/>
    </xf>
    <xf numFmtId="0" fontId="11" fillId="0" borderId="0" xfId="0" applyFont="1" applyAlignment="1">
      <alignment vertical="center" wrapText="1"/>
    </xf>
    <xf numFmtId="9" fontId="11" fillId="0" borderId="2" xfId="0" applyNumberFormat="1" applyFont="1" applyBorder="1" applyAlignment="1">
      <alignment horizontal="center" vertical="center" wrapText="1"/>
    </xf>
    <xf numFmtId="0" fontId="11" fillId="0" borderId="10" xfId="0" applyFont="1" applyBorder="1" applyAlignment="1">
      <alignment vertical="center"/>
    </xf>
    <xf numFmtId="0" fontId="13" fillId="0" borderId="0" xfId="0" applyFont="1" applyAlignment="1">
      <alignment vertical="center"/>
    </xf>
    <xf numFmtId="0" fontId="12" fillId="0" borderId="0" xfId="0" applyFont="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center"/>
    </xf>
    <xf numFmtId="0" fontId="11" fillId="0" borderId="7" xfId="0" applyFont="1" applyBorder="1" applyAlignment="1">
      <alignment horizontal="center" vertical="center"/>
    </xf>
    <xf numFmtId="0" fontId="12" fillId="0" borderId="10" xfId="0" applyFont="1" applyBorder="1" applyAlignment="1">
      <alignment horizontal="center" vertical="center"/>
    </xf>
    <xf numFmtId="0" fontId="11" fillId="0" borderId="13" xfId="0" applyFont="1" applyBorder="1" applyAlignment="1">
      <alignment horizontal="center" vertical="center"/>
    </xf>
    <xf numFmtId="0" fontId="11" fillId="0" borderId="8" xfId="0" applyFont="1" applyBorder="1" applyAlignment="1">
      <alignment horizontal="left" vertical="top" wrapText="1"/>
    </xf>
    <xf numFmtId="0" fontId="201" fillId="0" borderId="2" xfId="0" applyFont="1" applyBorder="1" applyAlignment="1">
      <alignment vertical="center"/>
    </xf>
    <xf numFmtId="0" fontId="11" fillId="0" borderId="8" xfId="0" applyFont="1" applyBorder="1" applyAlignment="1">
      <alignment vertical="center"/>
    </xf>
    <xf numFmtId="0" fontId="12" fillId="0" borderId="5" xfId="0" applyFont="1" applyBorder="1" applyAlignment="1">
      <alignment horizontal="center" vertical="center"/>
    </xf>
    <xf numFmtId="0" fontId="201" fillId="0" borderId="12" xfId="0" applyFont="1" applyBorder="1" applyAlignment="1">
      <alignment vertical="center"/>
    </xf>
    <xf numFmtId="0" fontId="11" fillId="0" borderId="7" xfId="0" applyFont="1" applyBorder="1" applyAlignment="1">
      <alignment vertical="center"/>
    </xf>
    <xf numFmtId="0" fontId="11" fillId="0" borderId="10" xfId="0" applyFont="1" applyBorder="1" applyAlignment="1">
      <alignment horizontal="center" vertical="center"/>
    </xf>
    <xf numFmtId="0" fontId="11" fillId="0" borderId="2" xfId="0" applyFont="1" applyBorder="1" applyAlignment="1">
      <alignment vertical="center"/>
    </xf>
    <xf numFmtId="0" fontId="11" fillId="0" borderId="8" xfId="0" applyFont="1" applyBorder="1" applyAlignment="1">
      <alignment vertical="top" wrapText="1"/>
    </xf>
    <xf numFmtId="0" fontId="0" fillId="0" borderId="4" xfId="0" applyBorder="1" applyAlignment="1">
      <alignment horizontal="center" vertical="center"/>
    </xf>
    <xf numFmtId="9" fontId="0" fillId="0" borderId="4" xfId="0" applyNumberFormat="1" applyBorder="1" applyAlignment="1">
      <alignment horizontal="center" vertical="center"/>
    </xf>
    <xf numFmtId="0" fontId="198" fillId="0" borderId="4" xfId="0" applyFont="1" applyBorder="1" applyAlignment="1">
      <alignment vertical="center" wrapText="1"/>
    </xf>
    <xf numFmtId="0" fontId="199" fillId="0" borderId="8" xfId="0" applyFont="1" applyBorder="1" applyAlignment="1">
      <alignment vertical="center" wrapText="1"/>
    </xf>
    <xf numFmtId="0" fontId="62" fillId="0" borderId="4" xfId="0" applyFont="1" applyBorder="1" applyAlignment="1">
      <alignment horizontal="center" vertical="center"/>
    </xf>
    <xf numFmtId="0" fontId="62" fillId="0" borderId="5" xfId="0" applyFont="1" applyBorder="1" applyAlignment="1">
      <alignment horizontal="center" vertical="center"/>
    </xf>
    <xf numFmtId="0" fontId="62" fillId="0" borderId="13" xfId="0" applyFont="1" applyBorder="1" applyAlignment="1">
      <alignment horizontal="center" vertical="center"/>
    </xf>
    <xf numFmtId="0" fontId="62" fillId="0" borderId="6" xfId="0" applyFont="1" applyBorder="1" applyAlignment="1">
      <alignment vertical="center"/>
    </xf>
    <xf numFmtId="0" fontId="62" fillId="0" borderId="6" xfId="0" applyFont="1" applyBorder="1" applyAlignment="1">
      <alignment horizontal="center" vertical="center"/>
    </xf>
    <xf numFmtId="0" fontId="11" fillId="0" borderId="4" xfId="0" applyFont="1" applyBorder="1" applyAlignment="1">
      <alignment vertical="top"/>
    </xf>
    <xf numFmtId="0" fontId="11" fillId="0" borderId="5" xfId="0" applyFont="1" applyBorder="1" applyAlignment="1">
      <alignment vertical="top"/>
    </xf>
    <xf numFmtId="0" fontId="11" fillId="0" borderId="6" xfId="0" applyFont="1" applyBorder="1" applyAlignment="1">
      <alignment vertical="top"/>
    </xf>
    <xf numFmtId="0" fontId="11" fillId="0" borderId="4" xfId="0" applyFont="1" applyBorder="1" applyAlignment="1">
      <alignment horizontal="center" vertical="top"/>
    </xf>
    <xf numFmtId="0" fontId="198" fillId="0" borderId="2" xfId="0" applyFont="1" applyBorder="1" applyAlignment="1">
      <alignment vertical="center"/>
    </xf>
    <xf numFmtId="0" fontId="0" fillId="0" borderId="12" xfId="0" applyBorder="1" applyAlignment="1">
      <alignment horizontal="center" vertical="center"/>
    </xf>
    <xf numFmtId="0" fontId="0" fillId="0" borderId="12" xfId="0" applyBorder="1" applyAlignment="1">
      <alignment vertical="center"/>
    </xf>
    <xf numFmtId="0" fontId="0" fillId="0" borderId="11" xfId="0" applyBorder="1" applyAlignment="1">
      <alignment horizontal="center" vertical="center"/>
    </xf>
    <xf numFmtId="2" fontId="0" fillId="0" borderId="4" xfId="0" applyNumberFormat="1" applyBorder="1" applyAlignment="1">
      <alignment horizontal="center" vertical="center"/>
    </xf>
    <xf numFmtId="0" fontId="199" fillId="0" borderId="2" xfId="0" applyFont="1" applyBorder="1" applyAlignment="1">
      <alignment vertical="center"/>
    </xf>
    <xf numFmtId="0" fontId="199" fillId="0" borderId="2" xfId="0" applyFont="1" applyBorder="1" applyAlignment="1">
      <alignment vertical="center" wrapText="1"/>
    </xf>
    <xf numFmtId="0" fontId="198" fillId="0" borderId="4" xfId="0" applyFont="1" applyBorder="1" applyAlignment="1">
      <alignment vertical="center"/>
    </xf>
    <xf numFmtId="0" fontId="0" fillId="0" borderId="10" xfId="0" applyBorder="1" applyAlignment="1">
      <alignment horizontal="center" vertical="center"/>
    </xf>
    <xf numFmtId="0" fontId="0" fillId="0" borderId="10" xfId="0" applyBorder="1" applyAlignment="1">
      <alignment vertical="center"/>
    </xf>
    <xf numFmtId="9" fontId="0" fillId="0" borderId="10" xfId="0" applyNumberFormat="1" applyBorder="1" applyAlignment="1">
      <alignment horizontal="center" vertical="center"/>
    </xf>
    <xf numFmtId="2" fontId="0" fillId="0" borderId="10" xfId="0" applyNumberFormat="1" applyBorder="1" applyAlignment="1">
      <alignment horizontal="center" vertical="center"/>
    </xf>
    <xf numFmtId="0" fontId="3" fillId="0" borderId="2" xfId="0" applyFont="1" applyBorder="1" applyAlignment="1">
      <alignment vertical="center"/>
    </xf>
    <xf numFmtId="0" fontId="0" fillId="0" borderId="4" xfId="0" applyBorder="1" applyAlignment="1">
      <alignment vertical="center" wrapText="1"/>
    </xf>
    <xf numFmtId="2" fontId="0" fillId="0" borderId="2" xfId="0" applyNumberFormat="1" applyBorder="1" applyAlignment="1">
      <alignment vertical="center"/>
    </xf>
    <xf numFmtId="0" fontId="14" fillId="0" borderId="2" xfId="0" applyFont="1" applyBorder="1" applyAlignment="1">
      <alignment horizontal="center" vertical="center"/>
    </xf>
    <xf numFmtId="0" fontId="200" fillId="0" borderId="2" xfId="0" applyFont="1" applyBorder="1" applyAlignment="1">
      <alignment vertical="center" wrapText="1"/>
    </xf>
    <xf numFmtId="0" fontId="3" fillId="0" borderId="2" xfId="0" applyFont="1" applyBorder="1" applyAlignment="1">
      <alignment vertical="center" wrapText="1"/>
    </xf>
    <xf numFmtId="0" fontId="199" fillId="0" borderId="20" xfId="0" applyFont="1" applyBorder="1" applyAlignment="1">
      <alignment vertical="center" wrapText="1"/>
    </xf>
    <xf numFmtId="0" fontId="199" fillId="0" borderId="11" xfId="0" applyFont="1" applyBorder="1" applyAlignment="1">
      <alignment vertical="center" wrapText="1"/>
    </xf>
    <xf numFmtId="0" fontId="89" fillId="0" borderId="66" xfId="0" applyFont="1" applyBorder="1" applyAlignment="1">
      <alignment vertical="center"/>
    </xf>
    <xf numFmtId="0" fontId="89" fillId="0" borderId="0" xfId="0" applyFont="1" applyAlignment="1">
      <alignment wrapText="1"/>
    </xf>
    <xf numFmtId="9" fontId="4" fillId="0" borderId="2" xfId="0" applyNumberFormat="1" applyFont="1" applyBorder="1" applyAlignment="1">
      <alignment horizontal="center" vertical="center" wrapText="1"/>
    </xf>
    <xf numFmtId="0" fontId="60" fillId="0" borderId="2" xfId="0" applyFont="1" applyBorder="1" applyAlignment="1">
      <alignment horizontal="center" vertical="center" wrapText="1"/>
    </xf>
    <xf numFmtId="2" fontId="4" fillId="0" borderId="2" xfId="0" applyNumberFormat="1" applyFont="1" applyBorder="1" applyAlignment="1">
      <alignment horizontal="center" vertical="center" wrapText="1"/>
    </xf>
    <xf numFmtId="0" fontId="155" fillId="0" borderId="2" xfId="0" applyFont="1" applyBorder="1" applyAlignment="1">
      <alignment horizontal="center" vertical="center" wrapText="1"/>
    </xf>
    <xf numFmtId="2" fontId="155" fillId="0" borderId="2" xfId="0" applyNumberFormat="1" applyFont="1" applyBorder="1" applyAlignment="1">
      <alignment horizontal="center" vertical="center" wrapText="1"/>
    </xf>
    <xf numFmtId="2" fontId="63" fillId="0" borderId="0" xfId="0" applyNumberFormat="1" applyFont="1"/>
    <xf numFmtId="170" fontId="60" fillId="0" borderId="2" xfId="0" applyNumberFormat="1" applyFont="1" applyBorder="1" applyAlignment="1">
      <alignment horizontal="center" vertical="center" wrapText="1"/>
    </xf>
    <xf numFmtId="170" fontId="11" fillId="0" borderId="0" xfId="0" applyNumberFormat="1" applyFont="1" applyAlignment="1">
      <alignment wrapText="1"/>
    </xf>
    <xf numFmtId="170" fontId="0" fillId="0" borderId="2" xfId="0" applyNumberFormat="1" applyBorder="1" applyAlignment="1">
      <alignment horizontal="center" vertical="center"/>
    </xf>
    <xf numFmtId="170" fontId="89" fillId="19" borderId="2" xfId="0" applyNumberFormat="1" applyFont="1" applyFill="1" applyBorder="1" applyAlignment="1">
      <alignment horizontal="center" vertical="center" wrapText="1"/>
    </xf>
    <xf numFmtId="0" fontId="60" fillId="19" borderId="2" xfId="0" applyFont="1" applyFill="1" applyBorder="1" applyAlignment="1">
      <alignment horizontal="center" vertical="center" wrapText="1"/>
    </xf>
    <xf numFmtId="0" fontId="70" fillId="0" borderId="2" xfId="0" applyFont="1" applyBorder="1" applyAlignment="1">
      <alignment horizontal="center" vertical="center" wrapText="1"/>
    </xf>
    <xf numFmtId="0" fontId="30" fillId="0" borderId="0" xfId="0" applyFont="1" applyAlignment="1">
      <alignment horizontal="center" vertical="center" wrapText="1"/>
    </xf>
    <xf numFmtId="9" fontId="30" fillId="0" borderId="0" xfId="0" applyNumberFormat="1" applyFont="1" applyAlignment="1">
      <alignment horizontal="center" vertical="center"/>
    </xf>
    <xf numFmtId="169" fontId="30" fillId="0" borderId="0" xfId="0" applyNumberFormat="1" applyFont="1" applyAlignment="1">
      <alignment horizontal="center" vertical="center"/>
    </xf>
    <xf numFmtId="0" fontId="30" fillId="0" borderId="0" xfId="0" applyFont="1" applyAlignment="1">
      <alignment vertical="center" wrapText="1"/>
    </xf>
    <xf numFmtId="0" fontId="30" fillId="0" borderId="0" xfId="0" applyFont="1" applyAlignment="1">
      <alignment horizontal="center" vertical="center"/>
    </xf>
    <xf numFmtId="2" fontId="30" fillId="0" borderId="0" xfId="0" applyNumberFormat="1" applyFont="1" applyAlignment="1">
      <alignment vertical="center"/>
    </xf>
    <xf numFmtId="169" fontId="30" fillId="0" borderId="2" xfId="0" applyNumberFormat="1" applyFont="1" applyBorder="1" applyAlignment="1">
      <alignment horizontal="center" vertical="center"/>
    </xf>
    <xf numFmtId="2" fontId="30" fillId="0" borderId="2" xfId="0" applyNumberFormat="1" applyFont="1" applyBorder="1" applyAlignment="1">
      <alignment horizontal="center" vertical="center"/>
    </xf>
    <xf numFmtId="10" fontId="30" fillId="0" borderId="2" xfId="0" applyNumberFormat="1" applyFont="1" applyBorder="1" applyAlignment="1">
      <alignment horizontal="center" vertical="center"/>
    </xf>
    <xf numFmtId="9" fontId="30" fillId="0" borderId="2" xfId="0" applyNumberFormat="1" applyFont="1" applyBorder="1" applyAlignment="1">
      <alignment horizontal="center" vertical="center"/>
    </xf>
    <xf numFmtId="0" fontId="30" fillId="0" borderId="2" xfId="0" applyFont="1" applyBorder="1" applyAlignment="1">
      <alignment horizontal="left" vertical="center" wrapText="1"/>
    </xf>
    <xf numFmtId="0" fontId="28" fillId="0" borderId="2" xfId="0" applyFont="1" applyBorder="1" applyAlignment="1">
      <alignment horizontal="center" vertical="center"/>
    </xf>
    <xf numFmtId="0" fontId="30" fillId="0" borderId="2" xfId="0" applyFont="1" applyBorder="1" applyAlignment="1">
      <alignment horizontal="center" vertical="center"/>
    </xf>
    <xf numFmtId="0" fontId="30" fillId="0" borderId="2" xfId="0" applyFont="1" applyBorder="1" applyAlignment="1">
      <alignment vertical="center"/>
    </xf>
    <xf numFmtId="0" fontId="30" fillId="0" borderId="2" xfId="0" applyFont="1" applyBorder="1" applyAlignment="1">
      <alignment horizontal="center" vertical="center" wrapText="1"/>
    </xf>
    <xf numFmtId="0" fontId="30" fillId="0" borderId="2" xfId="0" applyFont="1" applyBorder="1" applyAlignment="1">
      <alignment vertical="center" wrapText="1"/>
    </xf>
    <xf numFmtId="0" fontId="52" fillId="5" borderId="2" xfId="0" applyFont="1" applyFill="1" applyBorder="1" applyAlignment="1">
      <alignment horizontal="center" vertical="center" wrapText="1"/>
    </xf>
    <xf numFmtId="0" fontId="30" fillId="0" borderId="0" xfId="0" applyFont="1" applyAlignment="1">
      <alignment vertical="center"/>
    </xf>
    <xf numFmtId="168" fontId="87" fillId="11" borderId="2" xfId="429" applyNumberFormat="1" applyFont="1" applyFill="1" applyBorder="1" applyAlignment="1">
      <alignment horizontal="center" vertical="center"/>
    </xf>
    <xf numFmtId="0" fontId="0" fillId="0" borderId="2" xfId="0" applyBorder="1" applyAlignment="1">
      <alignment horizontal="center"/>
    </xf>
    <xf numFmtId="9" fontId="19" fillId="0" borderId="48" xfId="3" applyNumberFormat="1" applyFont="1" applyBorder="1" applyAlignment="1">
      <alignment horizontal="center" vertical="center" wrapText="1"/>
    </xf>
    <xf numFmtId="9" fontId="21" fillId="0" borderId="48" xfId="1" applyFont="1" applyFill="1" applyBorder="1" applyAlignment="1">
      <alignment horizontal="center" vertical="center" wrapText="1"/>
    </xf>
    <xf numFmtId="2" fontId="33" fillId="3" borderId="6" xfId="0" applyNumberFormat="1" applyFont="1" applyFill="1" applyBorder="1" applyAlignment="1">
      <alignment horizontal="center" vertical="center"/>
    </xf>
    <xf numFmtId="0" fontId="33" fillId="0" borderId="0" xfId="0" applyFont="1" applyAlignment="1">
      <alignment horizontal="center" vertical="center"/>
    </xf>
    <xf numFmtId="0" fontId="33" fillId="0" borderId="0" xfId="0" applyFont="1" applyAlignment="1">
      <alignment horizontal="center"/>
    </xf>
    <xf numFmtId="172" fontId="19" fillId="3" borderId="0" xfId="0" applyNumberFormat="1" applyFont="1" applyFill="1" applyAlignment="1">
      <alignment horizontal="center" vertical="center"/>
    </xf>
    <xf numFmtId="9" fontId="19" fillId="0" borderId="0" xfId="0" applyNumberFormat="1" applyFont="1" applyAlignment="1">
      <alignment horizontal="center" vertical="center"/>
    </xf>
    <xf numFmtId="0" fontId="19" fillId="3" borderId="0" xfId="0" applyFont="1" applyFill="1" applyAlignment="1">
      <alignment horizontal="center" vertical="center"/>
    </xf>
    <xf numFmtId="0" fontId="19" fillId="0" borderId="0" xfId="0" applyFont="1" applyAlignment="1">
      <alignment horizontal="center" vertical="center" wrapText="1"/>
    </xf>
    <xf numFmtId="0" fontId="68" fillId="3" borderId="2" xfId="0" applyFont="1" applyFill="1" applyBorder="1" applyAlignment="1">
      <alignment horizontal="center"/>
    </xf>
    <xf numFmtId="0" fontId="69" fillId="3" borderId="4" xfId="0" applyFont="1" applyFill="1" applyBorder="1" applyAlignment="1">
      <alignment horizontal="center" vertical="center"/>
    </xf>
    <xf numFmtId="0" fontId="33" fillId="3" borderId="4" xfId="0" applyFont="1" applyFill="1" applyBorder="1" applyAlignment="1">
      <alignment horizontal="center" vertical="center"/>
    </xf>
    <xf numFmtId="0" fontId="69" fillId="3" borderId="2" xfId="0" applyFont="1" applyFill="1" applyBorder="1" applyAlignment="1">
      <alignment horizontal="left" vertical="center" wrapText="1"/>
    </xf>
    <xf numFmtId="0" fontId="33" fillId="3" borderId="2" xfId="0" applyFont="1" applyFill="1" applyBorder="1" applyAlignment="1">
      <alignment horizontal="left" vertical="top" wrapText="1"/>
    </xf>
    <xf numFmtId="0" fontId="33" fillId="3" borderId="6" xfId="0" applyFont="1" applyFill="1" applyBorder="1" applyAlignment="1">
      <alignment horizontal="center" vertical="center"/>
    </xf>
    <xf numFmtId="0" fontId="33" fillId="3" borderId="6" xfId="0" applyFont="1" applyFill="1" applyBorder="1" applyAlignment="1">
      <alignment horizontal="left" vertical="center" wrapText="1"/>
    </xf>
    <xf numFmtId="0" fontId="33" fillId="3" borderId="6" xfId="0" quotePrefix="1" applyFont="1" applyFill="1" applyBorder="1" applyAlignment="1">
      <alignment horizontal="center" vertical="center"/>
    </xf>
    <xf numFmtId="0" fontId="33" fillId="3" borderId="6" xfId="0" applyFont="1" applyFill="1" applyBorder="1" applyAlignment="1">
      <alignment horizontal="center" vertical="center" wrapText="1"/>
    </xf>
    <xf numFmtId="2" fontId="33" fillId="3" borderId="3" xfId="0" applyNumberFormat="1" applyFont="1" applyFill="1" applyBorder="1" applyAlignment="1">
      <alignment horizontal="center" vertical="center"/>
    </xf>
    <xf numFmtId="10" fontId="33" fillId="3" borderId="2" xfId="1" applyNumberFormat="1" applyFont="1" applyFill="1" applyBorder="1" applyAlignment="1">
      <alignment horizontal="center" vertical="center"/>
    </xf>
    <xf numFmtId="0" fontId="69" fillId="0" borderId="0" xfId="0" applyFont="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wrapText="1"/>
    </xf>
    <xf numFmtId="0" fontId="4" fillId="3"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2" fontId="42" fillId="0" borderId="4" xfId="0" applyNumberFormat="1" applyFont="1" applyBorder="1" applyAlignment="1">
      <alignment horizontal="center" vertical="center" wrapText="1"/>
    </xf>
    <xf numFmtId="0" fontId="13" fillId="8" borderId="2" xfId="0" applyFont="1" applyFill="1" applyBorder="1" applyAlignment="1">
      <alignment horizontal="center" vertical="center" wrapText="1"/>
    </xf>
    <xf numFmtId="0" fontId="36" fillId="17" borderId="2" xfId="0" applyFont="1" applyFill="1" applyBorder="1" applyAlignment="1">
      <alignment horizontal="center" vertical="center" wrapText="1"/>
    </xf>
    <xf numFmtId="0" fontId="36" fillId="17" borderId="2" xfId="0" applyFont="1" applyFill="1" applyBorder="1" applyAlignment="1">
      <alignment horizontal="center" vertical="center"/>
    </xf>
    <xf numFmtId="0" fontId="4" fillId="18" borderId="2" xfId="0" applyFont="1" applyFill="1" applyBorder="1" applyAlignment="1">
      <alignment horizontal="center" vertical="center"/>
    </xf>
    <xf numFmtId="0" fontId="130" fillId="0" borderId="2" xfId="0" applyFont="1" applyBorder="1" applyAlignment="1">
      <alignment horizontal="right" vertical="center"/>
    </xf>
    <xf numFmtId="0" fontId="127" fillId="0" borderId="0" xfId="0" applyFont="1" applyAlignment="1">
      <alignment horizontal="center" vertical="center"/>
    </xf>
    <xf numFmtId="0" fontId="81" fillId="0" borderId="0" xfId="0" applyFont="1" applyAlignment="1">
      <alignment horizontal="center" vertical="center"/>
    </xf>
    <xf numFmtId="0" fontId="5" fillId="0" borderId="4" xfId="0" applyFont="1" applyBorder="1" applyAlignment="1">
      <alignment horizontal="center" vertical="center" wrapText="1"/>
    </xf>
    <xf numFmtId="0" fontId="5" fillId="0" borderId="0" xfId="0" applyFont="1" applyAlignment="1">
      <alignment horizontal="center" wrapText="1"/>
    </xf>
    <xf numFmtId="0" fontId="36" fillId="0" borderId="4" xfId="0" applyFont="1" applyBorder="1" applyAlignment="1">
      <alignment horizontal="center" vertical="center" wrapText="1"/>
    </xf>
    <xf numFmtId="0" fontId="36" fillId="0" borderId="6" xfId="0" applyFont="1" applyBorder="1" applyAlignment="1">
      <alignment horizontal="center" vertical="center" wrapText="1"/>
    </xf>
    <xf numFmtId="0" fontId="36" fillId="0" borderId="0" xfId="0" applyFont="1" applyAlignment="1">
      <alignment horizontal="center"/>
    </xf>
    <xf numFmtId="9" fontId="33" fillId="3" borderId="6" xfId="0" applyNumberFormat="1" applyFont="1" applyFill="1" applyBorder="1" applyAlignment="1">
      <alignment horizontal="center" vertical="center"/>
    </xf>
    <xf numFmtId="10" fontId="33" fillId="3" borderId="6" xfId="0" applyNumberFormat="1" applyFont="1" applyFill="1" applyBorder="1" applyAlignment="1">
      <alignment horizontal="center" vertical="center"/>
    </xf>
    <xf numFmtId="0" fontId="4" fillId="0" borderId="2" xfId="0" applyFont="1" applyBorder="1" applyAlignment="1">
      <alignment horizontal="center" wrapText="1"/>
    </xf>
    <xf numFmtId="0" fontId="4" fillId="0" borderId="0" xfId="0" applyFont="1" applyAlignment="1">
      <alignment wrapText="1"/>
    </xf>
    <xf numFmtId="0" fontId="8" fillId="0" borderId="2" xfId="0" applyFont="1" applyBorder="1" applyAlignment="1">
      <alignment horizontal="center" wrapText="1"/>
    </xf>
    <xf numFmtId="10" fontId="5" fillId="0" borderId="2" xfId="0" applyNumberFormat="1" applyFont="1" applyBorder="1" applyAlignment="1">
      <alignment horizontal="center" vertical="center" wrapText="1"/>
    </xf>
    <xf numFmtId="10" fontId="5" fillId="0" borderId="2" xfId="1" applyNumberFormat="1" applyFont="1" applyBorder="1" applyAlignment="1">
      <alignment horizontal="center" vertical="center" wrapText="1"/>
    </xf>
    <xf numFmtId="0" fontId="5" fillId="0" borderId="2" xfId="0" applyFont="1" applyBorder="1" applyAlignment="1">
      <alignment horizontal="justify" vertical="center" wrapText="1"/>
    </xf>
    <xf numFmtId="2" fontId="4" fillId="0" borderId="0" xfId="0" applyNumberFormat="1" applyFont="1" applyAlignment="1">
      <alignment horizontal="center" wrapText="1"/>
    </xf>
    <xf numFmtId="2" fontId="4" fillId="0" borderId="0" xfId="0" applyNumberFormat="1" applyFont="1" applyAlignment="1">
      <alignment horizontal="center"/>
    </xf>
    <xf numFmtId="0" fontId="124" fillId="0" borderId="6" xfId="0" applyFont="1" applyBorder="1" applyAlignment="1">
      <alignment horizontal="center" vertical="center"/>
    </xf>
    <xf numFmtId="0" fontId="124" fillId="0" borderId="2" xfId="0" applyFont="1" applyBorder="1" applyAlignment="1">
      <alignment horizontal="center" vertical="center"/>
    </xf>
    <xf numFmtId="10" fontId="125" fillId="0" borderId="2" xfId="0" applyNumberFormat="1" applyFont="1" applyBorder="1" applyAlignment="1">
      <alignment horizontal="center" vertical="center" wrapText="1"/>
    </xf>
    <xf numFmtId="2" fontId="124" fillId="0" borderId="2" xfId="0" applyNumberFormat="1" applyFont="1" applyBorder="1" applyAlignment="1">
      <alignment horizontal="center" vertical="center" wrapText="1"/>
    </xf>
    <xf numFmtId="0" fontId="149" fillId="0" borderId="2" xfId="0" applyFont="1" applyBorder="1" applyAlignment="1">
      <alignment horizontal="center" vertical="center" wrapText="1"/>
    </xf>
    <xf numFmtId="0" fontId="124" fillId="0" borderId="0" xfId="0" applyFont="1" applyAlignment="1">
      <alignment horizontal="center" vertical="center"/>
    </xf>
    <xf numFmtId="0" fontId="5" fillId="0" borderId="0" xfId="0" applyFont="1" applyAlignment="1">
      <alignment horizontal="justify" vertical="center" wrapText="1"/>
    </xf>
    <xf numFmtId="10" fontId="125" fillId="0" borderId="0" xfId="0" applyNumberFormat="1" applyFont="1" applyAlignment="1">
      <alignment horizontal="center" vertical="center" wrapText="1"/>
    </xf>
    <xf numFmtId="2" fontId="124" fillId="0" borderId="0" xfId="0" applyNumberFormat="1" applyFont="1" applyAlignment="1">
      <alignment horizontal="center" vertical="center" wrapText="1"/>
    </xf>
    <xf numFmtId="2" fontId="4" fillId="0" borderId="0" xfId="0" applyNumberFormat="1" applyFont="1" applyAlignment="1">
      <alignment horizontal="center" vertical="center" wrapText="1"/>
    </xf>
    <xf numFmtId="0" fontId="5" fillId="0" borderId="4" xfId="0" applyFont="1" applyBorder="1" applyAlignment="1">
      <alignment horizontal="justify" vertical="center" wrapText="1"/>
    </xf>
    <xf numFmtId="10" fontId="5" fillId="0" borderId="4" xfId="0" applyNumberFormat="1" applyFont="1" applyBorder="1" applyAlignment="1">
      <alignment horizontal="center" vertical="center" wrapText="1"/>
    </xf>
    <xf numFmtId="0" fontId="141" fillId="0" borderId="2" xfId="0" applyFont="1" applyBorder="1" applyAlignment="1">
      <alignment horizontal="center" vertical="center" wrapText="1"/>
    </xf>
    <xf numFmtId="49" fontId="49" fillId="0" borderId="2" xfId="0" applyNumberFormat="1" applyFont="1" applyBorder="1" applyAlignment="1">
      <alignment horizontal="center" vertical="center" wrapText="1"/>
    </xf>
    <xf numFmtId="188" fontId="49" fillId="0" borderId="2" xfId="0" applyNumberFormat="1" applyFont="1" applyBorder="1" applyAlignment="1">
      <alignment horizontal="center" vertical="center" wrapText="1"/>
    </xf>
    <xf numFmtId="2" fontId="5" fillId="0" borderId="4" xfId="0" applyNumberFormat="1" applyFont="1" applyBorder="1" applyAlignment="1">
      <alignment horizontal="center" vertical="center" wrapText="1"/>
    </xf>
    <xf numFmtId="10" fontId="5" fillId="0" borderId="4" xfId="1" applyNumberFormat="1" applyFont="1" applyBorder="1" applyAlignment="1">
      <alignment horizontal="center" vertical="center" wrapText="1"/>
    </xf>
    <xf numFmtId="0" fontId="48" fillId="0" borderId="2" xfId="0" applyFont="1" applyBorder="1" applyAlignment="1">
      <alignment horizontal="center" vertical="center" wrapText="1"/>
    </xf>
    <xf numFmtId="0" fontId="49" fillId="0" borderId="4" xfId="0" applyFont="1" applyBorder="1" applyAlignment="1">
      <alignment horizontal="center" vertical="center"/>
    </xf>
    <xf numFmtId="2" fontId="49" fillId="0" borderId="4" xfId="0" applyNumberFormat="1" applyFont="1" applyBorder="1" applyAlignment="1">
      <alignment horizontal="center" vertical="center" wrapText="1"/>
    </xf>
    <xf numFmtId="0" fontId="82" fillId="0" borderId="0" xfId="0" applyFont="1" applyAlignment="1">
      <alignment horizontal="center" vertical="center"/>
    </xf>
    <xf numFmtId="0" fontId="82" fillId="0" borderId="0" xfId="0" applyFont="1" applyAlignment="1">
      <alignment horizontal="left" vertical="center" wrapText="1"/>
    </xf>
    <xf numFmtId="9" fontId="82" fillId="0" borderId="0" xfId="1305" applyFont="1" applyBorder="1" applyAlignment="1">
      <alignment horizontal="center" vertical="center" wrapText="1"/>
    </xf>
    <xf numFmtId="10" fontId="82" fillId="0" borderId="0" xfId="0" applyNumberFormat="1" applyFont="1" applyAlignment="1">
      <alignment horizontal="center" vertical="center"/>
    </xf>
    <xf numFmtId="9" fontId="82" fillId="0" borderId="0" xfId="0" applyNumberFormat="1" applyFont="1" applyAlignment="1">
      <alignment horizontal="center" vertical="center"/>
    </xf>
    <xf numFmtId="0" fontId="49" fillId="0" borderId="2" xfId="0" applyFont="1" applyBorder="1" applyAlignment="1">
      <alignment horizontal="center" vertical="center" wrapText="1"/>
    </xf>
    <xf numFmtId="0" fontId="82" fillId="0" borderId="0" xfId="0" applyFont="1" applyAlignment="1">
      <alignment horizontal="center" vertical="center" wrapText="1"/>
    </xf>
    <xf numFmtId="0" fontId="84" fillId="0" borderId="0" xfId="0" applyFont="1" applyAlignment="1">
      <alignment horizontal="right" vertical="center" wrapText="1"/>
    </xf>
    <xf numFmtId="0" fontId="47" fillId="3" borderId="2" xfId="0" applyFont="1" applyFill="1" applyBorder="1" applyAlignment="1">
      <alignment horizontal="center" vertical="center"/>
    </xf>
    <xf numFmtId="0" fontId="84" fillId="4" borderId="2" xfId="0" applyFont="1" applyFill="1" applyBorder="1" applyAlignment="1">
      <alignment horizontal="center" vertical="center"/>
    </xf>
    <xf numFmtId="0" fontId="84" fillId="4" borderId="2" xfId="0" applyFont="1" applyFill="1" applyBorder="1" applyAlignment="1">
      <alignment horizontal="center" vertical="center" wrapText="1"/>
    </xf>
    <xf numFmtId="0" fontId="84" fillId="4" borderId="2" xfId="1305" applyNumberFormat="1" applyFont="1" applyFill="1" applyBorder="1" applyAlignment="1">
      <alignment horizontal="center" vertical="center" wrapText="1"/>
    </xf>
    <xf numFmtId="0" fontId="47" fillId="5" borderId="2" xfId="0" applyFont="1" applyFill="1" applyBorder="1" applyAlignment="1">
      <alignment horizontal="center" vertical="center" wrapText="1"/>
    </xf>
    <xf numFmtId="10" fontId="78" fillId="3" borderId="2" xfId="0" applyNumberFormat="1" applyFont="1" applyFill="1" applyBorder="1" applyAlignment="1">
      <alignment horizontal="center" vertical="center"/>
    </xf>
    <xf numFmtId="0" fontId="42" fillId="0" borderId="2" xfId="0" applyFont="1" applyBorder="1" applyAlignment="1">
      <alignment horizontal="justify" vertical="center" wrapText="1"/>
    </xf>
    <xf numFmtId="0" fontId="42" fillId="0" borderId="2" xfId="0" applyFont="1" applyBorder="1" applyAlignment="1">
      <alignment horizontal="center" vertical="center" wrapText="1"/>
    </xf>
    <xf numFmtId="2" fontId="42" fillId="0" borderId="2" xfId="0" applyNumberFormat="1" applyFont="1" applyBorder="1" applyAlignment="1">
      <alignment horizontal="center" vertical="center" wrapText="1"/>
    </xf>
    <xf numFmtId="0" fontId="82" fillId="0" borderId="8" xfId="0" applyFont="1" applyBorder="1" applyAlignment="1">
      <alignment horizontal="center" vertical="center" wrapText="1"/>
    </xf>
    <xf numFmtId="0" fontId="82" fillId="3" borderId="2" xfId="0" applyFont="1" applyFill="1" applyBorder="1" applyAlignment="1">
      <alignment horizontal="center" vertical="center"/>
    </xf>
    <xf numFmtId="9" fontId="42" fillId="0" borderId="2" xfId="1305" applyFont="1" applyBorder="1" applyAlignment="1">
      <alignment horizontal="center" vertical="center" wrapText="1"/>
    </xf>
    <xf numFmtId="9" fontId="42" fillId="0" borderId="2" xfId="0" applyNumberFormat="1" applyFont="1" applyBorder="1" applyAlignment="1">
      <alignment horizontal="center" vertical="center" wrapText="1"/>
    </xf>
    <xf numFmtId="9" fontId="82" fillId="3" borderId="2" xfId="1305" applyFont="1" applyFill="1" applyBorder="1" applyAlignment="1">
      <alignment horizontal="center" vertical="center" wrapText="1"/>
    </xf>
    <xf numFmtId="2" fontId="4" fillId="3" borderId="2" xfId="0" applyNumberFormat="1" applyFont="1" applyFill="1" applyBorder="1" applyAlignment="1">
      <alignment horizontal="center" vertical="center"/>
    </xf>
    <xf numFmtId="9" fontId="82" fillId="3" borderId="2" xfId="0" applyNumberFormat="1" applyFont="1" applyFill="1" applyBorder="1" applyAlignment="1">
      <alignment horizontal="center" vertical="center"/>
    </xf>
    <xf numFmtId="2" fontId="82" fillId="3" borderId="2" xfId="0" applyNumberFormat="1" applyFont="1" applyFill="1" applyBorder="1" applyAlignment="1">
      <alignment horizontal="center" vertical="center"/>
    </xf>
    <xf numFmtId="0" fontId="82" fillId="3" borderId="2" xfId="0" applyFont="1" applyFill="1" applyBorder="1" applyAlignment="1">
      <alignment horizontal="center" vertical="center" wrapText="1"/>
    </xf>
    <xf numFmtId="2" fontId="4" fillId="3" borderId="2" xfId="0" applyNumberFormat="1" applyFont="1" applyFill="1" applyBorder="1" applyAlignment="1">
      <alignment horizontal="center" vertical="center" wrapText="1"/>
    </xf>
    <xf numFmtId="10" fontId="4" fillId="3" borderId="2" xfId="0" applyNumberFormat="1" applyFont="1" applyFill="1" applyBorder="1" applyAlignment="1">
      <alignment horizontal="center" vertical="center"/>
    </xf>
    <xf numFmtId="9" fontId="82" fillId="0" borderId="2" xfId="0" applyNumberFormat="1" applyFont="1" applyBorder="1" applyAlignment="1">
      <alignment horizontal="center" vertical="center"/>
    </xf>
    <xf numFmtId="9" fontId="82" fillId="3" borderId="6" xfId="0" applyNumberFormat="1" applyFont="1" applyFill="1" applyBorder="1" applyAlignment="1">
      <alignment horizontal="center" vertical="center"/>
    </xf>
    <xf numFmtId="166" fontId="42" fillId="0" borderId="2" xfId="0" applyNumberFormat="1" applyFont="1" applyBorder="1" applyAlignment="1">
      <alignment horizontal="center" vertical="center"/>
    </xf>
    <xf numFmtId="0" fontId="82" fillId="0" borderId="0" xfId="0" applyFont="1" applyAlignment="1">
      <alignment horizontal="center"/>
    </xf>
    <xf numFmtId="43" fontId="4" fillId="0" borderId="2" xfId="102" applyFont="1" applyFill="1" applyBorder="1" applyAlignment="1">
      <alignment horizontal="center" vertical="center" wrapText="1"/>
    </xf>
    <xf numFmtId="2" fontId="78" fillId="3" borderId="2" xfId="0" applyNumberFormat="1" applyFont="1" applyFill="1" applyBorder="1" applyAlignment="1">
      <alignment horizontal="center" vertical="center" wrapText="1"/>
    </xf>
    <xf numFmtId="2" fontId="42" fillId="0" borderId="2" xfId="102" applyNumberFormat="1" applyFont="1" applyBorder="1" applyAlignment="1">
      <alignment horizontal="center" vertical="center"/>
    </xf>
    <xf numFmtId="2" fontId="82" fillId="0" borderId="0" xfId="0" applyNumberFormat="1" applyFont="1" applyAlignment="1">
      <alignment horizontal="center" vertical="center"/>
    </xf>
    <xf numFmtId="0" fontId="82" fillId="3" borderId="7" xfId="0" applyFont="1" applyFill="1" applyBorder="1" applyAlignment="1">
      <alignment horizontal="left" vertical="center" wrapText="1"/>
    </xf>
    <xf numFmtId="0" fontId="4" fillId="3" borderId="2" xfId="0" applyFont="1" applyFill="1" applyBorder="1" applyAlignment="1">
      <alignment vertical="center"/>
    </xf>
    <xf numFmtId="2" fontId="82" fillId="3" borderId="5" xfId="0" applyNumberFormat="1" applyFont="1" applyFill="1" applyBorder="1" applyAlignment="1">
      <alignment vertical="center"/>
    </xf>
    <xf numFmtId="2" fontId="82" fillId="0" borderId="5" xfId="0" applyNumberFormat="1" applyFont="1" applyBorder="1" applyAlignment="1">
      <alignment horizontal="center" vertical="center"/>
    </xf>
    <xf numFmtId="2" fontId="82" fillId="0" borderId="5" xfId="1305" applyNumberFormat="1" applyFont="1" applyBorder="1" applyAlignment="1">
      <alignment vertical="center"/>
    </xf>
    <xf numFmtId="0" fontId="4" fillId="3" borderId="2" xfId="0" applyFont="1" applyFill="1" applyBorder="1" applyAlignment="1">
      <alignment horizontal="justify" vertical="center" wrapText="1"/>
    </xf>
    <xf numFmtId="0" fontId="36" fillId="5" borderId="10" xfId="0" applyFont="1" applyFill="1" applyBorder="1" applyAlignment="1">
      <alignment horizontal="center" vertical="center" wrapText="1"/>
    </xf>
    <xf numFmtId="0" fontId="36" fillId="5" borderId="2" xfId="0" applyFont="1" applyFill="1" applyBorder="1" applyAlignment="1">
      <alignment horizontal="center" vertical="center" wrapText="1"/>
    </xf>
    <xf numFmtId="2" fontId="4" fillId="0" borderId="2" xfId="102" applyNumberFormat="1" applyFont="1" applyFill="1" applyBorder="1" applyAlignment="1">
      <alignment horizontal="center" vertical="center" wrapText="1"/>
    </xf>
    <xf numFmtId="2" fontId="82" fillId="0" borderId="0" xfId="0" applyNumberFormat="1" applyFont="1" applyAlignment="1">
      <alignment horizontal="right"/>
    </xf>
    <xf numFmtId="1" fontId="84" fillId="4" borderId="2" xfId="0" applyNumberFormat="1" applyFont="1" applyFill="1" applyBorder="1" applyAlignment="1">
      <alignment horizontal="center" vertical="center"/>
    </xf>
    <xf numFmtId="0" fontId="4" fillId="3" borderId="10" xfId="0" applyFont="1" applyFill="1" applyBorder="1" applyAlignment="1">
      <alignment horizontal="justify" vertical="center" wrapText="1"/>
    </xf>
    <xf numFmtId="10" fontId="42" fillId="0" borderId="2" xfId="0" applyNumberFormat="1" applyFont="1" applyBorder="1" applyAlignment="1">
      <alignment horizontal="center" vertical="center" wrapText="1"/>
    </xf>
    <xf numFmtId="0" fontId="82" fillId="3" borderId="4" xfId="0" applyFont="1" applyFill="1" applyBorder="1" applyAlignment="1">
      <alignment horizontal="center" vertical="center"/>
    </xf>
    <xf numFmtId="0" fontId="4" fillId="3" borderId="4" xfId="0" applyFont="1" applyFill="1" applyBorder="1" applyAlignment="1">
      <alignment horizontal="justify" vertical="center" wrapText="1"/>
    </xf>
    <xf numFmtId="0" fontId="82" fillId="0" borderId="11" xfId="0" applyFont="1" applyBorder="1"/>
    <xf numFmtId="9" fontId="42" fillId="0" borderId="4" xfId="1305" applyFont="1" applyBorder="1" applyAlignment="1">
      <alignment horizontal="center" vertical="center" wrapText="1"/>
    </xf>
    <xf numFmtId="10" fontId="78" fillId="3" borderId="4" xfId="0" applyNumberFormat="1" applyFont="1" applyFill="1" applyBorder="1" applyAlignment="1">
      <alignment horizontal="center" vertical="center"/>
    </xf>
    <xf numFmtId="9" fontId="42" fillId="0" borderId="4" xfId="0" applyNumberFormat="1" applyFont="1" applyBorder="1" applyAlignment="1">
      <alignment horizontal="center" vertical="center" wrapText="1"/>
    </xf>
    <xf numFmtId="0" fontId="82" fillId="3" borderId="6" xfId="0" applyFont="1" applyFill="1" applyBorder="1" applyAlignment="1">
      <alignment horizontal="center" vertical="center"/>
    </xf>
    <xf numFmtId="0" fontId="4" fillId="3" borderId="6" xfId="0" applyFont="1" applyFill="1" applyBorder="1" applyAlignment="1">
      <alignment horizontal="justify" vertical="center" wrapText="1"/>
    </xf>
    <xf numFmtId="0" fontId="4" fillId="3" borderId="6" xfId="0" applyFont="1" applyFill="1" applyBorder="1" applyAlignment="1">
      <alignment horizontal="left" vertical="center" wrapText="1"/>
    </xf>
    <xf numFmtId="9" fontId="4" fillId="3" borderId="6" xfId="0" applyNumberFormat="1" applyFont="1" applyFill="1" applyBorder="1" applyAlignment="1">
      <alignment horizontal="center" vertical="center"/>
    </xf>
    <xf numFmtId="2" fontId="82" fillId="3" borderId="4" xfId="0" applyNumberFormat="1" applyFont="1" applyFill="1" applyBorder="1" applyAlignment="1">
      <alignment horizontal="center" vertical="center"/>
    </xf>
    <xf numFmtId="0" fontId="4" fillId="3" borderId="7" xfId="0" applyFont="1" applyFill="1" applyBorder="1" applyAlignment="1">
      <alignment horizontal="left" vertical="center" wrapText="1"/>
    </xf>
    <xf numFmtId="0" fontId="82" fillId="3" borderId="10" xfId="0" applyFont="1" applyFill="1" applyBorder="1" applyAlignment="1">
      <alignment horizontal="left" vertical="center" wrapText="1"/>
    </xf>
    <xf numFmtId="9" fontId="82" fillId="0" borderId="6" xfId="0" applyNumberFormat="1" applyFont="1" applyBorder="1" applyAlignment="1">
      <alignment horizontal="center" vertical="center"/>
    </xf>
    <xf numFmtId="9" fontId="4" fillId="3" borderId="4" xfId="0" applyNumberFormat="1" applyFont="1" applyFill="1" applyBorder="1" applyAlignment="1">
      <alignment horizontal="center" vertical="center"/>
    </xf>
    <xf numFmtId="2" fontId="4" fillId="3" borderId="4" xfId="0" applyNumberFormat="1" applyFont="1" applyFill="1" applyBorder="1" applyAlignment="1">
      <alignment horizontal="center" vertical="center"/>
    </xf>
    <xf numFmtId="10" fontId="4" fillId="3" borderId="4" xfId="0" applyNumberFormat="1" applyFont="1" applyFill="1" applyBorder="1" applyAlignment="1">
      <alignment horizontal="center" vertical="center"/>
    </xf>
    <xf numFmtId="0" fontId="48" fillId="0" borderId="2" xfId="0" applyFont="1" applyBorder="1" applyAlignment="1">
      <alignment horizontal="center" vertical="center"/>
    </xf>
    <xf numFmtId="2" fontId="48" fillId="0" borderId="2" xfId="0" applyNumberFormat="1" applyFont="1" applyBorder="1" applyAlignment="1">
      <alignment horizontal="center" vertical="center" wrapText="1"/>
    </xf>
    <xf numFmtId="0" fontId="47" fillId="0" borderId="2" xfId="0" applyFont="1" applyBorder="1" applyAlignment="1">
      <alignment horizontal="center" vertical="center"/>
    </xf>
    <xf numFmtId="2" fontId="36" fillId="0" borderId="2" xfId="0" applyNumberFormat="1" applyFont="1" applyBorder="1" applyAlignment="1">
      <alignment horizontal="center" vertical="center" wrapText="1"/>
    </xf>
    <xf numFmtId="9" fontId="78" fillId="0" borderId="2" xfId="0" applyNumberFormat="1" applyFont="1" applyBorder="1" applyAlignment="1">
      <alignment horizontal="center" vertical="center"/>
    </xf>
    <xf numFmtId="2" fontId="78" fillId="0" borderId="2" xfId="0" applyNumberFormat="1" applyFont="1" applyBorder="1" applyAlignment="1">
      <alignment horizontal="center" vertical="center"/>
    </xf>
    <xf numFmtId="10" fontId="78" fillId="0" borderId="2" xfId="0" applyNumberFormat="1" applyFont="1" applyBorder="1" applyAlignment="1">
      <alignment horizontal="center" vertical="center"/>
    </xf>
    <xf numFmtId="10" fontId="78" fillId="0" borderId="2" xfId="0" applyNumberFormat="1" applyFont="1" applyBorder="1" applyAlignment="1">
      <alignment horizontal="center" vertical="center" wrapText="1"/>
    </xf>
    <xf numFmtId="0" fontId="82" fillId="0" borderId="2" xfId="0" applyFont="1" applyBorder="1" applyAlignment="1">
      <alignment vertical="center"/>
    </xf>
    <xf numFmtId="0" fontId="0" fillId="0" borderId="0" xfId="0" applyAlignment="1">
      <alignment horizontal="right"/>
    </xf>
    <xf numFmtId="0" fontId="12" fillId="7" borderId="2" xfId="0" applyFont="1" applyFill="1" applyBorder="1" applyAlignment="1">
      <alignment horizontal="center" vertical="center" wrapText="1"/>
    </xf>
    <xf numFmtId="9" fontId="118" fillId="0" borderId="2" xfId="0" applyNumberFormat="1" applyFont="1" applyBorder="1" applyAlignment="1">
      <alignment horizontal="center" vertical="center"/>
    </xf>
    <xf numFmtId="9" fontId="27" fillId="0" borderId="2" xfId="0" applyNumberFormat="1" applyFont="1" applyBorder="1" applyAlignment="1">
      <alignment horizontal="center" vertical="center"/>
    </xf>
    <xf numFmtId="170" fontId="118" fillId="3" borderId="2" xfId="27" applyNumberFormat="1" applyFont="1" applyFill="1" applyBorder="1" applyAlignment="1">
      <alignment horizontal="center" vertical="center"/>
    </xf>
    <xf numFmtId="2" fontId="38" fillId="0" borderId="2" xfId="28" applyNumberFormat="1" applyFont="1" applyBorder="1" applyAlignment="1">
      <alignment horizontal="left" vertical="center" wrapText="1"/>
    </xf>
    <xf numFmtId="170" fontId="118" fillId="0" borderId="2" xfId="0" applyNumberFormat="1" applyFont="1" applyBorder="1" applyAlignment="1">
      <alignment horizontal="center" vertical="center"/>
    </xf>
    <xf numFmtId="0" fontId="118" fillId="3" borderId="2" xfId="0" applyFont="1" applyFill="1" applyBorder="1" applyAlignment="1">
      <alignment horizontal="center" vertical="center"/>
    </xf>
    <xf numFmtId="0" fontId="36" fillId="0" borderId="0" xfId="0" applyFont="1"/>
    <xf numFmtId="0" fontId="36" fillId="0" borderId="0" xfId="0" applyFont="1" applyAlignment="1">
      <alignment horizontal="center" vertical="center"/>
    </xf>
    <xf numFmtId="0" fontId="4" fillId="18" borderId="2" xfId="0" applyFont="1" applyFill="1" applyBorder="1" applyAlignment="1">
      <alignment horizontal="center"/>
    </xf>
    <xf numFmtId="0" fontId="6" fillId="0" borderId="2" xfId="0" applyFont="1" applyBorder="1" applyAlignment="1">
      <alignment horizontal="center"/>
    </xf>
    <xf numFmtId="2" fontId="5" fillId="0" borderId="2" xfId="0" applyNumberFormat="1" applyFont="1" applyBorder="1" applyAlignment="1">
      <alignment horizontal="right"/>
    </xf>
    <xf numFmtId="0" fontId="5" fillId="0" borderId="2" xfId="0" applyFont="1" applyBorder="1" applyAlignment="1">
      <alignment horizontal="right" vertical="center"/>
    </xf>
    <xf numFmtId="2" fontId="5" fillId="0" borderId="2" xfId="0" applyNumberFormat="1" applyFont="1" applyBorder="1" applyAlignment="1">
      <alignment vertical="center"/>
    </xf>
    <xf numFmtId="0" fontId="5" fillId="0" borderId="2" xfId="0" applyFont="1" applyBorder="1" applyAlignment="1">
      <alignment horizontal="right"/>
    </xf>
    <xf numFmtId="1" fontId="5" fillId="0" borderId="2" xfId="0" applyNumberFormat="1" applyFont="1" applyBorder="1" applyAlignment="1">
      <alignment horizontal="center" vertical="center"/>
    </xf>
    <xf numFmtId="0" fontId="9" fillId="0" borderId="2" xfId="0" applyFont="1" applyBorder="1" applyAlignment="1">
      <alignment horizontal="right"/>
    </xf>
    <xf numFmtId="0" fontId="117" fillId="0" borderId="2" xfId="0" applyFont="1" applyBorder="1" applyAlignment="1">
      <alignment horizontal="center" vertical="center" wrapText="1"/>
    </xf>
    <xf numFmtId="2" fontId="5" fillId="0" borderId="2" xfId="0" applyNumberFormat="1" applyFont="1" applyBorder="1" applyAlignment="1">
      <alignment horizontal="right" vertical="center"/>
    </xf>
    <xf numFmtId="2" fontId="6" fillId="0" borderId="2" xfId="0" applyNumberFormat="1" applyFont="1" applyBorder="1" applyAlignment="1">
      <alignment horizontal="right"/>
    </xf>
    <xf numFmtId="0" fontId="5" fillId="0" borderId="2" xfId="0" applyFont="1" applyBorder="1"/>
    <xf numFmtId="0" fontId="130" fillId="0" borderId="2" xfId="0" applyFont="1" applyBorder="1" applyAlignment="1">
      <alignment horizontal="center" vertical="center"/>
    </xf>
    <xf numFmtId="0" fontId="6" fillId="0" borderId="2" xfId="0" applyFont="1" applyBorder="1"/>
    <xf numFmtId="2" fontId="6" fillId="0" borderId="2" xfId="0" applyNumberFormat="1" applyFont="1" applyBorder="1"/>
    <xf numFmtId="2" fontId="6" fillId="0" borderId="2" xfId="0" applyNumberFormat="1" applyFont="1" applyBorder="1" applyAlignment="1">
      <alignment horizontal="center" vertical="center"/>
    </xf>
    <xf numFmtId="10" fontId="6" fillId="0" borderId="2" xfId="0" applyNumberFormat="1" applyFont="1" applyBorder="1" applyAlignment="1">
      <alignment horizontal="center"/>
    </xf>
    <xf numFmtId="2" fontId="6" fillId="0" borderId="2" xfId="0" applyNumberFormat="1" applyFont="1" applyBorder="1" applyAlignment="1">
      <alignment horizontal="center"/>
    </xf>
    <xf numFmtId="0" fontId="53" fillId="0" borderId="0" xfId="0" applyFont="1"/>
    <xf numFmtId="0" fontId="0" fillId="3" borderId="2" xfId="0" applyFill="1" applyBorder="1" applyAlignment="1">
      <alignment horizontal="center" vertical="center" wrapText="1"/>
    </xf>
    <xf numFmtId="170" fontId="29" fillId="0" borderId="2" xfId="0" applyNumberFormat="1" applyFont="1" applyBorder="1" applyAlignment="1">
      <alignment horizontal="center" vertical="center"/>
    </xf>
    <xf numFmtId="0" fontId="139" fillId="0" borderId="0" xfId="0" applyFont="1" applyAlignment="1">
      <alignment horizontal="center" vertical="center"/>
    </xf>
    <xf numFmtId="0" fontId="127" fillId="0" borderId="0" xfId="0" applyFont="1" applyAlignment="1">
      <alignment vertical="center"/>
    </xf>
    <xf numFmtId="170" fontId="4" fillId="0" borderId="2" xfId="0" applyNumberFormat="1" applyFont="1" applyBorder="1" applyAlignment="1">
      <alignment horizontal="center" vertical="center"/>
    </xf>
    <xf numFmtId="0" fontId="10" fillId="0" borderId="0" xfId="0" applyFont="1" applyAlignment="1">
      <alignment horizontal="center" vertical="center"/>
    </xf>
    <xf numFmtId="0" fontId="81" fillId="0" borderId="0" xfId="0" applyFont="1" applyAlignment="1">
      <alignment vertical="center"/>
    </xf>
    <xf numFmtId="0" fontId="0" fillId="0" borderId="3" xfId="0" applyBorder="1" applyAlignment="1">
      <alignment vertical="center"/>
    </xf>
    <xf numFmtId="0" fontId="138" fillId="0" borderId="0" xfId="0" applyFont="1"/>
    <xf numFmtId="2" fontId="4" fillId="0" borderId="2" xfId="55" applyNumberFormat="1" applyFont="1" applyBorder="1" applyAlignment="1">
      <alignment horizontal="center" vertical="center"/>
    </xf>
    <xf numFmtId="2" fontId="4" fillId="0" borderId="6" xfId="55" applyNumberFormat="1" applyFont="1" applyBorder="1" applyAlignment="1">
      <alignment horizontal="center" vertical="center"/>
    </xf>
    <xf numFmtId="175" fontId="4" fillId="0" borderId="2" xfId="91" applyNumberFormat="1" applyFont="1" applyBorder="1" applyAlignment="1">
      <alignment horizontal="center" vertical="center" wrapText="1"/>
    </xf>
    <xf numFmtId="9" fontId="36" fillId="0" borderId="2" xfId="851" applyNumberFormat="1" applyFont="1" applyBorder="1" applyAlignment="1">
      <alignment horizontal="center" vertical="center" wrapText="1"/>
    </xf>
    <xf numFmtId="14" fontId="4" fillId="0" borderId="2" xfId="55" applyNumberFormat="1" applyFont="1" applyBorder="1" applyAlignment="1">
      <alignment horizontal="center" vertical="center"/>
    </xf>
    <xf numFmtId="0" fontId="4" fillId="0" borderId="2" xfId="55" applyFont="1" applyBorder="1" applyAlignment="1">
      <alignment horizontal="center" vertical="center"/>
    </xf>
    <xf numFmtId="2" fontId="42" fillId="0" borderId="4" xfId="55" applyNumberFormat="1" applyFont="1" applyBorder="1" applyAlignment="1">
      <alignment horizontal="center" vertical="center" wrapText="1"/>
    </xf>
    <xf numFmtId="14" fontId="4" fillId="0" borderId="4" xfId="55" applyNumberFormat="1" applyFont="1" applyBorder="1" applyAlignment="1">
      <alignment horizontal="center" vertical="center"/>
    </xf>
    <xf numFmtId="9" fontId="4" fillId="0" borderId="2" xfId="55" applyNumberFormat="1" applyFont="1" applyBorder="1" applyAlignment="1">
      <alignment horizontal="center" vertical="center"/>
    </xf>
    <xf numFmtId="0" fontId="4" fillId="0" borderId="2" xfId="55" applyFont="1" applyBorder="1" applyAlignment="1">
      <alignment horizontal="center" vertical="center" wrapText="1"/>
    </xf>
    <xf numFmtId="0" fontId="4" fillId="0" borderId="6" xfId="55" applyFont="1" applyBorder="1" applyAlignment="1">
      <alignment horizontal="center" vertical="center" wrapText="1"/>
    </xf>
    <xf numFmtId="0" fontId="36" fillId="0" borderId="2" xfId="55" applyFont="1" applyBorder="1" applyAlignment="1">
      <alignment horizontal="left" vertical="center"/>
    </xf>
    <xf numFmtId="2" fontId="4" fillId="0" borderId="2" xfId="814" applyNumberFormat="1" applyFont="1" applyBorder="1" applyAlignment="1">
      <alignment horizontal="center" vertical="center"/>
    </xf>
    <xf numFmtId="2" fontId="4" fillId="3" borderId="2" xfId="814" applyNumberFormat="1" applyFont="1" applyFill="1" applyBorder="1" applyAlignment="1">
      <alignment horizontal="center" vertical="center"/>
    </xf>
    <xf numFmtId="9" fontId="4" fillId="0" borderId="2" xfId="814" applyFont="1" applyBorder="1" applyAlignment="1">
      <alignment horizontal="center" vertical="center"/>
    </xf>
    <xf numFmtId="2" fontId="4" fillId="0" borderId="2" xfId="814" applyNumberFormat="1" applyFont="1" applyFill="1" applyBorder="1" applyAlignment="1">
      <alignment horizontal="center" vertical="center"/>
    </xf>
    <xf numFmtId="0" fontId="4" fillId="0" borderId="4" xfId="55" applyFont="1" applyBorder="1" applyAlignment="1">
      <alignment horizontal="center" vertical="center" wrapText="1"/>
    </xf>
    <xf numFmtId="0" fontId="4" fillId="0" borderId="5" xfId="55" applyFont="1" applyBorder="1" applyAlignment="1">
      <alignment horizontal="center" vertical="center" wrapText="1"/>
    </xf>
    <xf numFmtId="0" fontId="77" fillId="0" borderId="0" xfId="55" applyFont="1" applyAlignment="1">
      <alignment horizontal="center" vertical="center"/>
    </xf>
    <xf numFmtId="0" fontId="6" fillId="0" borderId="0" xfId="55" applyFont="1" applyAlignment="1">
      <alignment horizontal="center" vertical="center"/>
    </xf>
    <xf numFmtId="0" fontId="6" fillId="0" borderId="2" xfId="55" applyFont="1" applyBorder="1" applyAlignment="1">
      <alignment horizontal="center" vertical="center" wrapText="1"/>
    </xf>
    <xf numFmtId="0" fontId="6" fillId="0" borderId="6" xfId="55" applyFont="1" applyBorder="1" applyAlignment="1">
      <alignment horizontal="center" vertical="center" wrapText="1"/>
    </xf>
    <xf numFmtId="0" fontId="5" fillId="0" borderId="2" xfId="55" applyFont="1" applyBorder="1" applyAlignment="1">
      <alignment horizontal="center" vertical="center"/>
    </xf>
    <xf numFmtId="0" fontId="6" fillId="0" borderId="2" xfId="55" applyFont="1" applyBorder="1" applyAlignment="1">
      <alignment horizontal="center" vertical="center"/>
    </xf>
    <xf numFmtId="10" fontId="5" fillId="0" borderId="2" xfId="55" applyNumberFormat="1" applyFont="1" applyBorder="1" applyAlignment="1">
      <alignment horizontal="center" vertical="center"/>
    </xf>
    <xf numFmtId="0" fontId="5" fillId="0" borderId="2" xfId="55" applyFont="1" applyBorder="1" applyAlignment="1">
      <alignment horizontal="center" vertical="center" wrapText="1"/>
    </xf>
    <xf numFmtId="170" fontId="5" fillId="0" borderId="2" xfId="55" applyNumberFormat="1" applyFont="1" applyBorder="1" applyAlignment="1">
      <alignment horizontal="center" vertical="center"/>
    </xf>
    <xf numFmtId="0" fontId="36" fillId="0" borderId="2" xfId="55" applyFont="1" applyBorder="1" applyAlignment="1">
      <alignment horizontal="left" vertical="center" wrapText="1"/>
    </xf>
    <xf numFmtId="2" fontId="4" fillId="0" borderId="4" xfId="55" applyNumberFormat="1" applyFont="1" applyBorder="1" applyAlignment="1">
      <alignment horizontal="center" vertical="center" wrapText="1"/>
    </xf>
    <xf numFmtId="2" fontId="4" fillId="0" borderId="6" xfId="55" applyNumberFormat="1" applyFont="1" applyBorder="1" applyAlignment="1">
      <alignment horizontal="center" vertical="center" wrapText="1"/>
    </xf>
    <xf numFmtId="2" fontId="4" fillId="3" borderId="2" xfId="55" applyNumberFormat="1" applyFont="1" applyFill="1" applyBorder="1" applyAlignment="1">
      <alignment horizontal="center" vertical="center" wrapText="1"/>
    </xf>
    <xf numFmtId="2" fontId="4" fillId="3" borderId="6" xfId="814" applyNumberFormat="1" applyFont="1" applyFill="1" applyBorder="1" applyAlignment="1">
      <alignment horizontal="center" vertical="center"/>
    </xf>
    <xf numFmtId="2" fontId="4" fillId="0" borderId="6" xfId="814" applyNumberFormat="1" applyFont="1" applyBorder="1" applyAlignment="1">
      <alignment horizontal="center" vertical="center"/>
    </xf>
    <xf numFmtId="2" fontId="4" fillId="0" borderId="2" xfId="55" applyNumberFormat="1" applyFont="1" applyBorder="1" applyAlignment="1">
      <alignment horizontal="center" vertical="center" wrapText="1"/>
    </xf>
    <xf numFmtId="9" fontId="4" fillId="0" borderId="4" xfId="814" applyFont="1" applyFill="1" applyBorder="1" applyAlignment="1">
      <alignment horizontal="center" vertical="center"/>
    </xf>
    <xf numFmtId="9" fontId="4" fillId="0" borderId="5" xfId="814" applyFont="1" applyFill="1" applyBorder="1" applyAlignment="1">
      <alignment horizontal="center" vertical="center"/>
    </xf>
    <xf numFmtId="9" fontId="4" fillId="0" borderId="6" xfId="814" applyFont="1" applyFill="1" applyBorder="1" applyAlignment="1">
      <alignment horizontal="center" vertical="center"/>
    </xf>
    <xf numFmtId="0" fontId="36" fillId="0" borderId="2" xfId="55" applyFont="1" applyBorder="1" applyAlignment="1">
      <alignment horizontal="center" vertical="center"/>
    </xf>
    <xf numFmtId="0" fontId="36" fillId="0" borderId="0" xfId="83" applyFont="1" applyAlignment="1">
      <alignment horizontal="left" vertical="center"/>
    </xf>
    <xf numFmtId="0" fontId="36" fillId="0" borderId="2" xfId="112" applyFont="1" applyBorder="1" applyAlignment="1">
      <alignment horizontal="center" vertical="center"/>
    </xf>
    <xf numFmtId="9" fontId="4" fillId="0" borderId="4" xfId="120" applyFont="1" applyBorder="1" applyAlignment="1">
      <alignment horizontal="center" vertical="center"/>
    </xf>
    <xf numFmtId="0" fontId="4" fillId="0" borderId="6" xfId="814" applyNumberFormat="1" applyFont="1" applyBorder="1" applyAlignment="1">
      <alignment horizontal="center" vertical="center"/>
    </xf>
    <xf numFmtId="0" fontId="36" fillId="0" borderId="2" xfId="82" applyFont="1" applyBorder="1" applyAlignment="1">
      <alignment horizontal="center" vertical="center"/>
    </xf>
    <xf numFmtId="2" fontId="11" fillId="0" borderId="4" xfId="0" applyNumberFormat="1" applyFont="1" applyBorder="1" applyAlignment="1">
      <alignment horizontal="center" vertical="center"/>
    </xf>
    <xf numFmtId="2" fontId="11" fillId="0" borderId="5" xfId="0" applyNumberFormat="1" applyFont="1" applyBorder="1" applyAlignment="1">
      <alignment horizontal="center" vertical="center"/>
    </xf>
    <xf numFmtId="2" fontId="11" fillId="0" borderId="6" xfId="0" applyNumberFormat="1" applyFont="1" applyBorder="1" applyAlignment="1">
      <alignment horizontal="center" vertical="center"/>
    </xf>
    <xf numFmtId="2" fontId="11" fillId="3" borderId="6" xfId="0" applyNumberFormat="1" applyFont="1" applyFill="1" applyBorder="1" applyAlignment="1">
      <alignment horizontal="center" vertical="center"/>
    </xf>
    <xf numFmtId="0" fontId="56" fillId="0" borderId="6" xfId="0" applyFont="1" applyBorder="1" applyAlignment="1">
      <alignment horizontal="center" vertical="center"/>
    </xf>
    <xf numFmtId="0" fontId="15" fillId="3" borderId="4" xfId="0" applyFont="1" applyFill="1" applyBorder="1" applyAlignment="1">
      <alignment horizontal="center" vertical="center" wrapText="1"/>
    </xf>
    <xf numFmtId="2" fontId="15" fillId="0" borderId="5" xfId="0" applyNumberFormat="1" applyFont="1" applyBorder="1" applyAlignment="1">
      <alignment horizontal="center" vertical="center"/>
    </xf>
    <xf numFmtId="2" fontId="15" fillId="0" borderId="6" xfId="0" applyNumberFormat="1" applyFont="1" applyBorder="1" applyAlignment="1">
      <alignment horizontal="center" vertical="center"/>
    </xf>
    <xf numFmtId="0" fontId="20" fillId="0" borderId="0" xfId="0" applyFont="1" applyAlignment="1">
      <alignment horizontal="left"/>
    </xf>
    <xf numFmtId="0" fontId="6" fillId="0" borderId="3" xfId="0" applyFont="1" applyBorder="1" applyAlignment="1">
      <alignment horizontal="left" vertical="top"/>
    </xf>
    <xf numFmtId="0" fontId="0" fillId="0" borderId="3" xfId="0" applyBorder="1"/>
    <xf numFmtId="0" fontId="36" fillId="36" borderId="2" xfId="0" applyFont="1" applyFill="1" applyBorder="1" applyAlignment="1">
      <alignment horizontal="center" vertical="center"/>
    </xf>
    <xf numFmtId="0" fontId="50" fillId="36" borderId="2" xfId="0" applyFont="1" applyFill="1" applyBorder="1" applyAlignment="1">
      <alignment horizontal="center" vertical="center" wrapText="1"/>
    </xf>
    <xf numFmtId="0" fontId="4" fillId="36" borderId="2" xfId="0" applyFont="1" applyFill="1" applyBorder="1" applyAlignment="1">
      <alignment horizontal="center" vertical="center"/>
    </xf>
    <xf numFmtId="1" fontId="4" fillId="36" borderId="2" xfId="0" applyNumberFormat="1" applyFont="1" applyFill="1" applyBorder="1" applyAlignment="1">
      <alignment horizontal="center" vertical="center"/>
    </xf>
    <xf numFmtId="3" fontId="4" fillId="36" borderId="2" xfId="0" applyNumberFormat="1" applyFont="1" applyFill="1" applyBorder="1" applyAlignment="1">
      <alignment horizontal="center" vertical="center" wrapText="1"/>
    </xf>
    <xf numFmtId="0" fontId="53" fillId="36" borderId="2" xfId="0" applyFont="1" applyFill="1" applyBorder="1" applyAlignment="1">
      <alignment horizontal="center" wrapText="1"/>
    </xf>
    <xf numFmtId="0" fontId="4" fillId="36" borderId="2" xfId="0" applyFont="1" applyFill="1" applyBorder="1" applyAlignment="1">
      <alignment horizontal="center" vertical="center" wrapText="1"/>
    </xf>
    <xf numFmtId="0" fontId="36" fillId="0" borderId="6" xfId="0" applyFont="1" applyBorder="1" applyAlignment="1">
      <alignment horizontal="center" vertical="center"/>
    </xf>
    <xf numFmtId="0" fontId="50" fillId="0" borderId="3" xfId="0" applyFont="1" applyBorder="1" applyAlignment="1">
      <alignment horizontal="left" vertical="center" wrapText="1"/>
    </xf>
    <xf numFmtId="2" fontId="4" fillId="0" borderId="6" xfId="0" applyNumberFormat="1" applyFont="1" applyBorder="1" applyAlignment="1">
      <alignment horizontal="center" vertical="center"/>
    </xf>
    <xf numFmtId="168" fontId="4" fillId="0" borderId="6" xfId="0" applyNumberFormat="1" applyFont="1" applyBorder="1" applyAlignment="1">
      <alignment horizontal="center" vertical="center"/>
    </xf>
    <xf numFmtId="0" fontId="36" fillId="0" borderId="4" xfId="0" applyFont="1" applyBorder="1" applyAlignment="1">
      <alignment horizontal="center" vertical="center"/>
    </xf>
    <xf numFmtId="0" fontId="133" fillId="0" borderId="2" xfId="0" applyFont="1" applyBorder="1" applyAlignment="1">
      <alignment vertical="center" wrapText="1"/>
    </xf>
    <xf numFmtId="9" fontId="4" fillId="0" borderId="6" xfId="0" applyNumberFormat="1" applyFont="1" applyBorder="1" applyAlignment="1">
      <alignment horizontal="center" vertical="center"/>
    </xf>
    <xf numFmtId="172" fontId="4" fillId="0" borderId="6" xfId="0" applyNumberFormat="1" applyFont="1" applyBorder="1" applyAlignment="1">
      <alignment horizontal="center" vertical="center"/>
    </xf>
    <xf numFmtId="0" fontId="6" fillId="0" borderId="18" xfId="0" applyFont="1" applyBorder="1" applyAlignment="1">
      <alignment horizontal="left" vertical="top"/>
    </xf>
    <xf numFmtId="2" fontId="4" fillId="0" borderId="4" xfId="0" applyNumberFormat="1" applyFont="1" applyBorder="1" applyAlignment="1">
      <alignment horizontal="center" vertical="center"/>
    </xf>
    <xf numFmtId="0" fontId="53" fillId="36" borderId="2" xfId="0" applyFont="1" applyFill="1" applyBorder="1" applyAlignment="1">
      <alignment horizontal="center" vertical="center" wrapText="1"/>
    </xf>
    <xf numFmtId="0" fontId="135" fillId="0" borderId="2" xfId="0" applyFont="1" applyBorder="1" applyAlignment="1">
      <alignment vertical="center" wrapText="1"/>
    </xf>
    <xf numFmtId="9" fontId="4" fillId="0" borderId="2" xfId="282" applyFont="1" applyBorder="1" applyAlignment="1">
      <alignment horizontal="center" vertical="center"/>
    </xf>
    <xf numFmtId="0" fontId="136" fillId="0" borderId="2" xfId="0" applyFont="1" applyBorder="1" applyAlignment="1">
      <alignment vertical="center" wrapText="1"/>
    </xf>
    <xf numFmtId="9" fontId="4" fillId="0" borderId="6" xfId="282" applyFont="1" applyBorder="1" applyAlignment="1">
      <alignment horizontal="center" vertical="center"/>
    </xf>
    <xf numFmtId="172" fontId="4" fillId="0" borderId="2" xfId="0" applyNumberFormat="1" applyFont="1" applyBorder="1" applyAlignment="1">
      <alignment horizontal="center" vertical="center"/>
    </xf>
    <xf numFmtId="0" fontId="37" fillId="0" borderId="2" xfId="0" applyFont="1" applyBorder="1" applyAlignment="1">
      <alignment vertical="center" wrapText="1"/>
    </xf>
    <xf numFmtId="0" fontId="133" fillId="0" borderId="2" xfId="0" applyFont="1" applyBorder="1" applyAlignment="1">
      <alignment horizontal="center" vertical="center" wrapText="1"/>
    </xf>
    <xf numFmtId="9" fontId="36" fillId="0" borderId="2" xfId="282" applyFont="1" applyBorder="1" applyAlignment="1">
      <alignment horizontal="center" vertical="center"/>
    </xf>
    <xf numFmtId="2" fontId="36" fillId="0" borderId="2" xfId="282" applyNumberFormat="1" applyFont="1" applyBorder="1" applyAlignment="1">
      <alignment horizontal="center" vertical="center"/>
    </xf>
    <xf numFmtId="2" fontId="4" fillId="0" borderId="2" xfId="0" applyNumberFormat="1" applyFont="1" applyBorder="1" applyAlignment="1">
      <alignment vertical="center" wrapText="1"/>
    </xf>
    <xf numFmtId="172" fontId="4" fillId="0" borderId="2" xfId="0" applyNumberFormat="1" applyFont="1" applyBorder="1" applyAlignment="1">
      <alignment vertical="center" wrapText="1"/>
    </xf>
    <xf numFmtId="0" fontId="39" fillId="36" borderId="2" xfId="0" applyFont="1" applyFill="1" applyBorder="1" applyAlignment="1">
      <alignment horizontal="center" vertical="center"/>
    </xf>
    <xf numFmtId="0" fontId="39" fillId="36" borderId="10" xfId="0" applyFont="1" applyFill="1" applyBorder="1" applyAlignment="1">
      <alignment horizontal="center" vertical="center" wrapText="1"/>
    </xf>
    <xf numFmtId="0" fontId="53" fillId="36" borderId="2" xfId="0" applyFont="1" applyFill="1" applyBorder="1" applyAlignment="1">
      <alignment horizontal="center" vertical="center"/>
    </xf>
    <xf numFmtId="1" fontId="53" fillId="36" borderId="2" xfId="0" applyNumberFormat="1" applyFont="1" applyFill="1" applyBorder="1" applyAlignment="1">
      <alignment horizontal="center" vertical="center"/>
    </xf>
    <xf numFmtId="0" fontId="53" fillId="36" borderId="2" xfId="0" applyFont="1" applyFill="1" applyBorder="1" applyAlignment="1">
      <alignment horizontal="center"/>
    </xf>
    <xf numFmtId="0" fontId="134" fillId="0" borderId="2" xfId="0" applyFont="1" applyBorder="1" applyAlignment="1">
      <alignment vertical="center" wrapText="1"/>
    </xf>
    <xf numFmtId="0" fontId="53" fillId="36" borderId="4" xfId="0" applyFont="1" applyFill="1" applyBorder="1" applyAlignment="1">
      <alignment horizontal="center" vertical="center" wrapText="1"/>
    </xf>
    <xf numFmtId="0" fontId="36" fillId="0" borderId="10" xfId="0" applyFont="1" applyBorder="1" applyAlignment="1">
      <alignment vertical="center" wrapText="1"/>
    </xf>
    <xf numFmtId="4" fontId="4" fillId="0" borderId="2" xfId="0" applyNumberFormat="1" applyFont="1" applyBorder="1" applyAlignment="1">
      <alignment horizontal="center" vertical="center" wrapText="1"/>
    </xf>
    <xf numFmtId="4" fontId="4" fillId="0" borderId="7" xfId="0" applyNumberFormat="1" applyFont="1" applyBorder="1" applyAlignment="1">
      <alignment horizontal="center" vertical="center" wrapText="1"/>
    </xf>
    <xf numFmtId="0" fontId="4" fillId="0" borderId="8" xfId="0" applyFont="1" applyBorder="1"/>
    <xf numFmtId="168" fontId="4" fillId="0" borderId="2" xfId="0" applyNumberFormat="1" applyFont="1" applyBorder="1" applyAlignment="1">
      <alignment horizontal="center" vertical="center"/>
    </xf>
    <xf numFmtId="0" fontId="19" fillId="0" borderId="2" xfId="0" applyFont="1" applyBorder="1" applyAlignment="1">
      <alignment horizontal="left" vertical="center" wrapText="1"/>
    </xf>
    <xf numFmtId="2" fontId="4" fillId="0" borderId="4" xfId="0" applyNumberFormat="1" applyFont="1" applyBorder="1" applyAlignment="1">
      <alignment vertical="center"/>
    </xf>
    <xf numFmtId="0" fontId="50" fillId="0" borderId="2" xfId="0" applyFont="1" applyBorder="1" applyAlignment="1">
      <alignment horizontal="left" vertical="center" wrapText="1"/>
    </xf>
    <xf numFmtId="2" fontId="4" fillId="0" borderId="2" xfId="0" applyNumberFormat="1" applyFont="1" applyBorder="1" applyAlignment="1">
      <alignment vertical="center"/>
    </xf>
    <xf numFmtId="0" fontId="50" fillId="0" borderId="4" xfId="0" applyFont="1" applyBorder="1" applyAlignment="1">
      <alignment horizontal="left" vertical="center" wrapText="1"/>
    </xf>
    <xf numFmtId="168" fontId="4" fillId="0" borderId="4" xfId="0" applyNumberFormat="1" applyFont="1" applyBorder="1" applyAlignment="1">
      <alignment horizontal="center" vertical="center"/>
    </xf>
    <xf numFmtId="9" fontId="4" fillId="0" borderId="4" xfId="0" applyNumberFormat="1" applyFont="1" applyBorder="1" applyAlignment="1">
      <alignment horizontal="center" vertical="center"/>
    </xf>
    <xf numFmtId="168" fontId="36" fillId="0" borderId="2" xfId="0" applyNumberFormat="1" applyFont="1" applyBorder="1" applyAlignment="1">
      <alignment horizontal="center" vertical="center"/>
    </xf>
    <xf numFmtId="9" fontId="36" fillId="0" borderId="2" xfId="0" applyNumberFormat="1" applyFont="1" applyBorder="1" applyAlignment="1">
      <alignment horizontal="center" vertical="center"/>
    </xf>
    <xf numFmtId="0" fontId="6" fillId="0" borderId="3" xfId="0" applyFont="1" applyBorder="1" applyAlignment="1">
      <alignment vertical="top"/>
    </xf>
    <xf numFmtId="0" fontId="202" fillId="0" borderId="57" xfId="0" applyFont="1" applyBorder="1" applyAlignment="1">
      <alignment horizontal="center" vertical="center" wrapText="1"/>
    </xf>
    <xf numFmtId="0" fontId="202" fillId="0" borderId="57" xfId="0" applyFont="1" applyBorder="1" applyAlignment="1">
      <alignment horizontal="center" vertical="center"/>
    </xf>
    <xf numFmtId="0" fontId="42" fillId="0" borderId="6" xfId="0" applyFont="1" applyBorder="1" applyAlignment="1">
      <alignment horizontal="center" vertical="center" wrapText="1"/>
    </xf>
    <xf numFmtId="0" fontId="203" fillId="36" borderId="2" xfId="0" applyFont="1" applyFill="1" applyBorder="1" applyAlignment="1">
      <alignment horizontal="center" vertical="center" wrapText="1"/>
    </xf>
    <xf numFmtId="3" fontId="53" fillId="36" borderId="2" xfId="0" applyNumberFormat="1" applyFont="1" applyFill="1" applyBorder="1" applyAlignment="1">
      <alignment horizontal="center" vertical="center" wrapText="1"/>
    </xf>
    <xf numFmtId="0" fontId="50" fillId="0" borderId="6" xfId="0" applyFont="1" applyBorder="1" applyAlignment="1">
      <alignment horizontal="left" vertical="center" wrapText="1"/>
    </xf>
    <xf numFmtId="0" fontId="19" fillId="0" borderId="6" xfId="0" applyFont="1" applyBorder="1" applyAlignment="1">
      <alignment horizontal="center" vertical="center" wrapText="1"/>
    </xf>
    <xf numFmtId="0" fontId="19" fillId="0" borderId="6" xfId="0" applyFont="1" applyBorder="1" applyAlignment="1">
      <alignment horizontal="left" vertical="center" wrapText="1"/>
    </xf>
    <xf numFmtId="0" fontId="36" fillId="0" borderId="3" xfId="0" applyFont="1" applyBorder="1" applyAlignment="1">
      <alignment vertical="center" wrapText="1"/>
    </xf>
    <xf numFmtId="2" fontId="4" fillId="0" borderId="6" xfId="0" applyNumberFormat="1" applyFont="1" applyBorder="1" applyAlignment="1">
      <alignment horizontal="center" vertical="center" wrapText="1"/>
    </xf>
    <xf numFmtId="0" fontId="36" fillId="0" borderId="19" xfId="0" applyFont="1" applyBorder="1" applyAlignment="1">
      <alignment horizontal="left" vertical="center" wrapText="1"/>
    </xf>
    <xf numFmtId="2" fontId="4" fillId="0" borderId="7" xfId="0" applyNumberFormat="1" applyFont="1" applyBorder="1" applyAlignment="1">
      <alignment horizontal="center" vertical="center"/>
    </xf>
    <xf numFmtId="0" fontId="53" fillId="3" borderId="4" xfId="0" applyFont="1" applyFill="1" applyBorder="1" applyAlignment="1">
      <alignment horizontal="center" vertical="center"/>
    </xf>
    <xf numFmtId="1" fontId="53" fillId="3" borderId="4" xfId="0" applyNumberFormat="1" applyFont="1" applyFill="1" applyBorder="1" applyAlignment="1">
      <alignment horizontal="center" vertical="center"/>
    </xf>
    <xf numFmtId="0" fontId="134" fillId="0" borderId="2" xfId="0" applyFont="1" applyBorder="1" applyAlignment="1">
      <alignment horizontal="left" vertical="center" wrapText="1"/>
    </xf>
    <xf numFmtId="0" fontId="0" fillId="0" borderId="4" xfId="0" applyBorder="1"/>
    <xf numFmtId="0" fontId="4" fillId="0" borderId="5" xfId="0" applyFont="1" applyBorder="1"/>
    <xf numFmtId="4" fontId="4" fillId="0" borderId="5" xfId="0" applyNumberFormat="1" applyFont="1" applyBorder="1" applyAlignment="1">
      <alignment vertical="center" wrapText="1"/>
    </xf>
    <xf numFmtId="168" fontId="4" fillId="0" borderId="5" xfId="0" applyNumberFormat="1" applyFont="1" applyBorder="1" applyAlignment="1">
      <alignment horizontal="center" vertical="center"/>
    </xf>
    <xf numFmtId="0" fontId="4" fillId="0" borderId="5" xfId="0" applyFont="1" applyBorder="1" applyAlignment="1">
      <alignment horizontal="center" vertical="center"/>
    </xf>
    <xf numFmtId="10" fontId="4" fillId="0" borderId="5" xfId="0" applyNumberFormat="1" applyFont="1" applyBorder="1" applyAlignment="1">
      <alignment horizontal="center" vertical="center"/>
    </xf>
    <xf numFmtId="4" fontId="4" fillId="0" borderId="6" xfId="0" applyNumberFormat="1" applyFont="1" applyBorder="1" applyAlignment="1">
      <alignment vertical="center" wrapText="1"/>
    </xf>
    <xf numFmtId="10" fontId="4" fillId="0" borderId="6" xfId="0" applyNumberFormat="1" applyFont="1" applyBorder="1" applyAlignment="1">
      <alignment horizontal="center" vertical="center"/>
    </xf>
    <xf numFmtId="1" fontId="82" fillId="0" borderId="4" xfId="0" applyNumberFormat="1" applyFont="1" applyBorder="1" applyAlignment="1">
      <alignment horizontal="center" vertical="center"/>
    </xf>
    <xf numFmtId="0" fontId="4" fillId="0" borderId="2" xfId="1324" applyFont="1" applyBorder="1" applyAlignment="1">
      <alignment horizontal="center" vertical="center" wrapText="1"/>
    </xf>
    <xf numFmtId="0" fontId="39" fillId="6" borderId="8" xfId="1334" applyFont="1" applyFill="1" applyBorder="1" applyAlignment="1">
      <alignment horizontal="center" vertical="center"/>
    </xf>
    <xf numFmtId="0" fontId="74" fillId="0" borderId="0" xfId="1306"/>
    <xf numFmtId="0" fontId="36" fillId="0" borderId="0" xfId="357" applyFont="1" applyAlignment="1">
      <alignment horizontal="center" vertical="center"/>
    </xf>
    <xf numFmtId="0" fontId="36" fillId="0" borderId="0" xfId="358" applyFont="1"/>
    <xf numFmtId="9" fontId="21" fillId="0" borderId="4" xfId="357" applyNumberFormat="1" applyFont="1" applyBorder="1" applyAlignment="1">
      <alignment horizontal="center" vertical="center"/>
    </xf>
    <xf numFmtId="2" fontId="21" fillId="0" borderId="4" xfId="357" applyNumberFormat="1" applyFont="1" applyBorder="1" applyAlignment="1">
      <alignment horizontal="center" vertical="center"/>
    </xf>
    <xf numFmtId="1" fontId="39" fillId="6" borderId="2" xfId="357" applyNumberFormat="1" applyFont="1" applyFill="1" applyBorder="1" applyAlignment="1">
      <alignment horizontal="center" vertical="center"/>
    </xf>
    <xf numFmtId="0" fontId="95" fillId="0" borderId="0" xfId="357" applyFont="1" applyAlignment="1">
      <alignment horizontal="center" vertical="center"/>
    </xf>
    <xf numFmtId="0" fontId="4" fillId="0" borderId="2" xfId="357" applyFont="1" applyBorder="1" applyAlignment="1">
      <alignment horizontal="center" vertical="center"/>
    </xf>
    <xf numFmtId="166" fontId="4" fillId="0" borderId="2" xfId="1306" applyNumberFormat="1" applyFont="1" applyBorder="1" applyAlignment="1">
      <alignment horizontal="center" vertical="center" wrapText="1"/>
    </xf>
    <xf numFmtId="0" fontId="3" fillId="0" borderId="0" xfId="357" applyFont="1"/>
    <xf numFmtId="43" fontId="1" fillId="0" borderId="0" xfId="357" applyNumberFormat="1"/>
    <xf numFmtId="165" fontId="3" fillId="0" borderId="0" xfId="357" applyNumberFormat="1" applyFont="1"/>
    <xf numFmtId="43" fontId="3" fillId="0" borderId="0" xfId="357" applyNumberFormat="1" applyFont="1"/>
    <xf numFmtId="166" fontId="4" fillId="0" borderId="2" xfId="1306" applyNumberFormat="1" applyFont="1" applyBorder="1" applyAlignment="1">
      <alignment horizontal="center" vertical="center"/>
    </xf>
    <xf numFmtId="166" fontId="4" fillId="3" borderId="2" xfId="1306" applyNumberFormat="1" applyFont="1" applyFill="1" applyBorder="1" applyAlignment="1">
      <alignment horizontal="center" vertical="center"/>
    </xf>
    <xf numFmtId="0" fontId="36" fillId="0" borderId="2" xfId="357" applyFont="1" applyBorder="1" applyAlignment="1">
      <alignment horizontal="right"/>
    </xf>
    <xf numFmtId="0" fontId="36" fillId="0" borderId="2" xfId="357" applyFont="1" applyBorder="1" applyAlignment="1">
      <alignment horizontal="center"/>
    </xf>
    <xf numFmtId="170" fontId="36" fillId="0" borderId="2" xfId="357" applyNumberFormat="1" applyFont="1" applyBorder="1" applyAlignment="1">
      <alignment horizontal="center"/>
    </xf>
    <xf numFmtId="14" fontId="36" fillId="0" borderId="6" xfId="357" applyNumberFormat="1" applyFont="1" applyBorder="1"/>
    <xf numFmtId="0" fontId="36" fillId="0" borderId="6" xfId="357" applyFont="1" applyBorder="1"/>
    <xf numFmtId="10" fontId="3" fillId="0" borderId="0" xfId="357" applyNumberFormat="1" applyFont="1"/>
    <xf numFmtId="10" fontId="36" fillId="0" borderId="2" xfId="357" applyNumberFormat="1" applyFont="1" applyBorder="1" applyAlignment="1">
      <alignment horizontal="center" vertical="center"/>
    </xf>
    <xf numFmtId="170" fontId="36" fillId="0" borderId="2" xfId="357" applyNumberFormat="1" applyFont="1" applyBorder="1" applyAlignment="1">
      <alignment horizontal="center" vertical="center"/>
    </xf>
    <xf numFmtId="9" fontId="4" fillId="0" borderId="2" xfId="357" applyNumberFormat="1" applyFont="1" applyBorder="1" applyAlignment="1">
      <alignment horizontal="center" vertical="center"/>
    </xf>
    <xf numFmtId="9" fontId="4" fillId="3" borderId="2" xfId="37" applyFont="1" applyFill="1" applyBorder="1" applyAlignment="1">
      <alignment horizontal="center" vertical="center"/>
    </xf>
    <xf numFmtId="0" fontId="75" fillId="0" borderId="2" xfId="1306" applyFont="1" applyBorder="1" applyAlignment="1">
      <alignment horizontal="left" vertical="center" wrapText="1"/>
    </xf>
    <xf numFmtId="0" fontId="75" fillId="0" borderId="2" xfId="109" applyFont="1" applyBorder="1" applyAlignment="1">
      <alignment horizontal="left" vertical="center" wrapText="1"/>
    </xf>
    <xf numFmtId="1" fontId="39" fillId="3" borderId="6" xfId="357" applyNumberFormat="1" applyFont="1" applyFill="1" applyBorder="1" applyAlignment="1">
      <alignment horizontal="center" vertical="center" wrapText="1"/>
    </xf>
    <xf numFmtId="1" fontId="36" fillId="3" borderId="6" xfId="357" applyNumberFormat="1" applyFont="1" applyFill="1" applyBorder="1" applyAlignment="1">
      <alignment horizontal="center" vertical="center" textRotation="90"/>
    </xf>
    <xf numFmtId="0" fontId="74" fillId="0" borderId="0" xfId="1315"/>
    <xf numFmtId="0" fontId="39" fillId="6" borderId="2" xfId="1315" applyFont="1" applyFill="1" applyBorder="1" applyAlignment="1">
      <alignment horizontal="center" vertical="center"/>
    </xf>
    <xf numFmtId="0" fontId="39" fillId="6" borderId="8" xfId="1315" applyFont="1" applyFill="1" applyBorder="1" applyAlignment="1">
      <alignment horizontal="center" vertical="center"/>
    </xf>
    <xf numFmtId="9" fontId="4" fillId="0" borderId="2" xfId="1315" applyNumberFormat="1" applyFont="1" applyBorder="1" applyAlignment="1">
      <alignment horizontal="center" vertical="center" wrapText="1"/>
    </xf>
    <xf numFmtId="0" fontId="4" fillId="0" borderId="2" xfId="1315" applyFont="1" applyBorder="1" applyAlignment="1">
      <alignment horizontal="center" vertical="center" wrapText="1"/>
    </xf>
    <xf numFmtId="0" fontId="21" fillId="0" borderId="2" xfId="1315" applyFont="1" applyBorder="1" applyAlignment="1">
      <alignment horizontal="center" vertical="center"/>
    </xf>
    <xf numFmtId="0" fontId="36" fillId="0" borderId="0" xfId="1315" applyFont="1" applyAlignment="1">
      <alignment horizontal="left" vertical="center"/>
    </xf>
    <xf numFmtId="0" fontId="36" fillId="0" borderId="2" xfId="1315" applyFont="1" applyBorder="1" applyAlignment="1">
      <alignment horizontal="centerContinuous" vertical="center" wrapText="1"/>
    </xf>
    <xf numFmtId="2" fontId="36" fillId="0" borderId="2" xfId="1315" applyNumberFormat="1" applyFont="1" applyBorder="1" applyAlignment="1">
      <alignment horizontal="centerContinuous" vertical="center" wrapText="1"/>
    </xf>
    <xf numFmtId="0" fontId="4" fillId="0" borderId="2" xfId="1315" applyFont="1" applyBorder="1" applyAlignment="1">
      <alignment horizontal="centerContinuous" vertical="center"/>
    </xf>
    <xf numFmtId="0" fontId="4" fillId="0" borderId="0" xfId="1315" applyFont="1" applyAlignment="1">
      <alignment vertical="center"/>
    </xf>
    <xf numFmtId="0" fontId="6" fillId="0" borderId="0" xfId="1315" applyFont="1" applyAlignment="1">
      <alignment horizontal="center" vertical="center"/>
    </xf>
    <xf numFmtId="0" fontId="51" fillId="0" borderId="0" xfId="1315" applyFont="1"/>
    <xf numFmtId="0" fontId="51" fillId="0" borderId="0" xfId="1315" applyFont="1" applyAlignment="1">
      <alignment vertical="center"/>
    </xf>
    <xf numFmtId="2" fontId="4" fillId="0" borderId="2" xfId="1315" applyNumberFormat="1" applyFont="1" applyBorder="1" applyAlignment="1">
      <alignment horizontal="center" vertical="center"/>
    </xf>
    <xf numFmtId="14" fontId="4" fillId="0" borderId="2" xfId="1315" applyNumberFormat="1" applyFont="1" applyBorder="1" applyAlignment="1">
      <alignment horizontal="center" vertical="center" wrapText="1"/>
    </xf>
    <xf numFmtId="0" fontId="6" fillId="0" borderId="0" xfId="1315" applyFont="1" applyAlignment="1">
      <alignment horizontal="right" vertical="center"/>
    </xf>
    <xf numFmtId="0" fontId="51" fillId="0" borderId="0" xfId="1315" applyFont="1" applyAlignment="1">
      <alignment horizontal="left" vertical="center"/>
    </xf>
    <xf numFmtId="0" fontId="4" fillId="0" borderId="0" xfId="1315" applyFont="1" applyAlignment="1">
      <alignment horizontal="left" vertical="center"/>
    </xf>
    <xf numFmtId="0" fontId="42" fillId="0" borderId="2" xfId="1315" applyFont="1" applyBorder="1" applyAlignment="1">
      <alignment vertical="center"/>
    </xf>
    <xf numFmtId="0" fontId="42" fillId="0" borderId="2" xfId="1315" applyFont="1" applyBorder="1" applyAlignment="1">
      <alignment horizontal="center" vertical="center"/>
    </xf>
    <xf numFmtId="2" fontId="4" fillId="0" borderId="2" xfId="1315" applyNumberFormat="1" applyFont="1" applyBorder="1" applyAlignment="1">
      <alignment horizontal="center" vertical="center" wrapText="1"/>
    </xf>
    <xf numFmtId="0" fontId="39" fillId="6" borderId="2" xfId="1318" applyFont="1" applyFill="1" applyBorder="1" applyAlignment="1">
      <alignment horizontal="center" vertical="center"/>
    </xf>
    <xf numFmtId="0" fontId="39" fillId="6" borderId="8" xfId="1318" applyFont="1" applyFill="1" applyBorder="1" applyAlignment="1">
      <alignment horizontal="center" vertical="center"/>
    </xf>
    <xf numFmtId="9" fontId="4" fillId="0" borderId="2" xfId="1318" applyNumberFormat="1" applyFont="1" applyBorder="1" applyAlignment="1">
      <alignment horizontal="center" vertical="center" wrapText="1"/>
    </xf>
    <xf numFmtId="0" fontId="4" fillId="0" borderId="2" xfId="1318" applyFont="1" applyBorder="1" applyAlignment="1">
      <alignment horizontal="center" vertical="center" wrapText="1"/>
    </xf>
    <xf numFmtId="0" fontId="21" fillId="0" borderId="2" xfId="1318" applyFont="1" applyBorder="1" applyAlignment="1">
      <alignment horizontal="center" vertical="center"/>
    </xf>
    <xf numFmtId="0" fontId="36" fillId="0" borderId="0" xfId="1318" applyFont="1" applyAlignment="1">
      <alignment horizontal="left" vertical="center"/>
    </xf>
    <xf numFmtId="0" fontId="36" fillId="0" borderId="2" xfId="1318" applyFont="1" applyBorder="1" applyAlignment="1">
      <alignment horizontal="centerContinuous" vertical="center" wrapText="1"/>
    </xf>
    <xf numFmtId="2" fontId="36" fillId="0" borderId="2" xfId="1318" applyNumberFormat="1" applyFont="1" applyBorder="1" applyAlignment="1">
      <alignment horizontal="centerContinuous" vertical="center" wrapText="1"/>
    </xf>
    <xf numFmtId="0" fontId="4" fillId="0" borderId="2" xfId="1318" applyFont="1" applyBorder="1" applyAlignment="1">
      <alignment horizontal="centerContinuous" vertical="center"/>
    </xf>
    <xf numFmtId="0" fontId="4" fillId="0" borderId="0" xfId="1318" applyFont="1" applyAlignment="1">
      <alignment vertical="center"/>
    </xf>
    <xf numFmtId="0" fontId="51" fillId="0" borderId="0" xfId="1318" applyFont="1"/>
    <xf numFmtId="0" fontId="51" fillId="0" borderId="0" xfId="1318" applyFont="1" applyAlignment="1">
      <alignment vertical="center"/>
    </xf>
    <xf numFmtId="2" fontId="4" fillId="0" borderId="2" xfId="1318" applyNumberFormat="1" applyFont="1" applyBorder="1" applyAlignment="1">
      <alignment horizontal="center" vertical="center"/>
    </xf>
    <xf numFmtId="14" fontId="4" fillId="0" borderId="2" xfId="1318" applyNumberFormat="1" applyFont="1" applyBorder="1" applyAlignment="1">
      <alignment horizontal="center" vertical="center" wrapText="1"/>
    </xf>
    <xf numFmtId="0" fontId="51" fillId="0" borderId="0" xfId="1318" applyFont="1" applyAlignment="1">
      <alignment horizontal="left" vertical="center"/>
    </xf>
    <xf numFmtId="0" fontId="42" fillId="0" borderId="2" xfId="1318" applyFont="1" applyBorder="1" applyAlignment="1">
      <alignment vertical="center"/>
    </xf>
    <xf numFmtId="0" fontId="42" fillId="0" borderId="2" xfId="1318" applyFont="1" applyBorder="1" applyAlignment="1">
      <alignment horizontal="center" vertical="center"/>
    </xf>
    <xf numFmtId="2" fontId="4" fillId="0" borderId="2" xfId="1318" applyNumberFormat="1" applyFont="1" applyBorder="1" applyAlignment="1">
      <alignment horizontal="center" vertical="center" wrapText="1"/>
    </xf>
    <xf numFmtId="9" fontId="4" fillId="0" borderId="2" xfId="851" applyNumberFormat="1" applyFont="1" applyBorder="1" applyAlignment="1">
      <alignment horizontal="center" vertical="center"/>
    </xf>
    <xf numFmtId="170" fontId="4" fillId="0" borderId="2" xfId="1323" applyNumberFormat="1" applyFont="1" applyBorder="1" applyAlignment="1">
      <alignment horizontal="center" vertical="center"/>
    </xf>
    <xf numFmtId="0" fontId="141" fillId="6" borderId="8" xfId="1314" applyFont="1" applyFill="1" applyBorder="1" applyAlignment="1">
      <alignment horizontal="center" vertical="center"/>
    </xf>
    <xf numFmtId="170" fontId="4" fillId="0" borderId="2" xfId="851" applyNumberFormat="1" applyFont="1" applyBorder="1" applyAlignment="1">
      <alignment horizontal="center" vertical="center"/>
    </xf>
    <xf numFmtId="0" fontId="4" fillId="0" borderId="2" xfId="1323" applyFont="1" applyBorder="1" applyAlignment="1">
      <alignment horizontal="center" vertical="center"/>
    </xf>
    <xf numFmtId="0" fontId="4" fillId="0" borderId="2" xfId="1323" applyFont="1" applyBorder="1" applyAlignment="1">
      <alignment vertical="center" wrapText="1"/>
    </xf>
    <xf numFmtId="9" fontId="4" fillId="0" borderId="2" xfId="1316" applyFont="1" applyFill="1" applyBorder="1" applyAlignment="1">
      <alignment horizontal="center" vertical="center"/>
    </xf>
    <xf numFmtId="170" fontId="4" fillId="0" borderId="2" xfId="1323" applyNumberFormat="1" applyFont="1" applyBorder="1" applyAlignment="1">
      <alignment horizontal="center" vertical="center" wrapText="1"/>
    </xf>
    <xf numFmtId="166" fontId="4" fillId="0" borderId="2" xfId="1323" applyNumberFormat="1" applyFont="1" applyBorder="1" applyAlignment="1">
      <alignment horizontal="center" vertical="center" wrapText="1"/>
    </xf>
    <xf numFmtId="0" fontId="36" fillId="0" borderId="0" xfId="852" applyFont="1"/>
    <xf numFmtId="1" fontId="39" fillId="6" borderId="2" xfId="851" applyNumberFormat="1" applyFont="1" applyFill="1" applyBorder="1" applyAlignment="1">
      <alignment horizontal="center" vertical="center"/>
    </xf>
    <xf numFmtId="0" fontId="4" fillId="0" borderId="2" xfId="851" applyFont="1" applyBorder="1" applyAlignment="1">
      <alignment horizontal="center" vertical="center"/>
    </xf>
    <xf numFmtId="10" fontId="4" fillId="0" borderId="2" xfId="851" applyNumberFormat="1" applyFont="1" applyBorder="1" applyAlignment="1">
      <alignment horizontal="center" vertical="center"/>
    </xf>
    <xf numFmtId="0" fontId="36" fillId="0" borderId="0" xfId="851" applyFont="1" applyAlignment="1">
      <alignment horizontal="center" vertical="center"/>
    </xf>
    <xf numFmtId="9" fontId="21" fillId="0" borderId="4" xfId="851" applyNumberFormat="1" applyFont="1" applyBorder="1" applyAlignment="1">
      <alignment horizontal="center" vertical="center"/>
    </xf>
    <xf numFmtId="2" fontId="21" fillId="0" borderId="4" xfId="851" applyNumberFormat="1" applyFont="1" applyBorder="1" applyAlignment="1">
      <alignment horizontal="center" vertical="center"/>
    </xf>
    <xf numFmtId="0" fontId="4" fillId="0" borderId="2" xfId="1323" applyFont="1" applyBorder="1" applyAlignment="1">
      <alignment horizontal="justify" vertical="center" wrapText="1"/>
    </xf>
    <xf numFmtId="199" fontId="4" fillId="0" borderId="2" xfId="1323" applyNumberFormat="1" applyFont="1" applyBorder="1" applyAlignment="1">
      <alignment horizontal="center" vertical="center" wrapText="1"/>
    </xf>
    <xf numFmtId="0" fontId="4" fillId="0" borderId="2" xfId="851" applyFont="1" applyBorder="1"/>
    <xf numFmtId="0" fontId="4" fillId="0" borderId="2" xfId="851" applyFont="1" applyBorder="1" applyAlignment="1">
      <alignment horizontal="center" vertical="center" wrapText="1"/>
    </xf>
    <xf numFmtId="1" fontId="4" fillId="3" borderId="2" xfId="851" applyNumberFormat="1" applyFont="1" applyFill="1" applyBorder="1" applyAlignment="1">
      <alignment horizontal="center" vertical="center" wrapText="1"/>
    </xf>
    <xf numFmtId="1" fontId="4" fillId="3" borderId="2" xfId="851" applyNumberFormat="1" applyFont="1" applyFill="1" applyBorder="1" applyAlignment="1">
      <alignment horizontal="center" vertical="center"/>
    </xf>
    <xf numFmtId="9" fontId="4" fillId="0" borderId="2" xfId="851" applyNumberFormat="1" applyFont="1" applyBorder="1" applyAlignment="1">
      <alignment horizontal="center" vertical="center" wrapText="1"/>
    </xf>
    <xf numFmtId="0" fontId="36" fillId="0" borderId="0" xfId="852" applyFont="1" applyAlignment="1">
      <alignment horizontal="center" vertical="center"/>
    </xf>
    <xf numFmtId="0" fontId="25" fillId="0" borderId="0" xfId="82" applyFont="1" applyAlignment="1">
      <alignment horizontal="center" vertical="center"/>
    </xf>
    <xf numFmtId="0" fontId="1" fillId="0" borderId="0" xfId="82" applyAlignment="1">
      <alignment horizontal="left" vertical="center"/>
    </xf>
    <xf numFmtId="9" fontId="36" fillId="0" borderId="4" xfId="82" applyNumberFormat="1" applyFont="1" applyBorder="1" applyAlignment="1">
      <alignment horizontal="center" vertical="center"/>
    </xf>
    <xf numFmtId="2" fontId="36" fillId="0" borderId="4" xfId="82" applyNumberFormat="1" applyFont="1" applyBorder="1" applyAlignment="1">
      <alignment horizontal="center" vertical="center"/>
    </xf>
    <xf numFmtId="1" fontId="39" fillId="6" borderId="2" xfId="82" applyNumberFormat="1" applyFont="1" applyFill="1" applyBorder="1" applyAlignment="1">
      <alignment horizontal="center" vertical="center"/>
    </xf>
    <xf numFmtId="0" fontId="4" fillId="0" borderId="2" xfId="82" applyFont="1" applyBorder="1" applyAlignment="1">
      <alignment horizontal="center" vertical="center"/>
    </xf>
    <xf numFmtId="0" fontId="4" fillId="3" borderId="2" xfId="84" applyFont="1" applyFill="1" applyBorder="1" applyAlignment="1">
      <alignment horizontal="left" vertical="center" wrapText="1"/>
    </xf>
    <xf numFmtId="2" fontId="4" fillId="0" borderId="2" xfId="82" applyNumberFormat="1" applyFont="1" applyBorder="1" applyAlignment="1">
      <alignment horizontal="center" vertical="center"/>
    </xf>
    <xf numFmtId="164" fontId="4" fillId="0" borderId="2" xfId="82" applyNumberFormat="1" applyFont="1" applyBorder="1" applyAlignment="1">
      <alignment horizontal="center" vertical="center"/>
    </xf>
    <xf numFmtId="10" fontId="4" fillId="0" borderId="2" xfId="82" applyNumberFormat="1" applyFont="1" applyBorder="1" applyAlignment="1">
      <alignment horizontal="center" vertical="center"/>
    </xf>
    <xf numFmtId="0" fontId="4" fillId="0" borderId="2" xfId="82" applyFont="1" applyBorder="1" applyAlignment="1">
      <alignment horizontal="left" vertical="center"/>
    </xf>
    <xf numFmtId="0" fontId="4" fillId="0" borderId="2" xfId="82" applyFont="1" applyBorder="1" applyAlignment="1">
      <alignment horizontal="left" vertical="center" wrapText="1"/>
    </xf>
    <xf numFmtId="0" fontId="36" fillId="0" borderId="2" xfId="82" applyFont="1" applyBorder="1" applyAlignment="1">
      <alignment horizontal="right"/>
    </xf>
    <xf numFmtId="0" fontId="36" fillId="0" borderId="2" xfId="82" applyFont="1" applyBorder="1" applyAlignment="1">
      <alignment horizontal="right" vertical="center"/>
    </xf>
    <xf numFmtId="164" fontId="36" fillId="0" borderId="2" xfId="82" applyNumberFormat="1" applyFont="1" applyBorder="1" applyAlignment="1">
      <alignment horizontal="center" vertical="center"/>
    </xf>
    <xf numFmtId="14" fontId="36" fillId="0" borderId="6" xfId="82" applyNumberFormat="1" applyFont="1" applyBorder="1" applyAlignment="1">
      <alignment vertical="center"/>
    </xf>
    <xf numFmtId="0" fontId="36" fillId="0" borderId="6" xfId="82" applyFont="1" applyBorder="1" applyAlignment="1">
      <alignment vertical="center"/>
    </xf>
    <xf numFmtId="10" fontId="36" fillId="0" borderId="2" xfId="82" applyNumberFormat="1" applyFont="1" applyBorder="1" applyAlignment="1">
      <alignment horizontal="center" vertical="center"/>
    </xf>
    <xf numFmtId="10" fontId="36" fillId="0" borderId="2" xfId="82" applyNumberFormat="1" applyFont="1" applyBorder="1" applyAlignment="1">
      <alignment vertical="center"/>
    </xf>
    <xf numFmtId="10" fontId="36" fillId="0" borderId="6" xfId="82" applyNumberFormat="1" applyFont="1" applyBorder="1" applyAlignment="1">
      <alignment vertical="center"/>
    </xf>
    <xf numFmtId="9" fontId="4" fillId="3" borderId="2" xfId="85" applyFont="1" applyFill="1" applyBorder="1" applyAlignment="1">
      <alignment horizontal="center" vertical="center"/>
    </xf>
    <xf numFmtId="9" fontId="4" fillId="0" borderId="2" xfId="82" applyNumberFormat="1" applyFont="1" applyBorder="1" applyAlignment="1">
      <alignment horizontal="center" vertical="center"/>
    </xf>
    <xf numFmtId="0" fontId="74" fillId="0" borderId="0" xfId="1326"/>
    <xf numFmtId="0" fontId="78" fillId="3" borderId="0" xfId="83" applyFont="1" applyFill="1" applyAlignment="1">
      <alignment vertical="top"/>
    </xf>
    <xf numFmtId="0" fontId="36" fillId="0" borderId="0" xfId="83" applyFont="1" applyAlignment="1">
      <alignment vertical="center"/>
    </xf>
    <xf numFmtId="0" fontId="36" fillId="0" borderId="0" xfId="83" applyFont="1"/>
    <xf numFmtId="10" fontId="36" fillId="0" borderId="0" xfId="814" applyNumberFormat="1" applyFont="1" applyAlignment="1">
      <alignment horizontal="left" vertical="center"/>
    </xf>
    <xf numFmtId="0" fontId="40" fillId="0" borderId="2" xfId="83" applyFont="1" applyBorder="1" applyAlignment="1">
      <alignment horizontal="center" vertical="center" wrapText="1"/>
    </xf>
    <xf numFmtId="0" fontId="40" fillId="10" borderId="2" xfId="83" applyFont="1" applyFill="1" applyBorder="1" applyAlignment="1">
      <alignment horizontal="center" vertical="center" wrapText="1"/>
    </xf>
    <xf numFmtId="0" fontId="40" fillId="10" borderId="6" xfId="83" applyFont="1" applyFill="1" applyBorder="1" applyAlignment="1">
      <alignment horizontal="center" vertical="center" wrapText="1"/>
    </xf>
    <xf numFmtId="0" fontId="36" fillId="0" borderId="2" xfId="112" applyFont="1" applyBorder="1" applyAlignment="1">
      <alignment horizontal="left" vertical="center" wrapText="1"/>
    </xf>
    <xf numFmtId="0" fontId="4" fillId="0" borderId="2" xfId="112" applyFont="1" applyBorder="1" applyAlignment="1">
      <alignment horizontal="center" vertical="center"/>
    </xf>
    <xf numFmtId="0" fontId="4" fillId="0" borderId="4" xfId="112" applyFont="1" applyBorder="1" applyAlignment="1">
      <alignment horizontal="center" vertical="center"/>
    </xf>
    <xf numFmtId="2" fontId="4" fillId="0" borderId="4" xfId="112" applyNumberFormat="1" applyFont="1" applyBorder="1" applyAlignment="1">
      <alignment horizontal="center" vertical="center"/>
    </xf>
    <xf numFmtId="2" fontId="4" fillId="0" borderId="2" xfId="112" applyNumberFormat="1" applyFont="1" applyBorder="1" applyAlignment="1">
      <alignment horizontal="center" vertical="center"/>
    </xf>
    <xf numFmtId="0" fontId="4" fillId="0" borderId="2" xfId="112" applyFont="1" applyBorder="1" applyAlignment="1">
      <alignment horizontal="center" vertical="top"/>
    </xf>
    <xf numFmtId="0" fontId="21" fillId="0" borderId="2" xfId="112" applyFont="1" applyBorder="1" applyAlignment="1">
      <alignment horizontal="right" vertical="center" wrapText="1"/>
    </xf>
    <xf numFmtId="9" fontId="4" fillId="0" borderId="2" xfId="120" applyFont="1" applyBorder="1" applyAlignment="1">
      <alignment horizontal="center" vertical="center"/>
    </xf>
    <xf numFmtId="2" fontId="4" fillId="0" borderId="6" xfId="120" applyNumberFormat="1" applyFont="1" applyBorder="1" applyAlignment="1">
      <alignment vertical="center"/>
    </xf>
    <xf numFmtId="0" fontId="4" fillId="0" borderId="2" xfId="112" applyFont="1" applyBorder="1"/>
    <xf numFmtId="2" fontId="36" fillId="0" borderId="2" xfId="112" applyNumberFormat="1" applyFont="1" applyBorder="1" applyAlignment="1">
      <alignment horizontal="center" vertical="center"/>
    </xf>
    <xf numFmtId="2" fontId="36" fillId="0" borderId="2" xfId="120" applyNumberFormat="1" applyFont="1" applyBorder="1" applyAlignment="1">
      <alignment horizontal="center" vertical="center"/>
    </xf>
    <xf numFmtId="0" fontId="74" fillId="0" borderId="0" xfId="1314"/>
    <xf numFmtId="0" fontId="6" fillId="0" borderId="0" xfId="1314" applyFont="1" applyAlignment="1">
      <alignment vertical="center"/>
    </xf>
    <xf numFmtId="0" fontId="6" fillId="0" borderId="0" xfId="1314" applyFont="1"/>
    <xf numFmtId="0" fontId="6" fillId="0" borderId="0" xfId="1314" applyFont="1" applyAlignment="1">
      <alignment horizontal="center"/>
    </xf>
    <xf numFmtId="0" fontId="36" fillId="0" borderId="0" xfId="1314" applyFont="1" applyAlignment="1">
      <alignment horizontal="left" vertical="center"/>
    </xf>
    <xf numFmtId="0" fontId="36" fillId="0" borderId="0" xfId="1314" applyFont="1"/>
    <xf numFmtId="0" fontId="21" fillId="0" borderId="2" xfId="1314" applyFont="1" applyBorder="1" applyAlignment="1">
      <alignment horizontal="center"/>
    </xf>
    <xf numFmtId="0" fontId="4" fillId="0" borderId="0" xfId="1314" applyFont="1" applyAlignment="1">
      <alignment vertical="center"/>
    </xf>
    <xf numFmtId="0" fontId="36" fillId="0" borderId="0" xfId="1314" applyFont="1" applyAlignment="1">
      <alignment vertical="center"/>
    </xf>
    <xf numFmtId="9" fontId="4" fillId="0" borderId="4" xfId="1314" applyNumberFormat="1" applyFont="1" applyBorder="1" applyAlignment="1">
      <alignment horizontal="center" vertical="center" wrapText="1"/>
    </xf>
    <xf numFmtId="0" fontId="6" fillId="0" borderId="0" xfId="1314" applyFont="1" applyAlignment="1">
      <alignment horizontal="center" vertical="center"/>
    </xf>
    <xf numFmtId="9" fontId="4" fillId="0" borderId="16" xfId="1314" applyNumberFormat="1" applyFont="1" applyBorder="1" applyAlignment="1">
      <alignment horizontal="center" vertical="center" wrapText="1"/>
    </xf>
    <xf numFmtId="4" fontId="4" fillId="0" borderId="16" xfId="91" applyNumberFormat="1" applyFont="1" applyBorder="1" applyAlignment="1">
      <alignment horizontal="center" vertical="center"/>
    </xf>
    <xf numFmtId="0" fontId="4" fillId="0" borderId="8" xfId="1314" applyFont="1" applyBorder="1" applyAlignment="1">
      <alignment horizontal="center" vertical="center"/>
    </xf>
    <xf numFmtId="2" fontId="4" fillId="0" borderId="7" xfId="1314" applyNumberFormat="1" applyFont="1" applyBorder="1" applyAlignment="1">
      <alignment horizontal="center" vertical="center"/>
    </xf>
    <xf numFmtId="0" fontId="126" fillId="0" borderId="2" xfId="45" applyFont="1" applyBorder="1" applyAlignment="1">
      <alignment horizontal="center" vertical="center"/>
    </xf>
    <xf numFmtId="9" fontId="4" fillId="0" borderId="15" xfId="1314" applyNumberFormat="1" applyFont="1" applyBorder="1" applyAlignment="1">
      <alignment horizontal="center" vertical="center" wrapText="1"/>
    </xf>
    <xf numFmtId="0" fontId="4" fillId="0" borderId="23" xfId="1314" applyFont="1" applyBorder="1" applyAlignment="1">
      <alignment horizontal="center" vertical="center"/>
    </xf>
    <xf numFmtId="2" fontId="4" fillId="0" borderId="60" xfId="1314" applyNumberFormat="1" applyFont="1" applyBorder="1" applyAlignment="1">
      <alignment horizontal="center" vertical="center"/>
    </xf>
    <xf numFmtId="0" fontId="42" fillId="0" borderId="16" xfId="45" applyFont="1" applyBorder="1" applyAlignment="1">
      <alignment horizontal="center" vertical="center"/>
    </xf>
    <xf numFmtId="4" fontId="4" fillId="0" borderId="15" xfId="91" applyNumberFormat="1" applyFont="1" applyBorder="1" applyAlignment="1">
      <alignment horizontal="center" vertical="center"/>
    </xf>
    <xf numFmtId="0" fontId="4" fillId="0" borderId="22" xfId="1314" applyFont="1" applyBorder="1" applyAlignment="1">
      <alignment horizontal="center" vertical="center"/>
    </xf>
    <xf numFmtId="2" fontId="4" fillId="0" borderId="61" xfId="1314" applyNumberFormat="1" applyFont="1" applyBorder="1" applyAlignment="1">
      <alignment horizontal="center" vertical="center"/>
    </xf>
    <xf numFmtId="4" fontId="4" fillId="0" borderId="17" xfId="91" applyNumberFormat="1" applyFont="1" applyBorder="1" applyAlignment="1">
      <alignment horizontal="center" vertical="center"/>
    </xf>
    <xf numFmtId="0" fontId="4" fillId="0" borderId="21" xfId="1314" applyFont="1" applyBorder="1" applyAlignment="1">
      <alignment horizontal="center" vertical="center"/>
    </xf>
    <xf numFmtId="2" fontId="4" fillId="0" borderId="62" xfId="1314" applyNumberFormat="1" applyFont="1" applyBorder="1" applyAlignment="1">
      <alignment horizontal="center" vertical="center"/>
    </xf>
    <xf numFmtId="0" fontId="4" fillId="0" borderId="11" xfId="1314" applyFont="1" applyBorder="1" applyAlignment="1">
      <alignment horizontal="center" vertical="center"/>
    </xf>
    <xf numFmtId="2" fontId="4" fillId="0" borderId="9" xfId="1314" applyNumberFormat="1" applyFont="1" applyBorder="1" applyAlignment="1">
      <alignment horizontal="center" vertical="center"/>
    </xf>
    <xf numFmtId="0" fontId="50" fillId="0" borderId="4" xfId="45" applyFont="1" applyBorder="1" applyAlignment="1">
      <alignment horizontal="center" vertical="center"/>
    </xf>
    <xf numFmtId="0" fontId="42" fillId="0" borderId="17" xfId="45" applyFont="1" applyBorder="1" applyAlignment="1">
      <alignment horizontal="center" vertical="center"/>
    </xf>
    <xf numFmtId="2" fontId="42" fillId="0" borderId="9" xfId="1314" applyNumberFormat="1" applyFont="1" applyBorder="1" applyAlignment="1">
      <alignment horizontal="center" vertical="center" wrapText="1"/>
    </xf>
    <xf numFmtId="2" fontId="42" fillId="0" borderId="61" xfId="1314" applyNumberFormat="1" applyFont="1" applyBorder="1" applyAlignment="1">
      <alignment horizontal="center" vertical="center" wrapText="1"/>
    </xf>
    <xf numFmtId="9" fontId="4" fillId="0" borderId="17" xfId="1314" applyNumberFormat="1" applyFont="1" applyBorder="1" applyAlignment="1">
      <alignment horizontal="center" vertical="center" wrapText="1"/>
    </xf>
    <xf numFmtId="2" fontId="42" fillId="0" borderId="62" xfId="1314" applyNumberFormat="1" applyFont="1" applyBorder="1" applyAlignment="1">
      <alignment horizontal="center" vertical="center" wrapText="1"/>
    </xf>
    <xf numFmtId="4" fontId="4" fillId="0" borderId="4" xfId="1314" applyNumberFormat="1" applyFont="1" applyBorder="1" applyAlignment="1">
      <alignment horizontal="center" vertical="center"/>
    </xf>
    <xf numFmtId="0" fontId="4" fillId="0" borderId="11" xfId="1314" applyFont="1" applyBorder="1" applyAlignment="1">
      <alignment horizontal="left" vertical="center"/>
    </xf>
    <xf numFmtId="0" fontId="42" fillId="0" borderId="9" xfId="1314" applyFont="1" applyBorder="1" applyAlignment="1">
      <alignment horizontal="right" vertical="center" wrapText="1"/>
    </xf>
    <xf numFmtId="0" fontId="141" fillId="6" borderId="2" xfId="1314" applyFont="1" applyFill="1" applyBorder="1" applyAlignment="1">
      <alignment horizontal="center" vertical="center"/>
    </xf>
    <xf numFmtId="0" fontId="21" fillId="0" borderId="0" xfId="1314" applyFont="1" applyAlignment="1">
      <alignment vertical="center"/>
    </xf>
    <xf numFmtId="0" fontId="21" fillId="0" borderId="0" xfId="1314" applyFont="1" applyAlignment="1">
      <alignment horizontal="left" vertical="center"/>
    </xf>
    <xf numFmtId="0" fontId="21" fillId="0" borderId="0" xfId="1314" applyFont="1" applyAlignment="1">
      <alignment horizontal="left" vertical="top" indent="3"/>
    </xf>
    <xf numFmtId="0" fontId="50" fillId="0" borderId="9" xfId="45" applyFont="1" applyBorder="1" applyAlignment="1">
      <alignment horizontal="left" vertical="center"/>
    </xf>
    <xf numFmtId="0" fontId="42" fillId="0" borderId="62" xfId="45" applyFont="1" applyBorder="1" applyAlignment="1">
      <alignment horizontal="left" vertical="center"/>
    </xf>
    <xf numFmtId="0" fontId="42" fillId="0" borderId="61" xfId="45" applyFont="1" applyBorder="1" applyAlignment="1">
      <alignment horizontal="left" vertical="center"/>
    </xf>
    <xf numFmtId="0" fontId="42" fillId="0" borderId="60" xfId="45" applyFont="1" applyBorder="1" applyAlignment="1">
      <alignment horizontal="left" vertical="center"/>
    </xf>
    <xf numFmtId="0" fontId="140" fillId="0" borderId="60" xfId="45" applyFont="1" applyBorder="1" applyAlignment="1">
      <alignment horizontal="left" vertical="center"/>
    </xf>
    <xf numFmtId="0" fontId="49" fillId="0" borderId="7" xfId="45" applyFont="1" applyBorder="1" applyAlignment="1">
      <alignment horizontal="left" vertical="center" wrapText="1"/>
    </xf>
    <xf numFmtId="0" fontId="42" fillId="0" borderId="15" xfId="45" applyFont="1" applyBorder="1" applyAlignment="1">
      <alignment horizontal="center" vertical="center"/>
    </xf>
    <xf numFmtId="171" fontId="4" fillId="0" borderId="17" xfId="91" applyNumberFormat="1" applyFont="1" applyBorder="1" applyAlignment="1">
      <alignment horizontal="center" vertical="center"/>
    </xf>
    <xf numFmtId="171" fontId="4" fillId="0" borderId="5" xfId="91" applyNumberFormat="1" applyFont="1" applyBorder="1" applyAlignment="1">
      <alignment horizontal="center" vertical="center"/>
    </xf>
    <xf numFmtId="4" fontId="4" fillId="0" borderId="6" xfId="1314" applyNumberFormat="1" applyFont="1" applyBorder="1" applyAlignment="1">
      <alignment horizontal="center" vertical="center"/>
    </xf>
    <xf numFmtId="171" fontId="4" fillId="0" borderId="15" xfId="91" applyNumberFormat="1" applyFont="1" applyBorder="1" applyAlignment="1">
      <alignment horizontal="center" vertical="center"/>
    </xf>
    <xf numFmtId="0" fontId="48" fillId="0" borderId="0" xfId="0" applyFont="1"/>
    <xf numFmtId="0" fontId="48" fillId="0" borderId="0" xfId="0" applyFont="1" applyAlignment="1">
      <alignment horizontal="left"/>
    </xf>
    <xf numFmtId="166" fontId="82" fillId="0" borderId="4" xfId="0" applyNumberFormat="1" applyFont="1" applyBorder="1" applyAlignment="1">
      <alignment horizontal="center" vertical="center"/>
    </xf>
    <xf numFmtId="166" fontId="147" fillId="0" borderId="2" xfId="0" applyNumberFormat="1" applyFont="1" applyBorder="1" applyAlignment="1">
      <alignment horizontal="center" vertical="center"/>
    </xf>
    <xf numFmtId="0" fontId="39" fillId="6" borderId="2" xfId="1324" applyFont="1" applyFill="1" applyBorder="1" applyAlignment="1">
      <alignment horizontal="center" vertical="center"/>
    </xf>
    <xf numFmtId="0" fontId="39" fillId="6" borderId="8" xfId="1324" applyFont="1" applyFill="1" applyBorder="1" applyAlignment="1">
      <alignment horizontal="center" vertical="center"/>
    </xf>
    <xf numFmtId="9" fontId="4" fillId="0" borderId="2" xfId="1324" applyNumberFormat="1" applyFont="1" applyBorder="1" applyAlignment="1">
      <alignment horizontal="center" vertical="center" wrapText="1"/>
    </xf>
    <xf numFmtId="0" fontId="21" fillId="0" borderId="2" xfId="1324" applyFont="1" applyBorder="1" applyAlignment="1">
      <alignment horizontal="center" vertical="center"/>
    </xf>
    <xf numFmtId="0" fontId="42" fillId="0" borderId="2" xfId="1324" applyFont="1" applyBorder="1" applyAlignment="1">
      <alignment horizontal="left" vertical="center" wrapText="1"/>
    </xf>
    <xf numFmtId="0" fontId="6" fillId="0" borderId="0" xfId="1324" applyFont="1"/>
    <xf numFmtId="0" fontId="6" fillId="0" borderId="0" xfId="1324" applyFont="1" applyAlignment="1">
      <alignment horizontal="center"/>
    </xf>
    <xf numFmtId="0" fontId="36" fillId="0" borderId="0" xfId="1324" applyFont="1" applyAlignment="1">
      <alignment horizontal="left" vertical="center"/>
    </xf>
    <xf numFmtId="0" fontId="36" fillId="0" borderId="0" xfId="1324" applyFont="1"/>
    <xf numFmtId="10" fontId="36" fillId="0" borderId="0" xfId="1324" applyNumberFormat="1" applyFont="1" applyAlignment="1">
      <alignment horizontal="center" vertical="center"/>
    </xf>
    <xf numFmtId="0" fontId="36" fillId="0" borderId="2" xfId="1324" applyFont="1" applyBorder="1" applyAlignment="1">
      <alignment horizontal="centerContinuous" vertical="center" wrapText="1"/>
    </xf>
    <xf numFmtId="2" fontId="36" fillId="0" borderId="2" xfId="1324" applyNumberFormat="1" applyFont="1" applyBorder="1" applyAlignment="1">
      <alignment horizontal="centerContinuous" vertical="center" wrapText="1"/>
    </xf>
    <xf numFmtId="0" fontId="4" fillId="0" borderId="2" xfId="1324" applyFont="1" applyBorder="1" applyAlignment="1">
      <alignment horizontal="centerContinuous" vertical="center"/>
    </xf>
    <xf numFmtId="0" fontId="42" fillId="0" borderId="7" xfId="1324" applyFont="1" applyBorder="1" applyAlignment="1">
      <alignment horizontal="left" vertical="center" wrapText="1"/>
    </xf>
    <xf numFmtId="0" fontId="4" fillId="0" borderId="2" xfId="1324" applyFont="1" applyBorder="1" applyAlignment="1">
      <alignment horizontal="center" vertical="center"/>
    </xf>
    <xf numFmtId="0" fontId="39" fillId="6" borderId="8" xfId="1347" applyFont="1" applyFill="1" applyBorder="1" applyAlignment="1">
      <alignment horizontal="center" vertical="center"/>
    </xf>
    <xf numFmtId="0" fontId="147" fillId="0" borderId="2" xfId="0" applyFont="1" applyBorder="1" applyAlignment="1">
      <alignment vertical="top" wrapText="1"/>
    </xf>
    <xf numFmtId="201" fontId="147" fillId="0" borderId="2" xfId="0" applyNumberFormat="1" applyFont="1" applyBorder="1" applyAlignment="1">
      <alignment horizontal="right" vertical="center"/>
    </xf>
    <xf numFmtId="0" fontId="39" fillId="6" borderId="8" xfId="1312" applyFont="1" applyFill="1" applyBorder="1" applyAlignment="1">
      <alignment horizontal="center" vertical="center"/>
    </xf>
    <xf numFmtId="0" fontId="147" fillId="0" borderId="2" xfId="0" applyFont="1" applyBorder="1" applyAlignment="1">
      <alignment vertical="top"/>
    </xf>
    <xf numFmtId="0" fontId="76" fillId="0" borderId="0" xfId="55" applyFont="1" applyAlignment="1">
      <alignment horizontal="center"/>
    </xf>
    <xf numFmtId="0" fontId="4" fillId="0" borderId="2" xfId="55" applyFont="1" applyBorder="1" applyAlignment="1">
      <alignment horizontal="left" vertical="center" wrapText="1"/>
    </xf>
    <xf numFmtId="0" fontId="5" fillId="0" borderId="2" xfId="55" applyFont="1" applyBorder="1" applyAlignment="1">
      <alignment vertical="center" wrapText="1"/>
    </xf>
    <xf numFmtId="0" fontId="4" fillId="0" borderId="2" xfId="55" applyFont="1" applyBorder="1" applyAlignment="1">
      <alignment horizontal="left" vertical="center"/>
    </xf>
    <xf numFmtId="0" fontId="5" fillId="0" borderId="2" xfId="55" applyFont="1" applyBorder="1" applyAlignment="1">
      <alignment horizontal="left" vertical="center" wrapText="1"/>
    </xf>
    <xf numFmtId="2" fontId="5" fillId="0" borderId="2" xfId="55" applyNumberFormat="1" applyFont="1" applyBorder="1" applyAlignment="1">
      <alignment horizontal="center" vertical="center"/>
    </xf>
    <xf numFmtId="170" fontId="5" fillId="0" borderId="2" xfId="55" applyNumberFormat="1" applyFont="1" applyBorder="1" applyAlignment="1">
      <alignment horizontal="center" vertical="center" wrapText="1"/>
    </xf>
    <xf numFmtId="170" fontId="143" fillId="0" borderId="2" xfId="55" applyNumberFormat="1" applyFont="1" applyBorder="1" applyAlignment="1">
      <alignment horizontal="center" vertical="center"/>
    </xf>
    <xf numFmtId="0" fontId="74" fillId="0" borderId="0" xfId="1312"/>
    <xf numFmtId="0" fontId="6" fillId="0" borderId="0" xfId="1312" applyFont="1" applyAlignment="1">
      <alignment vertical="center"/>
    </xf>
    <xf numFmtId="0" fontId="39" fillId="6" borderId="2" xfId="1312" applyFont="1" applyFill="1" applyBorder="1" applyAlignment="1">
      <alignment horizontal="center" vertical="center"/>
    </xf>
    <xf numFmtId="9" fontId="4" fillId="0" borderId="2" xfId="1312" applyNumberFormat="1" applyFont="1" applyBorder="1" applyAlignment="1">
      <alignment horizontal="center" vertical="center" wrapText="1"/>
    </xf>
    <xf numFmtId="0" fontId="4" fillId="0" borderId="2" xfId="1312" applyFont="1" applyBorder="1" applyAlignment="1">
      <alignment horizontal="center" vertical="center" wrapText="1"/>
    </xf>
    <xf numFmtId="0" fontId="42" fillId="0" borderId="2" xfId="1312" applyFont="1" applyBorder="1" applyAlignment="1">
      <alignment horizontal="left" vertical="center" wrapText="1"/>
    </xf>
    <xf numFmtId="0" fontId="6" fillId="0" borderId="0" xfId="1312" applyFont="1"/>
    <xf numFmtId="0" fontId="6" fillId="0" borderId="0" xfId="1312" applyFont="1" applyAlignment="1">
      <alignment horizontal="center"/>
    </xf>
    <xf numFmtId="0" fontId="36" fillId="0" borderId="0" xfId="1312" applyFont="1" applyAlignment="1">
      <alignment horizontal="left" vertical="center"/>
    </xf>
    <xf numFmtId="0" fontId="36" fillId="0" borderId="0" xfId="1312" applyFont="1"/>
    <xf numFmtId="0" fontId="4" fillId="0" borderId="2" xfId="1312" applyFont="1" applyBorder="1" applyAlignment="1">
      <alignment horizontal="center" vertical="center"/>
    </xf>
    <xf numFmtId="0" fontId="21" fillId="0" borderId="2" xfId="1312" applyFont="1" applyBorder="1" applyAlignment="1">
      <alignment horizontal="center"/>
    </xf>
    <xf numFmtId="4" fontId="4" fillId="0" borderId="2" xfId="1312" applyNumberFormat="1" applyFont="1" applyBorder="1" applyAlignment="1">
      <alignment horizontal="center" vertical="center"/>
    </xf>
    <xf numFmtId="0" fontId="6" fillId="0" borderId="0" xfId="1312" applyFont="1" applyAlignment="1">
      <alignment horizontal="left" vertical="center"/>
    </xf>
    <xf numFmtId="0" fontId="4" fillId="0" borderId="0" xfId="1312" applyFont="1" applyAlignment="1">
      <alignment vertical="center"/>
    </xf>
    <xf numFmtId="0" fontId="36" fillId="0" borderId="0" xfId="1312" applyFont="1" applyAlignment="1">
      <alignment vertical="center"/>
    </xf>
    <xf numFmtId="0" fontId="4" fillId="0" borderId="2" xfId="1312" applyFont="1" applyBorder="1" applyAlignment="1">
      <alignment horizontal="left" vertical="center" wrapText="1"/>
    </xf>
    <xf numFmtId="2" fontId="42" fillId="0" borderId="2" xfId="1312" applyNumberFormat="1" applyFont="1" applyBorder="1" applyAlignment="1">
      <alignment horizontal="center" vertical="center" wrapText="1"/>
    </xf>
    <xf numFmtId="1" fontId="147" fillId="0" borderId="2" xfId="0" applyNumberFormat="1" applyFont="1" applyBorder="1" applyAlignment="1">
      <alignment horizontal="right" vertical="center"/>
    </xf>
    <xf numFmtId="0" fontId="36" fillId="0" borderId="2" xfId="1310" applyFont="1" applyBorder="1" applyAlignment="1">
      <alignment horizontal="center" vertical="center" wrapText="1"/>
    </xf>
    <xf numFmtId="0" fontId="147" fillId="0" borderId="2" xfId="0" applyFont="1" applyBorder="1" applyAlignment="1">
      <alignment horizontal="right" vertical="center"/>
    </xf>
    <xf numFmtId="0" fontId="39" fillId="6" borderId="8" xfId="1311" applyFont="1" applyFill="1" applyBorder="1" applyAlignment="1">
      <alignment horizontal="center" vertical="center"/>
    </xf>
    <xf numFmtId="169" fontId="82" fillId="0" borderId="2" xfId="0" applyNumberFormat="1" applyFont="1" applyBorder="1" applyAlignment="1">
      <alignment horizontal="center" vertical="center"/>
    </xf>
    <xf numFmtId="0" fontId="74" fillId="0" borderId="0" xfId="1311"/>
    <xf numFmtId="0" fontId="6" fillId="0" borderId="0" xfId="1311" applyFont="1" applyAlignment="1">
      <alignment vertical="center"/>
    </xf>
    <xf numFmtId="0" fontId="39" fillId="6" borderId="2" xfId="1311" applyFont="1" applyFill="1" applyBorder="1" applyAlignment="1">
      <alignment horizontal="center" vertical="center"/>
    </xf>
    <xf numFmtId="9" fontId="4" fillId="0" borderId="2" xfId="1311" applyNumberFormat="1" applyFont="1" applyBorder="1" applyAlignment="1">
      <alignment horizontal="center" vertical="center" wrapText="1"/>
    </xf>
    <xf numFmtId="0" fontId="4" fillId="0" borderId="2" xfId="1311" applyFont="1" applyBorder="1" applyAlignment="1">
      <alignment horizontal="center" vertical="center" wrapText="1"/>
    </xf>
    <xf numFmtId="0" fontId="42" fillId="0" borderId="2" xfId="1311" applyFont="1" applyBorder="1" applyAlignment="1">
      <alignment horizontal="left" vertical="center" wrapText="1"/>
    </xf>
    <xf numFmtId="0" fontId="6" fillId="0" borderId="0" xfId="1311" applyFont="1"/>
    <xf numFmtId="0" fontId="6" fillId="0" borderId="0" xfId="1311" applyFont="1" applyAlignment="1">
      <alignment horizontal="center"/>
    </xf>
    <xf numFmtId="0" fontId="36" fillId="0" borderId="0" xfId="1311" applyFont="1" applyAlignment="1">
      <alignment horizontal="left" vertical="center"/>
    </xf>
    <xf numFmtId="0" fontId="36" fillId="0" borderId="0" xfId="1311" applyFont="1"/>
    <xf numFmtId="0" fontId="4" fillId="0" borderId="2" xfId="1311" applyFont="1" applyBorder="1" applyAlignment="1">
      <alignment horizontal="center" vertical="center"/>
    </xf>
    <xf numFmtId="0" fontId="21" fillId="0" borderId="2" xfId="1311" applyFont="1" applyBorder="1" applyAlignment="1">
      <alignment horizontal="center"/>
    </xf>
    <xf numFmtId="4" fontId="4" fillId="0" borderId="2" xfId="1311" applyNumberFormat="1" applyFont="1" applyBorder="1" applyAlignment="1">
      <alignment horizontal="center" vertical="center"/>
    </xf>
    <xf numFmtId="0" fontId="6" fillId="0" borderId="0" xfId="1311" applyFont="1" applyAlignment="1">
      <alignment horizontal="left" vertical="center"/>
    </xf>
    <xf numFmtId="0" fontId="4" fillId="0" borderId="0" xfId="1311" applyFont="1" applyAlignment="1">
      <alignment vertical="center"/>
    </xf>
    <xf numFmtId="0" fontId="36" fillId="0" borderId="0" xfId="1311" applyFont="1" applyAlignment="1">
      <alignment vertical="center"/>
    </xf>
    <xf numFmtId="0" fontId="4" fillId="0" borderId="2" xfId="1311" applyFont="1" applyBorder="1" applyAlignment="1">
      <alignment horizontal="left" vertical="center" wrapText="1"/>
    </xf>
    <xf numFmtId="2" fontId="42" fillId="0" borderId="2" xfId="1311" applyNumberFormat="1" applyFont="1" applyBorder="1" applyAlignment="1">
      <alignment horizontal="center" vertical="center" wrapText="1"/>
    </xf>
    <xf numFmtId="2" fontId="147" fillId="0" borderId="4" xfId="0" applyNumberFormat="1" applyFont="1" applyBorder="1" applyAlignment="1">
      <alignment horizontal="right" vertical="center"/>
    </xf>
    <xf numFmtId="10" fontId="206" fillId="0" borderId="2" xfId="0" applyNumberFormat="1" applyFont="1" applyBorder="1" applyAlignment="1">
      <alignment horizontal="center" vertical="center"/>
    </xf>
    <xf numFmtId="2" fontId="147" fillId="0" borderId="2" xfId="0" applyNumberFormat="1" applyFont="1" applyBorder="1" applyAlignment="1">
      <alignment horizontal="center" vertical="center"/>
    </xf>
    <xf numFmtId="2" fontId="206" fillId="0" borderId="2" xfId="0" applyNumberFormat="1" applyFont="1" applyBorder="1" applyAlignment="1">
      <alignment horizontal="center" vertical="center"/>
    </xf>
    <xf numFmtId="0" fontId="39" fillId="6" borderId="8" xfId="1339" applyFont="1" applyFill="1" applyBorder="1" applyAlignment="1">
      <alignment horizontal="center" vertical="center"/>
    </xf>
    <xf numFmtId="0" fontId="147" fillId="0" borderId="2" xfId="0" applyFont="1" applyBorder="1" applyAlignment="1">
      <alignment horizontal="right" vertical="top"/>
    </xf>
    <xf numFmtId="0" fontId="74" fillId="0" borderId="0" xfId="1319"/>
    <xf numFmtId="0" fontId="91" fillId="0" borderId="2" xfId="1319" applyFont="1" applyBorder="1" applyAlignment="1">
      <alignment horizontal="center" vertical="center"/>
    </xf>
    <xf numFmtId="170" fontId="4" fillId="0" borderId="2" xfId="1319" applyNumberFormat="1" applyFont="1" applyBorder="1" applyAlignment="1">
      <alignment horizontal="center" vertical="center"/>
    </xf>
    <xf numFmtId="0" fontId="25" fillId="0" borderId="0" xfId="851" applyFont="1" applyAlignment="1">
      <alignment horizontal="center" vertical="center"/>
    </xf>
    <xf numFmtId="9" fontId="36" fillId="0" borderId="4" xfId="851" applyNumberFormat="1" applyFont="1" applyBorder="1" applyAlignment="1">
      <alignment horizontal="center" vertical="center"/>
    </xf>
    <xf numFmtId="2" fontId="36" fillId="0" borderId="4" xfId="851" applyNumberFormat="1" applyFont="1" applyBorder="1" applyAlignment="1">
      <alignment horizontal="center" vertical="center"/>
    </xf>
    <xf numFmtId="49" fontId="91" fillId="0" borderId="2" xfId="108" applyNumberFormat="1" applyFont="1" applyBorder="1" applyAlignment="1">
      <alignment horizontal="left" vertical="top" wrapText="1"/>
    </xf>
    <xf numFmtId="2" fontId="49" fillId="0" borderId="2" xfId="108" applyNumberFormat="1" applyFont="1" applyBorder="1" applyAlignment="1">
      <alignment horizontal="center" vertical="center" wrapText="1"/>
    </xf>
    <xf numFmtId="10" fontId="4" fillId="3" borderId="2" xfId="853" applyNumberFormat="1" applyFont="1" applyFill="1" applyBorder="1" applyAlignment="1">
      <alignment horizontal="center" vertical="center"/>
    </xf>
    <xf numFmtId="0" fontId="91" fillId="0" borderId="2" xfId="1319" applyFont="1" applyBorder="1" applyAlignment="1">
      <alignment horizontal="left" vertical="top" wrapText="1"/>
    </xf>
    <xf numFmtId="0" fontId="91" fillId="0" borderId="2" xfId="109" applyFont="1" applyBorder="1" applyAlignment="1">
      <alignment horizontal="left" vertical="top" wrapText="1"/>
    </xf>
    <xf numFmtId="0" fontId="36" fillId="0" borderId="2" xfId="851" applyFont="1" applyBorder="1" applyAlignment="1">
      <alignment horizontal="right"/>
    </xf>
    <xf numFmtId="0" fontId="178" fillId="0" borderId="2" xfId="1319" applyFont="1" applyBorder="1" applyAlignment="1">
      <alignment horizontal="center" vertical="center"/>
    </xf>
    <xf numFmtId="2" fontId="36" fillId="0" borderId="2" xfId="851" applyNumberFormat="1" applyFont="1" applyBorder="1" applyAlignment="1">
      <alignment horizontal="center"/>
    </xf>
    <xf numFmtId="164" fontId="36" fillId="0" borderId="2" xfId="851" applyNumberFormat="1" applyFont="1" applyBorder="1" applyAlignment="1">
      <alignment horizontal="center"/>
    </xf>
    <xf numFmtId="14" fontId="36" fillId="0" borderId="2" xfId="851" applyNumberFormat="1" applyFont="1" applyBorder="1"/>
    <xf numFmtId="0" fontId="36" fillId="0" borderId="2" xfId="851" applyFont="1" applyBorder="1"/>
    <xf numFmtId="9" fontId="36" fillId="0" borderId="2" xfId="851" applyNumberFormat="1" applyFont="1" applyBorder="1" applyAlignment="1">
      <alignment horizontal="center"/>
    </xf>
    <xf numFmtId="170" fontId="36" fillId="0" borderId="2" xfId="851" applyNumberFormat="1" applyFont="1" applyBorder="1"/>
    <xf numFmtId="10" fontId="36" fillId="0" borderId="2" xfId="851" applyNumberFormat="1" applyFont="1" applyBorder="1" applyAlignment="1">
      <alignment horizontal="center"/>
    </xf>
    <xf numFmtId="10" fontId="4" fillId="0" borderId="2" xfId="853" applyNumberFormat="1" applyFont="1" applyBorder="1" applyAlignment="1">
      <alignment horizontal="center" vertical="center"/>
    </xf>
    <xf numFmtId="0" fontId="4" fillId="0" borderId="2" xfId="45" applyFont="1" applyBorder="1" applyAlignment="1">
      <alignment horizontal="left" vertical="center" wrapText="1"/>
    </xf>
    <xf numFmtId="0" fontId="4" fillId="0" borderId="4" xfId="55" applyFont="1" applyBorder="1" applyAlignment="1">
      <alignment horizontal="center" vertical="center"/>
    </xf>
    <xf numFmtId="9" fontId="4" fillId="0" borderId="4" xfId="814" applyFont="1" applyBorder="1" applyAlignment="1">
      <alignment horizontal="center" vertical="center"/>
    </xf>
    <xf numFmtId="0" fontId="4" fillId="0" borderId="2" xfId="55" applyFont="1" applyBorder="1"/>
    <xf numFmtId="0" fontId="4" fillId="0" borderId="6" xfId="55" applyFont="1" applyBorder="1" applyAlignment="1">
      <alignment horizontal="center" vertical="center"/>
    </xf>
    <xf numFmtId="0" fontId="4" fillId="0" borderId="2" xfId="55" applyFont="1" applyBorder="1" applyAlignment="1">
      <alignment vertical="center" wrapText="1"/>
    </xf>
    <xf numFmtId="0" fontId="4" fillId="3" borderId="2" xfId="55" applyFont="1" applyFill="1" applyBorder="1" applyAlignment="1">
      <alignment horizontal="center" vertical="center"/>
    </xf>
    <xf numFmtId="9" fontId="36" fillId="0" borderId="4" xfId="55" applyNumberFormat="1" applyFont="1" applyBorder="1" applyAlignment="1">
      <alignment horizontal="center" vertical="center"/>
    </xf>
    <xf numFmtId="2" fontId="36" fillId="0" borderId="4" xfId="55" applyNumberFormat="1" applyFont="1" applyBorder="1" applyAlignment="1">
      <alignment horizontal="center" vertical="center"/>
    </xf>
    <xf numFmtId="1" fontId="36" fillId="6" borderId="2" xfId="55" applyNumberFormat="1" applyFont="1" applyFill="1" applyBorder="1" applyAlignment="1">
      <alignment horizontal="center" vertical="center"/>
    </xf>
    <xf numFmtId="1" fontId="36" fillId="6" borderId="2" xfId="55" applyNumberFormat="1" applyFont="1" applyFill="1" applyBorder="1" applyAlignment="1">
      <alignment horizontal="center" vertical="center" wrapText="1"/>
    </xf>
    <xf numFmtId="0" fontId="42" fillId="3" borderId="2" xfId="81" applyFont="1" applyFill="1" applyBorder="1" applyAlignment="1">
      <alignment horizontal="left" vertical="center" wrapText="1"/>
    </xf>
    <xf numFmtId="9" fontId="4" fillId="3" borderId="2" xfId="814" applyFont="1" applyFill="1" applyBorder="1" applyAlignment="1">
      <alignment horizontal="center" vertical="center"/>
    </xf>
    <xf numFmtId="0" fontId="4" fillId="3" borderId="2" xfId="81" applyFont="1" applyFill="1" applyBorder="1" applyAlignment="1">
      <alignment horizontal="left" vertical="center" wrapText="1"/>
    </xf>
    <xf numFmtId="0" fontId="91" fillId="3" borderId="2" xfId="55" applyFont="1" applyFill="1" applyBorder="1" applyAlignment="1">
      <alignment horizontal="center" vertical="center" wrapText="1"/>
    </xf>
    <xf numFmtId="0" fontId="4" fillId="0" borderId="2" xfId="81" applyFont="1" applyBorder="1" applyAlignment="1">
      <alignment horizontal="left" vertical="center" wrapText="1"/>
    </xf>
    <xf numFmtId="0" fontId="5" fillId="0" borderId="2" xfId="81" applyFont="1" applyBorder="1" applyAlignment="1">
      <alignment horizontal="left" vertical="center" wrapText="1"/>
    </xf>
    <xf numFmtId="2" fontId="5" fillId="0" borderId="2" xfId="81" applyNumberFormat="1" applyFont="1" applyBorder="1" applyAlignment="1">
      <alignment horizontal="center" vertical="center"/>
    </xf>
    <xf numFmtId="2" fontId="5" fillId="0" borderId="2" xfId="81" applyNumberFormat="1" applyFont="1" applyBorder="1" applyAlignment="1">
      <alignment horizontal="center" vertical="center" wrapText="1"/>
    </xf>
    <xf numFmtId="0" fontId="42" fillId="0" borderId="2" xfId="44" applyFont="1" applyBorder="1" applyAlignment="1">
      <alignment horizontal="left" vertical="center" wrapText="1"/>
    </xf>
    <xf numFmtId="0" fontId="42" fillId="0" borderId="2" xfId="73" applyFont="1" applyBorder="1" applyAlignment="1">
      <alignment horizontal="left" vertical="center" wrapText="1"/>
    </xf>
    <xf numFmtId="9" fontId="4" fillId="0" borderId="6" xfId="814" applyFont="1" applyBorder="1" applyAlignment="1">
      <alignment horizontal="center" vertical="center"/>
    </xf>
    <xf numFmtId="2" fontId="4" fillId="0" borderId="2" xfId="55" applyNumberFormat="1" applyFont="1" applyBorder="1" applyAlignment="1">
      <alignment vertical="center"/>
    </xf>
    <xf numFmtId="0" fontId="36" fillId="0" borderId="2" xfId="55" applyFont="1" applyBorder="1" applyAlignment="1">
      <alignment vertical="center" wrapText="1"/>
    </xf>
    <xf numFmtId="4" fontId="4" fillId="0" borderId="2" xfId="55" applyNumberFormat="1" applyFont="1" applyBorder="1" applyAlignment="1">
      <alignment horizontal="center" vertical="center"/>
    </xf>
    <xf numFmtId="49" fontId="19" fillId="0" borderId="2" xfId="814" applyNumberFormat="1" applyFont="1" applyBorder="1" applyAlignment="1">
      <alignment vertical="center" wrapText="1"/>
    </xf>
    <xf numFmtId="9" fontId="4" fillId="0" borderId="2" xfId="814" applyFont="1" applyFill="1" applyBorder="1" applyAlignment="1">
      <alignment horizontal="center" vertical="center"/>
    </xf>
    <xf numFmtId="9" fontId="4" fillId="0" borderId="2" xfId="48" applyNumberFormat="1" applyFont="1" applyBorder="1"/>
    <xf numFmtId="49" fontId="19" fillId="0" borderId="2" xfId="814" applyNumberFormat="1" applyFont="1" applyBorder="1" applyAlignment="1">
      <alignment horizontal="center" vertical="center" wrapText="1"/>
    </xf>
    <xf numFmtId="9" fontId="4" fillId="0" borderId="2" xfId="55" applyNumberFormat="1" applyFont="1" applyBorder="1" applyAlignment="1">
      <alignment horizontal="center" vertical="center" wrapText="1"/>
    </xf>
    <xf numFmtId="4" fontId="4" fillId="0" borderId="2" xfId="55" applyNumberFormat="1" applyFont="1" applyBorder="1" applyAlignment="1">
      <alignment horizontal="center" vertical="center" wrapText="1"/>
    </xf>
    <xf numFmtId="9" fontId="4" fillId="0" borderId="2" xfId="48" applyNumberFormat="1" applyFont="1" applyBorder="1" applyAlignment="1">
      <alignment horizontal="center" vertical="center"/>
    </xf>
    <xf numFmtId="0" fontId="36" fillId="0" borderId="2" xfId="55" applyFont="1" applyBorder="1" applyAlignment="1">
      <alignment vertical="center"/>
    </xf>
    <xf numFmtId="9" fontId="36" fillId="0" borderId="2" xfId="55" applyNumberFormat="1" applyFont="1" applyBorder="1" applyAlignment="1">
      <alignment horizontal="center" vertical="center"/>
    </xf>
    <xf numFmtId="2" fontId="36" fillId="0" borderId="2" xfId="55" applyNumberFormat="1" applyFont="1" applyBorder="1" applyAlignment="1">
      <alignment horizontal="center" vertical="center"/>
    </xf>
    <xf numFmtId="4" fontId="4" fillId="0" borderId="2" xfId="48" applyNumberFormat="1" applyFont="1" applyFill="1" applyBorder="1" applyAlignment="1">
      <alignment horizontal="center" vertical="center" wrapText="1"/>
    </xf>
    <xf numFmtId="4" fontId="4" fillId="0" borderId="2" xfId="48" applyNumberFormat="1" applyFont="1" applyFill="1" applyBorder="1" applyAlignment="1">
      <alignment horizontal="center" vertical="center"/>
    </xf>
    <xf numFmtId="0" fontId="19" fillId="0" borderId="2" xfId="55" applyFont="1" applyBorder="1" applyAlignment="1">
      <alignment horizontal="center" vertical="center" wrapText="1"/>
    </xf>
    <xf numFmtId="9" fontId="4" fillId="0" borderId="2" xfId="48" applyNumberFormat="1" applyFont="1" applyFill="1" applyBorder="1" applyAlignment="1">
      <alignment horizontal="center" vertical="center"/>
    </xf>
    <xf numFmtId="49" fontId="19" fillId="0" borderId="2" xfId="814" applyNumberFormat="1" applyFont="1" applyFill="1" applyBorder="1" applyAlignment="1">
      <alignment horizontal="center" vertical="center" wrapText="1"/>
    </xf>
    <xf numFmtId="0" fontId="42" fillId="3" borderId="2" xfId="73" applyFont="1" applyFill="1" applyBorder="1" applyAlignment="1">
      <alignment horizontal="left" vertical="center" wrapText="1"/>
    </xf>
    <xf numFmtId="0" fontId="49" fillId="0" borderId="2" xfId="55" applyFont="1" applyBorder="1" applyAlignment="1">
      <alignment horizontal="center" vertical="center"/>
    </xf>
    <xf numFmtId="0" fontId="4" fillId="0" borderId="2" xfId="55" applyFont="1" applyBorder="1" applyAlignment="1">
      <alignment vertical="center"/>
    </xf>
    <xf numFmtId="2" fontId="17" fillId="0" borderId="2" xfId="45" applyNumberFormat="1" applyFont="1" applyBorder="1" applyAlignment="1">
      <alignment horizontal="center" vertical="center"/>
    </xf>
    <xf numFmtId="0" fontId="4" fillId="3" borderId="2" xfId="55" applyFont="1" applyFill="1" applyBorder="1" applyAlignment="1">
      <alignment vertical="center" wrapText="1"/>
    </xf>
    <xf numFmtId="4" fontId="4" fillId="3" borderId="2" xfId="55" applyNumberFormat="1" applyFont="1" applyFill="1" applyBorder="1" applyAlignment="1">
      <alignment horizontal="center" vertical="center"/>
    </xf>
    <xf numFmtId="49" fontId="19" fillId="3" borderId="2" xfId="814" applyNumberFormat="1" applyFont="1" applyFill="1" applyBorder="1" applyAlignment="1">
      <alignment horizontal="center" vertical="center" wrapText="1"/>
    </xf>
    <xf numFmtId="0" fontId="4" fillId="34" borderId="2" xfId="55" applyFont="1" applyFill="1" applyBorder="1" applyAlignment="1">
      <alignment vertical="center" wrapText="1"/>
    </xf>
    <xf numFmtId="0" fontId="4" fillId="34" borderId="2" xfId="55" applyFont="1" applyFill="1" applyBorder="1" applyAlignment="1">
      <alignment horizontal="center" vertical="center"/>
    </xf>
    <xf numFmtId="4" fontId="4" fillId="34" borderId="2" xfId="55" applyNumberFormat="1" applyFont="1" applyFill="1" applyBorder="1" applyAlignment="1">
      <alignment horizontal="center" vertical="center"/>
    </xf>
    <xf numFmtId="49" fontId="19" fillId="34" borderId="2" xfId="814" applyNumberFormat="1" applyFont="1" applyFill="1" applyBorder="1" applyAlignment="1">
      <alignment horizontal="center" vertical="center" wrapText="1"/>
    </xf>
    <xf numFmtId="0" fontId="4" fillId="34" borderId="2" xfId="55" applyFont="1" applyFill="1" applyBorder="1" applyAlignment="1">
      <alignment horizontal="center" vertical="center" wrapText="1"/>
    </xf>
    <xf numFmtId="0" fontId="4" fillId="3" borderId="2" xfId="45" applyFont="1" applyFill="1" applyBorder="1" applyAlignment="1">
      <alignment horizontal="left" vertical="center" wrapText="1"/>
    </xf>
    <xf numFmtId="0" fontId="4" fillId="0" borderId="9" xfId="55" applyFont="1" applyBorder="1" applyAlignment="1">
      <alignment horizontal="left" vertical="center" wrapText="1"/>
    </xf>
    <xf numFmtId="9" fontId="4" fillId="0" borderId="4" xfId="55" applyNumberFormat="1" applyFont="1" applyBorder="1" applyAlignment="1">
      <alignment horizontal="center" vertical="center"/>
    </xf>
    <xf numFmtId="0" fontId="4" fillId="0" borderId="4" xfId="55" applyFont="1" applyBorder="1" applyAlignment="1">
      <alignment vertical="center"/>
    </xf>
    <xf numFmtId="0" fontId="4" fillId="0" borderId="21" xfId="55" applyFont="1" applyBorder="1" applyAlignment="1">
      <alignment horizontal="left" vertical="center" wrapText="1"/>
    </xf>
    <xf numFmtId="0" fontId="4" fillId="0" borderId="17" xfId="55" applyFont="1" applyBorder="1" applyAlignment="1">
      <alignment horizontal="center" vertical="center"/>
    </xf>
    <xf numFmtId="9" fontId="4" fillId="0" borderId="17" xfId="55" applyNumberFormat="1" applyFont="1" applyBorder="1" applyAlignment="1">
      <alignment horizontal="center" vertical="center"/>
    </xf>
    <xf numFmtId="0" fontId="4" fillId="0" borderId="17" xfId="55" applyFont="1" applyBorder="1" applyAlignment="1">
      <alignment horizontal="center" vertical="center" wrapText="1"/>
    </xf>
    <xf numFmtId="0" fontId="4" fillId="0" borderId="22" xfId="55" applyFont="1" applyBorder="1" applyAlignment="1">
      <alignment horizontal="left" vertical="center" wrapText="1"/>
    </xf>
    <xf numFmtId="0" fontId="4" fillId="0" borderId="15" xfId="55" applyFont="1" applyBorder="1" applyAlignment="1">
      <alignment horizontal="center" vertical="center"/>
    </xf>
    <xf numFmtId="0" fontId="4" fillId="0" borderId="23" xfId="55" applyFont="1" applyBorder="1" applyAlignment="1">
      <alignment horizontal="left" vertical="center" wrapText="1"/>
    </xf>
    <xf numFmtId="0" fontId="4" fillId="0" borderId="16" xfId="55" applyFont="1" applyBorder="1" applyAlignment="1">
      <alignment horizontal="center" vertical="center"/>
    </xf>
    <xf numFmtId="14" fontId="4" fillId="0" borderId="4" xfId="55" applyNumberFormat="1" applyFont="1" applyBorder="1" applyAlignment="1">
      <alignment vertical="center"/>
    </xf>
    <xf numFmtId="0" fontId="4" fillId="0" borderId="6" xfId="55" applyFont="1" applyBorder="1" applyAlignment="1">
      <alignment horizontal="left" vertical="center" wrapText="1"/>
    </xf>
    <xf numFmtId="2" fontId="42" fillId="0" borderId="6" xfId="55" applyNumberFormat="1" applyFont="1" applyBorder="1" applyAlignment="1">
      <alignment vertical="center" wrapText="1"/>
    </xf>
    <xf numFmtId="9" fontId="4" fillId="0" borderId="6" xfId="55" applyNumberFormat="1" applyFont="1" applyBorder="1" applyAlignment="1">
      <alignment horizontal="center" vertical="center"/>
    </xf>
    <xf numFmtId="0" fontId="4" fillId="0" borderId="2" xfId="43" applyFont="1" applyBorder="1" applyAlignment="1">
      <alignment horizontal="left" vertical="center" wrapText="1"/>
    </xf>
    <xf numFmtId="0" fontId="42" fillId="0" borderId="7" xfId="55" applyFont="1" applyBorder="1" applyAlignment="1">
      <alignment horizontal="left" vertical="center" wrapText="1"/>
    </xf>
    <xf numFmtId="14" fontId="4" fillId="0" borderId="2" xfId="55" applyNumberFormat="1" applyFont="1" applyBorder="1" applyAlignment="1">
      <alignment horizontal="center" vertical="center" wrapText="1"/>
    </xf>
    <xf numFmtId="0" fontId="42" fillId="0" borderId="7" xfId="44" applyFont="1" applyBorder="1" applyAlignment="1">
      <alignment horizontal="left" vertical="center" wrapText="1"/>
    </xf>
    <xf numFmtId="0" fontId="42" fillId="0" borderId="7" xfId="45" applyFont="1" applyBorder="1" applyAlignment="1">
      <alignment horizontal="left" vertical="center" wrapText="1"/>
    </xf>
    <xf numFmtId="2" fontId="4" fillId="0" borderId="5" xfId="55" applyNumberFormat="1" applyFont="1" applyBorder="1" applyAlignment="1">
      <alignment vertical="center"/>
    </xf>
    <xf numFmtId="2" fontId="4" fillId="0" borderId="5" xfId="814" applyNumberFormat="1" applyFont="1" applyBorder="1" applyAlignment="1">
      <alignment vertical="center"/>
    </xf>
    <xf numFmtId="0" fontId="4" fillId="0" borderId="4" xfId="55" applyFont="1" applyBorder="1" applyAlignment="1">
      <alignment horizontal="left" vertical="center" wrapText="1"/>
    </xf>
    <xf numFmtId="49" fontId="19" fillId="0" borderId="4" xfId="814" applyNumberFormat="1" applyFont="1" applyBorder="1" applyAlignment="1">
      <alignment horizontal="center" vertical="center" wrapText="1"/>
    </xf>
    <xf numFmtId="0" fontId="36" fillId="0" borderId="6" xfId="55" applyFont="1" applyBorder="1" applyAlignment="1">
      <alignment horizontal="left" vertical="center" wrapText="1"/>
    </xf>
    <xf numFmtId="2" fontId="19" fillId="0" borderId="6" xfId="814" applyNumberFormat="1" applyFont="1" applyBorder="1" applyAlignment="1">
      <alignment horizontal="center" vertical="center" wrapText="1"/>
    </xf>
    <xf numFmtId="49" fontId="19" fillId="0" borderId="6" xfId="814" applyNumberFormat="1" applyFont="1" applyBorder="1" applyAlignment="1">
      <alignment horizontal="center" vertical="center" wrapText="1"/>
    </xf>
    <xf numFmtId="2" fontId="4" fillId="0" borderId="2" xfId="814" applyNumberFormat="1" applyFont="1" applyBorder="1" applyAlignment="1">
      <alignment vertical="center"/>
    </xf>
    <xf numFmtId="0" fontId="4" fillId="0" borderId="8" xfId="55" applyFont="1" applyBorder="1" applyAlignment="1">
      <alignment horizontal="left" vertical="center" wrapText="1"/>
    </xf>
    <xf numFmtId="9" fontId="4" fillId="0" borderId="16" xfId="55" applyNumberFormat="1" applyFont="1" applyBorder="1" applyAlignment="1">
      <alignment horizontal="center" vertical="center"/>
    </xf>
    <xf numFmtId="0" fontId="4" fillId="0" borderId="4" xfId="55" applyFont="1" applyBorder="1" applyAlignment="1">
      <alignment vertical="center" wrapText="1"/>
    </xf>
    <xf numFmtId="4" fontId="4" fillId="0" borderId="4" xfId="55" applyNumberFormat="1" applyFont="1" applyBorder="1" applyAlignment="1">
      <alignment horizontal="center" vertical="center"/>
    </xf>
    <xf numFmtId="49" fontId="19" fillId="0" borderId="4" xfId="814" applyNumberFormat="1" applyFont="1" applyFill="1" applyBorder="1" applyAlignment="1">
      <alignment horizontal="center" vertical="center" wrapText="1"/>
    </xf>
    <xf numFmtId="0" fontId="4" fillId="0" borderId="2" xfId="814" applyNumberFormat="1" applyFont="1" applyFill="1" applyBorder="1" applyAlignment="1">
      <alignment horizontal="center" vertical="center"/>
    </xf>
    <xf numFmtId="4" fontId="36" fillId="0" borderId="2" xfId="55" applyNumberFormat="1" applyFont="1" applyBorder="1" applyAlignment="1">
      <alignment horizontal="center" vertical="center"/>
    </xf>
    <xf numFmtId="4" fontId="36" fillId="0" borderId="2" xfId="48" applyNumberFormat="1" applyFont="1" applyFill="1" applyBorder="1" applyAlignment="1">
      <alignment horizontal="center" vertical="center"/>
    </xf>
    <xf numFmtId="2" fontId="36" fillId="0" borderId="2" xfId="55" applyNumberFormat="1" applyFont="1" applyBorder="1" applyAlignment="1">
      <alignment horizontal="center" vertical="center" wrapText="1"/>
    </xf>
    <xf numFmtId="0" fontId="51" fillId="0" borderId="2" xfId="55" applyFont="1" applyBorder="1" applyAlignment="1">
      <alignment vertical="center" wrapText="1"/>
    </xf>
    <xf numFmtId="0" fontId="39" fillId="6" borderId="2" xfId="1334" applyFont="1" applyFill="1" applyBorder="1" applyAlignment="1">
      <alignment horizontal="center" vertical="center"/>
    </xf>
    <xf numFmtId="9" fontId="4" fillId="0" borderId="2" xfId="1334" applyNumberFormat="1" applyFont="1" applyBorder="1" applyAlignment="1">
      <alignment horizontal="center" vertical="center" wrapText="1"/>
    </xf>
    <xf numFmtId="0" fontId="4" fillId="0" borderId="2" xfId="1334" applyFont="1" applyBorder="1" applyAlignment="1">
      <alignment horizontal="center" vertical="center" wrapText="1"/>
    </xf>
    <xf numFmtId="0" fontId="4" fillId="0" borderId="2" xfId="1334" applyFont="1" applyBorder="1" applyAlignment="1">
      <alignment horizontal="center" vertical="center"/>
    </xf>
    <xf numFmtId="0" fontId="21" fillId="0" borderId="2" xfId="1334" applyFont="1" applyBorder="1" applyAlignment="1">
      <alignment horizontal="center"/>
    </xf>
    <xf numFmtId="0" fontId="4" fillId="0" borderId="2" xfId="1334" applyFont="1" applyBorder="1" applyAlignment="1">
      <alignment horizontal="centerContinuous" vertical="center" wrapText="1"/>
    </xf>
    <xf numFmtId="49" fontId="49" fillId="0" borderId="2" xfId="45" applyNumberFormat="1" applyFont="1" applyBorder="1" applyAlignment="1">
      <alignment horizontal="left" vertical="center" wrapText="1"/>
    </xf>
    <xf numFmtId="9" fontId="4" fillId="0" borderId="2" xfId="1329" applyFont="1" applyBorder="1" applyAlignment="1">
      <alignment horizontal="center" vertical="center" wrapText="1"/>
    </xf>
    <xf numFmtId="0" fontId="4" fillId="0" borderId="8" xfId="1334" applyFont="1" applyBorder="1" applyAlignment="1">
      <alignment horizontal="center" vertical="center" wrapText="1"/>
    </xf>
    <xf numFmtId="0" fontId="51" fillId="0" borderId="0" xfId="1334" applyFont="1" applyAlignment="1">
      <alignment horizontal="left" vertical="center" indent="2"/>
    </xf>
    <xf numFmtId="0" fontId="37" fillId="0" borderId="0" xfId="1334" applyFont="1"/>
    <xf numFmtId="0" fontId="51" fillId="0" borderId="0" xfId="1334" applyFont="1"/>
    <xf numFmtId="0" fontId="51" fillId="0" borderId="0" xfId="1334" applyFont="1" applyAlignment="1">
      <alignment vertical="center"/>
    </xf>
    <xf numFmtId="0" fontId="51" fillId="0" borderId="0" xfId="1334" applyFont="1" applyAlignment="1">
      <alignment horizontal="center"/>
    </xf>
    <xf numFmtId="2" fontId="49" fillId="0" borderId="7" xfId="45" applyNumberFormat="1" applyFont="1" applyBorder="1" applyAlignment="1">
      <alignment horizontal="center" vertical="center" wrapText="1"/>
    </xf>
    <xf numFmtId="166" fontId="49" fillId="0" borderId="7" xfId="45" applyNumberFormat="1" applyFont="1" applyBorder="1" applyAlignment="1">
      <alignment horizontal="center" vertical="center" wrapText="1"/>
    </xf>
    <xf numFmtId="1" fontId="49" fillId="0" borderId="7" xfId="45" applyNumberFormat="1" applyFont="1" applyBorder="1" applyAlignment="1">
      <alignment horizontal="center" vertical="center" wrapText="1"/>
    </xf>
    <xf numFmtId="166" fontId="82" fillId="0" borderId="2" xfId="0" applyNumberFormat="1" applyFont="1" applyBorder="1" applyAlignment="1">
      <alignment horizontal="center" vertical="top"/>
    </xf>
    <xf numFmtId="2" fontId="82" fillId="0" borderId="2" xfId="0" applyNumberFormat="1" applyFont="1" applyBorder="1" applyAlignment="1">
      <alignment horizontal="center" vertical="top"/>
    </xf>
    <xf numFmtId="2" fontId="82" fillId="0" borderId="2" xfId="1346" applyNumberFormat="1" applyFont="1" applyFill="1" applyBorder="1" applyAlignment="1">
      <alignment horizontal="center" vertical="center"/>
    </xf>
    <xf numFmtId="0" fontId="4" fillId="0" borderId="2" xfId="1310" applyFont="1" applyBorder="1" applyAlignment="1">
      <alignment horizontal="center" vertical="center" wrapText="1"/>
    </xf>
    <xf numFmtId="2" fontId="147" fillId="0" borderId="4" xfId="0" applyNumberFormat="1" applyFont="1" applyBorder="1" applyAlignment="1">
      <alignment horizontal="center" vertical="center"/>
    </xf>
    <xf numFmtId="0" fontId="204" fillId="0" borderId="2" xfId="0" applyFont="1" applyBorder="1" applyAlignment="1">
      <alignment horizontal="center" vertical="center"/>
    </xf>
    <xf numFmtId="0" fontId="74" fillId="0" borderId="0" xfId="1339"/>
    <xf numFmtId="0" fontId="6" fillId="0" borderId="0" xfId="1339" applyFont="1" applyAlignment="1">
      <alignment vertical="center"/>
    </xf>
    <xf numFmtId="0" fontId="39" fillId="6" borderId="2" xfId="1339" applyFont="1" applyFill="1" applyBorder="1" applyAlignment="1">
      <alignment horizontal="center" vertical="center"/>
    </xf>
    <xf numFmtId="9" fontId="4" fillId="0" borderId="2" xfId="1339" applyNumberFormat="1" applyFont="1" applyBorder="1" applyAlignment="1">
      <alignment horizontal="center" vertical="center" wrapText="1"/>
    </xf>
    <xf numFmtId="0" fontId="4" fillId="0" borderId="2" xfId="1339" applyFont="1" applyBorder="1" applyAlignment="1">
      <alignment horizontal="center" vertical="center" wrapText="1"/>
    </xf>
    <xf numFmtId="0" fontId="42" fillId="0" borderId="2" xfId="1339" applyFont="1" applyBorder="1" applyAlignment="1">
      <alignment horizontal="left" vertical="center" wrapText="1"/>
    </xf>
    <xf numFmtId="0" fontId="6" fillId="0" borderId="0" xfId="1339" applyFont="1"/>
    <xf numFmtId="0" fontId="6" fillId="0" borderId="0" xfId="1339" applyFont="1" applyAlignment="1">
      <alignment horizontal="center"/>
    </xf>
    <xf numFmtId="0" fontId="36" fillId="0" borderId="0" xfId="1339" applyFont="1" applyAlignment="1">
      <alignment horizontal="left" vertical="center"/>
    </xf>
    <xf numFmtId="0" fontId="36" fillId="0" borderId="0" xfId="1339" applyFont="1"/>
    <xf numFmtId="0" fontId="4" fillId="0" borderId="2" xfId="1339" applyFont="1" applyBorder="1" applyAlignment="1">
      <alignment horizontal="center" vertical="center"/>
    </xf>
    <xf numFmtId="0" fontId="21" fillId="0" borderId="2" xfId="1339" applyFont="1" applyBorder="1" applyAlignment="1">
      <alignment horizontal="center"/>
    </xf>
    <xf numFmtId="4" fontId="4" fillId="0" borderId="2" xfId="1339" applyNumberFormat="1" applyFont="1" applyBorder="1" applyAlignment="1">
      <alignment horizontal="center" vertical="center"/>
    </xf>
    <xf numFmtId="0" fontId="6" fillId="0" borderId="0" xfId="1339" applyFont="1" applyAlignment="1">
      <alignment horizontal="left" vertical="center"/>
    </xf>
    <xf numFmtId="0" fontId="4" fillId="0" borderId="0" xfId="1339" applyFont="1" applyAlignment="1">
      <alignment vertical="center"/>
    </xf>
    <xf numFmtId="0" fontId="36" fillId="0" borderId="0" xfId="1339" applyFont="1" applyAlignment="1">
      <alignment vertical="center"/>
    </xf>
    <xf numFmtId="0" fontId="36" fillId="0" borderId="2" xfId="1339" applyFont="1" applyBorder="1" applyAlignment="1">
      <alignment horizontal="center" vertical="center" wrapText="1"/>
    </xf>
    <xf numFmtId="0" fontId="36" fillId="0" borderId="2" xfId="1339" applyFont="1" applyBorder="1" applyAlignment="1">
      <alignment horizontal="left" vertical="center" wrapText="1"/>
    </xf>
    <xf numFmtId="0" fontId="50" fillId="0" borderId="2" xfId="1339" applyFont="1" applyBorder="1" applyAlignment="1">
      <alignment horizontal="left" vertical="center" wrapText="1"/>
    </xf>
    <xf numFmtId="0" fontId="42" fillId="0" borderId="2" xfId="1339" applyFont="1" applyBorder="1" applyAlignment="1">
      <alignment horizontal="center" vertical="center" wrapText="1"/>
    </xf>
    <xf numFmtId="0" fontId="50" fillId="0" borderId="2" xfId="1339" applyFont="1" applyBorder="1" applyAlignment="1">
      <alignment horizontal="center" vertical="center" wrapText="1"/>
    </xf>
    <xf numFmtId="2" fontId="42" fillId="0" borderId="2" xfId="1339" applyNumberFormat="1" applyFont="1" applyBorder="1" applyAlignment="1">
      <alignment horizontal="center" vertical="center" wrapText="1"/>
    </xf>
    <xf numFmtId="0" fontId="82" fillId="0" borderId="2" xfId="0" applyFont="1" applyBorder="1" applyAlignment="1">
      <alignment horizontal="center" vertical="center"/>
    </xf>
    <xf numFmtId="2" fontId="147" fillId="0" borderId="2" xfId="0" applyNumberFormat="1" applyFont="1" applyBorder="1" applyAlignment="1">
      <alignment horizontal="center" vertical="top"/>
    </xf>
    <xf numFmtId="2" fontId="82" fillId="0" borderId="4" xfId="0" applyNumberFormat="1" applyFont="1" applyBorder="1" applyAlignment="1">
      <alignment horizontal="center" vertical="center"/>
    </xf>
    <xf numFmtId="166" fontId="147" fillId="0" borderId="2" xfId="0" applyNumberFormat="1" applyFont="1" applyBorder="1" applyAlignment="1">
      <alignment horizontal="right" vertical="center"/>
    </xf>
    <xf numFmtId="0" fontId="39" fillId="6" borderId="8" xfId="1310" applyFont="1" applyFill="1" applyBorder="1" applyAlignment="1">
      <alignment horizontal="center" vertical="center"/>
    </xf>
    <xf numFmtId="43" fontId="147" fillId="0" borderId="2" xfId="0" applyNumberFormat="1" applyFont="1" applyBorder="1" applyAlignment="1">
      <alignment horizontal="right" vertical="top"/>
    </xf>
    <xf numFmtId="0" fontId="6" fillId="0" borderId="0" xfId="1310" applyFont="1" applyAlignment="1">
      <alignment horizontal="left" vertical="center"/>
    </xf>
    <xf numFmtId="0" fontId="74" fillId="0" borderId="0" xfId="1310"/>
    <xf numFmtId="0" fontId="6" fillId="0" borderId="0" xfId="1310" applyFont="1" applyAlignment="1">
      <alignment vertical="center"/>
    </xf>
    <xf numFmtId="0" fontId="39" fillId="6" borderId="2" xfId="1310" applyFont="1" applyFill="1" applyBorder="1" applyAlignment="1">
      <alignment horizontal="center" vertical="center"/>
    </xf>
    <xf numFmtId="9" fontId="4" fillId="0" borderId="2" xfId="1310" applyNumberFormat="1" applyFont="1" applyBorder="1" applyAlignment="1">
      <alignment horizontal="center" vertical="center" wrapText="1"/>
    </xf>
    <xf numFmtId="0" fontId="42" fillId="0" borderId="2" xfId="1310" applyFont="1" applyBorder="1" applyAlignment="1">
      <alignment horizontal="left" vertical="center" wrapText="1"/>
    </xf>
    <xf numFmtId="0" fontId="6" fillId="0" borderId="0" xfId="1310" applyFont="1"/>
    <xf numFmtId="0" fontId="6" fillId="0" borderId="0" xfId="1310" applyFont="1" applyAlignment="1">
      <alignment horizontal="center"/>
    </xf>
    <xf numFmtId="0" fontId="36" fillId="0" borderId="0" xfId="1310" applyFont="1" applyAlignment="1">
      <alignment horizontal="left" vertical="center"/>
    </xf>
    <xf numFmtId="0" fontId="36" fillId="0" borderId="0" xfId="1310" applyFont="1"/>
    <xf numFmtId="0" fontId="4" fillId="0" borderId="2" xfId="1310" applyFont="1" applyBorder="1" applyAlignment="1">
      <alignment horizontal="center" vertical="center"/>
    </xf>
    <xf numFmtId="0" fontId="21" fillId="0" borderId="2" xfId="1310" applyFont="1" applyBorder="1" applyAlignment="1">
      <alignment horizontal="center"/>
    </xf>
    <xf numFmtId="4" fontId="4" fillId="0" borderId="2" xfId="1310" applyNumberFormat="1" applyFont="1" applyBorder="1" applyAlignment="1">
      <alignment horizontal="center" vertical="center"/>
    </xf>
    <xf numFmtId="0" fontId="4" fillId="0" borderId="0" xfId="1310" applyFont="1" applyAlignment="1">
      <alignment vertical="center"/>
    </xf>
    <xf numFmtId="0" fontId="36" fillId="0" borderId="0" xfId="1310" applyFont="1" applyAlignment="1">
      <alignment vertical="center"/>
    </xf>
    <xf numFmtId="0" fontId="36" fillId="0" borderId="2" xfId="1310" applyFont="1" applyBorder="1" applyAlignment="1">
      <alignment horizontal="left" vertical="center" wrapText="1"/>
    </xf>
    <xf numFmtId="0" fontId="36" fillId="0" borderId="2" xfId="1310" applyFont="1" applyBorder="1" applyAlignment="1">
      <alignment horizontal="right" vertical="center" wrapText="1"/>
    </xf>
    <xf numFmtId="0" fontId="50" fillId="0" borderId="2" xfId="1310" applyFont="1" applyBorder="1" applyAlignment="1">
      <alignment horizontal="left" vertical="center" wrapText="1"/>
    </xf>
    <xf numFmtId="0" fontId="42" fillId="0" borderId="2" xfId="1310" applyFont="1" applyBorder="1" applyAlignment="1">
      <alignment horizontal="center" vertical="center" wrapText="1"/>
    </xf>
    <xf numFmtId="0" fontId="50" fillId="0" borderId="2" xfId="1310" applyFont="1" applyBorder="1" applyAlignment="1">
      <alignment horizontal="center" vertical="center" wrapText="1"/>
    </xf>
    <xf numFmtId="2" fontId="36" fillId="0" borderId="2" xfId="1310" applyNumberFormat="1" applyFont="1" applyBorder="1" applyAlignment="1">
      <alignment horizontal="center" vertical="center" wrapText="1"/>
    </xf>
    <xf numFmtId="165" fontId="4" fillId="0" borderId="2" xfId="91" applyFont="1" applyBorder="1" applyAlignment="1">
      <alignment horizontal="center" vertical="center"/>
    </xf>
    <xf numFmtId="166" fontId="147" fillId="0" borderId="4" xfId="0" applyNumberFormat="1" applyFont="1" applyBorder="1" applyAlignment="1">
      <alignment horizontal="right" vertical="center"/>
    </xf>
    <xf numFmtId="0" fontId="204" fillId="0" borderId="2" xfId="0" applyFont="1" applyBorder="1" applyAlignment="1">
      <alignment horizontal="center" vertical="center" wrapText="1"/>
    </xf>
    <xf numFmtId="0" fontId="147" fillId="0" borderId="2" xfId="0" applyFont="1" applyBorder="1" applyAlignment="1">
      <alignment horizontal="center" vertical="center"/>
    </xf>
    <xf numFmtId="2" fontId="82" fillId="0" borderId="2" xfId="31" applyNumberFormat="1" applyFont="1" applyFill="1" applyBorder="1" applyAlignment="1">
      <alignment horizontal="center" vertical="center"/>
    </xf>
    <xf numFmtId="0" fontId="39" fillId="6" borderId="11" xfId="1341" applyFont="1" applyFill="1" applyBorder="1" applyAlignment="1">
      <alignment horizontal="center" vertical="center"/>
    </xf>
    <xf numFmtId="43" fontId="147" fillId="0" borderId="2" xfId="0" applyNumberFormat="1" applyFont="1" applyBorder="1" applyAlignment="1">
      <alignment horizontal="right" vertical="center"/>
    </xf>
    <xf numFmtId="166" fontId="82" fillId="0" borderId="2" xfId="31" applyNumberFormat="1" applyFont="1" applyFill="1" applyBorder="1" applyAlignment="1">
      <alignment horizontal="center" vertical="center"/>
    </xf>
    <xf numFmtId="0" fontId="74" fillId="0" borderId="0" xfId="1341"/>
    <xf numFmtId="0" fontId="6" fillId="0" borderId="0" xfId="1341" applyFont="1" applyAlignment="1">
      <alignment vertical="center"/>
    </xf>
    <xf numFmtId="9" fontId="4" fillId="0" borderId="2" xfId="1341" applyNumberFormat="1" applyFont="1" applyBorder="1" applyAlignment="1">
      <alignment horizontal="center" vertical="center" wrapText="1"/>
    </xf>
    <xf numFmtId="0" fontId="4" fillId="0" borderId="2" xfId="1341" applyFont="1" applyBorder="1" applyAlignment="1">
      <alignment horizontal="center" vertical="center" wrapText="1"/>
    </xf>
    <xf numFmtId="0" fontId="42" fillId="0" borderId="2" xfId="1341" applyFont="1" applyBorder="1" applyAlignment="1">
      <alignment horizontal="left" vertical="center" wrapText="1"/>
    </xf>
    <xf numFmtId="0" fontId="6" fillId="0" borderId="0" xfId="1341" applyFont="1"/>
    <xf numFmtId="0" fontId="6" fillId="0" borderId="0" xfId="1341" applyFont="1" applyAlignment="1">
      <alignment horizontal="center"/>
    </xf>
    <xf numFmtId="0" fontId="36" fillId="0" borderId="0" xfId="1341" applyFont="1"/>
    <xf numFmtId="0" fontId="4" fillId="0" borderId="2" xfId="1341" applyFont="1" applyBorder="1" applyAlignment="1">
      <alignment horizontal="center" vertical="center"/>
    </xf>
    <xf numFmtId="0" fontId="21" fillId="0" borderId="2" xfId="1341" applyFont="1" applyBorder="1" applyAlignment="1">
      <alignment horizontal="center"/>
    </xf>
    <xf numFmtId="4" fontId="4" fillId="0" borderId="2" xfId="1341" applyNumberFormat="1" applyFont="1" applyBorder="1" applyAlignment="1">
      <alignment horizontal="center" vertical="center"/>
    </xf>
    <xf numFmtId="0" fontId="36" fillId="0" borderId="0" xfId="1341" applyFont="1" applyAlignment="1">
      <alignment horizontal="left"/>
    </xf>
    <xf numFmtId="0" fontId="36" fillId="0" borderId="2" xfId="1341" applyFont="1" applyBorder="1" applyAlignment="1">
      <alignment horizontal="center" vertical="center" wrapText="1"/>
    </xf>
    <xf numFmtId="0" fontId="42" fillId="0" borderId="2" xfId="1341" applyFont="1" applyBorder="1" applyAlignment="1">
      <alignment horizontal="center" vertical="center" wrapText="1"/>
    </xf>
    <xf numFmtId="165" fontId="4" fillId="0" borderId="2" xfId="91" applyFont="1" applyBorder="1" applyAlignment="1">
      <alignment horizontal="center"/>
    </xf>
    <xf numFmtId="0" fontId="36" fillId="0" borderId="0" xfId="1341" applyFont="1" applyAlignment="1">
      <alignment wrapText="1"/>
    </xf>
    <xf numFmtId="9" fontId="4" fillId="0" borderId="2" xfId="1341" quotePrefix="1" applyNumberFormat="1" applyFont="1" applyBorder="1" applyAlignment="1">
      <alignment horizontal="center" vertical="center" wrapText="1"/>
    </xf>
    <xf numFmtId="0" fontId="39" fillId="6" borderId="4" xfId="1341" applyFont="1" applyFill="1" applyBorder="1" applyAlignment="1">
      <alignment horizontal="center" vertical="center"/>
    </xf>
    <xf numFmtId="1" fontId="42" fillId="0" borderId="2" xfId="1341" applyNumberFormat="1" applyFont="1" applyBorder="1" applyAlignment="1">
      <alignment horizontal="center" vertical="center" wrapText="1"/>
    </xf>
    <xf numFmtId="166" fontId="206" fillId="0" borderId="2" xfId="0" applyNumberFormat="1" applyFont="1" applyBorder="1" applyAlignment="1">
      <alignment horizontal="center" vertical="center"/>
    </xf>
    <xf numFmtId="0" fontId="48" fillId="0" borderId="0" xfId="0" applyFont="1" applyAlignment="1">
      <alignment horizontal="left" vertical="center"/>
    </xf>
    <xf numFmtId="0" fontId="4" fillId="0" borderId="2" xfId="1337" applyFont="1" applyBorder="1" applyAlignment="1">
      <alignment horizontal="center" vertical="center" wrapText="1"/>
    </xf>
    <xf numFmtId="0" fontId="47" fillId="0" borderId="6" xfId="0" applyFont="1" applyBorder="1" applyAlignment="1">
      <alignment horizontal="center" vertical="center"/>
    </xf>
    <xf numFmtId="2" fontId="147" fillId="0" borderId="2" xfId="0" applyNumberFormat="1" applyFont="1" applyBorder="1" applyAlignment="1">
      <alignment horizontal="right" vertical="center"/>
    </xf>
    <xf numFmtId="166" fontId="82" fillId="0" borderId="2" xfId="0" applyNumberFormat="1" applyFont="1" applyBorder="1" applyAlignment="1">
      <alignment horizontal="center" vertical="center"/>
    </xf>
    <xf numFmtId="166" fontId="147" fillId="0" borderId="4" xfId="0" applyNumberFormat="1" applyFont="1" applyBorder="1" applyAlignment="1">
      <alignment horizontal="center" vertical="center"/>
    </xf>
    <xf numFmtId="1" fontId="82" fillId="0" borderId="2" xfId="0" applyNumberFormat="1" applyFont="1" applyBorder="1" applyAlignment="1">
      <alignment horizontal="center" vertical="center"/>
    </xf>
    <xf numFmtId="1" fontId="147" fillId="0" borderId="2" xfId="0" applyNumberFormat="1" applyFont="1" applyBorder="1" applyAlignment="1">
      <alignment horizontal="center" vertical="center"/>
    </xf>
    <xf numFmtId="0" fontId="74" fillId="0" borderId="0" xfId="1337"/>
    <xf numFmtId="0" fontId="6" fillId="0" borderId="0" xfId="1337" applyFont="1" applyAlignment="1">
      <alignment vertical="center"/>
    </xf>
    <xf numFmtId="0" fontId="39" fillId="6" borderId="2" xfId="1337" applyFont="1" applyFill="1" applyBorder="1" applyAlignment="1">
      <alignment horizontal="center" vertical="center"/>
    </xf>
    <xf numFmtId="0" fontId="39" fillId="6" borderId="8" xfId="1337" applyFont="1" applyFill="1" applyBorder="1" applyAlignment="1">
      <alignment horizontal="center" vertical="center"/>
    </xf>
    <xf numFmtId="9" fontId="4" fillId="0" borderId="2" xfId="1337" applyNumberFormat="1" applyFont="1" applyBorder="1" applyAlignment="1">
      <alignment horizontal="center" vertical="center" wrapText="1"/>
    </xf>
    <xf numFmtId="0" fontId="6" fillId="0" borderId="0" xfId="1337" applyFont="1"/>
    <xf numFmtId="0" fontId="6" fillId="0" borderId="0" xfId="1337" applyFont="1" applyAlignment="1">
      <alignment horizontal="center"/>
    </xf>
    <xf numFmtId="0" fontId="36" fillId="0" borderId="0" xfId="1337" applyFont="1"/>
    <xf numFmtId="0" fontId="4" fillId="0" borderId="2" xfId="1337" applyFont="1" applyBorder="1" applyAlignment="1">
      <alignment horizontal="center" vertical="center"/>
    </xf>
    <xf numFmtId="0" fontId="21" fillId="0" borderId="2" xfId="1337" applyFont="1" applyBorder="1" applyAlignment="1">
      <alignment horizontal="center"/>
    </xf>
    <xf numFmtId="0" fontId="4" fillId="0" borderId="0" xfId="1337" applyFont="1" applyAlignment="1">
      <alignment vertical="center"/>
    </xf>
    <xf numFmtId="0" fontId="36" fillId="0" borderId="0" xfId="1337" applyFont="1" applyAlignment="1">
      <alignment vertical="center"/>
    </xf>
    <xf numFmtId="0" fontId="39" fillId="6" borderId="10" xfId="1337" applyFont="1" applyFill="1" applyBorder="1" applyAlignment="1">
      <alignment horizontal="center" vertical="center"/>
    </xf>
    <xf numFmtId="0" fontId="39" fillId="6" borderId="8" xfId="1337" applyFont="1" applyFill="1" applyBorder="1" applyAlignment="1">
      <alignment horizontal="left" vertical="center"/>
    </xf>
    <xf numFmtId="0" fontId="4" fillId="0" borderId="2" xfId="1337" applyFont="1" applyBorder="1" applyAlignment="1">
      <alignment horizontal="centerContinuous" vertical="center" wrapText="1"/>
    </xf>
    <xf numFmtId="9" fontId="4" fillId="0" borderId="2" xfId="1344" applyFont="1" applyBorder="1" applyAlignment="1">
      <alignment horizontal="center" vertical="center" wrapText="1"/>
    </xf>
    <xf numFmtId="9" fontId="4" fillId="0" borderId="2" xfId="1344" applyFont="1" applyBorder="1" applyAlignment="1">
      <alignment horizontal="center" vertical="center"/>
    </xf>
    <xf numFmtId="9" fontId="4" fillId="0" borderId="2" xfId="1337" applyNumberFormat="1" applyFont="1" applyBorder="1" applyAlignment="1">
      <alignment horizontal="center" vertical="center"/>
    </xf>
    <xf numFmtId="169" fontId="49" fillId="0" borderId="2" xfId="45" applyNumberFormat="1" applyFont="1" applyBorder="1" applyAlignment="1">
      <alignment horizontal="center" vertical="center" wrapText="1"/>
    </xf>
    <xf numFmtId="0" fontId="49" fillId="0" borderId="2" xfId="45" applyFont="1" applyBorder="1" applyAlignment="1">
      <alignment horizontal="center" vertical="center" wrapText="1"/>
    </xf>
    <xf numFmtId="0" fontId="4" fillId="0" borderId="7" xfId="1337" applyFont="1" applyBorder="1" applyAlignment="1">
      <alignment horizontal="center" vertical="center" wrapText="1"/>
    </xf>
    <xf numFmtId="0" fontId="4" fillId="0" borderId="7" xfId="1337" applyFont="1" applyBorder="1" applyAlignment="1">
      <alignment horizontal="center" vertical="center"/>
    </xf>
    <xf numFmtId="9" fontId="4" fillId="0" borderId="4" xfId="1344" applyFont="1" applyBorder="1" applyAlignment="1">
      <alignment horizontal="center" vertical="center"/>
    </xf>
    <xf numFmtId="9" fontId="4" fillId="0" borderId="4" xfId="1337" applyNumberFormat="1" applyFont="1" applyBorder="1" applyAlignment="1">
      <alignment horizontal="center" vertical="center" wrapText="1"/>
    </xf>
    <xf numFmtId="0" fontId="206" fillId="0" borderId="2" xfId="0" applyFont="1" applyBorder="1" applyAlignment="1">
      <alignment horizontal="right" vertical="center"/>
    </xf>
    <xf numFmtId="2" fontId="206" fillId="0" borderId="2" xfId="0" applyNumberFormat="1" applyFont="1" applyBorder="1" applyAlignment="1">
      <alignment horizontal="right" vertical="center"/>
    </xf>
    <xf numFmtId="0" fontId="82" fillId="0" borderId="2" xfId="0" applyFont="1" applyBorder="1" applyAlignment="1">
      <alignment vertical="center" wrapText="1"/>
    </xf>
    <xf numFmtId="0" fontId="47" fillId="0" borderId="4" xfId="0" applyFont="1" applyBorder="1" applyAlignment="1">
      <alignment horizontal="left" vertical="center"/>
    </xf>
    <xf numFmtId="0" fontId="82" fillId="0" borderId="4" xfId="0" applyFont="1" applyBorder="1" applyAlignment="1">
      <alignment horizontal="center" vertical="center"/>
    </xf>
    <xf numFmtId="0" fontId="47" fillId="0" borderId="4" xfId="0" applyFont="1" applyBorder="1" applyAlignment="1">
      <alignment horizontal="center" vertical="center"/>
    </xf>
    <xf numFmtId="0" fontId="47" fillId="0" borderId="2" xfId="0" applyFont="1" applyBorder="1" applyAlignment="1">
      <alignment vertical="center" wrapText="1"/>
    </xf>
    <xf numFmtId="2" fontId="82" fillId="0" borderId="2" xfId="0" applyNumberFormat="1" applyFont="1" applyBorder="1" applyAlignment="1">
      <alignment horizontal="center" vertical="center"/>
    </xf>
    <xf numFmtId="0" fontId="20" fillId="0" borderId="6" xfId="3" applyFont="1" applyBorder="1" applyAlignment="1">
      <alignment horizontal="center" vertical="center" wrapText="1"/>
    </xf>
    <xf numFmtId="0" fontId="4" fillId="0" borderId="2" xfId="1308" applyFont="1" applyBorder="1" applyAlignment="1">
      <alignment horizontal="center" vertical="center" wrapText="1"/>
    </xf>
    <xf numFmtId="0" fontId="74" fillId="0" borderId="0" xfId="1308"/>
    <xf numFmtId="0" fontId="6" fillId="0" borderId="0" xfId="1308" applyFont="1" applyAlignment="1">
      <alignment vertical="center"/>
    </xf>
    <xf numFmtId="0" fontId="39" fillId="6" borderId="2" xfId="1308" applyFont="1" applyFill="1" applyBorder="1" applyAlignment="1">
      <alignment horizontal="center" vertical="center"/>
    </xf>
    <xf numFmtId="0" fontId="39" fillId="6" borderId="8" xfId="1308" applyFont="1" applyFill="1" applyBorder="1" applyAlignment="1">
      <alignment horizontal="center" vertical="center"/>
    </xf>
    <xf numFmtId="9" fontId="4" fillId="0" borderId="2" xfId="1308" applyNumberFormat="1" applyFont="1" applyBorder="1" applyAlignment="1">
      <alignment horizontal="center" vertical="center" wrapText="1"/>
    </xf>
    <xf numFmtId="0" fontId="21" fillId="0" borderId="2" xfId="1308" applyFont="1" applyBorder="1" applyAlignment="1">
      <alignment horizontal="center" vertical="center"/>
    </xf>
    <xf numFmtId="0" fontId="6" fillId="0" borderId="0" xfId="1308" applyFont="1"/>
    <xf numFmtId="0" fontId="6" fillId="0" borderId="0" xfId="1308" applyFont="1" applyAlignment="1">
      <alignment horizontal="center"/>
    </xf>
    <xf numFmtId="0" fontId="36" fillId="0" borderId="0" xfId="1308" applyFont="1"/>
    <xf numFmtId="0" fontId="4" fillId="0" borderId="2" xfId="1308" applyFont="1" applyBorder="1" applyAlignment="1">
      <alignment horizontal="center" vertical="center"/>
    </xf>
    <xf numFmtId="0" fontId="4" fillId="0" borderId="0" xfId="1308" applyFont="1" applyAlignment="1">
      <alignment vertical="center"/>
    </xf>
    <xf numFmtId="0" fontId="36" fillId="0" borderId="0" xfId="1308" applyFont="1" applyAlignment="1">
      <alignment vertical="center"/>
    </xf>
    <xf numFmtId="0" fontId="36" fillId="0" borderId="2" xfId="1308" applyFont="1" applyBorder="1" applyAlignment="1">
      <alignment horizontal="center" vertical="center" wrapText="1"/>
    </xf>
    <xf numFmtId="0" fontId="39" fillId="6" borderId="10" xfId="1308" applyFont="1" applyFill="1" applyBorder="1" applyAlignment="1">
      <alignment horizontal="center" vertical="center"/>
    </xf>
    <xf numFmtId="9" fontId="4" fillId="0" borderId="2" xfId="1345" applyFont="1" applyBorder="1" applyAlignment="1">
      <alignment horizontal="center" vertical="center" wrapText="1"/>
    </xf>
    <xf numFmtId="9" fontId="4" fillId="0" borderId="2" xfId="1345" applyFont="1" applyBorder="1" applyAlignment="1">
      <alignment horizontal="center" vertical="center"/>
    </xf>
    <xf numFmtId="0" fontId="4" fillId="0" borderId="8" xfId="1308" applyFont="1" applyBorder="1" applyAlignment="1">
      <alignment horizontal="center" vertical="center" wrapText="1"/>
    </xf>
    <xf numFmtId="9" fontId="4" fillId="0" borderId="2" xfId="1308" applyNumberFormat="1" applyFont="1" applyBorder="1" applyAlignment="1">
      <alignment horizontal="center" vertical="center"/>
    </xf>
    <xf numFmtId="0" fontId="4" fillId="3" borderId="2" xfId="1308" applyFont="1" applyFill="1" applyBorder="1" applyAlignment="1">
      <alignment horizontal="center" vertical="center"/>
    </xf>
    <xf numFmtId="49" fontId="91" fillId="0" borderId="2" xfId="108" applyNumberFormat="1" applyFont="1" applyBorder="1" applyAlignment="1">
      <alignment horizontal="left" vertical="center" wrapText="1"/>
    </xf>
    <xf numFmtId="0" fontId="91" fillId="0" borderId="2" xfId="1308" applyFont="1" applyBorder="1" applyAlignment="1">
      <alignment horizontal="center" vertical="center"/>
    </xf>
    <xf numFmtId="170" fontId="4" fillId="0" borderId="2" xfId="1308" applyNumberFormat="1" applyFont="1" applyBorder="1" applyAlignment="1">
      <alignment horizontal="center" vertical="center"/>
    </xf>
    <xf numFmtId="0" fontId="91" fillId="0" borderId="2" xfId="1308" applyFont="1" applyBorder="1" applyAlignment="1">
      <alignment horizontal="left" vertical="center" wrapText="1"/>
    </xf>
    <xf numFmtId="0" fontId="91" fillId="0" borderId="2" xfId="109" applyFont="1" applyBorder="1" applyAlignment="1">
      <alignment horizontal="left" vertical="center" wrapText="1"/>
    </xf>
    <xf numFmtId="0" fontId="4" fillId="3" borderId="2" xfId="1308" applyFont="1" applyFill="1" applyBorder="1" applyAlignment="1">
      <alignment horizontal="center" vertical="center" wrapText="1"/>
    </xf>
    <xf numFmtId="0" fontId="4" fillId="0" borderId="2" xfId="1308" applyFont="1" applyBorder="1" applyAlignment="1">
      <alignment vertical="center" wrapText="1"/>
    </xf>
    <xf numFmtId="9" fontId="4" fillId="0" borderId="2" xfId="1345" applyFont="1" applyFill="1" applyBorder="1" applyAlignment="1">
      <alignment horizontal="center" vertical="center"/>
    </xf>
    <xf numFmtId="49" fontId="42" fillId="0" borderId="2" xfId="45" applyNumberFormat="1" applyFont="1" applyBorder="1" applyAlignment="1">
      <alignment horizontal="left" vertical="center" wrapText="1"/>
    </xf>
    <xf numFmtId="170" fontId="4" fillId="0" borderId="2" xfId="1308" applyNumberFormat="1" applyFont="1" applyBorder="1" applyAlignment="1">
      <alignment horizontal="center" vertical="center" wrapText="1"/>
    </xf>
    <xf numFmtId="170" fontId="4" fillId="0" borderId="2" xfId="91" applyNumberFormat="1" applyFont="1" applyBorder="1" applyAlignment="1">
      <alignment horizontal="center" vertical="center" wrapText="1"/>
    </xf>
    <xf numFmtId="0" fontId="206" fillId="0" borderId="0" xfId="0" applyFont="1" applyAlignment="1">
      <alignment horizontal="center" vertical="center"/>
    </xf>
    <xf numFmtId="0" fontId="204" fillId="0" borderId="4" xfId="0" applyFont="1" applyBorder="1" applyAlignment="1">
      <alignment horizontal="center" vertical="center"/>
    </xf>
    <xf numFmtId="166" fontId="82" fillId="0" borderId="2" xfId="1346" applyNumberFormat="1" applyFont="1" applyFill="1" applyBorder="1" applyAlignment="1">
      <alignment horizontal="center" vertical="center"/>
    </xf>
    <xf numFmtId="0" fontId="47" fillId="0" borderId="2" xfId="0" applyFont="1" applyBorder="1" applyAlignment="1">
      <alignment vertical="center"/>
    </xf>
    <xf numFmtId="166" fontId="147" fillId="0" borderId="2" xfId="0" applyNumberFormat="1" applyFont="1" applyBorder="1" applyAlignment="1">
      <alignment horizontal="center" vertical="top"/>
    </xf>
    <xf numFmtId="0" fontId="74" fillId="0" borderId="0" xfId="1347"/>
    <xf numFmtId="0" fontId="6" fillId="0" borderId="0" xfId="1347" applyFont="1" applyAlignment="1">
      <alignment vertical="center"/>
    </xf>
    <xf numFmtId="0" fontId="39" fillId="6" borderId="2" xfId="1347" applyFont="1" applyFill="1" applyBorder="1" applyAlignment="1">
      <alignment horizontal="center" vertical="center"/>
    </xf>
    <xf numFmtId="9" fontId="4" fillId="0" borderId="2" xfId="1347" applyNumberFormat="1" applyFont="1" applyBorder="1" applyAlignment="1">
      <alignment horizontal="center" vertical="center" wrapText="1"/>
    </xf>
    <xf numFmtId="0" fontId="4" fillId="0" borderId="2" xfId="1347" applyFont="1" applyBorder="1" applyAlignment="1">
      <alignment horizontal="center" vertical="center" wrapText="1"/>
    </xf>
    <xf numFmtId="0" fontId="6" fillId="0" borderId="0" xfId="1347" applyFont="1"/>
    <xf numFmtId="0" fontId="6" fillId="0" borderId="0" xfId="1347" applyFont="1" applyAlignment="1">
      <alignment horizontal="center"/>
    </xf>
    <xf numFmtId="0" fontId="36" fillId="0" borderId="0" xfId="1347" applyFont="1"/>
    <xf numFmtId="0" fontId="4" fillId="0" borderId="2" xfId="1347" applyFont="1" applyBorder="1" applyAlignment="1">
      <alignment horizontal="center" vertical="center"/>
    </xf>
    <xf numFmtId="0" fontId="21" fillId="0" borderId="2" xfId="1347" applyFont="1" applyBorder="1" applyAlignment="1">
      <alignment horizontal="center"/>
    </xf>
    <xf numFmtId="0" fontId="36" fillId="0" borderId="0" xfId="1347" applyFont="1" applyAlignment="1">
      <alignment vertical="center"/>
    </xf>
    <xf numFmtId="0" fontId="36" fillId="0" borderId="2" xfId="1347" applyFont="1" applyBorder="1" applyAlignment="1">
      <alignment horizontal="center" vertical="center" wrapText="1"/>
    </xf>
    <xf numFmtId="0" fontId="4" fillId="0" borderId="2" xfId="1347" applyFont="1" applyBorder="1" applyAlignment="1">
      <alignment horizontal="centerContinuous" vertical="center" wrapText="1"/>
    </xf>
    <xf numFmtId="9" fontId="4" fillId="0" borderId="2" xfId="1348" applyFont="1" applyBorder="1" applyAlignment="1">
      <alignment horizontal="center" vertical="center" wrapText="1"/>
    </xf>
    <xf numFmtId="0" fontId="4" fillId="0" borderId="8" xfId="1347" applyFont="1" applyBorder="1" applyAlignment="1">
      <alignment horizontal="center" vertical="center" wrapText="1"/>
    </xf>
    <xf numFmtId="0" fontId="49" fillId="0" borderId="7" xfId="45" applyFont="1" applyBorder="1" applyAlignment="1">
      <alignment horizontal="center" vertical="center" wrapText="1"/>
    </xf>
    <xf numFmtId="0" fontId="6" fillId="0" borderId="3" xfId="1347" applyFont="1" applyBorder="1" applyAlignment="1">
      <alignment horizontal="left" vertical="center"/>
    </xf>
    <xf numFmtId="0" fontId="47" fillId="0" borderId="0" xfId="0" applyFont="1" applyAlignment="1">
      <alignment horizontal="right" vertical="center"/>
    </xf>
    <xf numFmtId="2" fontId="206" fillId="0" borderId="0" xfId="0" applyNumberFormat="1" applyFont="1" applyAlignment="1">
      <alignment horizontal="center" vertical="center"/>
    </xf>
    <xf numFmtId="166" fontId="206" fillId="0" borderId="0" xfId="0" applyNumberFormat="1" applyFont="1" applyAlignment="1">
      <alignment horizontal="center" vertical="center"/>
    </xf>
    <xf numFmtId="0" fontId="50" fillId="0" borderId="2" xfId="0" applyFont="1" applyBorder="1" applyAlignment="1">
      <alignment horizontal="center" vertical="center"/>
    </xf>
    <xf numFmtId="0" fontId="50" fillId="0" borderId="2" xfId="0" applyFont="1" applyBorder="1" applyAlignment="1">
      <alignment horizontal="left" vertical="center"/>
    </xf>
    <xf numFmtId="166" fontId="49" fillId="0" borderId="2" xfId="0" applyNumberFormat="1" applyFont="1" applyBorder="1" applyAlignment="1">
      <alignment horizontal="center" vertical="center"/>
    </xf>
    <xf numFmtId="2" fontId="49" fillId="0" borderId="2" xfId="0" applyNumberFormat="1" applyFont="1" applyBorder="1" applyAlignment="1">
      <alignment horizontal="right" vertical="center"/>
    </xf>
    <xf numFmtId="2" fontId="49" fillId="0" borderId="2" xfId="0" applyNumberFormat="1" applyFont="1" applyBorder="1" applyAlignment="1">
      <alignment horizontal="center" vertical="center"/>
    </xf>
    <xf numFmtId="1" fontId="42" fillId="0" borderId="2" xfId="0" applyNumberFormat="1" applyFont="1" applyBorder="1" applyAlignment="1">
      <alignment horizontal="center" vertical="center"/>
    </xf>
    <xf numFmtId="0" fontId="50" fillId="0" borderId="2" xfId="0" applyFont="1" applyBorder="1" applyAlignment="1">
      <alignment vertical="center" wrapText="1"/>
    </xf>
    <xf numFmtId="0" fontId="49" fillId="0" borderId="2" xfId="0" applyFont="1" applyBorder="1" applyAlignment="1">
      <alignment horizontal="center" vertical="top"/>
    </xf>
    <xf numFmtId="0" fontId="49" fillId="0" borderId="2" xfId="0" applyFont="1" applyBorder="1" applyAlignment="1">
      <alignment horizontal="center" vertical="center"/>
    </xf>
    <xf numFmtId="2" fontId="49" fillId="0" borderId="2" xfId="0" applyNumberFormat="1" applyFont="1" applyBorder="1" applyAlignment="1">
      <alignment horizontal="right" vertical="top"/>
    </xf>
    <xf numFmtId="43" fontId="49" fillId="0" borderId="2" xfId="0" applyNumberFormat="1" applyFont="1" applyBorder="1" applyAlignment="1">
      <alignment horizontal="center" vertical="top"/>
    </xf>
    <xf numFmtId="2" fontId="49" fillId="0" borderId="2" xfId="0" applyNumberFormat="1" applyFont="1" applyBorder="1" applyAlignment="1">
      <alignment horizontal="center" vertical="top"/>
    </xf>
    <xf numFmtId="0" fontId="49" fillId="0" borderId="2" xfId="0" applyFont="1" applyBorder="1" applyAlignment="1">
      <alignment vertical="top"/>
    </xf>
    <xf numFmtId="2" fontId="42" fillId="0" borderId="2" xfId="0" applyNumberFormat="1" applyFont="1" applyBorder="1" applyAlignment="1">
      <alignment horizontal="right" vertical="center"/>
    </xf>
    <xf numFmtId="43" fontId="49" fillId="0" borderId="2" xfId="0" applyNumberFormat="1" applyFont="1" applyBorder="1" applyAlignment="1">
      <alignment horizontal="center" vertical="center"/>
    </xf>
    <xf numFmtId="1" fontId="49" fillId="0" borderId="2" xfId="0" applyNumberFormat="1" applyFont="1" applyBorder="1" applyAlignment="1">
      <alignment horizontal="center" vertical="center"/>
    </xf>
    <xf numFmtId="202" fontId="49" fillId="0" borderId="2" xfId="0" applyNumberFormat="1" applyFont="1" applyBorder="1" applyAlignment="1">
      <alignment horizontal="center" vertical="top"/>
    </xf>
    <xf numFmtId="0" fontId="50" fillId="0" borderId="2" xfId="0" applyFont="1" applyBorder="1" applyAlignment="1">
      <alignment vertical="center"/>
    </xf>
    <xf numFmtId="43" fontId="49" fillId="0" borderId="2" xfId="0" applyNumberFormat="1" applyFont="1" applyBorder="1" applyAlignment="1">
      <alignment vertical="top"/>
    </xf>
    <xf numFmtId="0" fontId="49" fillId="0" borderId="2" xfId="0" applyFont="1" applyBorder="1" applyAlignment="1">
      <alignment vertical="center"/>
    </xf>
    <xf numFmtId="203" fontId="42" fillId="0" borderId="2" xfId="0" applyNumberFormat="1" applyFont="1" applyBorder="1" applyAlignment="1">
      <alignment horizontal="center" vertical="center"/>
    </xf>
    <xf numFmtId="43" fontId="42" fillId="0" borderId="2" xfId="0" applyNumberFormat="1" applyFont="1" applyBorder="1" applyAlignment="1">
      <alignment horizontal="center" vertical="center"/>
    </xf>
    <xf numFmtId="204" fontId="42" fillId="0" borderId="2" xfId="0" applyNumberFormat="1" applyFont="1" applyBorder="1" applyAlignment="1">
      <alignment horizontal="center" vertical="center"/>
    </xf>
    <xf numFmtId="204" fontId="42" fillId="0" borderId="2" xfId="0" applyNumberFormat="1" applyFont="1" applyBorder="1" applyAlignment="1">
      <alignment horizontal="center" vertical="top"/>
    </xf>
    <xf numFmtId="43" fontId="42" fillId="0" borderId="2" xfId="0" applyNumberFormat="1" applyFont="1" applyBorder="1" applyAlignment="1">
      <alignment horizontal="center" vertical="top"/>
    </xf>
    <xf numFmtId="201" fontId="49" fillId="0" borderId="2" xfId="0" applyNumberFormat="1" applyFont="1" applyBorder="1" applyAlignment="1">
      <alignment vertical="center"/>
    </xf>
    <xf numFmtId="43" fontId="42" fillId="0" borderId="2" xfId="1346" applyFont="1" applyFill="1" applyBorder="1" applyAlignment="1">
      <alignment horizontal="center" vertical="center"/>
    </xf>
    <xf numFmtId="43" fontId="42" fillId="0" borderId="2" xfId="31" applyNumberFormat="1" applyFont="1" applyFill="1" applyBorder="1" applyAlignment="1">
      <alignment horizontal="center" vertical="center"/>
    </xf>
    <xf numFmtId="0" fontId="49" fillId="0" borderId="6" xfId="0" applyFont="1" applyBorder="1" applyAlignment="1">
      <alignment vertical="center"/>
    </xf>
    <xf numFmtId="1" fontId="49" fillId="0" borderId="6" xfId="0" applyNumberFormat="1" applyFont="1" applyBorder="1" applyAlignment="1">
      <alignment horizontal="center" vertical="center"/>
    </xf>
    <xf numFmtId="0" fontId="42" fillId="0" borderId="6" xfId="0" applyFont="1" applyBorder="1" applyAlignment="1">
      <alignment horizontal="center" vertical="center"/>
    </xf>
    <xf numFmtId="2" fontId="49" fillId="0" borderId="6" xfId="0" applyNumberFormat="1" applyFont="1" applyBorder="1" applyAlignment="1">
      <alignment horizontal="right" vertical="center"/>
    </xf>
    <xf numFmtId="1" fontId="42" fillId="0" borderId="6" xfId="0" applyNumberFormat="1" applyFont="1" applyBorder="1" applyAlignment="1">
      <alignment horizontal="center" vertical="top"/>
    </xf>
    <xf numFmtId="43" fontId="42" fillId="0" borderId="6" xfId="0" applyNumberFormat="1" applyFont="1" applyBorder="1" applyAlignment="1">
      <alignment horizontal="center" vertical="center"/>
    </xf>
    <xf numFmtId="166" fontId="42" fillId="0" borderId="6" xfId="0" applyNumberFormat="1" applyFont="1" applyBorder="1" applyAlignment="1">
      <alignment horizontal="center" vertical="center"/>
    </xf>
    <xf numFmtId="43" fontId="49" fillId="0" borderId="6" xfId="0" applyNumberFormat="1" applyFont="1" applyBorder="1" applyAlignment="1">
      <alignment horizontal="center" vertical="center"/>
    </xf>
    <xf numFmtId="1" fontId="42" fillId="0" borderId="2" xfId="0" applyNumberFormat="1" applyFont="1" applyBorder="1" applyAlignment="1">
      <alignment horizontal="center" vertical="top"/>
    </xf>
    <xf numFmtId="0" fontId="206" fillId="0" borderId="2" xfId="0" applyFont="1" applyBorder="1" applyAlignment="1">
      <alignment horizontal="center" vertical="center"/>
    </xf>
    <xf numFmtId="0" fontId="147" fillId="0" borderId="2" xfId="0" applyFont="1" applyBorder="1" applyAlignment="1">
      <alignment vertical="center" wrapText="1"/>
    </xf>
    <xf numFmtId="205" fontId="0" fillId="0" borderId="0" xfId="0" applyNumberFormat="1"/>
    <xf numFmtId="2" fontId="49" fillId="0" borderId="2" xfId="0" applyNumberFormat="1" applyFont="1" applyBorder="1" applyAlignment="1">
      <alignment horizontal="right" vertical="center" indent="1"/>
    </xf>
    <xf numFmtId="2" fontId="49" fillId="0" borderId="2" xfId="0" applyNumberFormat="1" applyFont="1" applyBorder="1" applyAlignment="1">
      <alignment horizontal="right" vertical="top" indent="1"/>
    </xf>
    <xf numFmtId="1" fontId="49" fillId="0" borderId="2" xfId="0" applyNumberFormat="1" applyFont="1" applyBorder="1" applyAlignment="1">
      <alignment horizontal="center" vertical="top"/>
    </xf>
    <xf numFmtId="166" fontId="49" fillId="0" borderId="2" xfId="0" applyNumberFormat="1" applyFont="1" applyBorder="1" applyAlignment="1">
      <alignment horizontal="center" vertical="top"/>
    </xf>
    <xf numFmtId="2" fontId="42" fillId="0" borderId="2" xfId="0" applyNumberFormat="1" applyFont="1" applyBorder="1" applyAlignment="1">
      <alignment horizontal="right" vertical="center" indent="1"/>
    </xf>
    <xf numFmtId="0" fontId="42" fillId="0" borderId="2" xfId="0" applyFont="1" applyBorder="1" applyAlignment="1">
      <alignment vertical="center"/>
    </xf>
    <xf numFmtId="166" fontId="42" fillId="0" borderId="2" xfId="0" applyNumberFormat="1" applyFont="1" applyBorder="1" applyAlignment="1">
      <alignment horizontal="center" vertical="top"/>
    </xf>
    <xf numFmtId="2" fontId="42" fillId="0" borderId="2" xfId="0" applyNumberFormat="1" applyFont="1" applyBorder="1" applyAlignment="1">
      <alignment horizontal="center" vertical="top"/>
    </xf>
    <xf numFmtId="0" fontId="42" fillId="0" borderId="6" xfId="0" applyFont="1" applyBorder="1" applyAlignment="1">
      <alignment vertical="center"/>
    </xf>
    <xf numFmtId="2" fontId="49" fillId="0" borderId="6" xfId="0" applyNumberFormat="1" applyFont="1" applyBorder="1" applyAlignment="1">
      <alignment horizontal="right" vertical="center" indent="1"/>
    </xf>
    <xf numFmtId="166" fontId="42" fillId="0" borderId="6" xfId="0" applyNumberFormat="1" applyFont="1" applyBorder="1" applyAlignment="1">
      <alignment horizontal="center" vertical="top"/>
    </xf>
    <xf numFmtId="2" fontId="49" fillId="0" borderId="6" xfId="0" applyNumberFormat="1" applyFont="1" applyBorder="1" applyAlignment="1">
      <alignment horizontal="center" vertical="center"/>
    </xf>
    <xf numFmtId="2" fontId="206" fillId="0" borderId="2" xfId="0" applyNumberFormat="1" applyFont="1" applyBorder="1" applyAlignment="1">
      <alignment horizontal="right" vertical="center" indent="1"/>
    </xf>
    <xf numFmtId="2" fontId="147" fillId="0" borderId="4" xfId="0" applyNumberFormat="1" applyFont="1" applyBorder="1" applyAlignment="1">
      <alignment horizontal="right" vertical="center" indent="1"/>
    </xf>
    <xf numFmtId="9" fontId="206" fillId="0" borderId="2" xfId="0" applyNumberFormat="1" applyFont="1" applyBorder="1" applyAlignment="1">
      <alignment horizontal="center" vertical="center"/>
    </xf>
    <xf numFmtId="0" fontId="49" fillId="0" borderId="0" xfId="0" applyFont="1" applyAlignment="1">
      <alignment horizontal="center" vertical="center"/>
    </xf>
    <xf numFmtId="205" fontId="49" fillId="0" borderId="0" xfId="0" applyNumberFormat="1" applyFont="1"/>
    <xf numFmtId="0" fontId="49" fillId="0" borderId="0" xfId="0" applyFont="1"/>
    <xf numFmtId="0" fontId="36" fillId="0" borderId="69" xfId="0" applyFont="1" applyBorder="1"/>
    <xf numFmtId="0" fontId="21" fillId="0" borderId="74" xfId="0" applyFont="1" applyBorder="1" applyAlignment="1">
      <alignment horizontal="center" vertical="center" wrapText="1"/>
    </xf>
    <xf numFmtId="0" fontId="21" fillId="0" borderId="75" xfId="0" applyFont="1" applyBorder="1" applyAlignment="1">
      <alignment horizontal="center" wrapText="1"/>
    </xf>
    <xf numFmtId="0" fontId="21" fillId="0" borderId="74" xfId="0" applyFont="1" applyBorder="1" applyAlignment="1">
      <alignment horizontal="center" wrapText="1"/>
    </xf>
    <xf numFmtId="0" fontId="19" fillId="0" borderId="75" xfId="0" applyFont="1" applyBorder="1" applyAlignment="1">
      <alignment horizontal="center" vertical="center" wrapText="1"/>
    </xf>
    <xf numFmtId="0" fontId="19" fillId="0" borderId="74" xfId="0" applyFont="1" applyBorder="1" applyAlignment="1">
      <alignment horizontal="center" vertical="center" wrapText="1"/>
    </xf>
    <xf numFmtId="0" fontId="19" fillId="0" borderId="74" xfId="0" applyFont="1" applyBorder="1" applyAlignment="1">
      <alignment vertical="center" wrapText="1"/>
    </xf>
    <xf numFmtId="14" fontId="19" fillId="0" borderId="74" xfId="0" applyNumberFormat="1" applyFont="1" applyBorder="1" applyAlignment="1">
      <alignment vertical="center" wrapText="1"/>
    </xf>
    <xf numFmtId="2" fontId="19" fillId="0" borderId="74" xfId="0" applyNumberFormat="1" applyFont="1" applyBorder="1" applyAlignment="1">
      <alignment vertical="center" wrapText="1"/>
    </xf>
    <xf numFmtId="0" fontId="60" fillId="0" borderId="76" xfId="0" applyFont="1" applyBorder="1" applyAlignment="1">
      <alignment wrapText="1"/>
    </xf>
    <xf numFmtId="0" fontId="60" fillId="0" borderId="0" xfId="0" applyFont="1" applyAlignment="1">
      <alignment wrapText="1"/>
    </xf>
    <xf numFmtId="0" fontId="94" fillId="0" borderId="74" xfId="0" applyFont="1" applyBorder="1" applyAlignment="1">
      <alignment horizontal="center" vertical="center" wrapText="1"/>
    </xf>
    <xf numFmtId="0" fontId="209" fillId="0" borderId="74" xfId="0" applyFont="1" applyBorder="1" applyAlignment="1">
      <alignment horizontal="center" vertical="center" wrapText="1"/>
    </xf>
    <xf numFmtId="0" fontId="19" fillId="0" borderId="81" xfId="0" applyFont="1" applyBorder="1" applyAlignment="1">
      <alignment vertical="center" wrapText="1"/>
    </xf>
    <xf numFmtId="0" fontId="19" fillId="0" borderId="74" xfId="0" applyFont="1" applyBorder="1" applyAlignment="1">
      <alignment wrapText="1"/>
    </xf>
    <xf numFmtId="0" fontId="210" fillId="0" borderId="74" xfId="0" applyFont="1" applyBorder="1" applyAlignment="1">
      <alignment vertical="center" wrapText="1"/>
    </xf>
    <xf numFmtId="2" fontId="19" fillId="0" borderId="74" xfId="0" applyNumberFormat="1" applyFont="1" applyBorder="1" applyAlignment="1">
      <alignment wrapText="1"/>
    </xf>
    <xf numFmtId="0" fontId="19" fillId="0" borderId="84" xfId="0" applyFont="1" applyBorder="1" applyAlignment="1">
      <alignment wrapText="1"/>
    </xf>
    <xf numFmtId="0" fontId="210" fillId="0" borderId="84" xfId="0" applyFont="1" applyBorder="1" applyAlignment="1">
      <alignment vertical="center" wrapText="1"/>
    </xf>
    <xf numFmtId="0" fontId="60" fillId="0" borderId="12" xfId="0" applyFont="1" applyBorder="1" applyAlignment="1">
      <alignment wrapText="1"/>
    </xf>
    <xf numFmtId="0" fontId="20" fillId="0" borderId="0" xfId="13" applyFont="1"/>
    <xf numFmtId="0" fontId="20" fillId="0" borderId="2" xfId="13" applyFont="1" applyBorder="1" applyAlignment="1">
      <alignment horizontal="center" vertical="center" wrapText="1"/>
    </xf>
    <xf numFmtId="0" fontId="20" fillId="0" borderId="6" xfId="13" applyFont="1" applyBorder="1" applyAlignment="1">
      <alignment horizontal="center" vertical="center" wrapText="1"/>
    </xf>
    <xf numFmtId="0" fontId="50" fillId="0" borderId="2" xfId="13" applyFont="1" applyBorder="1" applyAlignment="1">
      <alignment horizontal="center" vertical="center"/>
    </xf>
    <xf numFmtId="0" fontId="50" fillId="0" borderId="2" xfId="13" applyFont="1" applyBorder="1" applyAlignment="1">
      <alignment vertical="center"/>
    </xf>
    <xf numFmtId="166" fontId="42" fillId="0" borderId="2" xfId="13" applyNumberFormat="1" applyFont="1" applyBorder="1" applyAlignment="1">
      <alignment horizontal="center" vertical="center"/>
    </xf>
    <xf numFmtId="1" fontId="42" fillId="0" borderId="2" xfId="13" applyNumberFormat="1" applyFont="1" applyBorder="1" applyAlignment="1">
      <alignment horizontal="center" vertical="center"/>
    </xf>
    <xf numFmtId="0" fontId="17" fillId="0" borderId="2" xfId="13" applyFont="1" applyBorder="1" applyAlignment="1">
      <alignment horizontal="center" vertical="center"/>
    </xf>
    <xf numFmtId="0" fontId="17" fillId="0" borderId="2" xfId="13" applyFont="1" applyBorder="1" applyAlignment="1">
      <alignment vertical="center"/>
    </xf>
    <xf numFmtId="0" fontId="17" fillId="0" borderId="2" xfId="13" applyFont="1" applyBorder="1" applyAlignment="1">
      <alignment horizontal="center"/>
    </xf>
    <xf numFmtId="0" fontId="20" fillId="0" borderId="6" xfId="13" applyFont="1" applyBorder="1" applyAlignment="1">
      <alignment horizontal="center"/>
    </xf>
    <xf numFmtId="0" fontId="17" fillId="0" borderId="6" xfId="13" applyFont="1" applyBorder="1" applyAlignment="1">
      <alignment horizontal="center"/>
    </xf>
    <xf numFmtId="166" fontId="17" fillId="0" borderId="6" xfId="13" applyNumberFormat="1" applyFont="1" applyBorder="1" applyAlignment="1">
      <alignment horizontal="center"/>
    </xf>
    <xf numFmtId="2" fontId="20" fillId="0" borderId="6" xfId="13" applyNumberFormat="1" applyFont="1" applyBorder="1" applyAlignment="1">
      <alignment horizontal="center"/>
    </xf>
    <xf numFmtId="9" fontId="20" fillId="0" borderId="6" xfId="13" applyNumberFormat="1" applyFont="1" applyBorder="1" applyAlignment="1">
      <alignment horizontal="center"/>
    </xf>
    <xf numFmtId="2" fontId="17" fillId="0" borderId="0" xfId="13" applyNumberFormat="1" applyFont="1"/>
    <xf numFmtId="0" fontId="17" fillId="0" borderId="0" xfId="3" applyFont="1"/>
    <xf numFmtId="0" fontId="126" fillId="0" borderId="0" xfId="3" applyFont="1"/>
    <xf numFmtId="0" fontId="49" fillId="0" borderId="0" xfId="3" applyFont="1"/>
    <xf numFmtId="0" fontId="20" fillId="0" borderId="0" xfId="3" applyFont="1"/>
    <xf numFmtId="0" fontId="50" fillId="0" borderId="2" xfId="3" applyFont="1" applyBorder="1" applyAlignment="1">
      <alignment horizontal="center" vertical="center"/>
    </xf>
    <xf numFmtId="0" fontId="50" fillId="0" borderId="2" xfId="3" applyFont="1" applyBorder="1" applyAlignment="1">
      <alignment vertical="center"/>
    </xf>
    <xf numFmtId="166" fontId="42" fillId="0" borderId="2" xfId="3" applyNumberFormat="1" applyFont="1" applyBorder="1" applyAlignment="1">
      <alignment horizontal="center" vertical="center"/>
    </xf>
    <xf numFmtId="2" fontId="42" fillId="0" borderId="2" xfId="3" applyNumberFormat="1" applyFont="1" applyBorder="1" applyAlignment="1">
      <alignment horizontal="center" vertical="center"/>
    </xf>
    <xf numFmtId="0" fontId="17" fillId="0" borderId="2" xfId="3" applyFont="1" applyBorder="1" applyAlignment="1">
      <alignment horizontal="center" vertical="center"/>
    </xf>
    <xf numFmtId="0" fontId="17" fillId="0" borderId="2" xfId="3" applyFont="1" applyBorder="1" applyAlignment="1">
      <alignment vertical="center"/>
    </xf>
    <xf numFmtId="0" fontId="17" fillId="0" borderId="2" xfId="3" applyFont="1" applyBorder="1" applyAlignment="1">
      <alignment horizontal="center"/>
    </xf>
    <xf numFmtId="0" fontId="20" fillId="0" borderId="6" xfId="3" applyFont="1" applyBorder="1" applyAlignment="1">
      <alignment horizontal="center"/>
    </xf>
    <xf numFmtId="0" fontId="17" fillId="0" borderId="6" xfId="3" applyFont="1" applyBorder="1" applyAlignment="1">
      <alignment horizontal="center"/>
    </xf>
    <xf numFmtId="166" fontId="17" fillId="0" borderId="6" xfId="3" applyNumberFormat="1" applyFont="1" applyBorder="1" applyAlignment="1">
      <alignment horizontal="center"/>
    </xf>
    <xf numFmtId="2" fontId="20" fillId="0" borderId="6" xfId="3" applyNumberFormat="1" applyFont="1" applyBorder="1" applyAlignment="1">
      <alignment horizontal="center"/>
    </xf>
    <xf numFmtId="9" fontId="20" fillId="0" borderId="6" xfId="3" applyNumberFormat="1" applyFont="1" applyBorder="1" applyAlignment="1">
      <alignment horizontal="center"/>
    </xf>
    <xf numFmtId="2" fontId="17" fillId="0" borderId="0" xfId="3" applyNumberFormat="1" applyFont="1"/>
    <xf numFmtId="0" fontId="6" fillId="0" borderId="0" xfId="0" applyFont="1" applyAlignment="1">
      <alignment horizontal="justify"/>
    </xf>
    <xf numFmtId="0" fontId="4" fillId="0" borderId="4" xfId="0" applyFont="1" applyBorder="1" applyAlignment="1">
      <alignment horizontal="justify" vertical="center"/>
    </xf>
    <xf numFmtId="0" fontId="4" fillId="0" borderId="4" xfId="86" applyNumberFormat="1" applyFont="1" applyBorder="1" applyAlignment="1">
      <alignment horizontal="center" vertical="center"/>
    </xf>
    <xf numFmtId="14" fontId="4" fillId="0" borderId="4" xfId="0" applyNumberFormat="1"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justify" vertical="center"/>
    </xf>
    <xf numFmtId="166" fontId="4" fillId="0" borderId="12" xfId="0" applyNumberFormat="1" applyFont="1" applyBorder="1" applyAlignment="1">
      <alignment horizontal="center" vertical="center"/>
    </xf>
    <xf numFmtId="0" fontId="4" fillId="0" borderId="12" xfId="86" applyNumberFormat="1" applyFont="1" applyBorder="1" applyAlignment="1">
      <alignment horizontal="center" vertical="center"/>
    </xf>
    <xf numFmtId="0" fontId="36"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0" xfId="0" applyFont="1" applyAlignment="1">
      <alignment horizontal="justify" vertical="center"/>
    </xf>
    <xf numFmtId="166" fontId="4" fillId="0" borderId="0" xfId="0" applyNumberFormat="1" applyFont="1" applyAlignment="1">
      <alignment horizontal="center" vertical="center"/>
    </xf>
    <xf numFmtId="0" fontId="4" fillId="0" borderId="0" xfId="86" applyNumberFormat="1" applyFont="1" applyBorder="1" applyAlignment="1">
      <alignment horizontal="center" vertical="center"/>
    </xf>
    <xf numFmtId="0" fontId="32" fillId="0" borderId="54" xfId="1349" applyFont="1" applyBorder="1" applyAlignment="1">
      <alignment horizontal="center" vertical="center" wrapText="1"/>
    </xf>
    <xf numFmtId="0" fontId="32" fillId="0" borderId="58" xfId="1349" applyFont="1" applyBorder="1" applyAlignment="1">
      <alignment horizontal="center" vertical="center" wrapText="1"/>
    </xf>
    <xf numFmtId="0" fontId="32" fillId="0" borderId="56" xfId="1349" applyFont="1" applyBorder="1" applyAlignment="1">
      <alignment horizontal="center" vertical="center" wrapText="1"/>
    </xf>
    <xf numFmtId="1" fontId="213" fillId="37" borderId="58" xfId="1349" applyNumberFormat="1" applyFont="1" applyFill="1" applyBorder="1" applyAlignment="1">
      <alignment horizontal="center" vertical="top" shrinkToFit="1"/>
    </xf>
    <xf numFmtId="1" fontId="213" fillId="37" borderId="58" xfId="1349" applyNumberFormat="1" applyFont="1" applyFill="1" applyBorder="1" applyAlignment="1">
      <alignment horizontal="left" vertical="top" indent="1" shrinkToFit="1"/>
    </xf>
    <xf numFmtId="1" fontId="213" fillId="0" borderId="58" xfId="1349" applyNumberFormat="1" applyFont="1" applyBorder="1" applyAlignment="1">
      <alignment horizontal="center" vertical="center" shrinkToFit="1"/>
    </xf>
    <xf numFmtId="2" fontId="213" fillId="0" borderId="58" xfId="1349" applyNumberFormat="1" applyFont="1" applyBorder="1" applyAlignment="1">
      <alignment horizontal="center" vertical="center" shrinkToFit="1"/>
    </xf>
    <xf numFmtId="206" fontId="213" fillId="0" borderId="58" xfId="1349" applyNumberFormat="1" applyFont="1" applyBorder="1" applyAlignment="1">
      <alignment horizontal="center" vertical="center" shrinkToFit="1"/>
    </xf>
    <xf numFmtId="9" fontId="213" fillId="0" borderId="58" xfId="1349" applyNumberFormat="1" applyFont="1" applyBorder="1" applyAlignment="1">
      <alignment horizontal="center" vertical="center" shrinkToFit="1"/>
    </xf>
    <xf numFmtId="0" fontId="117" fillId="0" borderId="58" xfId="1349" applyFont="1" applyBorder="1" applyAlignment="1">
      <alignment horizontal="center" vertical="center" wrapText="1"/>
    </xf>
    <xf numFmtId="1" fontId="213" fillId="0" borderId="54" xfId="1349" applyNumberFormat="1" applyFont="1" applyBorder="1" applyAlignment="1">
      <alignment horizontal="center" vertical="center" shrinkToFit="1"/>
    </xf>
    <xf numFmtId="2" fontId="213" fillId="0" borderId="54" xfId="1349" applyNumberFormat="1" applyFont="1" applyBorder="1" applyAlignment="1">
      <alignment horizontal="center" vertical="center" shrinkToFit="1"/>
    </xf>
    <xf numFmtId="206" fontId="213" fillId="0" borderId="54" xfId="1349" applyNumberFormat="1" applyFont="1" applyBorder="1" applyAlignment="1">
      <alignment horizontal="center" vertical="center" shrinkToFit="1"/>
    </xf>
    <xf numFmtId="9" fontId="213" fillId="0" borderId="54" xfId="1349" applyNumberFormat="1" applyFont="1" applyBorder="1" applyAlignment="1">
      <alignment horizontal="center" vertical="center" shrinkToFit="1"/>
    </xf>
    <xf numFmtId="0" fontId="117" fillId="0" borderId="54" xfId="1349" applyFont="1" applyBorder="1" applyAlignment="1">
      <alignment horizontal="center" vertical="center" wrapText="1"/>
    </xf>
    <xf numFmtId="0" fontId="117" fillId="0" borderId="2" xfId="1349" applyFont="1" applyBorder="1" applyAlignment="1">
      <alignment vertical="center"/>
    </xf>
    <xf numFmtId="0" fontId="129" fillId="0" borderId="2" xfId="1349" applyFont="1" applyBorder="1" applyAlignment="1">
      <alignment vertical="center" wrapText="1"/>
    </xf>
    <xf numFmtId="0" fontId="129" fillId="0" borderId="2" xfId="1349" applyFont="1" applyBorder="1" applyAlignment="1">
      <alignment horizontal="center" vertical="center"/>
    </xf>
    <xf numFmtId="9" fontId="129" fillId="0" borderId="2" xfId="1349" applyNumberFormat="1" applyFont="1" applyBorder="1" applyAlignment="1">
      <alignment horizontal="center" vertical="center"/>
    </xf>
    <xf numFmtId="0" fontId="3" fillId="10" borderId="2" xfId="0" applyFont="1" applyFill="1" applyBorder="1" applyAlignment="1">
      <alignment horizontal="center" vertical="center"/>
    </xf>
    <xf numFmtId="0" fontId="6" fillId="0" borderId="0" xfId="0" applyFont="1" applyAlignment="1">
      <alignment vertical="center"/>
    </xf>
    <xf numFmtId="0" fontId="6" fillId="0" borderId="0" xfId="0" applyFont="1"/>
    <xf numFmtId="0" fontId="1" fillId="0" borderId="2" xfId="0" applyFont="1" applyBorder="1" applyAlignment="1">
      <alignment horizontal="justify" vertical="center" wrapText="1"/>
    </xf>
    <xf numFmtId="0" fontId="1" fillId="0" borderId="2" xfId="0" applyFont="1" applyBorder="1" applyAlignment="1">
      <alignment horizontal="center" vertical="center"/>
    </xf>
    <xf numFmtId="0" fontId="215" fillId="0" borderId="2" xfId="0" applyFont="1" applyBorder="1" applyAlignment="1">
      <alignment horizontal="center" vertical="center"/>
    </xf>
    <xf numFmtId="9" fontId="215" fillId="0" borderId="2" xfId="1" applyFont="1" applyBorder="1" applyAlignment="1">
      <alignment horizontal="center" vertical="center"/>
    </xf>
    <xf numFmtId="0" fontId="215" fillId="3" borderId="2" xfId="0" applyFont="1" applyFill="1" applyBorder="1" applyAlignment="1">
      <alignment horizontal="center" vertical="center"/>
    </xf>
    <xf numFmtId="0" fontId="215" fillId="3" borderId="2" xfId="0" applyFont="1" applyFill="1" applyBorder="1" applyAlignment="1">
      <alignment horizontal="left" vertical="center" wrapText="1"/>
    </xf>
    <xf numFmtId="9" fontId="215" fillId="3" borderId="2" xfId="0" applyNumberFormat="1" applyFont="1" applyFill="1" applyBorder="1" applyAlignment="1">
      <alignment horizontal="center" vertical="center"/>
    </xf>
    <xf numFmtId="0" fontId="215" fillId="10" borderId="2" xfId="0" applyFont="1" applyFill="1" applyBorder="1" applyAlignment="1">
      <alignment horizontal="center" vertical="center"/>
    </xf>
    <xf numFmtId="14" fontId="215" fillId="3" borderId="2" xfId="0" applyNumberFormat="1" applyFont="1" applyFill="1" applyBorder="1" applyAlignment="1">
      <alignment horizontal="center" vertical="center"/>
    </xf>
    <xf numFmtId="0" fontId="54" fillId="0" borderId="0" xfId="0" applyFont="1" applyAlignment="1">
      <alignment horizontal="left" vertical="center" wrapText="1"/>
    </xf>
    <xf numFmtId="2" fontId="54" fillId="0" borderId="2" xfId="0" applyNumberFormat="1" applyFont="1" applyBorder="1" applyAlignment="1">
      <alignment horizontal="center" vertical="center" wrapText="1"/>
    </xf>
    <xf numFmtId="0" fontId="54" fillId="0" borderId="0" xfId="0" applyFont="1" applyAlignment="1">
      <alignment horizontal="center" vertical="center"/>
    </xf>
    <xf numFmtId="9" fontId="54" fillId="0" borderId="0" xfId="1350" applyFont="1" applyBorder="1" applyAlignment="1">
      <alignment horizontal="center" vertical="center" wrapText="1"/>
    </xf>
    <xf numFmtId="10" fontId="54" fillId="0" borderId="0" xfId="0" applyNumberFormat="1" applyFont="1" applyAlignment="1">
      <alignment horizontal="center" vertical="center"/>
    </xf>
    <xf numFmtId="9" fontId="54" fillId="0" borderId="0" xfId="0" applyNumberFormat="1" applyFont="1" applyAlignment="1">
      <alignment horizontal="center" vertical="center"/>
    </xf>
    <xf numFmtId="0" fontId="54" fillId="0" borderId="0" xfId="0" applyFont="1" applyAlignment="1">
      <alignment horizontal="center" vertical="center" wrapText="1"/>
    </xf>
    <xf numFmtId="0" fontId="54" fillId="0" borderId="0" xfId="0" applyFont="1" applyAlignment="1">
      <alignment horizontal="center"/>
    </xf>
    <xf numFmtId="0" fontId="97" fillId="0" borderId="0" xfId="0" applyFont="1"/>
    <xf numFmtId="0" fontId="54" fillId="0" borderId="0" xfId="0" applyFont="1" applyAlignment="1">
      <alignment vertical="center"/>
    </xf>
    <xf numFmtId="0" fontId="54" fillId="5" borderId="0" xfId="0" applyFont="1" applyFill="1" applyAlignment="1">
      <alignment vertical="center"/>
    </xf>
    <xf numFmtId="0" fontId="54" fillId="10" borderId="0" xfId="0" applyFont="1" applyFill="1"/>
    <xf numFmtId="0" fontId="56" fillId="0" borderId="0" xfId="0" applyFont="1" applyAlignment="1">
      <alignment horizontal="center" vertical="center"/>
    </xf>
    <xf numFmtId="0" fontId="56" fillId="0" borderId="0" xfId="0" applyFont="1" applyAlignment="1">
      <alignment horizontal="left" vertical="center" wrapText="1"/>
    </xf>
    <xf numFmtId="9" fontId="56" fillId="0" borderId="0" xfId="1350" applyFont="1" applyBorder="1" applyAlignment="1">
      <alignment horizontal="center" vertical="center" wrapText="1"/>
    </xf>
    <xf numFmtId="10" fontId="56" fillId="0" borderId="0" xfId="0" applyNumberFormat="1" applyFont="1" applyAlignment="1">
      <alignment horizontal="center" vertical="center"/>
    </xf>
    <xf numFmtId="9" fontId="56" fillId="0" borderId="0" xfId="0" applyNumberFormat="1" applyFont="1" applyAlignment="1">
      <alignment horizontal="center" vertical="center"/>
    </xf>
    <xf numFmtId="0" fontId="56" fillId="0" borderId="0" xfId="0" applyFont="1" applyAlignment="1">
      <alignment horizontal="center" vertical="center" wrapText="1"/>
    </xf>
    <xf numFmtId="0" fontId="57" fillId="0" borderId="0" xfId="0" applyFont="1" applyAlignment="1">
      <alignment horizontal="right" vertical="center" wrapText="1"/>
    </xf>
    <xf numFmtId="0" fontId="57" fillId="4" borderId="2" xfId="0" applyFont="1" applyFill="1" applyBorder="1" applyAlignment="1">
      <alignment horizontal="center" vertical="center"/>
    </xf>
    <xf numFmtId="0" fontId="57" fillId="4" borderId="2" xfId="0" applyFont="1" applyFill="1" applyBorder="1" applyAlignment="1">
      <alignment horizontal="center" vertical="center" wrapText="1"/>
    </xf>
    <xf numFmtId="0" fontId="57" fillId="4" borderId="2" xfId="1350" applyNumberFormat="1" applyFont="1" applyFill="1" applyBorder="1" applyAlignment="1">
      <alignment horizontal="center" vertical="center" wrapText="1"/>
    </xf>
    <xf numFmtId="0" fontId="58" fillId="3" borderId="2" xfId="0" applyFont="1" applyFill="1" applyBorder="1" applyAlignment="1">
      <alignment horizontal="center" vertical="center"/>
    </xf>
    <xf numFmtId="0" fontId="58" fillId="3" borderId="2" xfId="0" applyFont="1" applyFill="1" applyBorder="1" applyAlignment="1">
      <alignment horizontal="center" vertical="center" wrapText="1"/>
    </xf>
    <xf numFmtId="0" fontId="98" fillId="0" borderId="0" xfId="0" applyFont="1" applyAlignment="1">
      <alignment horizontal="center" vertical="center"/>
    </xf>
    <xf numFmtId="0" fontId="98" fillId="0" borderId="0" xfId="0" applyFont="1" applyAlignment="1">
      <alignment horizontal="left" vertical="center" wrapText="1"/>
    </xf>
    <xf numFmtId="9" fontId="98" fillId="0" borderId="0" xfId="1350" applyFont="1" applyBorder="1" applyAlignment="1">
      <alignment horizontal="center" vertical="center" wrapText="1"/>
    </xf>
    <xf numFmtId="9" fontId="98" fillId="0" borderId="0" xfId="0" applyNumberFormat="1" applyFont="1" applyAlignment="1">
      <alignment horizontal="center" vertical="center"/>
    </xf>
    <xf numFmtId="10" fontId="98" fillId="0" borderId="0" xfId="0" applyNumberFormat="1" applyFont="1" applyAlignment="1">
      <alignment horizontal="center" vertical="center"/>
    </xf>
    <xf numFmtId="0" fontId="11" fillId="3" borderId="2" xfId="0" applyFont="1" applyFill="1" applyBorder="1" applyAlignment="1">
      <alignment horizontal="center" vertical="center"/>
    </xf>
    <xf numFmtId="9" fontId="11" fillId="3" borderId="2" xfId="0" applyNumberFormat="1" applyFont="1" applyFill="1" applyBorder="1" applyAlignment="1">
      <alignment horizontal="center" vertical="center"/>
    </xf>
    <xf numFmtId="2" fontId="13" fillId="3" borderId="2" xfId="0" applyNumberFormat="1" applyFont="1" applyFill="1" applyBorder="1" applyAlignment="1">
      <alignment horizontal="center" vertical="center" wrapText="1"/>
    </xf>
    <xf numFmtId="9" fontId="59" fillId="3" borderId="2" xfId="0" applyNumberFormat="1" applyFont="1" applyFill="1" applyBorder="1" applyAlignment="1">
      <alignment horizontal="center" vertical="center"/>
    </xf>
    <xf numFmtId="2" fontId="59" fillId="3" borderId="2" xfId="0" applyNumberFormat="1" applyFont="1" applyFill="1" applyBorder="1" applyAlignment="1">
      <alignment horizontal="center" vertical="center"/>
    </xf>
    <xf numFmtId="10" fontId="59" fillId="3" borderId="2" xfId="0" applyNumberFormat="1" applyFont="1" applyFill="1" applyBorder="1" applyAlignment="1">
      <alignment horizontal="center" vertical="center"/>
    </xf>
    <xf numFmtId="10" fontId="59" fillId="3" borderId="2" xfId="0" applyNumberFormat="1" applyFont="1" applyFill="1" applyBorder="1" applyAlignment="1">
      <alignment horizontal="center" vertical="center" wrapText="1"/>
    </xf>
    <xf numFmtId="0" fontId="56" fillId="3" borderId="2" xfId="0" applyFont="1" applyFill="1" applyBorder="1" applyAlignment="1">
      <alignment vertical="center"/>
    </xf>
    <xf numFmtId="2" fontId="60" fillId="0" borderId="2" xfId="0" applyNumberFormat="1" applyFont="1" applyBorder="1" applyAlignment="1">
      <alignment horizontal="center" vertical="center"/>
    </xf>
    <xf numFmtId="9" fontId="60" fillId="0" borderId="2" xfId="0" applyNumberFormat="1" applyFont="1" applyBorder="1" applyAlignment="1">
      <alignment horizontal="center" vertical="center"/>
    </xf>
    <xf numFmtId="0" fontId="54" fillId="0" borderId="2" xfId="0" applyFont="1" applyBorder="1" applyAlignment="1">
      <alignment horizontal="center" vertical="center" wrapText="1"/>
    </xf>
    <xf numFmtId="0" fontId="54" fillId="0" borderId="8" xfId="0" applyFont="1" applyBorder="1" applyAlignment="1">
      <alignment horizontal="center" vertical="center" wrapText="1"/>
    </xf>
    <xf numFmtId="0" fontId="56" fillId="0" borderId="2" xfId="0" applyFont="1" applyBorder="1" applyAlignment="1">
      <alignment horizontal="center" vertical="center"/>
    </xf>
    <xf numFmtId="2" fontId="56" fillId="0" borderId="2" xfId="0" applyNumberFormat="1" applyFont="1" applyBorder="1" applyAlignment="1">
      <alignment horizontal="center" vertical="center"/>
    </xf>
    <xf numFmtId="9" fontId="56" fillId="0" borderId="2" xfId="0" applyNumberFormat="1" applyFont="1" applyBorder="1" applyAlignment="1">
      <alignment horizontal="center" vertical="center"/>
    </xf>
    <xf numFmtId="0" fontId="56" fillId="0" borderId="2" xfId="0" applyFont="1" applyBorder="1" applyAlignment="1">
      <alignment horizontal="center" vertical="center" wrapText="1"/>
    </xf>
    <xf numFmtId="2" fontId="11" fillId="0" borderId="2" xfId="0" applyNumberFormat="1" applyFont="1" applyBorder="1" applyAlignment="1">
      <alignment horizontal="center" vertical="center"/>
    </xf>
    <xf numFmtId="2" fontId="15" fillId="0" borderId="2" xfId="0" applyNumberFormat="1" applyFont="1" applyBorder="1" applyAlignment="1">
      <alignment horizontal="center" vertical="center"/>
    </xf>
    <xf numFmtId="9" fontId="15" fillId="0" borderId="2" xfId="0" applyNumberFormat="1" applyFont="1" applyBorder="1" applyAlignment="1">
      <alignment horizontal="center" vertical="center"/>
    </xf>
    <xf numFmtId="9" fontId="15" fillId="0" borderId="2" xfId="0" applyNumberFormat="1" applyFont="1" applyBorder="1" applyAlignment="1">
      <alignment horizontal="center" vertical="center" wrapText="1"/>
    </xf>
    <xf numFmtId="0" fontId="64" fillId="5" borderId="2" xfId="0" applyFont="1" applyFill="1" applyBorder="1" applyAlignment="1">
      <alignment horizontal="center" vertical="center" wrapText="1"/>
    </xf>
    <xf numFmtId="0" fontId="13" fillId="3" borderId="2"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56" fillId="3" borderId="2" xfId="0" applyFont="1" applyFill="1" applyBorder="1" applyAlignment="1">
      <alignment horizontal="center" vertical="center"/>
    </xf>
    <xf numFmtId="2" fontId="15" fillId="3" borderId="2" xfId="0" applyNumberFormat="1" applyFont="1" applyFill="1" applyBorder="1" applyAlignment="1">
      <alignment horizontal="center" vertical="center"/>
    </xf>
    <xf numFmtId="0" fontId="56" fillId="3" borderId="2" xfId="0" applyFont="1" applyFill="1" applyBorder="1" applyAlignment="1">
      <alignment horizontal="center" vertical="center" wrapText="1"/>
    </xf>
    <xf numFmtId="9" fontId="56" fillId="3" borderId="2" xfId="1350" applyFont="1" applyFill="1" applyBorder="1" applyAlignment="1">
      <alignment horizontal="center" vertical="center" wrapText="1"/>
    </xf>
    <xf numFmtId="0" fontId="58" fillId="3" borderId="7" xfId="0" applyFont="1" applyFill="1" applyBorder="1" applyAlignment="1">
      <alignment horizontal="left" vertical="center" wrapText="1"/>
    </xf>
    <xf numFmtId="9" fontId="56" fillId="0" borderId="2" xfId="1350" applyFont="1" applyBorder="1" applyAlignment="1">
      <alignment horizontal="center" vertical="center" wrapText="1"/>
    </xf>
    <xf numFmtId="0" fontId="15" fillId="3" borderId="7" xfId="0" applyFont="1" applyFill="1" applyBorder="1" applyAlignment="1">
      <alignment horizontal="left" vertical="center" wrapText="1"/>
    </xf>
    <xf numFmtId="0" fontId="15" fillId="3" borderId="7" xfId="0" applyFont="1" applyFill="1" applyBorder="1" applyAlignment="1">
      <alignment horizontal="justify" vertical="center" wrapText="1"/>
    </xf>
    <xf numFmtId="0" fontId="65" fillId="0" borderId="2" xfId="0" applyFont="1" applyBorder="1" applyAlignment="1">
      <alignment horizontal="center" vertical="center"/>
    </xf>
    <xf numFmtId="0" fontId="58" fillId="3" borderId="7" xfId="0" applyFont="1" applyFill="1" applyBorder="1" applyAlignment="1">
      <alignment horizontal="left" vertical="top" wrapText="1"/>
    </xf>
    <xf numFmtId="0" fontId="64" fillId="0" borderId="0" xfId="0" applyFont="1" applyAlignment="1">
      <alignment horizontal="center" vertical="center"/>
    </xf>
    <xf numFmtId="0" fontId="56" fillId="0" borderId="0" xfId="0" applyFont="1" applyAlignment="1">
      <alignment horizontal="justify" vertical="center" wrapText="1"/>
    </xf>
    <xf numFmtId="2" fontId="11" fillId="0" borderId="0" xfId="0" applyNumberFormat="1" applyFont="1" applyAlignment="1">
      <alignment horizontal="center" vertical="center"/>
    </xf>
    <xf numFmtId="9" fontId="11" fillId="0" borderId="0" xfId="0" applyNumberFormat="1" applyFont="1" applyAlignment="1">
      <alignment horizontal="center" vertical="center"/>
    </xf>
    <xf numFmtId="10" fontId="11" fillId="0" borderId="0" xfId="0" applyNumberFormat="1" applyFont="1" applyAlignment="1">
      <alignment horizontal="center" vertical="center"/>
    </xf>
    <xf numFmtId="0" fontId="56" fillId="0" borderId="0" xfId="0" applyFont="1" applyAlignment="1">
      <alignment horizontal="center" vertical="top" wrapText="1"/>
    </xf>
    <xf numFmtId="0" fontId="56" fillId="3" borderId="18" xfId="0" applyFont="1" applyFill="1" applyBorder="1" applyAlignment="1">
      <alignment horizontal="center" vertical="center" wrapText="1"/>
    </xf>
    <xf numFmtId="0" fontId="11" fillId="0" borderId="2" xfId="0" applyFont="1" applyBorder="1" applyAlignment="1">
      <alignment horizontal="left" vertical="top" wrapText="1"/>
    </xf>
    <xf numFmtId="0" fontId="56" fillId="3" borderId="6" xfId="0" applyFont="1" applyFill="1" applyBorder="1" applyAlignment="1">
      <alignment horizontal="center" vertical="center"/>
    </xf>
    <xf numFmtId="166" fontId="11" fillId="0" borderId="0" xfId="0" applyNumberFormat="1" applyFont="1" applyAlignment="1">
      <alignment horizontal="center" vertical="center"/>
    </xf>
    <xf numFmtId="0" fontId="61" fillId="0" borderId="0" xfId="0" applyFont="1" applyAlignment="1">
      <alignment horizontal="center" vertical="top" wrapText="1"/>
    </xf>
    <xf numFmtId="0" fontId="99" fillId="0" borderId="2" xfId="0" applyFont="1" applyBorder="1" applyAlignment="1">
      <alignment horizontal="left" vertical="center" wrapText="1"/>
    </xf>
    <xf numFmtId="0" fontId="15" fillId="3" borderId="2" xfId="0" applyFont="1" applyFill="1" applyBorder="1" applyAlignment="1">
      <alignment horizontal="left" vertical="center" wrapText="1"/>
    </xf>
    <xf numFmtId="2" fontId="15" fillId="3" borderId="2" xfId="0" applyNumberFormat="1" applyFont="1" applyFill="1" applyBorder="1" applyAlignment="1">
      <alignment horizontal="center" vertical="center" wrapText="1"/>
    </xf>
    <xf numFmtId="0" fontId="15" fillId="3" borderId="2" xfId="0" applyFont="1" applyFill="1" applyBorder="1" applyAlignment="1">
      <alignment horizontal="center" vertical="center" wrapText="1"/>
    </xf>
    <xf numFmtId="9" fontId="15" fillId="3" borderId="2" xfId="0" applyNumberFormat="1" applyFont="1" applyFill="1" applyBorder="1" applyAlignment="1">
      <alignment horizontal="center" vertical="center"/>
    </xf>
    <xf numFmtId="10" fontId="15" fillId="3" borderId="2" xfId="0" applyNumberFormat="1" applyFont="1" applyFill="1" applyBorder="1" applyAlignment="1">
      <alignment horizontal="center" vertical="center"/>
    </xf>
    <xf numFmtId="0" fontId="15" fillId="0" borderId="2" xfId="0" applyFont="1" applyBorder="1" applyAlignment="1">
      <alignment horizontal="left" vertical="center" wrapText="1"/>
    </xf>
    <xf numFmtId="0" fontId="62" fillId="3" borderId="2" xfId="0" applyFont="1" applyFill="1" applyBorder="1" applyAlignment="1">
      <alignment horizontal="center" vertical="center" wrapText="1"/>
    </xf>
    <xf numFmtId="0" fontId="62" fillId="3" borderId="2" xfId="0" applyFont="1" applyFill="1" applyBorder="1" applyAlignment="1">
      <alignment horizontal="center" vertical="center"/>
    </xf>
    <xf numFmtId="0" fontId="15" fillId="0" borderId="2" xfId="0" applyFont="1" applyBorder="1" applyAlignment="1">
      <alignment vertical="center" wrapText="1"/>
    </xf>
    <xf numFmtId="2" fontId="15" fillId="0" borderId="2" xfId="0" applyNumberFormat="1" applyFont="1" applyBorder="1" applyAlignment="1">
      <alignment horizontal="center" vertical="center" wrapText="1"/>
    </xf>
    <xf numFmtId="0" fontId="99" fillId="0" borderId="2" xfId="0" applyFont="1" applyBorder="1" applyAlignment="1">
      <alignment vertical="center" wrapText="1"/>
    </xf>
    <xf numFmtId="9" fontId="15" fillId="0" borderId="2" xfId="1350" applyFont="1" applyBorder="1" applyAlignment="1">
      <alignment horizontal="center" vertical="center" wrapText="1"/>
    </xf>
    <xf numFmtId="2" fontId="16" fillId="0" borderId="2" xfId="0" applyNumberFormat="1" applyFont="1" applyBorder="1" applyAlignment="1">
      <alignment vertical="center"/>
    </xf>
    <xf numFmtId="2" fontId="16" fillId="0" borderId="2" xfId="0" applyNumberFormat="1" applyFont="1" applyBorder="1" applyAlignment="1">
      <alignment horizontal="center" vertical="center"/>
    </xf>
    <xf numFmtId="9" fontId="16" fillId="0" borderId="2" xfId="0" applyNumberFormat="1" applyFont="1" applyBorder="1" applyAlignment="1">
      <alignment vertical="center" wrapText="1"/>
    </xf>
    <xf numFmtId="2" fontId="16" fillId="0" borderId="2" xfId="0" applyNumberFormat="1" applyFont="1" applyBorder="1" applyAlignment="1">
      <alignment horizontal="center" vertical="center" wrapText="1"/>
    </xf>
    <xf numFmtId="10" fontId="16" fillId="0" borderId="2" xfId="0" applyNumberFormat="1" applyFont="1" applyBorder="1" applyAlignment="1">
      <alignment horizontal="center" vertical="center"/>
    </xf>
    <xf numFmtId="0" fontId="100" fillId="5" borderId="2" xfId="0" applyFont="1" applyFill="1" applyBorder="1" applyAlignment="1">
      <alignment horizontal="center" vertical="center" wrapText="1"/>
    </xf>
    <xf numFmtId="0" fontId="15" fillId="0" borderId="2" xfId="0" applyFont="1" applyBorder="1" applyAlignment="1">
      <alignment horizontal="center" vertical="center"/>
    </xf>
    <xf numFmtId="10" fontId="15" fillId="0" borderId="2" xfId="0" applyNumberFormat="1" applyFont="1" applyBorder="1" applyAlignment="1">
      <alignment horizontal="center" vertical="center"/>
    </xf>
    <xf numFmtId="9" fontId="15" fillId="0" borderId="2" xfId="0" applyNumberFormat="1" applyFont="1" applyBorder="1" applyAlignment="1">
      <alignment vertical="center" wrapText="1"/>
    </xf>
    <xf numFmtId="0" fontId="15" fillId="0" borderId="8" xfId="0" applyFont="1" applyBorder="1" applyAlignment="1">
      <alignment horizontal="center" vertical="center" wrapText="1"/>
    </xf>
    <xf numFmtId="0" fontId="100" fillId="6" borderId="2" xfId="0" applyFont="1" applyFill="1" applyBorder="1" applyAlignment="1">
      <alignment horizontal="center" vertical="center" wrapText="1"/>
    </xf>
    <xf numFmtId="10" fontId="15" fillId="0" borderId="4" xfId="0" applyNumberFormat="1" applyFont="1" applyBorder="1" applyAlignment="1">
      <alignment horizontal="center" vertical="center" wrapText="1"/>
    </xf>
    <xf numFmtId="0" fontId="15" fillId="0" borderId="2" xfId="0" applyFont="1" applyBorder="1" applyAlignment="1">
      <alignment horizontal="justify" vertical="center" wrapText="1"/>
    </xf>
    <xf numFmtId="0" fontId="100" fillId="0" borderId="2" xfId="0" applyFont="1" applyBorder="1" applyAlignment="1">
      <alignment vertical="center" wrapText="1"/>
    </xf>
    <xf numFmtId="168" fontId="15" fillId="0" borderId="2" xfId="0" applyNumberFormat="1" applyFont="1" applyBorder="1" applyAlignment="1">
      <alignment horizontal="center" vertical="center"/>
    </xf>
    <xf numFmtId="0" fontId="15" fillId="3" borderId="4" xfId="0" applyFont="1" applyFill="1" applyBorder="1" applyAlignment="1">
      <alignment horizontal="center" vertical="center"/>
    </xf>
    <xf numFmtId="0" fontId="15" fillId="3" borderId="2" xfId="0" applyFont="1" applyFill="1" applyBorder="1" applyAlignment="1">
      <alignment horizontal="center" vertical="center"/>
    </xf>
    <xf numFmtId="0" fontId="99" fillId="3" borderId="2" xfId="0" applyFont="1" applyFill="1" applyBorder="1" applyAlignment="1">
      <alignment horizontal="center" vertical="center"/>
    </xf>
    <xf numFmtId="10" fontId="16" fillId="0" borderId="2" xfId="0" applyNumberFormat="1" applyFont="1" applyBorder="1" applyAlignment="1">
      <alignment horizontal="center" vertical="center" wrapText="1"/>
    </xf>
    <xf numFmtId="10" fontId="16" fillId="3" borderId="2" xfId="0" applyNumberFormat="1" applyFont="1" applyFill="1" applyBorder="1" applyAlignment="1">
      <alignment horizontal="center" vertical="center"/>
    </xf>
    <xf numFmtId="2" fontId="11" fillId="3" borderId="2" xfId="0" applyNumberFormat="1" applyFont="1" applyFill="1" applyBorder="1" applyAlignment="1">
      <alignment horizontal="center" vertical="center"/>
    </xf>
    <xf numFmtId="0" fontId="58" fillId="3" borderId="2" xfId="0" applyFont="1" applyFill="1" applyBorder="1" applyAlignment="1">
      <alignment horizontal="left" vertical="top" wrapText="1"/>
    </xf>
    <xf numFmtId="0" fontId="115" fillId="0" borderId="2" xfId="0" applyFont="1" applyBorder="1" applyAlignment="1">
      <alignment horizontal="left" vertical="center" wrapText="1"/>
    </xf>
    <xf numFmtId="9" fontId="65" fillId="0" borderId="0" xfId="0" applyNumberFormat="1" applyFont="1" applyAlignment="1">
      <alignment horizontal="center" vertical="center"/>
    </xf>
    <xf numFmtId="0" fontId="65" fillId="0" borderId="0" xfId="0" applyFont="1" applyAlignment="1">
      <alignment horizontal="center"/>
    </xf>
    <xf numFmtId="10" fontId="65" fillId="0" borderId="0" xfId="0" applyNumberFormat="1" applyFont="1" applyAlignment="1">
      <alignment horizontal="center" vertical="center"/>
    </xf>
    <xf numFmtId="2" fontId="15" fillId="3" borderId="6" xfId="0" applyNumberFormat="1" applyFont="1" applyFill="1" applyBorder="1" applyAlignment="1">
      <alignment horizontal="center" vertical="center"/>
    </xf>
    <xf numFmtId="0" fontId="15" fillId="0" borderId="4" xfId="0" applyFont="1" applyBorder="1" applyAlignment="1">
      <alignment horizontal="center" vertical="center" wrapText="1"/>
    </xf>
    <xf numFmtId="0" fontId="15" fillId="0" borderId="6" xfId="0" applyFont="1" applyBorder="1" applyAlignment="1">
      <alignment horizontal="center" vertical="center"/>
    </xf>
    <xf numFmtId="9" fontId="15" fillId="3" borderId="2" xfId="1350" applyFont="1" applyFill="1" applyBorder="1" applyAlignment="1">
      <alignment horizontal="center" vertical="center" wrapText="1"/>
    </xf>
    <xf numFmtId="9" fontId="16" fillId="0" borderId="2" xfId="0" applyNumberFormat="1" applyFont="1" applyBorder="1" applyAlignment="1">
      <alignment horizontal="center" vertical="center" wrapText="1"/>
    </xf>
    <xf numFmtId="0" fontId="65" fillId="3" borderId="2" xfId="0" applyFont="1" applyFill="1" applyBorder="1" applyAlignment="1">
      <alignment horizontal="center" vertical="center"/>
    </xf>
    <xf numFmtId="0" fontId="98" fillId="3" borderId="2" xfId="0" applyFont="1" applyFill="1" applyBorder="1" applyAlignment="1">
      <alignment horizontal="center" vertical="center"/>
    </xf>
    <xf numFmtId="0" fontId="98" fillId="3" borderId="6" xfId="0" applyFont="1" applyFill="1" applyBorder="1" applyAlignment="1">
      <alignment horizontal="center" vertical="center"/>
    </xf>
    <xf numFmtId="0" fontId="218" fillId="0" borderId="2" xfId="0" applyFont="1" applyBorder="1"/>
    <xf numFmtId="0" fontId="54" fillId="0" borderId="0" xfId="1350" applyNumberFormat="1" applyFont="1" applyBorder="1" applyAlignment="1">
      <alignment horizontal="center" vertical="center" wrapText="1"/>
    </xf>
    <xf numFmtId="0" fontId="56" fillId="0" borderId="2" xfId="1350" applyNumberFormat="1" applyFont="1" applyBorder="1" applyAlignment="1">
      <alignment horizontal="center" vertical="center" wrapText="1"/>
    </xf>
    <xf numFmtId="0" fontId="56" fillId="0" borderId="6" xfId="1350" applyNumberFormat="1" applyFont="1" applyBorder="1" applyAlignment="1">
      <alignment horizontal="center" vertical="center" wrapText="1"/>
    </xf>
    <xf numFmtId="0" fontId="56" fillId="3" borderId="2" xfId="1350" applyNumberFormat="1" applyFont="1" applyFill="1" applyBorder="1" applyAlignment="1">
      <alignment horizontal="center" vertical="center" wrapText="1"/>
    </xf>
    <xf numFmtId="0" fontId="56" fillId="3" borderId="6" xfId="1350" applyNumberFormat="1" applyFont="1" applyFill="1" applyBorder="1" applyAlignment="1">
      <alignment horizontal="center" vertical="center" wrapText="1"/>
    </xf>
    <xf numFmtId="0" fontId="15" fillId="0" borderId="2" xfId="1350" applyNumberFormat="1" applyFont="1" applyBorder="1" applyAlignment="1">
      <alignment horizontal="center" vertical="center" wrapText="1"/>
    </xf>
    <xf numFmtId="0" fontId="15" fillId="3" borderId="2" xfId="1350" applyNumberFormat="1" applyFont="1" applyFill="1" applyBorder="1" applyAlignment="1">
      <alignment horizontal="center" vertical="center" wrapText="1"/>
    </xf>
    <xf numFmtId="0" fontId="56" fillId="0" borderId="0" xfId="1350" applyNumberFormat="1" applyFont="1" applyBorder="1" applyAlignment="1">
      <alignment horizontal="center" vertical="center" wrapText="1"/>
    </xf>
    <xf numFmtId="0" fontId="98" fillId="0" borderId="0" xfId="1350" applyNumberFormat="1" applyFont="1" applyBorder="1" applyAlignment="1">
      <alignment horizontal="center" vertical="center" wrapText="1"/>
    </xf>
    <xf numFmtId="0" fontId="56" fillId="0" borderId="2" xfId="1350" applyNumberFormat="1" applyFont="1" applyBorder="1" applyAlignment="1">
      <alignment vertical="center" wrapText="1"/>
    </xf>
    <xf numFmtId="2" fontId="56" fillId="0" borderId="2" xfId="1350" applyNumberFormat="1" applyFont="1" applyBorder="1" applyAlignment="1">
      <alignment horizontal="center" vertical="center" wrapText="1"/>
    </xf>
    <xf numFmtId="2" fontId="56" fillId="0" borderId="6" xfId="1350" applyNumberFormat="1" applyFont="1" applyBorder="1" applyAlignment="1">
      <alignment horizontal="center" vertical="center" wrapText="1"/>
    </xf>
    <xf numFmtId="2" fontId="56" fillId="3" borderId="2" xfId="1350" applyNumberFormat="1" applyFont="1" applyFill="1" applyBorder="1" applyAlignment="1">
      <alignment horizontal="center" vertical="center" wrapText="1"/>
    </xf>
    <xf numFmtId="2" fontId="56" fillId="3" borderId="6" xfId="1350" applyNumberFormat="1" applyFont="1" applyFill="1" applyBorder="1" applyAlignment="1">
      <alignment horizontal="center" vertical="center" wrapText="1"/>
    </xf>
    <xf numFmtId="2" fontId="15" fillId="3" borderId="2" xfId="1350" applyNumberFormat="1" applyFont="1" applyFill="1" applyBorder="1" applyAlignment="1">
      <alignment horizontal="center" vertical="center" wrapText="1"/>
    </xf>
    <xf numFmtId="2" fontId="15" fillId="0" borderId="2" xfId="1350" applyNumberFormat="1" applyFont="1" applyBorder="1" applyAlignment="1">
      <alignment horizontal="center" vertical="center" wrapText="1"/>
    </xf>
    <xf numFmtId="2" fontId="15" fillId="3" borderId="6" xfId="1350" applyNumberFormat="1" applyFont="1" applyFill="1" applyBorder="1" applyAlignment="1">
      <alignment horizontal="center" vertical="center" wrapText="1"/>
    </xf>
    <xf numFmtId="0" fontId="56" fillId="0" borderId="6" xfId="0" applyFont="1" applyBorder="1" applyAlignment="1">
      <alignment horizontal="center" vertical="center" wrapText="1"/>
    </xf>
    <xf numFmtId="0" fontId="11" fillId="0" borderId="2" xfId="0" applyFont="1" applyBorder="1" applyAlignment="1">
      <alignment horizontal="justify" vertical="center" wrapText="1"/>
    </xf>
    <xf numFmtId="2" fontId="60" fillId="0" borderId="2" xfId="0" applyNumberFormat="1" applyFont="1" applyBorder="1" applyAlignment="1">
      <alignment horizontal="center" vertical="center" wrapText="1"/>
    </xf>
    <xf numFmtId="0" fontId="13" fillId="0" borderId="2" xfId="0" applyFont="1" applyBorder="1" applyAlignment="1">
      <alignment vertical="center" wrapText="1"/>
    </xf>
    <xf numFmtId="0" fontId="99" fillId="3" borderId="7" xfId="0" applyFont="1" applyFill="1" applyBorder="1" applyAlignment="1">
      <alignment horizontal="justify" vertical="center" wrapText="1"/>
    </xf>
    <xf numFmtId="0" fontId="115" fillId="3" borderId="7" xfId="0" applyFont="1" applyFill="1" applyBorder="1" applyAlignment="1">
      <alignment horizontal="justify" vertical="center" wrapText="1"/>
    </xf>
    <xf numFmtId="0" fontId="56" fillId="3" borderId="2" xfId="1350" applyNumberFormat="1" applyFont="1" applyFill="1" applyBorder="1" applyAlignment="1">
      <alignment vertical="center" wrapText="1"/>
    </xf>
    <xf numFmtId="9" fontId="58" fillId="3" borderId="2" xfId="1350" applyFont="1" applyFill="1" applyBorder="1" applyAlignment="1">
      <alignment horizontal="center" vertical="center" wrapText="1"/>
    </xf>
    <xf numFmtId="9" fontId="58" fillId="0" borderId="2" xfId="1350" applyFont="1" applyBorder="1" applyAlignment="1">
      <alignment horizontal="center" vertical="center" wrapText="1"/>
    </xf>
    <xf numFmtId="0" fontId="11" fillId="3" borderId="7" xfId="0" applyFont="1" applyFill="1" applyBorder="1" applyAlignment="1">
      <alignment horizontal="justify" vertical="center" wrapText="1"/>
    </xf>
    <xf numFmtId="9" fontId="58" fillId="3" borderId="2" xfId="1350" applyFont="1" applyFill="1" applyBorder="1" applyAlignment="1">
      <alignment vertical="center" wrapText="1"/>
    </xf>
    <xf numFmtId="0" fontId="0" fillId="3" borderId="2" xfId="0" applyFill="1" applyBorder="1" applyAlignment="1">
      <alignment horizontal="center" vertical="center"/>
    </xf>
    <xf numFmtId="0" fontId="11" fillId="0" borderId="6" xfId="1350" applyNumberFormat="1" applyFont="1" applyBorder="1" applyAlignment="1">
      <alignment horizontal="center" vertical="center" wrapText="1"/>
    </xf>
    <xf numFmtId="0" fontId="11" fillId="3" borderId="18" xfId="0" applyFont="1" applyFill="1" applyBorder="1" applyAlignment="1">
      <alignment horizontal="center" vertical="center" wrapText="1"/>
    </xf>
    <xf numFmtId="0" fontId="60" fillId="0" borderId="0" xfId="0" applyFont="1" applyAlignment="1">
      <alignment vertical="center"/>
    </xf>
    <xf numFmtId="0" fontId="58" fillId="3" borderId="6" xfId="1350" applyNumberFormat="1" applyFont="1" applyFill="1" applyBorder="1" applyAlignment="1">
      <alignment horizontal="center" vertical="center" wrapText="1"/>
    </xf>
    <xf numFmtId="2" fontId="99" fillId="0" borderId="2" xfId="0" applyNumberFormat="1" applyFont="1" applyBorder="1" applyAlignment="1">
      <alignment horizontal="center" vertical="center"/>
    </xf>
    <xf numFmtId="9" fontId="99" fillId="0" borderId="2" xfId="0" applyNumberFormat="1" applyFont="1" applyBorder="1" applyAlignment="1">
      <alignment horizontal="center" vertical="center" wrapText="1"/>
    </xf>
    <xf numFmtId="9" fontId="99" fillId="3" borderId="2" xfId="0" applyNumberFormat="1" applyFont="1" applyFill="1" applyBorder="1" applyAlignment="1">
      <alignment horizontal="center" vertical="center"/>
    </xf>
    <xf numFmtId="2" fontId="99" fillId="3" borderId="2" xfId="0" applyNumberFormat="1" applyFont="1" applyFill="1" applyBorder="1" applyAlignment="1">
      <alignment horizontal="center" vertical="center"/>
    </xf>
    <xf numFmtId="0" fontId="99" fillId="0" borderId="2" xfId="0" applyFont="1" applyBorder="1" applyAlignment="1">
      <alignment horizontal="center" vertical="center" wrapText="1"/>
    </xf>
    <xf numFmtId="0" fontId="99" fillId="0" borderId="8" xfId="0" applyFont="1" applyBorder="1" applyAlignment="1">
      <alignment horizontal="center" vertical="center" wrapText="1"/>
    </xf>
    <xf numFmtId="9" fontId="99" fillId="0" borderId="2" xfId="1350" applyFont="1" applyBorder="1" applyAlignment="1">
      <alignment horizontal="center" vertical="center" wrapText="1"/>
    </xf>
    <xf numFmtId="9" fontId="99" fillId="0" borderId="2" xfId="0" applyNumberFormat="1" applyFont="1" applyBorder="1" applyAlignment="1">
      <alignment horizontal="center" vertical="center"/>
    </xf>
    <xf numFmtId="2" fontId="13" fillId="0" borderId="2" xfId="0" applyNumberFormat="1" applyFont="1" applyBorder="1" applyAlignment="1">
      <alignment horizontal="center" vertical="center"/>
    </xf>
    <xf numFmtId="0" fontId="64" fillId="0" borderId="6" xfId="0" applyFont="1" applyBorder="1" applyAlignment="1">
      <alignment horizontal="center" vertical="center"/>
    </xf>
    <xf numFmtId="0" fontId="99" fillId="0" borderId="6" xfId="1350" applyNumberFormat="1" applyFont="1" applyBorder="1" applyAlignment="1">
      <alignment horizontal="center" vertical="center" wrapText="1"/>
    </xf>
    <xf numFmtId="2" fontId="99" fillId="0" borderId="6" xfId="0" applyNumberFormat="1" applyFont="1" applyBorder="1" applyAlignment="1">
      <alignment horizontal="center" vertical="center"/>
    </xf>
    <xf numFmtId="0" fontId="99" fillId="0" borderId="6" xfId="0" applyFont="1" applyBorder="1" applyAlignment="1">
      <alignment horizontal="center" vertical="center" wrapText="1"/>
    </xf>
    <xf numFmtId="2" fontId="99" fillId="0" borderId="6" xfId="0" applyNumberFormat="1" applyFont="1" applyBorder="1" applyAlignment="1">
      <alignment horizontal="center" vertical="center" wrapText="1"/>
    </xf>
    <xf numFmtId="2" fontId="13" fillId="0" borderId="6" xfId="0" applyNumberFormat="1" applyFont="1" applyBorder="1" applyAlignment="1">
      <alignment horizontal="center" vertical="center" wrapText="1"/>
    </xf>
    <xf numFmtId="0" fontId="66" fillId="3" borderId="2" xfId="0" applyFont="1" applyFill="1" applyBorder="1" applyAlignment="1">
      <alignment horizontal="center" vertical="center"/>
    </xf>
    <xf numFmtId="2" fontId="99" fillId="3" borderId="6" xfId="0" applyNumberFormat="1" applyFont="1" applyFill="1" applyBorder="1" applyAlignment="1">
      <alignment horizontal="center" vertical="center"/>
    </xf>
    <xf numFmtId="0" fontId="58" fillId="0" borderId="6" xfId="0" applyFont="1" applyBorder="1" applyAlignment="1">
      <alignment horizontal="center" vertical="center"/>
    </xf>
    <xf numFmtId="9" fontId="13" fillId="3" borderId="2" xfId="0" applyNumberFormat="1" applyFont="1" applyFill="1" applyBorder="1" applyAlignment="1">
      <alignment horizontal="center" vertical="center"/>
    </xf>
    <xf numFmtId="2" fontId="13" fillId="0" borderId="6" xfId="0" applyNumberFormat="1" applyFont="1" applyBorder="1" applyAlignment="1">
      <alignment horizontal="center" vertical="center"/>
    </xf>
    <xf numFmtId="0" fontId="58" fillId="3" borderId="18" xfId="0" applyFont="1" applyFill="1" applyBorder="1" applyAlignment="1">
      <alignment horizontal="center" vertical="center" wrapText="1"/>
    </xf>
    <xf numFmtId="2" fontId="58" fillId="3" borderId="2" xfId="1350" applyNumberFormat="1" applyFont="1" applyFill="1" applyBorder="1" applyAlignment="1">
      <alignment horizontal="center" vertical="center" wrapText="1"/>
    </xf>
    <xf numFmtId="0" fontId="64" fillId="0" borderId="2" xfId="0" applyFont="1" applyBorder="1" applyAlignment="1">
      <alignment horizontal="center" vertical="center"/>
    </xf>
    <xf numFmtId="2" fontId="99" fillId="0" borderId="2" xfId="0" applyNumberFormat="1" applyFont="1" applyBorder="1" applyAlignment="1">
      <alignment horizontal="center" vertical="center" wrapText="1"/>
    </xf>
    <xf numFmtId="9" fontId="99" fillId="0" borderId="2" xfId="0" applyNumberFormat="1" applyFont="1" applyBorder="1" applyAlignment="1">
      <alignment vertical="center" wrapText="1"/>
    </xf>
    <xf numFmtId="2" fontId="99" fillId="3" borderId="2" xfId="0" applyNumberFormat="1" applyFont="1" applyFill="1" applyBorder="1" applyAlignment="1">
      <alignment horizontal="center" vertical="center" wrapText="1"/>
    </xf>
    <xf numFmtId="0" fontId="66" fillId="3" borderId="6" xfId="0" applyFont="1" applyFill="1" applyBorder="1" applyAlignment="1">
      <alignment horizontal="center" vertical="center"/>
    </xf>
    <xf numFmtId="0" fontId="21" fillId="0" borderId="4" xfId="3" applyFont="1" applyBorder="1" applyAlignment="1">
      <alignment horizontal="center" vertical="center" wrapText="1"/>
    </xf>
    <xf numFmtId="10" fontId="87" fillId="4" borderId="2" xfId="429" applyNumberFormat="1" applyFont="1" applyFill="1" applyBorder="1" applyAlignment="1">
      <alignment horizontal="center" vertical="center"/>
    </xf>
    <xf numFmtId="10" fontId="88" fillId="3" borderId="2" xfId="428" applyNumberFormat="1" applyFont="1" applyFill="1" applyBorder="1" applyAlignment="1">
      <alignment horizontal="center" vertical="center"/>
    </xf>
    <xf numFmtId="0" fontId="16" fillId="0" borderId="2" xfId="428" applyBorder="1" applyAlignment="1">
      <alignment horizontal="center" vertical="center"/>
    </xf>
    <xf numFmtId="0" fontId="3" fillId="0" borderId="0" xfId="0" applyFont="1" applyAlignment="1">
      <alignment horizontal="center" vertical="center"/>
    </xf>
    <xf numFmtId="165" fontId="21" fillId="0" borderId="0" xfId="11" applyFont="1" applyFill="1" applyBorder="1" applyAlignment="1">
      <alignment horizontal="center" vertical="center" wrapText="1"/>
    </xf>
    <xf numFmtId="9" fontId="21" fillId="0" borderId="0" xfId="1" applyFont="1" applyFill="1" applyBorder="1" applyAlignment="1">
      <alignment horizontal="center" vertical="center" wrapText="1"/>
    </xf>
    <xf numFmtId="0" fontId="19" fillId="0" borderId="50" xfId="3" applyFont="1" applyBorder="1" applyAlignment="1">
      <alignment horizontal="center" vertical="center" wrapText="1"/>
    </xf>
    <xf numFmtId="0" fontId="21" fillId="0" borderId="13" xfId="3" applyFont="1" applyBorder="1" applyAlignment="1">
      <alignment horizontal="left" vertical="top" wrapText="1"/>
    </xf>
    <xf numFmtId="165" fontId="21" fillId="0" borderId="4" xfId="11" applyFont="1" applyFill="1" applyBorder="1" applyAlignment="1">
      <alignment horizontal="center" vertical="center" wrapText="1"/>
    </xf>
    <xf numFmtId="14" fontId="19" fillId="0" borderId="0" xfId="3" applyNumberFormat="1" applyFont="1" applyAlignment="1">
      <alignment horizontal="center" vertical="center" wrapText="1"/>
    </xf>
    <xf numFmtId="9" fontId="19" fillId="0" borderId="0" xfId="1" applyFont="1" applyFill="1" applyBorder="1" applyAlignment="1">
      <alignment horizontal="center" vertical="center" wrapText="1"/>
    </xf>
    <xf numFmtId="0" fontId="21" fillId="0" borderId="0" xfId="3" applyFont="1" applyAlignment="1">
      <alignment horizontal="left" vertical="center" wrapText="1"/>
    </xf>
    <xf numFmtId="10" fontId="21" fillId="0" borderId="48" xfId="1" applyNumberFormat="1" applyFont="1" applyFill="1" applyBorder="1" applyAlignment="1">
      <alignment horizontal="center" vertical="center" wrapText="1"/>
    </xf>
    <xf numFmtId="0" fontId="21" fillId="3" borderId="26" xfId="3" applyFont="1" applyFill="1" applyBorder="1" applyAlignment="1">
      <alignment horizontal="center" vertical="center" wrapText="1"/>
    </xf>
    <xf numFmtId="0" fontId="21" fillId="3" borderId="26" xfId="0" applyFont="1" applyFill="1" applyBorder="1" applyAlignment="1">
      <alignment horizontal="center" vertical="center"/>
    </xf>
    <xf numFmtId="0" fontId="21" fillId="3" borderId="47" xfId="3" applyFont="1" applyFill="1" applyBorder="1" applyAlignment="1">
      <alignment horizontal="center" vertical="center" wrapText="1"/>
    </xf>
    <xf numFmtId="0" fontId="21" fillId="3" borderId="45" xfId="3" applyFont="1" applyFill="1" applyBorder="1" applyAlignment="1">
      <alignment horizontal="center" vertical="center" wrapText="1"/>
    </xf>
    <xf numFmtId="0" fontId="19" fillId="3" borderId="29" xfId="3" applyFont="1" applyFill="1" applyBorder="1" applyAlignment="1">
      <alignment horizontal="center" vertical="center" wrapText="1"/>
    </xf>
    <xf numFmtId="0" fontId="21" fillId="3" borderId="87" xfId="3" applyFont="1" applyFill="1" applyBorder="1" applyAlignment="1">
      <alignment horizontal="center" vertical="center" wrapText="1"/>
    </xf>
    <xf numFmtId="0" fontId="13" fillId="0" borderId="0" xfId="0" applyFont="1" applyAlignment="1">
      <alignment horizontal="left" wrapText="1"/>
    </xf>
    <xf numFmtId="10" fontId="11" fillId="0" borderId="0" xfId="0" applyNumberFormat="1" applyFont="1" applyAlignment="1">
      <alignment horizontal="center" vertical="center" wrapText="1"/>
    </xf>
    <xf numFmtId="0" fontId="13" fillId="0" borderId="2" xfId="0" applyFont="1" applyBorder="1" applyAlignment="1">
      <alignment horizontal="center" wrapText="1"/>
    </xf>
    <xf numFmtId="9" fontId="13" fillId="0" borderId="6" xfId="0" applyNumberFormat="1" applyFont="1" applyBorder="1" applyAlignment="1">
      <alignment horizontal="center" vertical="center" wrapText="1"/>
    </xf>
    <xf numFmtId="0" fontId="13" fillId="0" borderId="6" xfId="0" applyFont="1" applyBorder="1" applyAlignment="1">
      <alignment horizontal="left" wrapText="1"/>
    </xf>
    <xf numFmtId="0" fontId="13" fillId="0" borderId="6" xfId="0" applyFont="1" applyBorder="1" applyAlignment="1">
      <alignment horizontal="center" vertical="center" wrapText="1"/>
    </xf>
    <xf numFmtId="9" fontId="11" fillId="0" borderId="6" xfId="0" applyNumberFormat="1" applyFont="1" applyBorder="1" applyAlignment="1">
      <alignment horizontal="center" vertical="center" wrapText="1"/>
    </xf>
    <xf numFmtId="2" fontId="13" fillId="0" borderId="2" xfId="0" applyNumberFormat="1" applyFont="1" applyBorder="1" applyAlignment="1">
      <alignment horizontal="center" wrapText="1"/>
    </xf>
    <xf numFmtId="0" fontId="13" fillId="0" borderId="2" xfId="0" applyFont="1" applyBorder="1" applyAlignment="1">
      <alignment horizontal="left" vertical="top" wrapText="1"/>
    </xf>
    <xf numFmtId="0" fontId="13" fillId="0" borderId="0" xfId="0" applyFont="1" applyAlignment="1">
      <alignment horizontal="center" wrapText="1"/>
    </xf>
    <xf numFmtId="2" fontId="13" fillId="0" borderId="0" xfId="0" applyNumberFormat="1" applyFont="1" applyAlignment="1">
      <alignment horizontal="center" wrapText="1"/>
    </xf>
    <xf numFmtId="0" fontId="9" fillId="0" borderId="0" xfId="0" applyFont="1" applyAlignment="1">
      <alignment horizontal="center"/>
    </xf>
    <xf numFmtId="0" fontId="53" fillId="0" borderId="2" xfId="0" applyFont="1" applyBorder="1" applyAlignment="1">
      <alignment horizontal="center" vertical="center" textRotation="90" wrapText="1"/>
    </xf>
    <xf numFmtId="170" fontId="5" fillId="0" borderId="2" xfId="0" applyNumberFormat="1" applyFont="1" applyBorder="1" applyAlignment="1">
      <alignment horizontal="center" vertical="center" wrapText="1"/>
    </xf>
    <xf numFmtId="4" fontId="6" fillId="0" borderId="2" xfId="0" applyNumberFormat="1" applyFont="1" applyBorder="1" applyAlignment="1">
      <alignment horizontal="center" vertical="center" wrapText="1"/>
    </xf>
    <xf numFmtId="4" fontId="0" fillId="0" borderId="0" xfId="0" applyNumberFormat="1" applyAlignment="1">
      <alignment horizontal="center"/>
    </xf>
    <xf numFmtId="2" fontId="6" fillId="0" borderId="0" xfId="0" applyNumberFormat="1" applyFont="1" applyAlignment="1">
      <alignment horizontal="center" vertical="center" wrapText="1"/>
    </xf>
    <xf numFmtId="4" fontId="0" fillId="0" borderId="0" xfId="0" applyNumberFormat="1" applyAlignment="1">
      <alignment horizontal="center" vertical="center"/>
    </xf>
    <xf numFmtId="2" fontId="6" fillId="0" borderId="2" xfId="0" applyNumberFormat="1" applyFont="1" applyBorder="1" applyAlignment="1">
      <alignment horizontal="center" vertical="center" wrapText="1"/>
    </xf>
    <xf numFmtId="0" fontId="6" fillId="0" borderId="10" xfId="0" applyFont="1" applyBorder="1" applyAlignment="1">
      <alignment horizontal="center" vertical="center" wrapText="1"/>
    </xf>
    <xf numFmtId="170" fontId="6" fillId="0" borderId="2" xfId="0" applyNumberFormat="1" applyFont="1" applyBorder="1" applyAlignment="1">
      <alignment horizontal="center" vertical="center" wrapText="1"/>
    </xf>
    <xf numFmtId="9" fontId="6" fillId="0" borderId="0" xfId="0" applyNumberFormat="1" applyFont="1" applyAlignment="1">
      <alignment horizontal="center" vertical="top" wrapText="1"/>
    </xf>
    <xf numFmtId="166" fontId="0" fillId="0" borderId="0" xfId="0" applyNumberFormat="1" applyAlignment="1">
      <alignment horizontal="center"/>
    </xf>
    <xf numFmtId="4" fontId="36" fillId="0" borderId="2" xfId="0" applyNumberFormat="1" applyFont="1" applyBorder="1" applyAlignment="1">
      <alignment horizontal="center" vertical="center" wrapText="1"/>
    </xf>
    <xf numFmtId="2" fontId="0" fillId="0" borderId="0" xfId="0" applyNumberFormat="1" applyAlignment="1">
      <alignment horizontal="center"/>
    </xf>
    <xf numFmtId="4" fontId="36" fillId="0" borderId="2" xfId="0" applyNumberFormat="1" applyFont="1" applyBorder="1" applyAlignment="1">
      <alignment horizontal="center" wrapText="1"/>
    </xf>
    <xf numFmtId="0" fontId="37" fillId="0" borderId="8" xfId="0" applyFont="1" applyBorder="1" applyAlignment="1">
      <alignment horizontal="center" vertical="center" wrapText="1"/>
    </xf>
    <xf numFmtId="0" fontId="4" fillId="0" borderId="0" xfId="0" applyFont="1" applyAlignment="1">
      <alignment horizontal="left" vertical="center"/>
    </xf>
    <xf numFmtId="9" fontId="169" fillId="0" borderId="2" xfId="830" applyNumberFormat="1" applyFont="1" applyBorder="1" applyAlignment="1">
      <alignment horizontal="left" vertical="center"/>
    </xf>
    <xf numFmtId="0" fontId="10" fillId="0" borderId="0" xfId="830" quotePrefix="1" applyFont="1" applyAlignment="1">
      <alignment vertical="center"/>
    </xf>
    <xf numFmtId="9" fontId="169" fillId="0" borderId="2" xfId="835" quotePrefix="1" applyNumberFormat="1" applyFont="1" applyBorder="1" applyAlignment="1">
      <alignment horizontal="center" vertical="center"/>
    </xf>
    <xf numFmtId="0" fontId="10" fillId="0" borderId="0" xfId="835" quotePrefix="1" applyFont="1" applyAlignment="1">
      <alignment vertical="center"/>
    </xf>
    <xf numFmtId="0" fontId="10" fillId="0" borderId="0" xfId="833" quotePrefix="1" applyFont="1"/>
    <xf numFmtId="0" fontId="10" fillId="0" borderId="0" xfId="837" quotePrefix="1" applyFont="1" applyAlignment="1">
      <alignment vertical="center"/>
    </xf>
    <xf numFmtId="10" fontId="169" fillId="0" borderId="2" xfId="837" quotePrefix="1" applyNumberFormat="1" applyFont="1" applyBorder="1" applyAlignment="1">
      <alignment horizontal="center" vertical="center"/>
    </xf>
    <xf numFmtId="207" fontId="19" fillId="3" borderId="2" xfId="0" applyNumberFormat="1" applyFont="1" applyFill="1" applyBorder="1" applyAlignment="1">
      <alignment horizontal="center" vertical="center"/>
    </xf>
    <xf numFmtId="2" fontId="11" fillId="3" borderId="2" xfId="1" applyNumberFormat="1" applyFont="1" applyFill="1" applyBorder="1" applyAlignment="1">
      <alignment horizontal="center" vertical="center" wrapText="1"/>
    </xf>
    <xf numFmtId="0" fontId="36" fillId="0" borderId="0" xfId="0" applyFont="1" applyAlignment="1">
      <alignment vertical="center"/>
    </xf>
    <xf numFmtId="0" fontId="4" fillId="0" borderId="0" xfId="0" applyFont="1" applyAlignment="1">
      <alignment horizontal="center" vertical="top"/>
    </xf>
    <xf numFmtId="10" fontId="4" fillId="0" borderId="0" xfId="0" applyNumberFormat="1" applyFont="1" applyAlignment="1">
      <alignment horizontal="center" vertical="top"/>
    </xf>
    <xf numFmtId="0" fontId="53" fillId="10" borderId="2" xfId="0" applyFont="1" applyFill="1" applyBorder="1" applyAlignment="1">
      <alignment horizontal="center"/>
    </xf>
    <xf numFmtId="0" fontId="4" fillId="0" borderId="3" xfId="0" applyFont="1" applyBorder="1" applyAlignment="1">
      <alignment horizontal="center" vertical="top"/>
    </xf>
    <xf numFmtId="0" fontId="4" fillId="0" borderId="2" xfId="0" applyFont="1" applyBorder="1" applyAlignment="1">
      <alignment horizontal="center" vertical="top"/>
    </xf>
    <xf numFmtId="0" fontId="4" fillId="0" borderId="2" xfId="0" applyFont="1" applyBorder="1" applyAlignment="1">
      <alignment horizontal="left" vertical="top" wrapText="1"/>
    </xf>
    <xf numFmtId="14" fontId="4" fillId="0" borderId="2" xfId="0" applyNumberFormat="1" applyFont="1" applyBorder="1" applyAlignment="1">
      <alignment horizontal="center" vertical="top"/>
    </xf>
    <xf numFmtId="10" fontId="4" fillId="0" borderId="2" xfId="0" applyNumberFormat="1" applyFont="1" applyBorder="1" applyAlignment="1">
      <alignment horizontal="center" vertical="top"/>
    </xf>
    <xf numFmtId="2" fontId="4" fillId="0" borderId="2" xfId="0" applyNumberFormat="1" applyFont="1" applyBorder="1" applyAlignment="1">
      <alignment horizontal="center" vertical="top"/>
    </xf>
    <xf numFmtId="2" fontId="4" fillId="0" borderId="2" xfId="0" applyNumberFormat="1" applyFont="1" applyBorder="1" applyAlignment="1">
      <alignment horizontal="left" vertical="top" wrapText="1"/>
    </xf>
    <xf numFmtId="2" fontId="4" fillId="0" borderId="2" xfId="0" applyNumberFormat="1" applyFont="1" applyBorder="1" applyAlignment="1">
      <alignment horizontal="left" vertical="center" wrapText="1"/>
    </xf>
    <xf numFmtId="0" fontId="36" fillId="0" borderId="2" xfId="0" applyFont="1" applyBorder="1" applyAlignment="1">
      <alignment horizontal="left" vertical="top" wrapText="1"/>
    </xf>
    <xf numFmtId="0" fontId="36" fillId="0" borderId="2" xfId="0" applyFont="1" applyBorder="1" applyAlignment="1">
      <alignment horizontal="center" vertical="top"/>
    </xf>
    <xf numFmtId="2" fontId="36" fillId="0" borderId="2" xfId="27" applyNumberFormat="1" applyFont="1" applyBorder="1" applyAlignment="1">
      <alignment horizontal="center" vertical="top" wrapText="1"/>
    </xf>
    <xf numFmtId="14" fontId="4" fillId="0" borderId="2" xfId="27" applyNumberFormat="1" applyFont="1" applyFill="1" applyBorder="1" applyAlignment="1">
      <alignment horizontal="center" vertical="top" wrapText="1"/>
    </xf>
    <xf numFmtId="2" fontId="4" fillId="0" borderId="2" xfId="27" applyNumberFormat="1" applyFont="1" applyBorder="1" applyAlignment="1">
      <alignment horizontal="center" vertical="top" wrapText="1"/>
    </xf>
    <xf numFmtId="2" fontId="4" fillId="0" borderId="2" xfId="27" applyNumberFormat="1" applyFont="1" applyBorder="1" applyAlignment="1">
      <alignment horizontal="center" vertical="center" wrapText="1"/>
    </xf>
    <xf numFmtId="14" fontId="4" fillId="0" borderId="2" xfId="27" applyNumberFormat="1" applyFont="1" applyBorder="1" applyAlignment="1">
      <alignment horizontal="center" vertical="center" wrapText="1"/>
    </xf>
    <xf numFmtId="10" fontId="4" fillId="0" borderId="2" xfId="1" applyNumberFormat="1" applyFont="1" applyBorder="1" applyAlignment="1">
      <alignment horizontal="center" vertical="top"/>
    </xf>
    <xf numFmtId="14" fontId="4" fillId="0" borderId="2" xfId="0" applyNumberFormat="1" applyFont="1" applyBorder="1" applyAlignment="1">
      <alignment horizontal="center" vertical="center" wrapText="1"/>
    </xf>
    <xf numFmtId="0" fontId="4" fillId="10" borderId="2" xfId="0" applyFont="1" applyFill="1" applyBorder="1" applyAlignment="1">
      <alignment horizontal="center"/>
    </xf>
    <xf numFmtId="0" fontId="120" fillId="0" borderId="0" xfId="0" applyFont="1" applyAlignment="1">
      <alignment horizontal="center"/>
    </xf>
    <xf numFmtId="0" fontId="35" fillId="0" borderId="0" xfId="0" applyFont="1" applyAlignment="1">
      <alignment horizontal="center" vertical="center"/>
    </xf>
    <xf numFmtId="0" fontId="164" fillId="0" borderId="0" xfId="1351"/>
    <xf numFmtId="0" fontId="8" fillId="13" borderId="2" xfId="725" applyFont="1" applyFill="1" applyBorder="1" applyAlignment="1">
      <alignment horizontal="center" vertical="center"/>
    </xf>
    <xf numFmtId="0" fontId="6" fillId="0" borderId="2" xfId="725" applyFont="1" applyBorder="1" applyAlignment="1">
      <alignment horizontal="center" vertical="center"/>
    </xf>
    <xf numFmtId="0" fontId="5" fillId="0" borderId="2" xfId="725" applyFont="1" applyBorder="1" applyAlignment="1">
      <alignment horizontal="center" vertical="center"/>
    </xf>
    <xf numFmtId="170" fontId="5" fillId="0" borderId="2" xfId="725" applyNumberFormat="1" applyFont="1" applyBorder="1" applyAlignment="1">
      <alignment horizontal="center" vertical="center"/>
    </xf>
    <xf numFmtId="9" fontId="49" fillId="0" borderId="2" xfId="35" applyFont="1" applyBorder="1" applyAlignment="1">
      <alignment horizontal="center" vertical="center"/>
    </xf>
    <xf numFmtId="170" fontId="49" fillId="0" borderId="2" xfId="725" applyNumberFormat="1" applyFont="1" applyBorder="1" applyAlignment="1">
      <alignment horizontal="center" vertical="center"/>
    </xf>
    <xf numFmtId="9" fontId="49" fillId="0" borderId="2" xfId="725" applyNumberFormat="1" applyFont="1" applyBorder="1" applyAlignment="1">
      <alignment horizontal="center" vertical="center"/>
    </xf>
    <xf numFmtId="0" fontId="5" fillId="0" borderId="2" xfId="725" applyFont="1" applyBorder="1" applyAlignment="1">
      <alignment horizontal="center" vertical="center" wrapText="1"/>
    </xf>
    <xf numFmtId="0" fontId="6" fillId="0" borderId="0" xfId="725" applyFont="1" applyAlignment="1">
      <alignment horizontal="center" vertical="center"/>
    </xf>
    <xf numFmtId="0" fontId="49" fillId="0" borderId="0" xfId="725" applyFont="1" applyAlignment="1">
      <alignment wrapText="1"/>
    </xf>
    <xf numFmtId="0" fontId="49" fillId="0" borderId="0" xfId="725" applyFont="1">
      <alignment vertical="center"/>
    </xf>
    <xf numFmtId="0" fontId="49" fillId="0" borderId="2" xfId="1351" applyFont="1" applyBorder="1" applyAlignment="1">
      <alignment horizontal="center" vertical="center" wrapText="1"/>
    </xf>
    <xf numFmtId="0" fontId="49" fillId="0" borderId="0" xfId="725" applyFont="1" applyAlignment="1"/>
    <xf numFmtId="9" fontId="49" fillId="0" borderId="0" xfId="35" applyFont="1" applyBorder="1" applyAlignment="1">
      <alignment horizontal="center" vertical="center"/>
    </xf>
    <xf numFmtId="0" fontId="126" fillId="0" borderId="0" xfId="725" applyFont="1" applyAlignment="1"/>
    <xf numFmtId="0" fontId="49" fillId="0" borderId="0" xfId="725" applyFont="1" applyAlignment="1">
      <alignment horizontal="center" vertical="center" wrapText="1"/>
    </xf>
    <xf numFmtId="0" fontId="5" fillId="0" borderId="7" xfId="33" applyFont="1" applyBorder="1" applyAlignment="1">
      <alignment horizontal="left" vertical="center" wrapText="1"/>
    </xf>
    <xf numFmtId="0" fontId="49" fillId="0" borderId="2" xfId="725" applyFont="1" applyBorder="1" applyAlignment="1">
      <alignment horizontal="center" vertical="center"/>
    </xf>
    <xf numFmtId="0" fontId="5" fillId="0" borderId="2" xfId="1351" applyFont="1" applyBorder="1" applyAlignment="1">
      <alignment horizontal="left" vertical="center" wrapText="1"/>
    </xf>
    <xf numFmtId="0" fontId="49" fillId="0" borderId="2" xfId="725" applyFont="1" applyBorder="1" applyAlignment="1"/>
    <xf numFmtId="9" fontId="126" fillId="0" borderId="0" xfId="725" applyNumberFormat="1" applyFont="1" applyAlignment="1">
      <alignment horizontal="center" vertical="center"/>
    </xf>
    <xf numFmtId="0" fontId="126" fillId="0" borderId="2" xfId="725" applyFont="1" applyBorder="1" applyAlignment="1">
      <alignment horizontal="center" vertical="center"/>
    </xf>
    <xf numFmtId="0" fontId="5" fillId="0" borderId="2" xfId="1351" applyFont="1" applyBorder="1" applyAlignment="1">
      <alignment vertical="center" wrapText="1"/>
    </xf>
    <xf numFmtId="10" fontId="49" fillId="0" borderId="2" xfId="725" applyNumberFormat="1" applyFont="1" applyBorder="1" applyAlignment="1">
      <alignment horizontal="center" vertical="center"/>
    </xf>
    <xf numFmtId="168" fontId="49" fillId="0" borderId="2" xfId="725" applyNumberFormat="1" applyFont="1" applyBorder="1" applyAlignment="1">
      <alignment horizontal="center" vertical="center"/>
    </xf>
    <xf numFmtId="0" fontId="221" fillId="0" borderId="2" xfId="1351" applyFont="1" applyBorder="1" applyAlignment="1">
      <alignment horizontal="center" vertical="center" wrapText="1"/>
    </xf>
    <xf numFmtId="168" fontId="49" fillId="0" borderId="2" xfId="35" applyNumberFormat="1" applyFont="1" applyBorder="1" applyAlignment="1">
      <alignment horizontal="center" vertical="center"/>
    </xf>
    <xf numFmtId="0" fontId="21" fillId="0" borderId="6" xfId="0" applyFont="1" applyBorder="1" applyAlignment="1">
      <alignment horizontal="center" vertical="center" wrapText="1"/>
    </xf>
    <xf numFmtId="0" fontId="36" fillId="0" borderId="3" xfId="0" applyFont="1" applyBorder="1" applyAlignment="1">
      <alignment horizontal="left" vertical="center"/>
    </xf>
    <xf numFmtId="0" fontId="39" fillId="0" borderId="0" xfId="0" applyFont="1" applyAlignment="1">
      <alignment horizontal="center"/>
    </xf>
    <xf numFmtId="0" fontId="36" fillId="0" borderId="0" xfId="0" applyFont="1" applyAlignment="1">
      <alignment horizontal="left" vertical="center"/>
    </xf>
    <xf numFmtId="0" fontId="36" fillId="0" borderId="3" xfId="0" applyFont="1" applyBorder="1" applyAlignment="1">
      <alignment horizontal="center"/>
    </xf>
    <xf numFmtId="0" fontId="224" fillId="0" borderId="2" xfId="0" applyFont="1" applyBorder="1" applyAlignment="1">
      <alignment horizontal="center" vertical="center"/>
    </xf>
    <xf numFmtId="0" fontId="224" fillId="0" borderId="0" xfId="0" applyFont="1" applyAlignment="1">
      <alignment horizontal="center" vertical="center"/>
    </xf>
    <xf numFmtId="0" fontId="225" fillId="0" borderId="2" xfId="0" applyFont="1" applyBorder="1" applyAlignment="1">
      <alignment horizontal="center" vertical="center" wrapText="1"/>
    </xf>
    <xf numFmtId="0" fontId="225" fillId="0" borderId="2" xfId="0" applyFont="1" applyBorder="1" applyAlignment="1">
      <alignment horizontal="center" vertical="center"/>
    </xf>
    <xf numFmtId="170" fontId="225" fillId="0" borderId="2" xfId="0" applyNumberFormat="1" applyFont="1" applyBorder="1" applyAlignment="1">
      <alignment horizontal="center" vertical="center" textRotation="90"/>
    </xf>
    <xf numFmtId="14" fontId="225" fillId="0" borderId="2" xfId="0" applyNumberFormat="1" applyFont="1" applyBorder="1" applyAlignment="1">
      <alignment horizontal="center" vertical="center" textRotation="90"/>
    </xf>
    <xf numFmtId="0" fontId="225" fillId="0" borderId="2" xfId="0" applyFont="1" applyBorder="1" applyAlignment="1">
      <alignment horizontal="center" vertical="center" textRotation="90"/>
    </xf>
    <xf numFmtId="170" fontId="225" fillId="0" borderId="2" xfId="0" applyNumberFormat="1" applyFont="1" applyBorder="1" applyAlignment="1">
      <alignment horizontal="center" vertical="center"/>
    </xf>
    <xf numFmtId="0" fontId="225" fillId="0" borderId="0" xfId="0" applyFont="1" applyAlignment="1">
      <alignment horizontal="center" vertical="center" wrapText="1"/>
    </xf>
    <xf numFmtId="0" fontId="225" fillId="0" borderId="0" xfId="0" applyFont="1" applyAlignment="1">
      <alignment horizontal="center" vertical="center"/>
    </xf>
    <xf numFmtId="170" fontId="225" fillId="0" borderId="0" xfId="0" applyNumberFormat="1" applyFont="1" applyAlignment="1">
      <alignment horizontal="center" vertical="center" textRotation="90"/>
    </xf>
    <xf numFmtId="14" fontId="225" fillId="0" borderId="0" xfId="0" applyNumberFormat="1" applyFont="1" applyAlignment="1">
      <alignment horizontal="center" vertical="center" textRotation="90"/>
    </xf>
    <xf numFmtId="0" fontId="225" fillId="0" borderId="0" xfId="0" applyFont="1" applyAlignment="1">
      <alignment horizontal="center" vertical="center" textRotation="90"/>
    </xf>
    <xf numFmtId="170" fontId="225" fillId="0" borderId="0" xfId="0" applyNumberFormat="1" applyFont="1" applyAlignment="1">
      <alignment horizontal="center" vertical="center"/>
    </xf>
    <xf numFmtId="0" fontId="225" fillId="11" borderId="0" xfId="0" applyFont="1" applyFill="1" applyAlignment="1">
      <alignment horizontal="center" vertical="center" wrapText="1"/>
    </xf>
    <xf numFmtId="0" fontId="19" fillId="0" borderId="3" xfId="0" applyFont="1" applyBorder="1" applyAlignment="1">
      <alignment horizontal="center" vertical="center"/>
    </xf>
    <xf numFmtId="0" fontId="225" fillId="3" borderId="0" xfId="0" applyFont="1" applyFill="1" applyAlignment="1">
      <alignment horizontal="center" vertical="center" wrapText="1"/>
    </xf>
    <xf numFmtId="0" fontId="225" fillId="3" borderId="2" xfId="0" applyFont="1" applyFill="1" applyBorder="1" applyAlignment="1">
      <alignment horizontal="center" vertical="center" wrapText="1"/>
    </xf>
    <xf numFmtId="170" fontId="17" fillId="0" borderId="2" xfId="86" applyNumberFormat="1" applyFont="1" applyFill="1" applyBorder="1" applyAlignment="1">
      <alignment horizontal="center" vertical="center" wrapText="1"/>
    </xf>
    <xf numFmtId="0" fontId="19" fillId="0" borderId="2" xfId="0" applyFont="1" applyBorder="1" applyAlignment="1">
      <alignment horizontal="left" vertical="top" wrapText="1"/>
    </xf>
    <xf numFmtId="170" fontId="21" fillId="0" borderId="2" xfId="0" applyNumberFormat="1" applyFont="1" applyBorder="1" applyAlignment="1">
      <alignment horizontal="center" vertical="center"/>
    </xf>
    <xf numFmtId="2" fontId="19" fillId="0" borderId="2" xfId="0" applyNumberFormat="1" applyFont="1" applyBorder="1" applyAlignment="1">
      <alignment vertical="center"/>
    </xf>
    <xf numFmtId="170" fontId="19" fillId="0" borderId="2" xfId="0" applyNumberFormat="1" applyFont="1" applyBorder="1" applyAlignment="1">
      <alignment vertical="center"/>
    </xf>
    <xf numFmtId="2" fontId="21" fillId="0" borderId="2" xfId="0" applyNumberFormat="1" applyFont="1" applyBorder="1" applyAlignment="1">
      <alignment horizontal="center" vertical="center"/>
    </xf>
    <xf numFmtId="0" fontId="19" fillId="0" borderId="29" xfId="0" applyFont="1" applyBorder="1" applyAlignment="1">
      <alignment horizontal="center" vertical="center" wrapText="1"/>
    </xf>
    <xf numFmtId="0" fontId="17" fillId="0" borderId="6" xfId="0" applyFont="1" applyBorder="1" applyAlignment="1">
      <alignment horizontal="center" vertical="center" wrapText="1"/>
    </xf>
    <xf numFmtId="0" fontId="20" fillId="0" borderId="88" xfId="0" applyFont="1" applyBorder="1" applyAlignment="1">
      <alignment vertical="center"/>
    </xf>
    <xf numFmtId="0" fontId="20" fillId="0" borderId="40" xfId="0" applyFont="1" applyBorder="1" applyAlignment="1">
      <alignment vertical="center"/>
    </xf>
    <xf numFmtId="0" fontId="20" fillId="0" borderId="39" xfId="0" applyFont="1" applyBorder="1" applyAlignment="1">
      <alignment vertical="center"/>
    </xf>
    <xf numFmtId="0" fontId="19" fillId="0" borderId="0" xfId="0" applyFont="1" applyAlignment="1">
      <alignment horizontal="center" wrapText="1"/>
    </xf>
    <xf numFmtId="0" fontId="36" fillId="0" borderId="0" xfId="0" applyFont="1" applyAlignment="1">
      <alignment horizontal="center" vertical="center" wrapText="1"/>
    </xf>
    <xf numFmtId="10" fontId="36" fillId="0" borderId="0" xfId="0" applyNumberFormat="1" applyFont="1" applyAlignment="1">
      <alignment horizontal="center" vertical="center" wrapText="1"/>
    </xf>
    <xf numFmtId="10" fontId="36" fillId="0" borderId="0" xfId="1" applyNumberFormat="1" applyFont="1" applyAlignment="1">
      <alignment horizontal="center" vertical="center" wrapText="1"/>
    </xf>
    <xf numFmtId="10" fontId="19" fillId="0" borderId="0" xfId="1" applyNumberFormat="1" applyFont="1" applyBorder="1" applyAlignment="1">
      <alignment horizontal="center" vertical="center" wrapText="1"/>
    </xf>
    <xf numFmtId="168" fontId="19" fillId="0" borderId="0" xfId="1" applyNumberFormat="1" applyFont="1" applyBorder="1" applyAlignment="1">
      <alignment horizontal="center" vertical="center" wrapText="1"/>
    </xf>
    <xf numFmtId="10" fontId="21" fillId="0" borderId="0" xfId="1" applyNumberFormat="1" applyFont="1" applyBorder="1" applyAlignment="1">
      <alignment horizontal="center" vertical="center" wrapText="1"/>
    </xf>
    <xf numFmtId="169" fontId="19" fillId="0" borderId="0" xfId="0" applyNumberFormat="1" applyFont="1" applyAlignment="1">
      <alignment horizontal="center" vertical="center" wrapText="1"/>
    </xf>
    <xf numFmtId="165" fontId="4" fillId="0" borderId="0" xfId="0" applyNumberFormat="1" applyFont="1" applyAlignment="1">
      <alignment horizontal="right" vertical="center" wrapText="1"/>
    </xf>
    <xf numFmtId="0" fontId="19" fillId="0" borderId="30" xfId="0" applyFont="1" applyBorder="1" applyAlignment="1">
      <alignment wrapText="1"/>
    </xf>
    <xf numFmtId="0" fontId="19" fillId="0" borderId="29" xfId="0" applyFont="1" applyBorder="1" applyAlignment="1">
      <alignment horizontal="center" wrapText="1"/>
    </xf>
    <xf numFmtId="0" fontId="19" fillId="0" borderId="24" xfId="0" applyFont="1" applyBorder="1" applyAlignment="1">
      <alignment horizontal="center" wrapText="1"/>
    </xf>
    <xf numFmtId="0" fontId="19" fillId="0" borderId="29" xfId="0" applyFont="1" applyBorder="1" applyAlignment="1">
      <alignment wrapText="1"/>
    </xf>
    <xf numFmtId="165" fontId="19" fillId="0" borderId="0" xfId="86" applyFont="1" applyBorder="1" applyAlignment="1">
      <alignment wrapText="1"/>
    </xf>
    <xf numFmtId="10" fontId="19" fillId="0" borderId="0" xfId="1" applyNumberFormat="1" applyFont="1" applyBorder="1" applyAlignment="1">
      <alignment wrapText="1"/>
    </xf>
    <xf numFmtId="0" fontId="19" fillId="0" borderId="50" xfId="0" applyFont="1" applyBorder="1" applyAlignment="1">
      <alignment wrapText="1"/>
    </xf>
    <xf numFmtId="0" fontId="19" fillId="0" borderId="25" xfId="0" applyFont="1" applyBorder="1" applyAlignment="1">
      <alignment horizontal="center" vertical="center" wrapText="1"/>
    </xf>
    <xf numFmtId="0" fontId="19" fillId="0" borderId="51" xfId="0" applyFont="1" applyBorder="1" applyAlignment="1">
      <alignment wrapText="1"/>
    </xf>
    <xf numFmtId="10" fontId="19" fillId="0" borderId="51" xfId="1" applyNumberFormat="1" applyFont="1" applyBorder="1" applyAlignment="1">
      <alignment wrapText="1"/>
    </xf>
    <xf numFmtId="0" fontId="19" fillId="0" borderId="52" xfId="0" applyFont="1" applyBorder="1" applyAlignment="1">
      <alignment wrapText="1"/>
    </xf>
    <xf numFmtId="165" fontId="36" fillId="0" borderId="0" xfId="14" applyNumberFormat="1" applyFont="1" applyAlignment="1">
      <alignment vertical="top"/>
    </xf>
    <xf numFmtId="165" fontId="4" fillId="0" borderId="0" xfId="0" applyNumberFormat="1" applyFont="1" applyAlignment="1">
      <alignment wrapText="1"/>
    </xf>
    <xf numFmtId="0" fontId="17" fillId="0" borderId="2" xfId="0" applyFont="1" applyBorder="1" applyAlignment="1">
      <alignment horizontal="center" vertical="center"/>
    </xf>
    <xf numFmtId="2" fontId="17" fillId="0" borderId="2" xfId="0" applyNumberFormat="1" applyFont="1" applyBorder="1" applyAlignment="1">
      <alignment horizontal="center" vertical="center"/>
    </xf>
    <xf numFmtId="166" fontId="17" fillId="0" borderId="2" xfId="0" applyNumberFormat="1" applyFont="1" applyBorder="1" applyAlignment="1">
      <alignment horizontal="center" vertical="center"/>
    </xf>
    <xf numFmtId="177" fontId="17" fillId="0" borderId="2" xfId="0" applyNumberFormat="1" applyFont="1" applyBorder="1" applyAlignment="1">
      <alignment horizontal="center" vertical="center"/>
    </xf>
    <xf numFmtId="178" fontId="17" fillId="0" borderId="2" xfId="0" applyNumberFormat="1" applyFont="1" applyBorder="1" applyAlignment="1">
      <alignment horizontal="center" vertical="center"/>
    </xf>
    <xf numFmtId="0" fontId="19" fillId="0" borderId="0" xfId="0" applyFont="1" applyAlignment="1">
      <alignment horizontal="center" vertical="center" textRotation="90" wrapText="1"/>
    </xf>
    <xf numFmtId="0" fontId="17" fillId="0" borderId="0" xfId="0" applyFont="1" applyAlignment="1">
      <alignment horizontal="center" vertical="center"/>
    </xf>
    <xf numFmtId="10" fontId="19" fillId="0" borderId="0" xfId="0" applyNumberFormat="1" applyFont="1" applyAlignment="1">
      <alignment horizontal="center" vertical="center"/>
    </xf>
    <xf numFmtId="2" fontId="17" fillId="0" borderId="0" xfId="0" applyNumberFormat="1" applyFont="1" applyAlignment="1">
      <alignment horizontal="center" vertical="center"/>
    </xf>
    <xf numFmtId="0" fontId="17" fillId="0" borderId="4" xfId="0" applyFont="1" applyBorder="1" applyAlignment="1">
      <alignment horizontal="center" vertical="center"/>
    </xf>
    <xf numFmtId="0" fontId="17" fillId="0" borderId="4" xfId="0" applyFont="1" applyBorder="1" applyAlignment="1">
      <alignment horizontal="center" vertical="center" wrapText="1"/>
    </xf>
    <xf numFmtId="10" fontId="19" fillId="0" borderId="4" xfId="0" applyNumberFormat="1" applyFont="1" applyBorder="1" applyAlignment="1">
      <alignment horizontal="center" vertical="center"/>
    </xf>
    <xf numFmtId="177" fontId="17" fillId="0" borderId="4" xfId="0" applyNumberFormat="1" applyFont="1" applyBorder="1" applyAlignment="1">
      <alignment horizontal="center" vertical="center"/>
    </xf>
    <xf numFmtId="200" fontId="17" fillId="0" borderId="4" xfId="0" applyNumberFormat="1" applyFont="1" applyBorder="1" applyAlignment="1">
      <alignment horizontal="center" vertical="center"/>
    </xf>
    <xf numFmtId="9" fontId="19" fillId="0" borderId="4" xfId="1" applyFont="1" applyBorder="1" applyAlignment="1">
      <alignment horizontal="center" vertical="center"/>
    </xf>
    <xf numFmtId="9" fontId="19" fillId="0" borderId="4" xfId="0" applyNumberFormat="1" applyFont="1" applyBorder="1" applyAlignment="1">
      <alignment horizontal="center" vertical="center"/>
    </xf>
    <xf numFmtId="10" fontId="19" fillId="0" borderId="4" xfId="1" applyNumberFormat="1" applyFont="1" applyBorder="1" applyAlignment="1">
      <alignment horizontal="center" vertical="center"/>
    </xf>
    <xf numFmtId="0" fontId="17" fillId="0" borderId="6" xfId="0" applyFont="1" applyBorder="1" applyAlignment="1">
      <alignment horizontal="center" vertical="center"/>
    </xf>
    <xf numFmtId="10" fontId="19" fillId="0" borderId="6" xfId="0" applyNumberFormat="1" applyFont="1" applyBorder="1" applyAlignment="1">
      <alignment horizontal="center" vertical="center"/>
    </xf>
    <xf numFmtId="2" fontId="17" fillId="0" borderId="6" xfId="0" applyNumberFormat="1" applyFont="1" applyBorder="1" applyAlignment="1">
      <alignment horizontal="center" vertical="center"/>
    </xf>
    <xf numFmtId="9" fontId="19" fillId="0" borderId="6" xfId="1" applyFont="1" applyBorder="1" applyAlignment="1">
      <alignment horizontal="center" vertical="center"/>
    </xf>
    <xf numFmtId="9" fontId="19" fillId="0" borderId="6" xfId="0" applyNumberFormat="1" applyFont="1" applyBorder="1" applyAlignment="1">
      <alignment horizontal="center" vertical="center"/>
    </xf>
    <xf numFmtId="10" fontId="19" fillId="0" borderId="6" xfId="1" applyNumberFormat="1" applyFont="1" applyBorder="1" applyAlignment="1">
      <alignment horizontal="center" vertical="center"/>
    </xf>
    <xf numFmtId="0" fontId="23" fillId="0" borderId="26" xfId="0" applyFont="1" applyBorder="1" applyAlignment="1">
      <alignment horizontal="center" vertical="center"/>
    </xf>
    <xf numFmtId="9" fontId="19" fillId="0" borderId="27" xfId="0" applyNumberFormat="1" applyFont="1" applyBorder="1" applyAlignment="1">
      <alignment horizontal="center" vertical="center"/>
    </xf>
    <xf numFmtId="0" fontId="17" fillId="0" borderId="27" xfId="0" applyFont="1" applyBorder="1" applyAlignment="1">
      <alignment horizontal="center" vertical="center"/>
    </xf>
    <xf numFmtId="9" fontId="19" fillId="0" borderId="27" xfId="1" applyFont="1" applyBorder="1" applyAlignment="1">
      <alignment horizontal="center" vertical="center"/>
    </xf>
    <xf numFmtId="10" fontId="19" fillId="0" borderId="27" xfId="1" applyNumberFormat="1" applyFont="1" applyBorder="1" applyAlignment="1">
      <alignment horizontal="center" vertical="center"/>
    </xf>
    <xf numFmtId="0" fontId="17" fillId="0" borderId="29" xfId="0" applyFont="1" applyBorder="1" applyAlignment="1">
      <alignment horizontal="center" vertical="center"/>
    </xf>
    <xf numFmtId="0" fontId="23" fillId="0" borderId="29" xfId="0" applyFont="1" applyBorder="1" applyAlignment="1">
      <alignment horizontal="center" vertical="center"/>
    </xf>
    <xf numFmtId="0" fontId="17" fillId="0" borderId="30" xfId="0" applyFont="1" applyBorder="1" applyAlignment="1">
      <alignment horizontal="center" vertical="center"/>
    </xf>
    <xf numFmtId="0" fontId="17" fillId="0" borderId="25" xfId="0" applyFont="1" applyBorder="1" applyAlignment="1">
      <alignment horizontal="center" vertical="center" wrapText="1"/>
    </xf>
    <xf numFmtId="10" fontId="19" fillId="0" borderId="25" xfId="0" applyNumberFormat="1" applyFont="1" applyBorder="1" applyAlignment="1">
      <alignment horizontal="center" vertical="center"/>
    </xf>
    <xf numFmtId="178" fontId="17" fillId="0" borderId="25" xfId="0" applyNumberFormat="1" applyFont="1" applyBorder="1" applyAlignment="1">
      <alignment horizontal="center" vertical="center"/>
    </xf>
    <xf numFmtId="9" fontId="19" fillId="0" borderId="25" xfId="1" applyFont="1" applyBorder="1" applyAlignment="1">
      <alignment horizontal="center" vertical="center"/>
    </xf>
    <xf numFmtId="9" fontId="19" fillId="0" borderId="25" xfId="0" applyNumberFormat="1" applyFont="1" applyBorder="1" applyAlignment="1">
      <alignment horizontal="center" vertical="center"/>
    </xf>
    <xf numFmtId="10" fontId="19" fillId="0" borderId="25" xfId="1" applyNumberFormat="1" applyFont="1" applyBorder="1" applyAlignment="1">
      <alignment horizontal="center" vertical="center"/>
    </xf>
    <xf numFmtId="0" fontId="20" fillId="0" borderId="0" xfId="0" applyFont="1" applyAlignment="1">
      <alignment horizontal="left" wrapText="1"/>
    </xf>
    <xf numFmtId="0" fontId="50" fillId="0" borderId="0" xfId="0" applyFont="1" applyAlignment="1">
      <alignment horizontal="left" wrapText="1"/>
    </xf>
    <xf numFmtId="0" fontId="50" fillId="0" borderId="0" xfId="13" applyFont="1" applyAlignment="1">
      <alignment horizontal="left"/>
    </xf>
    <xf numFmtId="0" fontId="50" fillId="0" borderId="2" xfId="0" applyFont="1" applyBorder="1" applyAlignment="1">
      <alignment horizontal="center" vertical="center" wrapText="1"/>
    </xf>
    <xf numFmtId="0" fontId="50" fillId="0" borderId="0" xfId="13" applyFont="1" applyAlignment="1">
      <alignment horizontal="left" wrapText="1"/>
    </xf>
    <xf numFmtId="2" fontId="50" fillId="0" borderId="2" xfId="13" applyNumberFormat="1" applyFont="1" applyBorder="1" applyAlignment="1">
      <alignment horizontal="center" vertical="center" wrapText="1"/>
    </xf>
    <xf numFmtId="0" fontId="14" fillId="0" borderId="0" xfId="0" applyFont="1"/>
    <xf numFmtId="0" fontId="44" fillId="0" borderId="0" xfId="0" applyFont="1" applyAlignment="1">
      <alignment horizontal="center"/>
    </xf>
    <xf numFmtId="0" fontId="39" fillId="5" borderId="2" xfId="0" applyFont="1" applyFill="1" applyBorder="1" applyAlignment="1">
      <alignment horizontal="center" vertical="center"/>
    </xf>
    <xf numFmtId="16" fontId="4" fillId="0" borderId="0" xfId="0" applyNumberFormat="1" applyFont="1"/>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5" fillId="0" borderId="2" xfId="0" applyFont="1" applyBorder="1" applyAlignment="1">
      <alignment wrapText="1"/>
    </xf>
    <xf numFmtId="0" fontId="39" fillId="11" borderId="2" xfId="0" applyFont="1" applyFill="1" applyBorder="1" applyAlignment="1">
      <alignment horizontal="center"/>
    </xf>
    <xf numFmtId="0" fontId="4" fillId="11" borderId="2" xfId="0" applyFont="1" applyFill="1" applyBorder="1"/>
    <xf numFmtId="0" fontId="39" fillId="11" borderId="2" xfId="0" applyFont="1" applyFill="1" applyBorder="1" applyAlignment="1">
      <alignment horizontal="center" vertical="center" wrapText="1"/>
    </xf>
    <xf numFmtId="0" fontId="8" fillId="11" borderId="2" xfId="0" applyFont="1" applyFill="1" applyBorder="1"/>
    <xf numFmtId="0" fontId="8" fillId="11" borderId="2" xfId="0" applyFont="1" applyFill="1" applyBorder="1" applyAlignment="1">
      <alignment vertical="center" wrapText="1"/>
    </xf>
    <xf numFmtId="0" fontId="95" fillId="11" borderId="2" xfId="0" applyFont="1" applyFill="1" applyBorder="1"/>
    <xf numFmtId="0" fontId="5" fillId="3" borderId="2" xfId="0" applyFont="1" applyFill="1" applyBorder="1" applyAlignment="1">
      <alignment wrapText="1"/>
    </xf>
    <xf numFmtId="2" fontId="4" fillId="0" borderId="2" xfId="3" applyNumberFormat="1" applyFont="1" applyBorder="1" applyAlignment="1">
      <alignment horizontal="center" vertical="center"/>
    </xf>
    <xf numFmtId="43" fontId="36" fillId="0" borderId="2" xfId="124" applyFont="1" applyBorder="1"/>
    <xf numFmtId="0" fontId="42" fillId="0" borderId="0" xfId="13" applyFont="1"/>
    <xf numFmtId="0" fontId="50" fillId="0" borderId="0" xfId="0" applyFont="1"/>
    <xf numFmtId="0" fontId="50" fillId="0" borderId="0" xfId="13" applyFont="1" applyAlignment="1">
      <alignment horizontal="center" wrapText="1"/>
    </xf>
    <xf numFmtId="0" fontId="42" fillId="0" borderId="0" xfId="13" applyFont="1" applyAlignment="1">
      <alignment horizontal="left"/>
    </xf>
    <xf numFmtId="0" fontId="4" fillId="0" borderId="2" xfId="3" applyFont="1" applyBorder="1"/>
    <xf numFmtId="0" fontId="42" fillId="0" borderId="2" xfId="13" applyFont="1" applyBorder="1" applyAlignment="1">
      <alignment horizontal="center"/>
    </xf>
    <xf numFmtId="2" fontId="4" fillId="0" borderId="2" xfId="3" applyNumberFormat="1" applyFont="1" applyBorder="1" applyAlignment="1">
      <alignment vertical="center"/>
    </xf>
    <xf numFmtId="2" fontId="42" fillId="0" borderId="2" xfId="13" applyNumberFormat="1" applyFont="1" applyBorder="1" applyAlignment="1">
      <alignment horizontal="center"/>
    </xf>
    <xf numFmtId="2" fontId="42" fillId="0" borderId="0" xfId="13" applyNumberFormat="1" applyFont="1"/>
    <xf numFmtId="2" fontId="42" fillId="0" borderId="2" xfId="3" applyNumberFormat="1" applyFont="1" applyBorder="1" applyAlignment="1">
      <alignment horizontal="center" vertical="top" wrapText="1"/>
    </xf>
    <xf numFmtId="2" fontId="42" fillId="0" borderId="2" xfId="124" applyNumberFormat="1" applyFont="1" applyBorder="1" applyAlignment="1">
      <alignment vertical="top" wrapText="1"/>
    </xf>
    <xf numFmtId="0" fontId="42" fillId="0" borderId="2" xfId="13" applyFont="1" applyBorder="1"/>
    <xf numFmtId="0" fontId="4" fillId="0" borderId="2" xfId="3" applyFont="1" applyBorder="1" applyAlignment="1">
      <alignment horizontal="center"/>
    </xf>
    <xf numFmtId="2" fontId="4" fillId="0" borderId="2" xfId="124" applyNumberFormat="1" applyFont="1" applyBorder="1" applyAlignment="1">
      <alignment vertical="center"/>
    </xf>
    <xf numFmtId="1" fontId="4" fillId="0" borderId="2" xfId="3" applyNumberFormat="1" applyFont="1" applyBorder="1" applyAlignment="1">
      <alignment horizontal="center" vertical="center"/>
    </xf>
    <xf numFmtId="2" fontId="42" fillId="0" borderId="2" xfId="13" applyNumberFormat="1" applyFont="1" applyBorder="1"/>
    <xf numFmtId="2" fontId="50" fillId="0" borderId="2" xfId="13" applyNumberFormat="1" applyFont="1" applyBorder="1" applyAlignment="1">
      <alignment horizontal="center"/>
    </xf>
    <xf numFmtId="0" fontId="4" fillId="0" borderId="2" xfId="3" applyFont="1" applyBorder="1" applyAlignment="1">
      <alignment horizontal="center" vertical="center"/>
    </xf>
    <xf numFmtId="0" fontId="42" fillId="0" borderId="2" xfId="13" applyFont="1" applyBorder="1" applyAlignment="1">
      <alignment wrapText="1"/>
    </xf>
    <xf numFmtId="0" fontId="4" fillId="0" borderId="2" xfId="13" applyFont="1" applyBorder="1"/>
    <xf numFmtId="0" fontId="4" fillId="0" borderId="2" xfId="13" applyFont="1" applyBorder="1" applyAlignment="1">
      <alignment horizontal="center" vertical="center"/>
    </xf>
    <xf numFmtId="2" fontId="36" fillId="0" borderId="2" xfId="13" applyNumberFormat="1" applyFont="1" applyBorder="1" applyAlignment="1">
      <alignment horizontal="center" vertical="center"/>
    </xf>
    <xf numFmtId="169" fontId="42" fillId="0" borderId="0" xfId="13" applyNumberFormat="1" applyFont="1"/>
    <xf numFmtId="0" fontId="36" fillId="4" borderId="2" xfId="0" applyFont="1" applyFill="1" applyBorder="1" applyAlignment="1">
      <alignment horizontal="center" vertical="center"/>
    </xf>
    <xf numFmtId="2" fontId="50" fillId="0" borderId="2" xfId="13" applyNumberFormat="1" applyFont="1" applyBorder="1" applyAlignment="1">
      <alignment vertical="center" wrapText="1"/>
    </xf>
    <xf numFmtId="1" fontId="42" fillId="0" borderId="2" xfId="13" applyNumberFormat="1" applyFont="1" applyBorder="1" applyAlignment="1">
      <alignment horizontal="center"/>
    </xf>
    <xf numFmtId="1" fontId="50" fillId="0" borderId="0" xfId="13" applyNumberFormat="1" applyFont="1" applyAlignment="1">
      <alignment horizontal="center" vertical="center"/>
    </xf>
    <xf numFmtId="2" fontId="42" fillId="0" borderId="2" xfId="3" applyNumberFormat="1" applyFont="1" applyBorder="1" applyAlignment="1">
      <alignment horizontal="center" vertical="center" wrapText="1"/>
    </xf>
    <xf numFmtId="2" fontId="42" fillId="0" borderId="2" xfId="124" applyNumberFormat="1" applyFont="1" applyBorder="1" applyAlignment="1">
      <alignment horizontal="center" vertical="center" wrapText="1"/>
    </xf>
    <xf numFmtId="2" fontId="4" fillId="0" borderId="2" xfId="124" applyNumberFormat="1" applyFont="1" applyBorder="1" applyAlignment="1">
      <alignment horizontal="center" vertical="center"/>
    </xf>
    <xf numFmtId="0" fontId="42" fillId="0" borderId="7" xfId="3" applyFont="1" applyBorder="1" applyAlignment="1">
      <alignment horizontal="center" vertical="center"/>
    </xf>
    <xf numFmtId="0" fontId="42" fillId="0" borderId="10" xfId="13" applyFont="1" applyBorder="1" applyAlignment="1">
      <alignment horizontal="center" vertical="center"/>
    </xf>
    <xf numFmtId="2" fontId="42" fillId="0" borderId="10" xfId="3" applyNumberFormat="1" applyFont="1" applyBorder="1" applyAlignment="1">
      <alignment horizontal="center" vertical="center" wrapText="1"/>
    </xf>
    <xf numFmtId="2" fontId="42" fillId="0" borderId="8" xfId="124" applyNumberFormat="1" applyFont="1" applyBorder="1" applyAlignment="1">
      <alignment horizontal="center" vertical="center" wrapText="1"/>
    </xf>
    <xf numFmtId="0" fontId="42" fillId="0" borderId="10" xfId="13" applyFont="1" applyBorder="1" applyAlignment="1">
      <alignment horizontal="center"/>
    </xf>
    <xf numFmtId="2" fontId="4" fillId="0" borderId="10" xfId="3" applyNumberFormat="1" applyFont="1" applyBorder="1" applyAlignment="1">
      <alignment horizontal="center" vertical="center"/>
    </xf>
    <xf numFmtId="2" fontId="4" fillId="0" borderId="8" xfId="3" applyNumberFormat="1" applyFont="1" applyBorder="1" applyAlignment="1">
      <alignment vertical="center"/>
    </xf>
    <xf numFmtId="0" fontId="4" fillId="0" borderId="2" xfId="3" applyFont="1" applyBorder="1" applyAlignment="1">
      <alignment vertical="top" wrapText="1"/>
    </xf>
    <xf numFmtId="0" fontId="42" fillId="0" borderId="2" xfId="13" applyFont="1" applyBorder="1" applyAlignment="1">
      <alignment vertical="top" wrapText="1"/>
    </xf>
    <xf numFmtId="0" fontId="50" fillId="0" borderId="10" xfId="13" applyFont="1" applyBorder="1" applyAlignment="1">
      <alignment vertical="top" wrapText="1"/>
    </xf>
    <xf numFmtId="169" fontId="42" fillId="0" borderId="2" xfId="3" applyNumberFormat="1" applyFont="1" applyBorder="1" applyAlignment="1">
      <alignment horizontal="center" vertical="center" wrapText="1"/>
    </xf>
    <xf numFmtId="2" fontId="4" fillId="0" borderId="8" xfId="124" applyNumberFormat="1" applyFont="1" applyBorder="1" applyAlignment="1">
      <alignment horizontal="center" vertical="center"/>
    </xf>
    <xf numFmtId="169" fontId="4" fillId="0" borderId="2" xfId="3" applyNumberFormat="1" applyFont="1" applyBorder="1" applyAlignment="1">
      <alignment horizontal="center" vertical="center"/>
    </xf>
    <xf numFmtId="1" fontId="42" fillId="0" borderId="2" xfId="3" applyNumberFormat="1" applyFont="1" applyBorder="1" applyAlignment="1">
      <alignment horizontal="center" vertical="center" wrapText="1"/>
    </xf>
    <xf numFmtId="0" fontId="17" fillId="0" borderId="0" xfId="13" applyFont="1" applyAlignment="1">
      <alignment horizontal="left"/>
    </xf>
    <xf numFmtId="0" fontId="17" fillId="0" borderId="0" xfId="13" applyFont="1" applyAlignment="1">
      <alignment horizontal="center" vertical="center"/>
    </xf>
    <xf numFmtId="0" fontId="50" fillId="0" borderId="10" xfId="13" applyFont="1" applyBorder="1" applyAlignment="1">
      <alignment vertical="center" wrapText="1"/>
    </xf>
    <xf numFmtId="2" fontId="42" fillId="0" borderId="7" xfId="13" applyNumberFormat="1" applyFont="1" applyBorder="1" applyAlignment="1">
      <alignment horizontal="center"/>
    </xf>
    <xf numFmtId="2" fontId="42" fillId="0" borderId="10" xfId="13" applyNumberFormat="1" applyFont="1" applyBorder="1" applyAlignment="1">
      <alignment horizontal="center"/>
    </xf>
    <xf numFmtId="2" fontId="42" fillId="0" borderId="8" xfId="13" applyNumberFormat="1" applyFont="1" applyBorder="1" applyAlignment="1">
      <alignment horizontal="center"/>
    </xf>
    <xf numFmtId="2" fontId="42" fillId="0" borderId="7" xfId="13" applyNumberFormat="1" applyFont="1" applyBorder="1"/>
    <xf numFmtId="2" fontId="42" fillId="0" borderId="10" xfId="13" applyNumberFormat="1" applyFont="1" applyBorder="1"/>
    <xf numFmtId="2" fontId="42" fillId="0" borderId="8" xfId="13" applyNumberFormat="1" applyFont="1" applyBorder="1"/>
    <xf numFmtId="166" fontId="36" fillId="0" borderId="2" xfId="124" applyNumberFormat="1" applyFont="1" applyBorder="1" applyAlignment="1">
      <alignment horizontal="center" vertical="center"/>
    </xf>
    <xf numFmtId="0" fontId="36" fillId="0" borderId="2" xfId="3" applyFont="1" applyBorder="1" applyAlignment="1">
      <alignment vertical="center" textRotation="90"/>
    </xf>
    <xf numFmtId="0" fontId="36" fillId="0" borderId="10" xfId="3" applyFont="1" applyBorder="1" applyAlignment="1">
      <alignment vertical="center"/>
    </xf>
    <xf numFmtId="2" fontId="50" fillId="0" borderId="2" xfId="13" applyNumberFormat="1" applyFont="1" applyBorder="1" applyAlignment="1">
      <alignment horizontal="center" vertical="center"/>
    </xf>
    <xf numFmtId="1" fontId="42" fillId="0" borderId="0" xfId="13" applyNumberFormat="1" applyFont="1"/>
    <xf numFmtId="0" fontId="20" fillId="0" borderId="10" xfId="13" applyFont="1" applyBorder="1" applyAlignment="1">
      <alignment vertical="center" wrapText="1"/>
    </xf>
    <xf numFmtId="169" fontId="42" fillId="0" borderId="2" xfId="13" applyNumberFormat="1" applyFont="1" applyBorder="1" applyAlignment="1">
      <alignment horizontal="center"/>
    </xf>
    <xf numFmtId="0" fontId="227" fillId="0" borderId="0" xfId="1353"/>
    <xf numFmtId="0" fontId="33" fillId="0" borderId="0" xfId="1353" applyFont="1"/>
    <xf numFmtId="0" fontId="69" fillId="0" borderId="0" xfId="1353" applyFont="1" applyAlignment="1">
      <alignment horizontal="center"/>
    </xf>
    <xf numFmtId="0" fontId="33" fillId="0" borderId="0" xfId="1353" applyFont="1" applyAlignment="1">
      <alignment horizontal="center"/>
    </xf>
    <xf numFmtId="0" fontId="69" fillId="0" borderId="0" xfId="1353" applyFont="1"/>
    <xf numFmtId="0" fontId="69" fillId="0" borderId="58" xfId="1353" applyFont="1" applyBorder="1" applyAlignment="1">
      <alignment horizontal="center"/>
    </xf>
    <xf numFmtId="0" fontId="229" fillId="38" borderId="58" xfId="1353" applyFont="1" applyFill="1" applyBorder="1" applyAlignment="1">
      <alignment horizontal="center"/>
    </xf>
    <xf numFmtId="0" fontId="215" fillId="0" borderId="0" xfId="1353" applyFont="1" applyAlignment="1">
      <alignment horizontal="center"/>
    </xf>
    <xf numFmtId="0" fontId="33" fillId="0" borderId="58" xfId="1353" applyFont="1" applyBorder="1" applyAlignment="1">
      <alignment horizontal="center" vertical="center"/>
    </xf>
    <xf numFmtId="166" fontId="33" fillId="0" borderId="58" xfId="1353" applyNumberFormat="1" applyFont="1" applyBorder="1" applyAlignment="1">
      <alignment horizontal="center" vertical="center"/>
    </xf>
    <xf numFmtId="2" fontId="33" fillId="0" borderId="58" xfId="1353" applyNumberFormat="1" applyFont="1" applyBorder="1" applyAlignment="1">
      <alignment horizontal="center" vertical="center"/>
    </xf>
    <xf numFmtId="2" fontId="33" fillId="0" borderId="58" xfId="1353" applyNumberFormat="1" applyFont="1" applyBorder="1" applyAlignment="1">
      <alignment horizontal="center" vertical="center" wrapText="1"/>
    </xf>
    <xf numFmtId="0" fontId="11" fillId="0" borderId="0" xfId="1353" applyFont="1"/>
    <xf numFmtId="0" fontId="33" fillId="0" borderId="57" xfId="1353" applyFont="1" applyBorder="1" applyAlignment="1">
      <alignment horizontal="center" vertical="center"/>
    </xf>
    <xf numFmtId="2" fontId="33" fillId="0" borderId="92" xfId="1353" applyNumberFormat="1" applyFont="1" applyBorder="1" applyAlignment="1">
      <alignment horizontal="center" vertical="center"/>
    </xf>
    <xf numFmtId="2" fontId="33" fillId="0" borderId="90" xfId="1353" applyNumberFormat="1" applyFont="1" applyBorder="1" applyAlignment="1">
      <alignment horizontal="center" vertical="center"/>
    </xf>
    <xf numFmtId="0" fontId="230" fillId="0" borderId="0" xfId="1353" applyFont="1" applyAlignment="1">
      <alignment horizontal="center"/>
    </xf>
    <xf numFmtId="0" fontId="33" fillId="0" borderId="58" xfId="1353" applyFont="1" applyBorder="1" applyAlignment="1">
      <alignment vertical="center"/>
    </xf>
    <xf numFmtId="0" fontId="69" fillId="0" borderId="58" xfId="1353" applyFont="1" applyBorder="1" applyAlignment="1">
      <alignment vertical="center"/>
    </xf>
    <xf numFmtId="0" fontId="69" fillId="0" borderId="58" xfId="1353" applyFont="1" applyBorder="1" applyAlignment="1">
      <alignment horizontal="center" vertical="center"/>
    </xf>
    <xf numFmtId="10" fontId="69" fillId="0" borderId="58" xfId="1353" applyNumberFormat="1" applyFont="1" applyBorder="1" applyAlignment="1">
      <alignment horizontal="center" vertical="center"/>
    </xf>
    <xf numFmtId="2" fontId="69" fillId="0" borderId="58" xfId="1353" applyNumberFormat="1" applyFont="1" applyBorder="1" applyAlignment="1">
      <alignment horizontal="right" vertical="center"/>
    </xf>
    <xf numFmtId="0" fontId="33" fillId="0" borderId="58" xfId="1353" applyFont="1" applyBorder="1"/>
    <xf numFmtId="10" fontId="33" fillId="0" borderId="0" xfId="1353" applyNumberFormat="1" applyFont="1" applyAlignment="1">
      <alignment horizontal="center"/>
    </xf>
    <xf numFmtId="2" fontId="69" fillId="0" borderId="58" xfId="1353" applyNumberFormat="1" applyFont="1" applyBorder="1" applyAlignment="1">
      <alignment horizontal="center" vertical="center"/>
    </xf>
    <xf numFmtId="0" fontId="33" fillId="0" borderId="58" xfId="1353" applyFont="1" applyBorder="1" applyAlignment="1">
      <alignment horizontal="left" vertical="center" wrapText="1"/>
    </xf>
    <xf numFmtId="0" fontId="69" fillId="0" borderId="0" xfId="1353" applyFont="1" applyAlignment="1">
      <alignment horizontal="center" vertical="center"/>
    </xf>
    <xf numFmtId="0" fontId="69" fillId="0" borderId="0" xfId="1353" applyFont="1" applyAlignment="1">
      <alignment vertical="center"/>
    </xf>
    <xf numFmtId="0" fontId="33" fillId="0" borderId="0" xfId="1353" applyFont="1" applyAlignment="1">
      <alignment vertical="center"/>
    </xf>
    <xf numFmtId="0" fontId="16" fillId="0" borderId="57" xfId="1353" applyFont="1" applyBorder="1"/>
    <xf numFmtId="0" fontId="16" fillId="0" borderId="91" xfId="1353" applyFont="1" applyBorder="1"/>
    <xf numFmtId="0" fontId="229" fillId="38" borderId="58" xfId="1353" applyFont="1" applyFill="1" applyBorder="1" applyAlignment="1">
      <alignment horizontal="center" vertical="center"/>
    </xf>
    <xf numFmtId="0" fontId="33" fillId="0" borderId="0" xfId="1353" applyFont="1" applyAlignment="1">
      <alignment horizontal="left" vertical="center"/>
    </xf>
    <xf numFmtId="0" fontId="69" fillId="0" borderId="58" xfId="1353" applyFont="1" applyBorder="1" applyAlignment="1">
      <alignment horizontal="right" vertical="center"/>
    </xf>
    <xf numFmtId="0" fontId="215" fillId="0" borderId="91" xfId="1353" applyFont="1" applyBorder="1" applyAlignment="1">
      <alignment vertical="center" wrapText="1"/>
    </xf>
    <xf numFmtId="0" fontId="33" fillId="0" borderId="93" xfId="1353" applyFont="1" applyBorder="1" applyAlignment="1">
      <alignment horizontal="center" vertical="center"/>
    </xf>
    <xf numFmtId="0" fontId="33" fillId="0" borderId="57" xfId="1353" applyFont="1" applyBorder="1" applyAlignment="1">
      <alignment horizontal="left" vertical="center" wrapText="1"/>
    </xf>
    <xf numFmtId="2" fontId="33" fillId="0" borderId="57" xfId="1353" applyNumberFormat="1" applyFont="1" applyBorder="1" applyAlignment="1">
      <alignment horizontal="center" vertical="center"/>
    </xf>
    <xf numFmtId="0" fontId="33" fillId="0" borderId="95" xfId="1353" applyFont="1" applyBorder="1" applyAlignment="1">
      <alignment horizontal="center" vertical="center"/>
    </xf>
    <xf numFmtId="0" fontId="33" fillId="0" borderId="94" xfId="1353" applyFont="1" applyBorder="1" applyAlignment="1">
      <alignment horizontal="left" vertical="center" wrapText="1"/>
    </xf>
    <xf numFmtId="0" fontId="33" fillId="0" borderId="94" xfId="1353" applyFont="1" applyBorder="1" applyAlignment="1">
      <alignment horizontal="center" vertical="center"/>
    </xf>
    <xf numFmtId="2" fontId="33" fillId="0" borderId="94" xfId="1353" applyNumberFormat="1" applyFont="1" applyBorder="1" applyAlignment="1">
      <alignment horizontal="center" vertical="center"/>
    </xf>
    <xf numFmtId="2" fontId="33" fillId="0" borderId="93" xfId="1353" applyNumberFormat="1" applyFont="1" applyBorder="1" applyAlignment="1">
      <alignment horizontal="center" vertical="center"/>
    </xf>
    <xf numFmtId="0" fontId="227" fillId="0" borderId="0" xfId="1354"/>
    <xf numFmtId="0" fontId="33" fillId="0" borderId="0" xfId="1354" applyFont="1"/>
    <xf numFmtId="0" fontId="69" fillId="0" borderId="0" xfId="1354" applyFont="1" applyAlignment="1">
      <alignment horizontal="center"/>
    </xf>
    <xf numFmtId="0" fontId="33" fillId="0" borderId="0" xfId="1354" applyFont="1" applyAlignment="1">
      <alignment horizontal="center"/>
    </xf>
    <xf numFmtId="0" fontId="69" fillId="0" borderId="0" xfId="1354" applyFont="1"/>
    <xf numFmtId="0" fontId="229" fillId="38" borderId="58" xfId="1354" applyFont="1" applyFill="1" applyBorder="1" applyAlignment="1">
      <alignment horizontal="center"/>
    </xf>
    <xf numFmtId="0" fontId="33" fillId="0" borderId="58" xfId="1354" applyFont="1" applyBorder="1" applyAlignment="1">
      <alignment horizontal="center" vertical="center"/>
    </xf>
    <xf numFmtId="166" fontId="33" fillId="0" borderId="58" xfId="1354" applyNumberFormat="1" applyFont="1" applyBorder="1" applyAlignment="1">
      <alignment horizontal="center" vertical="center"/>
    </xf>
    <xf numFmtId="2" fontId="33" fillId="0" borderId="58" xfId="1354" applyNumberFormat="1" applyFont="1" applyBorder="1" applyAlignment="1">
      <alignment horizontal="center" vertical="center"/>
    </xf>
    <xf numFmtId="0" fontId="33" fillId="0" borderId="58" xfId="1354" applyFont="1" applyBorder="1" applyAlignment="1">
      <alignment vertical="center"/>
    </xf>
    <xf numFmtId="0" fontId="69" fillId="0" borderId="58" xfId="1354" applyFont="1" applyBorder="1" applyAlignment="1">
      <alignment vertical="center"/>
    </xf>
    <xf numFmtId="0" fontId="69" fillId="0" borderId="58" xfId="1354" applyFont="1" applyBorder="1" applyAlignment="1">
      <alignment horizontal="center" vertical="center"/>
    </xf>
    <xf numFmtId="10" fontId="69" fillId="0" borderId="58" xfId="1354" applyNumberFormat="1" applyFont="1" applyBorder="1" applyAlignment="1">
      <alignment horizontal="center" vertical="center"/>
    </xf>
    <xf numFmtId="0" fontId="33" fillId="0" borderId="58" xfId="1354" applyFont="1" applyBorder="1"/>
    <xf numFmtId="0" fontId="69" fillId="0" borderId="0" xfId="1354" applyFont="1" applyAlignment="1">
      <alignment horizontal="left" vertical="top"/>
    </xf>
    <xf numFmtId="0" fontId="69" fillId="0" borderId="0" xfId="1354" applyFont="1" applyAlignment="1">
      <alignment vertical="top"/>
    </xf>
    <xf numFmtId="0" fontId="69" fillId="0" borderId="58" xfId="1354" applyFont="1" applyBorder="1" applyAlignment="1">
      <alignment horizontal="center" vertical="center" wrapText="1"/>
    </xf>
    <xf numFmtId="2" fontId="69" fillId="0" borderId="58" xfId="1354" applyNumberFormat="1" applyFont="1" applyBorder="1" applyAlignment="1">
      <alignment horizontal="center" vertical="center"/>
    </xf>
    <xf numFmtId="2" fontId="69" fillId="0" borderId="58" xfId="1354" applyNumberFormat="1" applyFont="1" applyBorder="1" applyAlignment="1">
      <alignment vertical="center"/>
    </xf>
    <xf numFmtId="0" fontId="231" fillId="0" borderId="0" xfId="1354" applyFont="1"/>
    <xf numFmtId="0" fontId="33" fillId="0" borderId="58" xfId="1354" applyFont="1" applyBorder="1" applyAlignment="1">
      <alignment horizontal="left" vertical="center" wrapText="1"/>
    </xf>
    <xf numFmtId="0" fontId="69" fillId="0" borderId="0" xfId="1354" applyFont="1" applyAlignment="1">
      <alignment horizontal="center" vertical="center"/>
    </xf>
    <xf numFmtId="0" fontId="69" fillId="0" borderId="0" xfId="1354" applyFont="1" applyAlignment="1">
      <alignment vertical="center"/>
    </xf>
    <xf numFmtId="0" fontId="69" fillId="0" borderId="58" xfId="1354" applyFont="1" applyBorder="1" applyAlignment="1">
      <alignment horizontal="right" vertical="center"/>
    </xf>
    <xf numFmtId="0" fontId="69" fillId="0" borderId="0" xfId="1354" applyFont="1" applyAlignment="1">
      <alignment horizontal="right" vertical="center"/>
    </xf>
    <xf numFmtId="0" fontId="33" fillId="0" borderId="0" xfId="1355" applyFont="1"/>
    <xf numFmtId="0" fontId="69" fillId="0" borderId="0" xfId="1355" applyFont="1" applyAlignment="1">
      <alignment horizontal="center"/>
    </xf>
    <xf numFmtId="0" fontId="33" fillId="0" borderId="58" xfId="1355" applyFont="1" applyBorder="1" applyAlignment="1">
      <alignment horizontal="center" vertical="center"/>
    </xf>
    <xf numFmtId="2" fontId="33" fillId="0" borderId="58" xfId="1355" applyNumberFormat="1" applyFont="1" applyBorder="1" applyAlignment="1">
      <alignment horizontal="center" vertical="center"/>
    </xf>
    <xf numFmtId="0" fontId="33" fillId="0" borderId="58" xfId="1355" applyFont="1" applyBorder="1" applyAlignment="1">
      <alignment vertical="center"/>
    </xf>
    <xf numFmtId="0" fontId="69" fillId="0" borderId="58" xfId="1355" applyFont="1" applyBorder="1" applyAlignment="1">
      <alignment horizontal="center" vertical="center"/>
    </xf>
    <xf numFmtId="10" fontId="69" fillId="0" borderId="58" xfId="1355" applyNumberFormat="1" applyFont="1" applyBorder="1" applyAlignment="1">
      <alignment horizontal="center" vertical="center"/>
    </xf>
    <xf numFmtId="0" fontId="231" fillId="0" borderId="0" xfId="1355" applyFont="1" applyAlignment="1">
      <alignment horizontal="left"/>
    </xf>
    <xf numFmtId="0" fontId="69" fillId="0" borderId="0" xfId="1355" applyFont="1" applyAlignment="1">
      <alignment horizontal="left" vertical="top"/>
    </xf>
    <xf numFmtId="0" fontId="69" fillId="0" borderId="58" xfId="1355" applyFont="1" applyBorder="1" applyAlignment="1">
      <alignment horizontal="center" vertical="center" wrapText="1"/>
    </xf>
    <xf numFmtId="0" fontId="229" fillId="40" borderId="58" xfId="1355" applyFont="1" applyFill="1" applyBorder="1" applyAlignment="1">
      <alignment horizontal="center"/>
    </xf>
    <xf numFmtId="2" fontId="121" fillId="0" borderId="58" xfId="1355" applyNumberFormat="1" applyFont="1" applyBorder="1" applyAlignment="1">
      <alignment horizontal="center" vertical="center"/>
    </xf>
    <xf numFmtId="2" fontId="33" fillId="0" borderId="54" xfId="1355" applyNumberFormat="1" applyFont="1" applyBorder="1" applyAlignment="1">
      <alignment horizontal="center" vertical="center"/>
    </xf>
    <xf numFmtId="2" fontId="232" fillId="39" borderId="58" xfId="1355" applyNumberFormat="1" applyFont="1" applyFill="1" applyBorder="1" applyAlignment="1">
      <alignment horizontal="center" vertical="center"/>
    </xf>
    <xf numFmtId="2" fontId="69" fillId="0" borderId="58" xfId="1355" applyNumberFormat="1" applyFont="1" applyBorder="1" applyAlignment="1">
      <alignment horizontal="center" vertical="center"/>
    </xf>
    <xf numFmtId="2" fontId="69" fillId="0" borderId="58" xfId="1355" applyNumberFormat="1" applyFont="1" applyBorder="1" applyAlignment="1">
      <alignment vertical="center"/>
    </xf>
    <xf numFmtId="0" fontId="33" fillId="0" borderId="58" xfId="1355" applyFont="1" applyBorder="1" applyAlignment="1">
      <alignment horizontal="left" vertical="center" wrapText="1"/>
    </xf>
    <xf numFmtId="0" fontId="231" fillId="0" borderId="0" xfId="1355" applyFont="1" applyAlignment="1">
      <alignment horizontal="left" vertical="center"/>
    </xf>
    <xf numFmtId="0" fontId="229" fillId="40" borderId="58" xfId="1355" applyFont="1" applyFill="1" applyBorder="1" applyAlignment="1">
      <alignment horizontal="center" vertical="center"/>
    </xf>
    <xf numFmtId="0" fontId="239" fillId="0" borderId="58" xfId="1355" applyFont="1" applyBorder="1" applyAlignment="1">
      <alignment horizontal="right" vertical="center"/>
    </xf>
    <xf numFmtId="0" fontId="227" fillId="0" borderId="0" xfId="1356"/>
    <xf numFmtId="0" fontId="228" fillId="0" borderId="0" xfId="1356" applyFont="1" applyAlignment="1">
      <alignment horizontal="center"/>
    </xf>
    <xf numFmtId="0" fontId="33" fillId="0" borderId="0" xfId="1356" applyFont="1"/>
    <xf numFmtId="0" fontId="69" fillId="0" borderId="0" xfId="1356" applyFont="1" applyAlignment="1">
      <alignment horizontal="center"/>
    </xf>
    <xf numFmtId="0" fontId="33" fillId="0" borderId="58" xfId="1356" applyFont="1" applyBorder="1" applyAlignment="1">
      <alignment horizontal="center" vertical="center"/>
    </xf>
    <xf numFmtId="0" fontId="33" fillId="0" borderId="58" xfId="1356" applyFont="1" applyBorder="1" applyAlignment="1">
      <alignment horizontal="left" wrapText="1"/>
    </xf>
    <xf numFmtId="2" fontId="33" fillId="0" borderId="58" xfId="1356" applyNumberFormat="1" applyFont="1" applyBorder="1" applyAlignment="1">
      <alignment horizontal="center" vertical="center"/>
    </xf>
    <xf numFmtId="0" fontId="33" fillId="0" borderId="58" xfId="1356" applyFont="1" applyBorder="1" applyAlignment="1">
      <alignment vertical="center"/>
    </xf>
    <xf numFmtId="0" fontId="69" fillId="0" borderId="58" xfId="1356" applyFont="1" applyBorder="1" applyAlignment="1">
      <alignment horizontal="center" vertical="center"/>
    </xf>
    <xf numFmtId="0" fontId="69" fillId="0" borderId="0" xfId="1356" applyFont="1" applyAlignment="1">
      <alignment horizontal="left" vertical="top"/>
    </xf>
    <xf numFmtId="0" fontId="69" fillId="0" borderId="58" xfId="1356" applyFont="1" applyBorder="1" applyAlignment="1">
      <alignment horizontal="center" vertical="center" wrapText="1"/>
    </xf>
    <xf numFmtId="0" fontId="229" fillId="40" borderId="58" xfId="1356" applyFont="1" applyFill="1" applyBorder="1" applyAlignment="1">
      <alignment horizontal="center"/>
    </xf>
    <xf numFmtId="0" fontId="33" fillId="0" borderId="58" xfId="1356" applyFont="1" applyBorder="1" applyAlignment="1">
      <alignment wrapText="1"/>
    </xf>
    <xf numFmtId="2" fontId="121" fillId="0" borderId="58" xfId="1356" applyNumberFormat="1" applyFont="1" applyBorder="1" applyAlignment="1">
      <alignment horizontal="center" vertical="center"/>
    </xf>
    <xf numFmtId="2" fontId="33" fillId="0" borderId="54" xfId="1356" applyNumberFormat="1" applyFont="1" applyBorder="1" applyAlignment="1">
      <alignment horizontal="center" vertical="center"/>
    </xf>
    <xf numFmtId="2" fontId="232" fillId="39" borderId="58" xfId="1356" applyNumberFormat="1" applyFont="1" applyFill="1" applyBorder="1" applyAlignment="1">
      <alignment horizontal="center" vertical="center"/>
    </xf>
    <xf numFmtId="2" fontId="69" fillId="0" borderId="58" xfId="1356" applyNumberFormat="1" applyFont="1" applyBorder="1" applyAlignment="1">
      <alignment horizontal="center" vertical="center"/>
    </xf>
    <xf numFmtId="9" fontId="69" fillId="0" borderId="58" xfId="1356" applyNumberFormat="1" applyFont="1" applyBorder="1" applyAlignment="1">
      <alignment horizontal="center" vertical="center"/>
    </xf>
    <xf numFmtId="2" fontId="69" fillId="0" borderId="58" xfId="1356" applyNumberFormat="1" applyFont="1" applyBorder="1" applyAlignment="1">
      <alignment vertical="center"/>
    </xf>
    <xf numFmtId="0" fontId="241" fillId="0" borderId="0" xfId="1356" applyFont="1" applyAlignment="1">
      <alignment horizontal="left"/>
    </xf>
    <xf numFmtId="0" fontId="69" fillId="0" borderId="58" xfId="1356" applyFont="1" applyBorder="1" applyAlignment="1">
      <alignment horizontal="right"/>
    </xf>
    <xf numFmtId="0" fontId="227" fillId="0" borderId="0" xfId="1357"/>
    <xf numFmtId="0" fontId="33" fillId="0" borderId="0" xfId="1357" applyFont="1"/>
    <xf numFmtId="0" fontId="69" fillId="0" borderId="0" xfId="1357" applyFont="1" applyAlignment="1">
      <alignment horizontal="center"/>
    </xf>
    <xf numFmtId="0" fontId="33" fillId="0" borderId="58" xfId="1357" applyFont="1" applyBorder="1" applyAlignment="1">
      <alignment horizontal="center" vertical="center"/>
    </xf>
    <xf numFmtId="0" fontId="33" fillId="0" borderId="58" xfId="1357" applyFont="1" applyBorder="1" applyAlignment="1">
      <alignment horizontal="left" wrapText="1"/>
    </xf>
    <xf numFmtId="2" fontId="33" fillId="0" borderId="58" xfId="1357" applyNumberFormat="1" applyFont="1" applyBorder="1" applyAlignment="1">
      <alignment horizontal="center" vertical="center"/>
    </xf>
    <xf numFmtId="0" fontId="33" fillId="0" borderId="58" xfId="1357" applyFont="1" applyBorder="1" applyAlignment="1">
      <alignment vertical="center"/>
    </xf>
    <xf numFmtId="0" fontId="69" fillId="0" borderId="58" xfId="1357" applyFont="1" applyBorder="1" applyAlignment="1">
      <alignment vertical="center"/>
    </xf>
    <xf numFmtId="0" fontId="69" fillId="0" borderId="58" xfId="1357" applyFont="1" applyBorder="1" applyAlignment="1">
      <alignment horizontal="center" vertical="center"/>
    </xf>
    <xf numFmtId="10" fontId="69" fillId="0" borderId="58" xfId="1357" applyNumberFormat="1" applyFont="1" applyBorder="1" applyAlignment="1">
      <alignment horizontal="center" vertical="center"/>
    </xf>
    <xf numFmtId="0" fontId="69" fillId="0" borderId="0" xfId="1357" applyFont="1" applyAlignment="1">
      <alignment horizontal="left" vertical="top"/>
    </xf>
    <xf numFmtId="0" fontId="69" fillId="0" borderId="58" xfId="1357" applyFont="1" applyBorder="1" applyAlignment="1">
      <alignment horizontal="center" vertical="center" wrapText="1"/>
    </xf>
    <xf numFmtId="0" fontId="229" fillId="40" borderId="58" xfId="1357" applyFont="1" applyFill="1" applyBorder="1" applyAlignment="1">
      <alignment horizontal="center"/>
    </xf>
    <xf numFmtId="0" fontId="33" fillId="0" borderId="58" xfId="1357" applyFont="1" applyBorder="1" applyAlignment="1">
      <alignment wrapText="1"/>
    </xf>
    <xf numFmtId="2" fontId="121" fillId="0" borderId="58" xfId="1357" applyNumberFormat="1" applyFont="1" applyBorder="1" applyAlignment="1">
      <alignment horizontal="center" vertical="center"/>
    </xf>
    <xf numFmtId="2" fontId="33" fillId="0" borderId="54" xfId="1357" applyNumberFormat="1" applyFont="1" applyBorder="1" applyAlignment="1">
      <alignment horizontal="center" vertical="center"/>
    </xf>
    <xf numFmtId="2" fontId="69" fillId="0" borderId="58" xfId="1357" applyNumberFormat="1" applyFont="1" applyBorder="1" applyAlignment="1">
      <alignment horizontal="center" vertical="center"/>
    </xf>
    <xf numFmtId="9" fontId="69" fillId="0" borderId="58" xfId="1357" applyNumberFormat="1" applyFont="1" applyBorder="1" applyAlignment="1">
      <alignment horizontal="center" vertical="center"/>
    </xf>
    <xf numFmtId="0" fontId="69" fillId="0" borderId="0" xfId="1357" applyFont="1" applyAlignment="1">
      <alignment horizontal="center" vertical="center"/>
    </xf>
    <xf numFmtId="0" fontId="70" fillId="0" borderId="58" xfId="1357" applyFont="1" applyBorder="1" applyAlignment="1">
      <alignment horizontal="right"/>
    </xf>
    <xf numFmtId="0" fontId="69" fillId="0" borderId="0" xfId="1357" applyFont="1" applyAlignment="1">
      <alignment horizontal="left" vertical="center"/>
    </xf>
    <xf numFmtId="0" fontId="227" fillId="0" borderId="0" xfId="1358"/>
    <xf numFmtId="0" fontId="33" fillId="0" borderId="0" xfId="1358" applyFont="1"/>
    <xf numFmtId="0" fontId="69" fillId="0" borderId="58" xfId="1358" applyFont="1" applyBorder="1" applyAlignment="1">
      <alignment horizontal="center" vertical="center" wrapText="1"/>
    </xf>
    <xf numFmtId="0" fontId="234" fillId="0" borderId="0" xfId="1358" applyFont="1"/>
    <xf numFmtId="0" fontId="231" fillId="0" borderId="0" xfId="1358" applyFont="1" applyAlignment="1">
      <alignment horizontal="center"/>
    </xf>
    <xf numFmtId="0" fontId="231" fillId="0" borderId="0" xfId="1358" applyFont="1"/>
    <xf numFmtId="0" fontId="231" fillId="0" borderId="0" xfId="1358" applyFont="1" applyAlignment="1">
      <alignment horizontal="left" vertical="top"/>
    </xf>
    <xf numFmtId="0" fontId="235" fillId="0" borderId="0" xfId="1358" applyFont="1" applyAlignment="1">
      <alignment horizontal="center"/>
    </xf>
    <xf numFmtId="0" fontId="231" fillId="0" borderId="58" xfId="1358" applyFont="1" applyBorder="1" applyAlignment="1">
      <alignment horizontal="center" vertical="center" wrapText="1"/>
    </xf>
    <xf numFmtId="0" fontId="216" fillId="38" borderId="58" xfId="1358" applyFont="1" applyFill="1" applyBorder="1" applyAlignment="1">
      <alignment horizontal="center" wrapText="1"/>
    </xf>
    <xf numFmtId="0" fontId="234" fillId="0" borderId="58" xfId="1358" applyFont="1" applyBorder="1" applyAlignment="1">
      <alignment horizontal="center" vertical="center" wrapText="1"/>
    </xf>
    <xf numFmtId="0" fontId="234" fillId="0" borderId="58" xfId="1358" applyFont="1" applyBorder="1" applyAlignment="1">
      <alignment wrapText="1"/>
    </xf>
    <xf numFmtId="0" fontId="69" fillId="0" borderId="0" xfId="1358" applyFont="1" applyAlignment="1">
      <alignment horizontal="left"/>
    </xf>
    <xf numFmtId="0" fontId="234" fillId="0" borderId="58" xfId="1358" applyFont="1" applyBorder="1" applyAlignment="1">
      <alignment horizontal="left" vertical="center" wrapText="1"/>
    </xf>
    <xf numFmtId="2" fontId="234" fillId="0" borderId="58" xfId="1358" applyNumberFormat="1" applyFont="1" applyBorder="1" applyAlignment="1">
      <alignment horizontal="center" vertical="center" wrapText="1"/>
    </xf>
    <xf numFmtId="0" fontId="231" fillId="0" borderId="58" xfId="1358" applyFont="1" applyBorder="1" applyAlignment="1">
      <alignment horizontal="right" vertical="center" wrapText="1"/>
    </xf>
    <xf numFmtId="0" fontId="231" fillId="0" borderId="58" xfId="1358" applyFont="1" applyBorder="1" applyAlignment="1">
      <alignment vertical="center" wrapText="1"/>
    </xf>
    <xf numFmtId="10" fontId="69" fillId="0" borderId="58" xfId="1358" applyNumberFormat="1" applyFont="1" applyBorder="1" applyAlignment="1">
      <alignment horizontal="right" vertical="center" wrapText="1"/>
    </xf>
    <xf numFmtId="0" fontId="234" fillId="0" borderId="58" xfId="1358" applyFont="1" applyBorder="1" applyAlignment="1">
      <alignment vertical="center" wrapText="1"/>
    </xf>
    <xf numFmtId="10" fontId="231" fillId="0" borderId="58" xfId="1358" applyNumberFormat="1" applyFont="1" applyBorder="1" applyAlignment="1">
      <alignment horizontal="center" vertical="center" wrapText="1"/>
    </xf>
    <xf numFmtId="0" fontId="237" fillId="0" borderId="0" xfId="1358" applyFont="1"/>
    <xf numFmtId="0" fontId="69" fillId="0" borderId="0" xfId="1358" applyFont="1" applyAlignment="1">
      <alignment horizontal="right"/>
    </xf>
    <xf numFmtId="0" fontId="231" fillId="0" borderId="0" xfId="1358" applyFont="1" applyAlignment="1">
      <alignment horizontal="center" vertical="center"/>
    </xf>
    <xf numFmtId="0" fontId="227" fillId="0" borderId="0" xfId="1359"/>
    <xf numFmtId="0" fontId="69" fillId="0" borderId="58" xfId="1359" applyFont="1" applyBorder="1" applyAlignment="1">
      <alignment horizontal="center" vertical="center" wrapText="1"/>
    </xf>
    <xf numFmtId="0" fontId="234" fillId="0" borderId="0" xfId="1359" applyFont="1"/>
    <xf numFmtId="0" fontId="231" fillId="0" borderId="0" xfId="1359" applyFont="1" applyAlignment="1">
      <alignment horizontal="center"/>
    </xf>
    <xf numFmtId="0" fontId="231" fillId="0" borderId="0" xfId="1359" applyFont="1" applyAlignment="1">
      <alignment horizontal="right"/>
    </xf>
    <xf numFmtId="0" fontId="231" fillId="0" borderId="0" xfId="1359" applyFont="1"/>
    <xf numFmtId="0" fontId="231" fillId="0" borderId="0" xfId="1359" applyFont="1" applyAlignment="1">
      <alignment horizontal="left" vertical="top"/>
    </xf>
    <xf numFmtId="0" fontId="235" fillId="0" borderId="0" xfId="1359" applyFont="1" applyAlignment="1">
      <alignment horizontal="center"/>
    </xf>
    <xf numFmtId="0" fontId="234" fillId="0" borderId="58" xfId="1359" applyFont="1" applyBorder="1" applyAlignment="1">
      <alignment wrapText="1"/>
    </xf>
    <xf numFmtId="0" fontId="216" fillId="41" borderId="58" xfId="1359" applyFont="1" applyFill="1" applyBorder="1" applyAlignment="1">
      <alignment horizontal="center" vertical="center"/>
    </xf>
    <xf numFmtId="0" fontId="234" fillId="0" borderId="58" xfId="1359" applyFont="1" applyBorder="1" applyAlignment="1">
      <alignment horizontal="center" vertical="center"/>
    </xf>
    <xf numFmtId="2" fontId="234" fillId="0" borderId="58" xfId="1359" applyNumberFormat="1" applyFont="1" applyBorder="1" applyAlignment="1">
      <alignment horizontal="center" vertical="center"/>
    </xf>
    <xf numFmtId="0" fontId="216" fillId="0" borderId="58" xfId="1359" applyFont="1" applyBorder="1" applyAlignment="1">
      <alignment horizontal="center"/>
    </xf>
    <xf numFmtId="0" fontId="231" fillId="0" borderId="58" xfId="1359" applyFont="1" applyBorder="1" applyAlignment="1">
      <alignment horizontal="center" vertical="center"/>
    </xf>
    <xf numFmtId="9" fontId="231" fillId="0" borderId="58" xfId="1359" applyNumberFormat="1" applyFont="1" applyBorder="1" applyAlignment="1">
      <alignment horizontal="center" vertical="center"/>
    </xf>
    <xf numFmtId="2" fontId="231" fillId="0" borderId="58" xfId="1359" applyNumberFormat="1" applyFont="1" applyBorder="1" applyAlignment="1">
      <alignment horizontal="center" vertical="center"/>
    </xf>
    <xf numFmtId="0" fontId="231" fillId="0" borderId="0" xfId="1359" applyFont="1" applyAlignment="1">
      <alignment horizontal="center" vertical="center"/>
    </xf>
    <xf numFmtId="0" fontId="234" fillId="0" borderId="58" xfId="1359" applyFont="1" applyBorder="1" applyAlignment="1">
      <alignment vertical="center"/>
    </xf>
    <xf numFmtId="0" fontId="227" fillId="0" borderId="0" xfId="1360"/>
    <xf numFmtId="0" fontId="33" fillId="0" borderId="58" xfId="1360" applyFont="1" applyBorder="1" applyAlignment="1">
      <alignment horizontal="center" vertical="center"/>
    </xf>
    <xf numFmtId="2" fontId="33" fillId="0" borderId="58" xfId="1360" applyNumberFormat="1" applyFont="1" applyBorder="1" applyAlignment="1">
      <alignment horizontal="center" vertical="center" wrapText="1"/>
    </xf>
    <xf numFmtId="0" fontId="69" fillId="0" borderId="58" xfId="1360" applyFont="1" applyBorder="1" applyAlignment="1">
      <alignment horizontal="center" vertical="center"/>
    </xf>
    <xf numFmtId="0" fontId="231" fillId="0" borderId="0" xfId="1360" applyFont="1" applyAlignment="1">
      <alignment horizontal="left"/>
    </xf>
    <xf numFmtId="0" fontId="69" fillId="0" borderId="58" xfId="1360" applyFont="1" applyBorder="1" applyAlignment="1">
      <alignment horizontal="center" vertical="center" wrapText="1"/>
    </xf>
    <xf numFmtId="0" fontId="234" fillId="0" borderId="0" xfId="1360" applyFont="1"/>
    <xf numFmtId="0" fontId="231" fillId="0" borderId="0" xfId="1360" applyFont="1" applyAlignment="1">
      <alignment horizontal="center"/>
    </xf>
    <xf numFmtId="0" fontId="231" fillId="0" borderId="0" xfId="1360" applyFont="1"/>
    <xf numFmtId="0" fontId="231" fillId="0" borderId="0" xfId="1360" applyFont="1" applyAlignment="1">
      <alignment horizontal="left" vertical="top"/>
    </xf>
    <xf numFmtId="0" fontId="216" fillId="41" borderId="58" xfId="1360" applyFont="1" applyFill="1" applyBorder="1" applyAlignment="1">
      <alignment horizontal="center" vertical="center"/>
    </xf>
    <xf numFmtId="0" fontId="234" fillId="0" borderId="0" xfId="1360" applyFont="1" applyAlignment="1">
      <alignment horizontal="left"/>
    </xf>
    <xf numFmtId="0" fontId="235" fillId="0" borderId="0" xfId="1360" applyFont="1" applyAlignment="1">
      <alignment horizontal="left"/>
    </xf>
    <xf numFmtId="0" fontId="234" fillId="0" borderId="0" xfId="1360" applyFont="1" applyAlignment="1">
      <alignment horizontal="left" vertical="center"/>
    </xf>
    <xf numFmtId="0" fontId="33" fillId="0" borderId="58" xfId="1360" applyFont="1" applyBorder="1" applyAlignment="1">
      <alignment horizontal="center" vertical="center" wrapText="1"/>
    </xf>
    <xf numFmtId="0" fontId="33" fillId="0" borderId="58" xfId="1360" applyFont="1" applyBorder="1" applyAlignment="1">
      <alignment horizontal="left" vertical="center" wrapText="1"/>
    </xf>
    <xf numFmtId="0" fontId="33" fillId="0" borderId="58" xfId="1360" applyFont="1" applyBorder="1" applyAlignment="1">
      <alignment horizontal="center" wrapText="1"/>
    </xf>
    <xf numFmtId="0" fontId="69" fillId="0" borderId="58" xfId="1360" applyFont="1" applyBorder="1" applyAlignment="1">
      <alignment horizontal="right" vertical="center" wrapText="1"/>
    </xf>
    <xf numFmtId="0" fontId="69" fillId="0" borderId="58" xfId="1360" applyFont="1" applyBorder="1" applyAlignment="1">
      <alignment horizontal="center" wrapText="1"/>
    </xf>
    <xf numFmtId="10" fontId="69" fillId="0" borderId="58" xfId="1360" applyNumberFormat="1" applyFont="1" applyBorder="1" applyAlignment="1">
      <alignment horizontal="center" vertical="center" wrapText="1"/>
    </xf>
    <xf numFmtId="0" fontId="234" fillId="0" borderId="0" xfId="1360" applyFont="1" applyAlignment="1">
      <alignment vertical="center"/>
    </xf>
    <xf numFmtId="0" fontId="33" fillId="0" borderId="0" xfId="1361" applyFont="1"/>
    <xf numFmtId="0" fontId="69" fillId="0" borderId="0" xfId="1361" applyFont="1"/>
    <xf numFmtId="2" fontId="33" fillId="0" borderId="58" xfId="1361" applyNumberFormat="1" applyFont="1" applyBorder="1" applyAlignment="1">
      <alignment horizontal="center" vertical="center" wrapText="1"/>
    </xf>
    <xf numFmtId="0" fontId="69" fillId="0" borderId="58" xfId="1361" applyFont="1" applyBorder="1" applyAlignment="1">
      <alignment horizontal="center" vertical="center" wrapText="1"/>
    </xf>
    <xf numFmtId="0" fontId="33" fillId="0" borderId="58" xfId="1361" applyFont="1" applyBorder="1" applyAlignment="1">
      <alignment wrapText="1"/>
    </xf>
    <xf numFmtId="0" fontId="33" fillId="0" borderId="58" xfId="1361" applyFont="1" applyBorder="1" applyAlignment="1">
      <alignment horizontal="center" vertical="center" wrapText="1"/>
    </xf>
    <xf numFmtId="0" fontId="33" fillId="0" borderId="58" xfId="1361" applyFont="1" applyBorder="1" applyAlignment="1">
      <alignment horizontal="left" vertical="center" wrapText="1"/>
    </xf>
    <xf numFmtId="0" fontId="33" fillId="0" borderId="58" xfId="1361" applyFont="1" applyBorder="1" applyAlignment="1">
      <alignment horizontal="center" wrapText="1"/>
    </xf>
    <xf numFmtId="0" fontId="69" fillId="0" borderId="58" xfId="1361" applyFont="1" applyBorder="1" applyAlignment="1">
      <alignment horizontal="center" wrapText="1"/>
    </xf>
    <xf numFmtId="0" fontId="69" fillId="0" borderId="0" xfId="1361" applyFont="1" applyAlignment="1">
      <alignment horizontal="center" vertical="center"/>
    </xf>
    <xf numFmtId="0" fontId="33" fillId="0" borderId="0" xfId="1361" applyFont="1" applyAlignment="1">
      <alignment horizontal="right"/>
    </xf>
    <xf numFmtId="0" fontId="33" fillId="0" borderId="0" xfId="1361" applyFont="1" applyAlignment="1">
      <alignment horizontal="center" vertical="center"/>
    </xf>
    <xf numFmtId="0" fontId="33" fillId="0" borderId="53" xfId="1361" applyFont="1" applyBorder="1" applyAlignment="1">
      <alignment horizontal="right"/>
    </xf>
    <xf numFmtId="0" fontId="236" fillId="0" borderId="58" xfId="1361" applyFont="1" applyBorder="1" applyAlignment="1">
      <alignment horizontal="center" vertical="center" wrapText="1"/>
    </xf>
    <xf numFmtId="0" fontId="69" fillId="0" borderId="58" xfId="1361" applyFont="1" applyBorder="1" applyAlignment="1">
      <alignment horizontal="right" wrapText="1"/>
    </xf>
    <xf numFmtId="10" fontId="69" fillId="0" borderId="58" xfId="1361" applyNumberFormat="1" applyFont="1" applyBorder="1" applyAlignment="1">
      <alignment horizontal="center" wrapText="1"/>
    </xf>
    <xf numFmtId="2" fontId="69" fillId="0" borderId="58" xfId="1361" applyNumberFormat="1" applyFont="1" applyBorder="1" applyAlignment="1">
      <alignment horizontal="center" wrapText="1"/>
    </xf>
    <xf numFmtId="0" fontId="69" fillId="5" borderId="58" xfId="1361" applyFont="1" applyFill="1" applyBorder="1" applyAlignment="1">
      <alignment wrapText="1"/>
    </xf>
    <xf numFmtId="0" fontId="69" fillId="5" borderId="58" xfId="1361" applyFont="1" applyFill="1" applyBorder="1" applyAlignment="1">
      <alignment horizontal="center" wrapText="1"/>
    </xf>
    <xf numFmtId="0" fontId="33" fillId="0" borderId="0" xfId="1362" applyFont="1"/>
    <xf numFmtId="0" fontId="69" fillId="0" borderId="0" xfId="1362" applyFont="1" applyAlignment="1">
      <alignment horizontal="center"/>
    </xf>
    <xf numFmtId="0" fontId="69" fillId="0" borderId="0" xfId="1362" applyFont="1"/>
    <xf numFmtId="0" fontId="33" fillId="0" borderId="58" xfId="1362" applyFont="1" applyBorder="1" applyAlignment="1">
      <alignment horizontal="center" vertical="center"/>
    </xf>
    <xf numFmtId="166" fontId="33" fillId="0" borderId="58" xfId="1362" applyNumberFormat="1" applyFont="1" applyBorder="1" applyAlignment="1">
      <alignment horizontal="center" vertical="center"/>
    </xf>
    <xf numFmtId="2" fontId="33" fillId="0" borderId="58" xfId="1362" applyNumberFormat="1" applyFont="1" applyBorder="1" applyAlignment="1">
      <alignment horizontal="center" vertical="center"/>
    </xf>
    <xf numFmtId="0" fontId="69" fillId="0" borderId="58" xfId="1362" applyFont="1" applyBorder="1" applyAlignment="1">
      <alignment horizontal="center" vertical="center" wrapText="1"/>
    </xf>
    <xf numFmtId="0" fontId="33" fillId="0" borderId="58" xfId="1362" applyFont="1" applyBorder="1" applyAlignment="1">
      <alignment wrapText="1"/>
    </xf>
    <xf numFmtId="0" fontId="33" fillId="0" borderId="58" xfId="1362" applyFont="1" applyBorder="1" applyAlignment="1">
      <alignment horizontal="center" vertical="center" wrapText="1"/>
    </xf>
    <xf numFmtId="0" fontId="33" fillId="0" borderId="58" xfId="1362" applyFont="1" applyBorder="1" applyAlignment="1">
      <alignment horizontal="center" wrapText="1"/>
    </xf>
    <xf numFmtId="0" fontId="69" fillId="0" borderId="58" xfId="1362" applyFont="1" applyBorder="1" applyAlignment="1">
      <alignment horizontal="center" wrapText="1"/>
    </xf>
    <xf numFmtId="0" fontId="69" fillId="0" borderId="0" xfId="1362" applyFont="1" applyAlignment="1">
      <alignment horizontal="center" vertical="center"/>
    </xf>
    <xf numFmtId="0" fontId="33" fillId="0" borderId="0" xfId="1362" applyFont="1" applyAlignment="1">
      <alignment horizontal="right"/>
    </xf>
    <xf numFmtId="0" fontId="33" fillId="0" borderId="0" xfId="1362" applyFont="1" applyAlignment="1">
      <alignment horizontal="center" vertical="center"/>
    </xf>
    <xf numFmtId="0" fontId="33" fillId="0" borderId="53" xfId="1362" applyFont="1" applyBorder="1" applyAlignment="1">
      <alignment horizontal="right"/>
    </xf>
    <xf numFmtId="0" fontId="236" fillId="0" borderId="58" xfId="1362" applyFont="1" applyBorder="1" applyAlignment="1">
      <alignment horizontal="center" vertical="center" wrapText="1"/>
    </xf>
    <xf numFmtId="0" fontId="69" fillId="0" borderId="58" xfId="1362" applyFont="1" applyBorder="1" applyAlignment="1">
      <alignment horizontal="right" wrapText="1"/>
    </xf>
    <xf numFmtId="2" fontId="69" fillId="0" borderId="58" xfId="1362" applyNumberFormat="1" applyFont="1" applyBorder="1" applyAlignment="1">
      <alignment horizontal="center" wrapText="1"/>
    </xf>
    <xf numFmtId="0" fontId="215" fillId="0" borderId="58" xfId="1362" applyFont="1" applyBorder="1" applyAlignment="1">
      <alignment horizontal="center" vertical="center" wrapText="1"/>
    </xf>
    <xf numFmtId="9" fontId="69" fillId="0" borderId="58" xfId="1362" applyNumberFormat="1" applyFont="1" applyBorder="1" applyAlignment="1">
      <alignment horizontal="center" wrapText="1"/>
    </xf>
    <xf numFmtId="0" fontId="229" fillId="5" borderId="58" xfId="1362" applyFont="1" applyFill="1" applyBorder="1" applyAlignment="1">
      <alignment wrapText="1"/>
    </xf>
    <xf numFmtId="0" fontId="229" fillId="5" borderId="58" xfId="1362" applyFont="1" applyFill="1" applyBorder="1" applyAlignment="1">
      <alignment horizontal="center" wrapText="1"/>
    </xf>
    <xf numFmtId="0" fontId="69" fillId="0" borderId="0" xfId="1362" applyFont="1"/>
    <xf numFmtId="0" fontId="227" fillId="0" borderId="0" xfId="1362"/>
    <xf numFmtId="0" fontId="69" fillId="0" borderId="55" xfId="1362" applyFont="1" applyBorder="1" applyAlignment="1">
      <alignment horizontal="center" vertical="center" wrapText="1"/>
    </xf>
    <xf numFmtId="0" fontId="16" fillId="0" borderId="56" xfId="1362" applyFont="1" applyBorder="1"/>
    <xf numFmtId="0" fontId="69" fillId="0" borderId="54" xfId="1362" applyFont="1" applyBorder="1" applyAlignment="1">
      <alignment horizontal="center" vertical="center" wrapText="1"/>
    </xf>
    <xf numFmtId="0" fontId="16" fillId="0" borderId="57" xfId="1362" applyFont="1" applyBorder="1"/>
    <xf numFmtId="0" fontId="228" fillId="0" borderId="0" xfId="1362" applyFont="1" applyAlignment="1">
      <alignment horizontal="center"/>
    </xf>
    <xf numFmtId="0" fontId="69" fillId="0" borderId="0" xfId="1362" applyFont="1" applyAlignment="1">
      <alignment horizontal="left" vertical="center"/>
    </xf>
    <xf numFmtId="0" fontId="231" fillId="0" borderId="0" xfId="1362" applyFont="1" applyAlignment="1">
      <alignment horizontal="left" vertical="top" wrapText="1"/>
    </xf>
    <xf numFmtId="0" fontId="69" fillId="0" borderId="0" xfId="1362" applyFont="1" applyAlignment="1">
      <alignment vertical="center"/>
    </xf>
    <xf numFmtId="0" fontId="33" fillId="0" borderId="0" xfId="1362" applyFont="1" applyAlignment="1">
      <alignment horizontal="right"/>
    </xf>
    <xf numFmtId="0" fontId="215" fillId="0" borderId="54" xfId="1361" applyFont="1" applyBorder="1" applyAlignment="1">
      <alignment horizontal="center" vertical="center" wrapText="1"/>
    </xf>
    <xf numFmtId="0" fontId="16" fillId="0" borderId="91" xfId="1361" applyFont="1" applyBorder="1" applyAlignment="1">
      <alignment vertical="center"/>
    </xf>
    <xf numFmtId="0" fontId="16" fillId="0" borderId="57" xfId="1361" applyFont="1" applyBorder="1" applyAlignment="1">
      <alignment vertical="center"/>
    </xf>
    <xf numFmtId="0" fontId="69" fillId="0" borderId="54" xfId="1361" applyFont="1" applyBorder="1" applyAlignment="1">
      <alignment horizontal="center" vertical="center" wrapText="1"/>
    </xf>
    <xf numFmtId="0" fontId="16" fillId="0" borderId="57" xfId="1361" applyFont="1" applyBorder="1"/>
    <xf numFmtId="0" fontId="69" fillId="0" borderId="55" xfId="1361" applyFont="1" applyBorder="1" applyAlignment="1">
      <alignment horizontal="center" vertical="center" wrapText="1"/>
    </xf>
    <xf numFmtId="0" fontId="16" fillId="0" borderId="56" xfId="1361" applyFont="1" applyBorder="1"/>
    <xf numFmtId="0" fontId="69" fillId="0" borderId="0" xfId="1361" applyFont="1" applyAlignment="1">
      <alignment horizontal="left" vertical="center"/>
    </xf>
    <xf numFmtId="0" fontId="227" fillId="0" borderId="0" xfId="1361"/>
    <xf numFmtId="0" fontId="231" fillId="0" borderId="0" xfId="1361" applyFont="1" applyAlignment="1">
      <alignment horizontal="left" vertical="top" wrapText="1"/>
    </xf>
    <xf numFmtId="0" fontId="69" fillId="0" borderId="0" xfId="1361" applyFont="1" applyAlignment="1">
      <alignment vertical="center"/>
    </xf>
    <xf numFmtId="0" fontId="33" fillId="0" borderId="0" xfId="1361" applyFont="1" applyAlignment="1">
      <alignment horizontal="right"/>
    </xf>
    <xf numFmtId="0" fontId="69" fillId="0" borderId="0" xfId="1361" applyFont="1"/>
    <xf numFmtId="0" fontId="234" fillId="0" borderId="0" xfId="1360" applyFont="1" applyAlignment="1">
      <alignment horizontal="left"/>
    </xf>
    <xf numFmtId="0" fontId="227" fillId="0" borderId="0" xfId="1360"/>
    <xf numFmtId="0" fontId="234" fillId="0" borderId="0" xfId="1360" applyFont="1" applyAlignment="1">
      <alignment horizontal="left" vertical="center"/>
    </xf>
    <xf numFmtId="0" fontId="235" fillId="0" borderId="0" xfId="1360" applyFont="1"/>
    <xf numFmtId="0" fontId="244" fillId="0" borderId="0" xfId="1360" applyFont="1"/>
    <xf numFmtId="0" fontId="246" fillId="0" borderId="54" xfId="1360" applyFont="1" applyBorder="1" applyAlignment="1">
      <alignment horizontal="center" vertical="center" wrapText="1"/>
    </xf>
    <xf numFmtId="0" fontId="16" fillId="0" borderId="57" xfId="1360" applyFont="1" applyBorder="1"/>
    <xf numFmtId="0" fontId="69" fillId="0" borderId="54" xfId="1360" applyFont="1" applyBorder="1" applyAlignment="1">
      <alignment horizontal="center" vertical="center" wrapText="1"/>
    </xf>
    <xf numFmtId="0" fontId="240" fillId="0" borderId="57" xfId="1360" applyFont="1" applyBorder="1"/>
    <xf numFmtId="0" fontId="69" fillId="0" borderId="55" xfId="1360" applyFont="1" applyBorder="1" applyAlignment="1">
      <alignment horizontal="center" vertical="center" wrapText="1"/>
    </xf>
    <xf numFmtId="0" fontId="240" fillId="0" borderId="59" xfId="1360" applyFont="1" applyBorder="1"/>
    <xf numFmtId="0" fontId="240" fillId="0" borderId="56" xfId="1360" applyFont="1" applyBorder="1"/>
    <xf numFmtId="0" fontId="69" fillId="0" borderId="0" xfId="1360" applyFont="1" applyAlignment="1">
      <alignment horizontal="left" vertical="center"/>
    </xf>
    <xf numFmtId="0" fontId="245" fillId="0" borderId="0" xfId="1360" applyFont="1" applyAlignment="1">
      <alignment vertical="center"/>
    </xf>
    <xf numFmtId="0" fontId="69" fillId="0" borderId="0" xfId="1360" applyFont="1" applyAlignment="1">
      <alignment vertical="center"/>
    </xf>
    <xf numFmtId="0" fontId="231" fillId="0" borderId="0" xfId="1360" applyFont="1" applyAlignment="1">
      <alignment horizontal="left"/>
    </xf>
    <xf numFmtId="0" fontId="69" fillId="0" borderId="0" xfId="1359" applyFont="1" applyAlignment="1">
      <alignment horizontal="left"/>
    </xf>
    <xf numFmtId="0" fontId="69" fillId="0" borderId="54" xfId="1359" applyFont="1" applyBorder="1" applyAlignment="1">
      <alignment horizontal="center" vertical="center" wrapText="1"/>
    </xf>
    <xf numFmtId="0" fontId="240" fillId="0" borderId="57" xfId="1359" applyFont="1" applyBorder="1"/>
    <xf numFmtId="0" fontId="235" fillId="0" borderId="54" xfId="1359" applyFont="1" applyBorder="1" applyAlignment="1">
      <alignment horizontal="center" vertical="center"/>
    </xf>
    <xf numFmtId="0" fontId="16" fillId="0" borderId="91" xfId="1359" applyFont="1" applyBorder="1"/>
    <xf numFmtId="0" fontId="16" fillId="0" borderId="57" xfId="1359" applyFont="1" applyBorder="1"/>
    <xf numFmtId="0" fontId="233" fillId="0" borderId="0" xfId="1360" applyFont="1" applyAlignment="1">
      <alignment horizontal="center"/>
    </xf>
    <xf numFmtId="0" fontId="231" fillId="0" borderId="0" xfId="1360" applyFont="1" applyAlignment="1">
      <alignment horizontal="left" wrapText="1"/>
    </xf>
    <xf numFmtId="0" fontId="227" fillId="0" borderId="0" xfId="1360" applyAlignment="1">
      <alignment wrapText="1"/>
    </xf>
    <xf numFmtId="0" fontId="235" fillId="0" borderId="54" xfId="1358" applyFont="1" applyBorder="1" applyAlignment="1">
      <alignment horizontal="center" vertical="center" wrapText="1"/>
    </xf>
    <xf numFmtId="0" fontId="16" fillId="0" borderId="91" xfId="1358" applyFont="1" applyBorder="1" applyAlignment="1">
      <alignment vertical="center"/>
    </xf>
    <xf numFmtId="0" fontId="16" fillId="0" borderId="57" xfId="1358" applyFont="1" applyBorder="1" applyAlignment="1">
      <alignment vertical="center"/>
    </xf>
    <xf numFmtId="0" fontId="69" fillId="0" borderId="55" xfId="1359" applyFont="1" applyBorder="1" applyAlignment="1">
      <alignment horizontal="center" vertical="center" wrapText="1"/>
    </xf>
    <xf numFmtId="0" fontId="240" fillId="0" borderId="56" xfId="1359" applyFont="1" applyBorder="1"/>
    <xf numFmtId="0" fontId="233" fillId="0" borderId="0" xfId="1359" applyFont="1" applyAlignment="1">
      <alignment horizontal="center"/>
    </xf>
    <xf numFmtId="0" fontId="227" fillId="0" borderId="0" xfId="1359"/>
    <xf numFmtId="0" fontId="231" fillId="0" borderId="0" xfId="1359" applyFont="1" applyAlignment="1">
      <alignment horizontal="left" vertical="center" wrapText="1"/>
    </xf>
    <xf numFmtId="0" fontId="227" fillId="0" borderId="0" xfId="1359" applyAlignment="1">
      <alignment vertical="center" wrapText="1"/>
    </xf>
    <xf numFmtId="0" fontId="235" fillId="0" borderId="0" xfId="1359" applyFont="1"/>
    <xf numFmtId="0" fontId="244" fillId="0" borderId="0" xfId="1359" applyFont="1"/>
    <xf numFmtId="0" fontId="69" fillId="0" borderId="0" xfId="1359" applyFont="1" applyAlignment="1">
      <alignment horizontal="left" vertical="center"/>
    </xf>
    <xf numFmtId="0" fontId="231" fillId="0" borderId="0" xfId="1358" applyFont="1" applyAlignment="1">
      <alignment horizontal="left" vertical="center" wrapText="1"/>
    </xf>
    <xf numFmtId="0" fontId="69" fillId="0" borderId="89" xfId="1358" applyFont="1" applyBorder="1" applyAlignment="1">
      <alignment horizontal="center" vertical="center" wrapText="1"/>
    </xf>
    <xf numFmtId="0" fontId="240" fillId="0" borderId="90" xfId="1358" applyFont="1" applyBorder="1"/>
    <xf numFmtId="0" fontId="69" fillId="0" borderId="54" xfId="1358" applyFont="1" applyBorder="1" applyAlignment="1">
      <alignment horizontal="center" vertical="center" wrapText="1"/>
    </xf>
    <xf numFmtId="0" fontId="240" fillId="0" borderId="57" xfId="1358" applyFont="1" applyBorder="1"/>
    <xf numFmtId="0" fontId="231" fillId="0" borderId="0" xfId="1358" applyFont="1" applyAlignment="1">
      <alignment horizontal="left" vertical="center"/>
    </xf>
    <xf numFmtId="0" fontId="227" fillId="0" borderId="0" xfId="1358" applyAlignment="1">
      <alignment horizontal="left" vertical="center"/>
    </xf>
    <xf numFmtId="0" fontId="69" fillId="0" borderId="0" xfId="1358" applyFont="1" applyAlignment="1">
      <alignment horizontal="left"/>
    </xf>
    <xf numFmtId="0" fontId="243" fillId="0" borderId="0" xfId="1358" applyFont="1" applyAlignment="1">
      <alignment horizontal="left"/>
    </xf>
    <xf numFmtId="0" fontId="235" fillId="0" borderId="53" xfId="1358" applyFont="1" applyBorder="1" applyAlignment="1">
      <alignment horizontal="center"/>
    </xf>
    <xf numFmtId="0" fontId="16" fillId="0" borderId="53" xfId="1358" applyFont="1" applyBorder="1"/>
    <xf numFmtId="0" fontId="69" fillId="0" borderId="54" xfId="1357" applyFont="1" applyBorder="1" applyAlignment="1">
      <alignment horizontal="center" vertical="center" wrapText="1"/>
    </xf>
    <xf numFmtId="0" fontId="16" fillId="0" borderId="57" xfId="1357" applyFont="1" applyBorder="1"/>
    <xf numFmtId="0" fontId="215" fillId="0" borderId="54" xfId="1357" applyFont="1" applyBorder="1" applyAlignment="1">
      <alignment horizontal="center" vertical="center" wrapText="1"/>
    </xf>
    <xf numFmtId="0" fontId="16" fillId="0" borderId="91" xfId="1357" applyFont="1" applyBorder="1"/>
    <xf numFmtId="0" fontId="228" fillId="0" borderId="0" xfId="1357" applyFont="1" applyAlignment="1">
      <alignment horizontal="center"/>
    </xf>
    <xf numFmtId="0" fontId="227" fillId="0" borderId="0" xfId="1357"/>
    <xf numFmtId="0" fontId="69" fillId="0" borderId="0" xfId="1357" applyFont="1" applyAlignment="1">
      <alignment horizontal="left" vertical="center"/>
    </xf>
    <xf numFmtId="0" fontId="227" fillId="0" borderId="0" xfId="1357" applyAlignment="1">
      <alignment vertical="center"/>
    </xf>
    <xf numFmtId="0" fontId="69" fillId="0" borderId="0" xfId="1357" applyFont="1" applyAlignment="1">
      <alignment horizontal="left" vertical="center" wrapText="1"/>
    </xf>
    <xf numFmtId="0" fontId="227" fillId="0" borderId="0" xfId="1357" applyAlignment="1">
      <alignment vertical="center" wrapText="1"/>
    </xf>
    <xf numFmtId="0" fontId="229" fillId="0" borderId="0" xfId="1357" applyFont="1" applyAlignment="1">
      <alignment horizontal="left" vertical="top"/>
    </xf>
    <xf numFmtId="0" fontId="244" fillId="0" borderId="0" xfId="1357" applyFont="1"/>
    <xf numFmtId="0" fontId="231" fillId="0" borderId="54" xfId="1357" applyFont="1" applyBorder="1" applyAlignment="1">
      <alignment horizontal="center" vertical="center" wrapText="1"/>
    </xf>
    <xf numFmtId="0" fontId="240" fillId="0" borderId="57" xfId="1357" applyFont="1" applyBorder="1"/>
    <xf numFmtId="0" fontId="231" fillId="0" borderId="55" xfId="1357" applyFont="1" applyBorder="1" applyAlignment="1">
      <alignment horizontal="center" vertical="center" wrapText="1"/>
    </xf>
    <xf numFmtId="0" fontId="16" fillId="0" borderId="56" xfId="1357" applyFont="1" applyBorder="1"/>
    <xf numFmtId="0" fontId="69" fillId="0" borderId="55" xfId="1357" applyFont="1" applyBorder="1" applyAlignment="1">
      <alignment horizontal="center" vertical="center" wrapText="1"/>
    </xf>
    <xf numFmtId="0" fontId="69" fillId="0" borderId="55" xfId="1355" applyFont="1" applyBorder="1" applyAlignment="1">
      <alignment horizontal="center" vertical="center" wrapText="1"/>
    </xf>
    <xf numFmtId="0" fontId="240" fillId="0" borderId="56" xfId="1355" applyFont="1" applyBorder="1"/>
    <xf numFmtId="0" fontId="69" fillId="0" borderId="54" xfId="1356" applyFont="1" applyBorder="1" applyAlignment="1">
      <alignment horizontal="center" vertical="center" wrapText="1"/>
    </xf>
    <xf numFmtId="0" fontId="16" fillId="0" borderId="57" xfId="1356" applyFont="1" applyBorder="1"/>
    <xf numFmtId="0" fontId="215" fillId="0" borderId="54" xfId="1356" applyFont="1" applyBorder="1" applyAlignment="1">
      <alignment horizontal="center" vertical="center" wrapText="1"/>
    </xf>
    <xf numFmtId="0" fontId="16" fillId="0" borderId="91" xfId="1356" applyFont="1" applyBorder="1"/>
    <xf numFmtId="0" fontId="228" fillId="0" borderId="0" xfId="1356" applyFont="1" applyAlignment="1">
      <alignment horizontal="center"/>
    </xf>
    <xf numFmtId="0" fontId="227" fillId="0" borderId="0" xfId="1356"/>
    <xf numFmtId="0" fontId="241" fillId="0" borderId="0" xfId="1356" applyFont="1" applyAlignment="1">
      <alignment horizontal="left"/>
    </xf>
    <xf numFmtId="0" fontId="242" fillId="0" borderId="0" xfId="1356" applyFont="1"/>
    <xf numFmtId="0" fontId="241" fillId="0" borderId="0" xfId="1356" applyFont="1" applyAlignment="1">
      <alignment horizontal="left" vertical="center" wrapText="1"/>
    </xf>
    <xf numFmtId="0" fontId="242" fillId="0" borderId="0" xfId="1356" applyFont="1" applyAlignment="1">
      <alignment vertical="center" wrapText="1"/>
    </xf>
    <xf numFmtId="0" fontId="229" fillId="0" borderId="0" xfId="1356" applyFont="1" applyAlignment="1">
      <alignment horizontal="left" vertical="top"/>
    </xf>
    <xf numFmtId="0" fontId="244" fillId="0" borderId="0" xfId="1356" applyFont="1"/>
    <xf numFmtId="0" fontId="231" fillId="0" borderId="54" xfId="1356" applyFont="1" applyBorder="1" applyAlignment="1">
      <alignment horizontal="center" vertical="center" wrapText="1"/>
    </xf>
    <xf numFmtId="0" fontId="231" fillId="0" borderId="55" xfId="1356" applyFont="1" applyBorder="1" applyAlignment="1">
      <alignment horizontal="center" vertical="center" wrapText="1"/>
    </xf>
    <xf numFmtId="0" fontId="16" fillId="0" borderId="56" xfId="1356" applyFont="1" applyBorder="1"/>
    <xf numFmtId="0" fontId="69" fillId="0" borderId="55" xfId="1356" applyFont="1" applyBorder="1" applyAlignment="1">
      <alignment horizontal="center" vertical="center" wrapText="1"/>
    </xf>
    <xf numFmtId="0" fontId="215" fillId="0" borderId="91" xfId="1354" applyFont="1" applyBorder="1" applyAlignment="1">
      <alignment horizontal="center" vertical="center" wrapText="1"/>
    </xf>
    <xf numFmtId="0" fontId="16" fillId="0" borderId="91" xfId="1354" applyFont="1" applyBorder="1" applyAlignment="1">
      <alignment vertical="center" wrapText="1"/>
    </xf>
    <xf numFmtId="0" fontId="69" fillId="0" borderId="54" xfId="1354" applyFont="1" applyBorder="1" applyAlignment="1">
      <alignment horizontal="center" vertical="center" wrapText="1"/>
    </xf>
    <xf numFmtId="0" fontId="16" fillId="0" borderId="57" xfId="1354" applyFont="1" applyBorder="1"/>
    <xf numFmtId="0" fontId="69" fillId="0" borderId="54" xfId="1355" applyFont="1" applyBorder="1" applyAlignment="1">
      <alignment horizontal="center" vertical="center" wrapText="1"/>
    </xf>
    <xf numFmtId="0" fontId="240" fillId="0" borderId="57" xfId="1355" applyFont="1" applyBorder="1"/>
    <xf numFmtId="0" fontId="228" fillId="0" borderId="0" xfId="1355" applyFont="1" applyAlignment="1">
      <alignment horizontal="center"/>
    </xf>
    <xf numFmtId="0" fontId="227" fillId="0" borderId="0" xfId="1355"/>
    <xf numFmtId="0" fontId="69" fillId="0" borderId="0" xfId="1355" applyFont="1" applyAlignment="1">
      <alignment horizontal="left" vertical="center"/>
    </xf>
    <xf numFmtId="0" fontId="227" fillId="0" borderId="0" xfId="1355" applyAlignment="1">
      <alignment vertical="center"/>
    </xf>
    <xf numFmtId="0" fontId="69" fillId="0" borderId="0" xfId="1355" applyFont="1" applyAlignment="1">
      <alignment horizontal="left" wrapText="1"/>
    </xf>
    <xf numFmtId="0" fontId="227" fillId="0" borderId="0" xfId="1355" applyAlignment="1">
      <alignment wrapText="1"/>
    </xf>
    <xf numFmtId="0" fontId="229" fillId="0" borderId="0" xfId="1355" applyFont="1" applyAlignment="1">
      <alignment horizontal="left" vertical="top"/>
    </xf>
    <xf numFmtId="0" fontId="244" fillId="0" borderId="0" xfId="1355" applyFont="1"/>
    <xf numFmtId="0" fontId="240" fillId="0" borderId="57" xfId="1355" applyFont="1" applyBorder="1" applyAlignment="1">
      <alignment vertical="center"/>
    </xf>
    <xf numFmtId="0" fontId="69" fillId="0" borderId="59" xfId="1354" applyFont="1" applyBorder="1" applyAlignment="1">
      <alignment horizontal="center" vertical="center" wrapText="1"/>
    </xf>
    <xf numFmtId="0" fontId="16" fillId="0" borderId="56" xfId="1354" applyFont="1" applyBorder="1"/>
    <xf numFmtId="0" fontId="228" fillId="0" borderId="0" xfId="1354" applyFont="1" applyAlignment="1">
      <alignment horizontal="center"/>
    </xf>
    <xf numFmtId="0" fontId="227" fillId="0" borderId="0" xfId="1354"/>
    <xf numFmtId="0" fontId="231" fillId="0" borderId="0" xfId="1354" applyFont="1" applyAlignment="1">
      <alignment horizontal="left" vertical="center"/>
    </xf>
    <xf numFmtId="0" fontId="227" fillId="0" borderId="0" xfId="1354" applyAlignment="1">
      <alignment vertical="center"/>
    </xf>
    <xf numFmtId="0" fontId="231" fillId="0" borderId="0" xfId="1354" applyFont="1" applyAlignment="1">
      <alignment horizontal="left" vertical="top" wrapText="1"/>
    </xf>
    <xf numFmtId="0" fontId="238" fillId="0" borderId="0" xfId="1354" applyFont="1" applyAlignment="1">
      <alignment wrapText="1"/>
    </xf>
    <xf numFmtId="0" fontId="229" fillId="0" borderId="53" xfId="1354" applyFont="1" applyBorder="1" applyAlignment="1">
      <alignment horizontal="right"/>
    </xf>
    <xf numFmtId="0" fontId="16" fillId="0" borderId="53" xfId="1354" applyFont="1" applyBorder="1"/>
    <xf numFmtId="0" fontId="69" fillId="0" borderId="89" xfId="1354" applyFont="1" applyBorder="1" applyAlignment="1">
      <alignment horizontal="center" vertical="center" wrapText="1"/>
    </xf>
    <xf numFmtId="0" fontId="16" fillId="0" borderId="90" xfId="1354" applyFont="1" applyBorder="1"/>
    <xf numFmtId="0" fontId="69" fillId="0" borderId="54" xfId="1354" applyFont="1" applyBorder="1" applyAlignment="1">
      <alignment horizontal="center" vertical="center"/>
    </xf>
    <xf numFmtId="0" fontId="16" fillId="0" borderId="57" xfId="1354" applyFont="1" applyBorder="1" applyAlignment="1">
      <alignment vertical="center"/>
    </xf>
    <xf numFmtId="0" fontId="69" fillId="0" borderId="0" xfId="1353" applyFont="1"/>
    <xf numFmtId="0" fontId="227" fillId="0" borderId="0" xfId="1353"/>
    <xf numFmtId="0" fontId="69" fillId="0" borderId="54" xfId="1353" applyFont="1" applyBorder="1" applyAlignment="1">
      <alignment horizontal="center" vertical="center" wrapText="1"/>
    </xf>
    <xf numFmtId="0" fontId="16" fillId="0" borderId="57" xfId="1353" applyFont="1" applyBorder="1"/>
    <xf numFmtId="0" fontId="69" fillId="0" borderId="54" xfId="1353" applyFont="1" applyBorder="1" applyAlignment="1">
      <alignment horizontal="center" vertical="center"/>
    </xf>
    <xf numFmtId="0" fontId="16" fillId="0" borderId="57" xfId="1353" applyFont="1" applyBorder="1" applyAlignment="1">
      <alignment vertical="center"/>
    </xf>
    <xf numFmtId="0" fontId="69" fillId="0" borderId="54" xfId="1353" applyFont="1" applyBorder="1" applyAlignment="1">
      <alignment horizontal="center" wrapText="1"/>
    </xf>
    <xf numFmtId="0" fontId="69" fillId="0" borderId="59" xfId="1353" applyFont="1" applyBorder="1" applyAlignment="1">
      <alignment horizontal="center" wrapText="1"/>
    </xf>
    <xf numFmtId="0" fontId="16" fillId="0" borderId="56" xfId="1353" applyFont="1" applyBorder="1"/>
    <xf numFmtId="0" fontId="215" fillId="0" borderId="0" xfId="1353" applyFont="1"/>
    <xf numFmtId="0" fontId="69" fillId="0" borderId="89" xfId="1353" applyFont="1" applyBorder="1" applyAlignment="1">
      <alignment horizontal="center" wrapText="1"/>
    </xf>
    <xf numFmtId="0" fontId="16" fillId="0" borderId="90" xfId="1353" applyFont="1" applyBorder="1"/>
    <xf numFmtId="0" fontId="215" fillId="0" borderId="54" xfId="1353" applyFont="1" applyBorder="1" applyAlignment="1">
      <alignment horizontal="center" vertical="center" wrapText="1"/>
    </xf>
    <xf numFmtId="0" fontId="215" fillId="0" borderId="91" xfId="1353" applyFont="1" applyBorder="1" applyAlignment="1">
      <alignment horizontal="center" vertical="center" wrapText="1"/>
    </xf>
    <xf numFmtId="0" fontId="215" fillId="0" borderId="95" xfId="1353" applyFont="1" applyBorder="1" applyAlignment="1">
      <alignment horizontal="center" vertical="center" wrapText="1"/>
    </xf>
    <xf numFmtId="0" fontId="228" fillId="0" borderId="0" xfId="1353" applyFont="1" applyAlignment="1">
      <alignment horizontal="center"/>
    </xf>
    <xf numFmtId="0" fontId="69" fillId="0" borderId="0" xfId="1353" applyFont="1" applyAlignment="1">
      <alignment horizontal="left" vertical="center"/>
    </xf>
    <xf numFmtId="0" fontId="227" fillId="0" borderId="0" xfId="1353" applyAlignment="1">
      <alignment vertical="center"/>
    </xf>
    <xf numFmtId="0" fontId="231" fillId="0" borderId="0" xfId="1353" applyFont="1" applyAlignment="1">
      <alignment horizontal="left" wrapText="1"/>
    </xf>
    <xf numFmtId="0" fontId="238" fillId="0" borderId="0" xfId="1353" applyFont="1" applyAlignment="1">
      <alignment wrapText="1"/>
    </xf>
    <xf numFmtId="0" fontId="69" fillId="0" borderId="0" xfId="1353" applyFont="1" applyAlignment="1">
      <alignment horizontal="left"/>
    </xf>
    <xf numFmtId="0" fontId="215" fillId="0" borderId="54" xfId="1360" applyFont="1" applyBorder="1" applyAlignment="1">
      <alignment horizontal="center" vertical="center" wrapText="1"/>
    </xf>
    <xf numFmtId="0" fontId="215" fillId="0" borderId="54" xfId="1355" applyFont="1" applyBorder="1" applyAlignment="1">
      <alignment horizontal="center" vertical="center" wrapText="1"/>
    </xf>
    <xf numFmtId="0" fontId="16" fillId="0" borderId="91" xfId="1355" applyFont="1" applyBorder="1"/>
    <xf numFmtId="0" fontId="16" fillId="0" borderId="57" xfId="1355" applyFont="1" applyBorder="1"/>
    <xf numFmtId="0" fontId="228" fillId="0" borderId="0" xfId="1358" applyFont="1" applyAlignment="1">
      <alignment horizontal="center"/>
    </xf>
    <xf numFmtId="0" fontId="215" fillId="0" borderId="0" xfId="1363" applyFont="1" applyAlignment="1">
      <alignment horizontal="center"/>
    </xf>
    <xf numFmtId="0" fontId="227" fillId="0" borderId="0" xfId="1363"/>
    <xf numFmtId="0" fontId="36" fillId="0" borderId="2" xfId="1337" applyFont="1" applyBorder="1" applyAlignment="1">
      <alignment horizontal="center" vertical="center" wrapText="1"/>
    </xf>
    <xf numFmtId="14" fontId="4" fillId="0" borderId="2" xfId="1337" applyNumberFormat="1" applyFont="1" applyBorder="1" applyAlignment="1">
      <alignment horizontal="center" vertical="center" wrapText="1"/>
    </xf>
    <xf numFmtId="0" fontId="6" fillId="0" borderId="0" xfId="1347" applyFont="1" applyAlignment="1">
      <alignment horizontal="center" vertical="center"/>
    </xf>
    <xf numFmtId="0" fontId="76" fillId="0" borderId="0" xfId="1312" applyFont="1" applyAlignment="1">
      <alignment horizontal="center" vertical="center"/>
    </xf>
    <xf numFmtId="0" fontId="21" fillId="0" borderId="0" xfId="1312" applyFont="1" applyAlignment="1">
      <alignment horizontal="left" vertical="center" wrapText="1"/>
    </xf>
    <xf numFmtId="2" fontId="4" fillId="0" borderId="4" xfId="1312" applyNumberFormat="1" applyFont="1" applyBorder="1" applyAlignment="1">
      <alignment horizontal="center" vertical="center" textRotation="90" wrapText="1"/>
    </xf>
    <xf numFmtId="0" fontId="4" fillId="0" borderId="5" xfId="1312" applyFont="1" applyBorder="1" applyAlignment="1">
      <alignment horizontal="center" vertical="center" textRotation="90" wrapText="1"/>
    </xf>
    <xf numFmtId="0" fontId="4" fillId="0" borderId="6" xfId="1312" applyFont="1" applyBorder="1" applyAlignment="1">
      <alignment horizontal="center" vertical="center" textRotation="90" wrapText="1"/>
    </xf>
    <xf numFmtId="0" fontId="36" fillId="0" borderId="4" xfId="1312" applyFont="1" applyBorder="1" applyAlignment="1">
      <alignment horizontal="center" vertical="center" wrapText="1"/>
    </xf>
    <xf numFmtId="0" fontId="36" fillId="0" borderId="5" xfId="1312" applyFont="1" applyBorder="1" applyAlignment="1">
      <alignment horizontal="center" vertical="center" wrapText="1"/>
    </xf>
    <xf numFmtId="0" fontId="36" fillId="0" borderId="6" xfId="1312" applyFont="1" applyBorder="1" applyAlignment="1">
      <alignment horizontal="center" vertical="center" wrapText="1"/>
    </xf>
    <xf numFmtId="2" fontId="4" fillId="0" borderId="4" xfId="1339" applyNumberFormat="1" applyFont="1" applyBorder="1" applyAlignment="1">
      <alignment horizontal="center" vertical="center" wrapText="1"/>
    </xf>
    <xf numFmtId="0" fontId="4" fillId="0" borderId="5" xfId="1339" applyFont="1" applyBorder="1" applyAlignment="1">
      <alignment horizontal="center" vertical="center" wrapText="1"/>
    </xf>
    <xf numFmtId="0" fontId="4" fillId="0" borderId="6" xfId="1339" applyFont="1" applyBorder="1" applyAlignment="1">
      <alignment horizontal="center" vertical="center" wrapText="1"/>
    </xf>
    <xf numFmtId="0" fontId="36" fillId="0" borderId="4" xfId="1339" applyFont="1" applyBorder="1" applyAlignment="1">
      <alignment horizontal="center" vertical="center" wrapText="1"/>
    </xf>
    <xf numFmtId="0" fontId="36" fillId="0" borderId="5" xfId="1339" applyFont="1" applyBorder="1" applyAlignment="1">
      <alignment horizontal="center" vertical="center" wrapText="1"/>
    </xf>
    <xf numFmtId="0" fontId="36" fillId="0" borderId="6" xfId="1339" applyFont="1" applyBorder="1" applyAlignment="1">
      <alignment horizontal="center" vertical="center" wrapText="1"/>
    </xf>
    <xf numFmtId="0" fontId="39" fillId="6" borderId="7" xfId="1339" applyFont="1" applyFill="1" applyBorder="1" applyAlignment="1">
      <alignment horizontal="center" vertical="center"/>
    </xf>
    <xf numFmtId="0" fontId="39" fillId="6" borderId="8" xfId="1339" applyFont="1" applyFill="1" applyBorder="1" applyAlignment="1">
      <alignment horizontal="center" vertical="center"/>
    </xf>
    <xf numFmtId="14" fontId="4" fillId="0" borderId="4" xfId="1339" applyNumberFormat="1" applyFont="1" applyBorder="1" applyAlignment="1">
      <alignment horizontal="center" vertical="center" wrapText="1"/>
    </xf>
    <xf numFmtId="14" fontId="4" fillId="0" borderId="5" xfId="1339" applyNumberFormat="1" applyFont="1" applyBorder="1" applyAlignment="1">
      <alignment horizontal="center" vertical="center" wrapText="1"/>
    </xf>
    <xf numFmtId="14" fontId="4" fillId="0" borderId="6" xfId="1339" applyNumberFormat="1" applyFont="1" applyBorder="1" applyAlignment="1">
      <alignment horizontal="center" vertical="center" wrapText="1"/>
    </xf>
    <xf numFmtId="2" fontId="4" fillId="0" borderId="5" xfId="1339" applyNumberFormat="1" applyFont="1" applyBorder="1" applyAlignment="1">
      <alignment horizontal="center" vertical="center" wrapText="1"/>
    </xf>
    <xf numFmtId="2" fontId="4" fillId="0" borderId="6" xfId="1339" applyNumberFormat="1" applyFont="1" applyBorder="1" applyAlignment="1">
      <alignment horizontal="center" vertical="center" wrapText="1"/>
    </xf>
    <xf numFmtId="0" fontId="4" fillId="0" borderId="2" xfId="55" applyFont="1" applyBorder="1" applyAlignment="1">
      <alignment horizontal="center" vertical="center" wrapText="1"/>
    </xf>
    <xf numFmtId="2" fontId="4" fillId="0" borderId="2" xfId="55" applyNumberFormat="1" applyFont="1" applyBorder="1" applyAlignment="1">
      <alignment horizontal="center" vertical="center" wrapText="1"/>
    </xf>
    <xf numFmtId="9" fontId="4" fillId="0" borderId="4" xfId="814" applyFont="1" applyFill="1" applyBorder="1" applyAlignment="1">
      <alignment horizontal="center" vertical="center"/>
    </xf>
    <xf numFmtId="9" fontId="4" fillId="0" borderId="5" xfId="814" applyFont="1" applyFill="1" applyBorder="1" applyAlignment="1">
      <alignment horizontal="center" vertical="center"/>
    </xf>
    <xf numFmtId="9" fontId="4" fillId="0" borderId="6" xfId="814" applyFont="1" applyFill="1" applyBorder="1" applyAlignment="1">
      <alignment horizontal="center" vertical="center"/>
    </xf>
    <xf numFmtId="0" fontId="25" fillId="0" borderId="0" xfId="55" applyFont="1" applyAlignment="1">
      <alignment horizontal="center" vertical="center"/>
    </xf>
    <xf numFmtId="0" fontId="36" fillId="0" borderId="2" xfId="55" applyFont="1" applyBorder="1" applyAlignment="1">
      <alignment horizontal="center" vertical="center" wrapText="1"/>
    </xf>
    <xf numFmtId="0" fontId="36" fillId="0" borderId="4" xfId="55" applyFont="1" applyBorder="1" applyAlignment="1">
      <alignment horizontal="center" vertical="center"/>
    </xf>
    <xf numFmtId="0" fontId="36" fillId="0" borderId="4" xfId="55" applyFont="1" applyBorder="1" applyAlignment="1">
      <alignment horizontal="left" vertical="center"/>
    </xf>
    <xf numFmtId="0" fontId="36" fillId="0" borderId="5" xfId="55" applyFont="1" applyBorder="1" applyAlignment="1">
      <alignment horizontal="left" vertical="center"/>
    </xf>
    <xf numFmtId="0" fontId="36" fillId="0" borderId="2" xfId="55" applyFont="1" applyBorder="1" applyAlignment="1">
      <alignment horizontal="center" vertical="center"/>
    </xf>
    <xf numFmtId="0" fontId="77" fillId="0" borderId="0" xfId="1314" applyFont="1" applyAlignment="1">
      <alignment horizontal="center" vertical="center"/>
    </xf>
    <xf numFmtId="0" fontId="21" fillId="0" borderId="7" xfId="1314" applyFont="1" applyBorder="1" applyAlignment="1">
      <alignment horizontal="center" vertical="center" wrapText="1"/>
    </xf>
    <xf numFmtId="0" fontId="21" fillId="0" borderId="8" xfId="1314" applyFont="1" applyBorder="1" applyAlignment="1">
      <alignment horizontal="center" vertical="center" wrapText="1"/>
    </xf>
    <xf numFmtId="0" fontId="21" fillId="0" borderId="4" xfId="1314" applyFont="1" applyBorder="1" applyAlignment="1">
      <alignment horizontal="center" vertical="center" wrapText="1"/>
    </xf>
    <xf numFmtId="0" fontId="21" fillId="0" borderId="6" xfId="1314" applyFont="1" applyBorder="1" applyAlignment="1">
      <alignment horizontal="center" vertical="center" wrapText="1"/>
    </xf>
    <xf numFmtId="0" fontId="21" fillId="0" borderId="9" xfId="1314" applyFont="1" applyBorder="1" applyAlignment="1">
      <alignment horizontal="center" vertical="center" wrapText="1"/>
    </xf>
    <xf numFmtId="0" fontId="21" fillId="0" borderId="11" xfId="1314" applyFont="1" applyBorder="1" applyAlignment="1">
      <alignment horizontal="center" vertical="center" wrapText="1"/>
    </xf>
    <xf numFmtId="0" fontId="21" fillId="0" borderId="14" xfId="1314" applyFont="1" applyBorder="1" applyAlignment="1">
      <alignment horizontal="center" vertical="center" wrapText="1"/>
    </xf>
    <xf numFmtId="0" fontId="21" fillId="0" borderId="18" xfId="1314" applyFont="1" applyBorder="1" applyAlignment="1">
      <alignment horizontal="center" vertical="center" wrapText="1"/>
    </xf>
    <xf numFmtId="0" fontId="21" fillId="0" borderId="4" xfId="1315" applyFont="1" applyBorder="1" applyAlignment="1">
      <alignment horizontal="center" vertical="center" wrapText="1"/>
    </xf>
    <xf numFmtId="0" fontId="21" fillId="0" borderId="6" xfId="1315" applyFont="1" applyBorder="1" applyAlignment="1">
      <alignment horizontal="center" vertical="center" wrapText="1"/>
    </xf>
    <xf numFmtId="0" fontId="21" fillId="0" borderId="7" xfId="1315" applyFont="1" applyBorder="1" applyAlignment="1">
      <alignment horizontal="center" vertical="center" wrapText="1"/>
    </xf>
    <xf numFmtId="0" fontId="21" fillId="0" borderId="8" xfId="1315" applyFont="1" applyBorder="1" applyAlignment="1">
      <alignment horizontal="center" vertical="center" wrapText="1"/>
    </xf>
    <xf numFmtId="0" fontId="21" fillId="0" borderId="4" xfId="1315" applyFont="1" applyBorder="1" applyAlignment="1">
      <alignment horizontal="center" vertical="center"/>
    </xf>
    <xf numFmtId="0" fontId="21" fillId="0" borderId="6" xfId="1315" applyFont="1" applyBorder="1" applyAlignment="1">
      <alignment horizontal="center" vertical="center"/>
    </xf>
    <xf numFmtId="170" fontId="4" fillId="0" borderId="2" xfId="851" applyNumberFormat="1" applyFont="1" applyBorder="1" applyAlignment="1">
      <alignment horizontal="center" vertical="center"/>
    </xf>
    <xf numFmtId="170" fontId="4" fillId="0" borderId="2" xfId="1323" applyNumberFormat="1" applyFont="1" applyBorder="1" applyAlignment="1">
      <alignment horizontal="center" vertical="center"/>
    </xf>
    <xf numFmtId="14" fontId="4" fillId="0" borderId="2" xfId="851" applyNumberFormat="1" applyFont="1" applyBorder="1" applyAlignment="1">
      <alignment horizontal="center" vertical="center"/>
    </xf>
    <xf numFmtId="9" fontId="4" fillId="0" borderId="2" xfId="851" applyNumberFormat="1" applyFont="1" applyBorder="1" applyAlignment="1">
      <alignment horizontal="center" vertical="center"/>
    </xf>
    <xf numFmtId="170" fontId="4" fillId="0" borderId="4" xfId="1323" applyNumberFormat="1" applyFont="1" applyBorder="1" applyAlignment="1">
      <alignment horizontal="center" vertical="center"/>
    </xf>
    <xf numFmtId="170" fontId="4" fillId="0" borderId="5" xfId="1323" applyNumberFormat="1" applyFont="1" applyBorder="1" applyAlignment="1">
      <alignment horizontal="center" vertical="center"/>
    </xf>
    <xf numFmtId="170" fontId="4" fillId="0" borderId="4" xfId="851" applyNumberFormat="1" applyFont="1" applyBorder="1" applyAlignment="1">
      <alignment horizontal="center" vertical="center"/>
    </xf>
    <xf numFmtId="170" fontId="4" fillId="0" borderId="5" xfId="851" applyNumberFormat="1" applyFont="1" applyBorder="1" applyAlignment="1">
      <alignment horizontal="center" vertical="center"/>
    </xf>
    <xf numFmtId="9" fontId="21" fillId="0" borderId="2" xfId="851" applyNumberFormat="1" applyFont="1" applyBorder="1" applyAlignment="1">
      <alignment horizontal="center" vertical="center" wrapText="1"/>
    </xf>
    <xf numFmtId="0" fontId="21" fillId="0" borderId="2" xfId="357" applyFont="1" applyBorder="1" applyAlignment="1">
      <alignment horizontal="center" vertical="center" wrapText="1"/>
    </xf>
    <xf numFmtId="0" fontId="21" fillId="0" borderId="4" xfId="357" applyFont="1" applyBorder="1" applyAlignment="1">
      <alignment horizontal="center" vertical="center"/>
    </xf>
    <xf numFmtId="0" fontId="21" fillId="0" borderId="5" xfId="357" applyFont="1" applyBorder="1" applyAlignment="1">
      <alignment horizontal="center" vertical="center"/>
    </xf>
    <xf numFmtId="0" fontId="21" fillId="0" borderId="2" xfId="357" applyFont="1" applyBorder="1" applyAlignment="1">
      <alignment horizontal="center" vertical="center"/>
    </xf>
    <xf numFmtId="0" fontId="21" fillId="0" borderId="6" xfId="357" applyFont="1" applyBorder="1" applyAlignment="1">
      <alignment horizontal="center" vertical="center"/>
    </xf>
    <xf numFmtId="0" fontId="77" fillId="0" borderId="0" xfId="357" applyFont="1" applyAlignment="1">
      <alignment horizontal="center" vertical="center"/>
    </xf>
    <xf numFmtId="0" fontId="36" fillId="0" borderId="0" xfId="358" applyFont="1" applyAlignment="1">
      <alignment horizontal="left" wrapText="1"/>
    </xf>
    <xf numFmtId="170" fontId="4" fillId="0" borderId="2" xfId="1306" applyNumberFormat="1" applyFont="1" applyBorder="1" applyAlignment="1">
      <alignment horizontal="center" vertical="center"/>
    </xf>
    <xf numFmtId="0" fontId="177" fillId="0" borderId="0" xfId="1315" applyFont="1" applyAlignment="1">
      <alignment horizontal="center" vertical="center"/>
    </xf>
    <xf numFmtId="0" fontId="21" fillId="0" borderId="4" xfId="357" applyFont="1" applyBorder="1" applyAlignment="1">
      <alignment horizontal="center" vertical="center" wrapText="1"/>
    </xf>
    <xf numFmtId="0" fontId="21" fillId="0" borderId="5" xfId="357" applyFont="1" applyBorder="1" applyAlignment="1">
      <alignment horizontal="center" vertical="center" wrapText="1"/>
    </xf>
    <xf numFmtId="9" fontId="21" fillId="0" borderId="2" xfId="357" applyNumberFormat="1" applyFont="1" applyBorder="1" applyAlignment="1">
      <alignment horizontal="center" vertical="center" wrapText="1"/>
    </xf>
    <xf numFmtId="9" fontId="4" fillId="0" borderId="0" xfId="357" applyNumberFormat="1" applyFont="1" applyAlignment="1">
      <alignment horizontal="center" vertical="center"/>
    </xf>
    <xf numFmtId="1" fontId="39" fillId="3" borderId="2" xfId="357" applyNumberFormat="1" applyFont="1" applyFill="1" applyBorder="1" applyAlignment="1">
      <alignment horizontal="center" vertical="center" wrapText="1"/>
    </xf>
    <xf numFmtId="1" fontId="36" fillId="3" borderId="2" xfId="357" applyNumberFormat="1" applyFont="1" applyFill="1" applyBorder="1" applyAlignment="1">
      <alignment horizontal="center" vertical="center" textRotation="90"/>
    </xf>
    <xf numFmtId="2" fontId="4" fillId="0" borderId="2" xfId="357" applyNumberFormat="1" applyFont="1" applyBorder="1" applyAlignment="1">
      <alignment horizontal="center" vertical="center"/>
    </xf>
    <xf numFmtId="170" fontId="4" fillId="0" borderId="2" xfId="357" applyNumberFormat="1" applyFont="1" applyBorder="1" applyAlignment="1">
      <alignment horizontal="center" vertical="center"/>
    </xf>
    <xf numFmtId="170" fontId="4" fillId="0" borderId="4" xfId="1306" applyNumberFormat="1" applyFont="1" applyBorder="1" applyAlignment="1">
      <alignment horizontal="center" vertical="center"/>
    </xf>
    <xf numFmtId="170" fontId="4" fillId="0" borderId="5" xfId="1306" applyNumberFormat="1" applyFont="1" applyBorder="1" applyAlignment="1">
      <alignment horizontal="center" vertical="center"/>
    </xf>
    <xf numFmtId="170" fontId="4" fillId="0" borderId="6" xfId="1306" applyNumberFormat="1" applyFont="1" applyBorder="1" applyAlignment="1">
      <alignment horizontal="center" vertical="center"/>
    </xf>
    <xf numFmtId="14" fontId="19" fillId="0" borderId="2" xfId="357" applyNumberFormat="1" applyFont="1" applyBorder="1" applyAlignment="1">
      <alignment horizontal="center" vertical="center"/>
    </xf>
    <xf numFmtId="0" fontId="36" fillId="0" borderId="3" xfId="1315" applyFont="1" applyBorder="1" applyAlignment="1">
      <alignment horizontal="left" vertical="center"/>
    </xf>
    <xf numFmtId="0" fontId="21" fillId="0" borderId="7" xfId="1318" applyFont="1" applyBorder="1" applyAlignment="1">
      <alignment horizontal="center" vertical="center" wrapText="1"/>
    </xf>
    <xf numFmtId="0" fontId="21" fillId="0" borderId="8" xfId="1318" applyFont="1" applyBorder="1" applyAlignment="1">
      <alignment horizontal="center" vertical="center" wrapText="1"/>
    </xf>
    <xf numFmtId="0" fontId="21" fillId="0" borderId="4" xfId="1318" applyFont="1" applyBorder="1" applyAlignment="1">
      <alignment horizontal="center" vertical="center"/>
    </xf>
    <xf numFmtId="0" fontId="21" fillId="0" borderId="6" xfId="1318" applyFont="1" applyBorder="1" applyAlignment="1">
      <alignment horizontal="center" vertical="center"/>
    </xf>
    <xf numFmtId="0" fontId="51" fillId="0" borderId="4" xfId="1318" applyFont="1" applyBorder="1" applyAlignment="1">
      <alignment horizontal="center" vertical="center" wrapText="1"/>
    </xf>
    <xf numFmtId="0" fontId="51" fillId="0" borderId="6" xfId="1318" applyFont="1" applyBorder="1" applyAlignment="1">
      <alignment horizontal="center" vertical="center" wrapText="1"/>
    </xf>
    <xf numFmtId="0" fontId="77" fillId="0" borderId="0" xfId="1318" applyFont="1" applyAlignment="1">
      <alignment horizontal="center" vertical="center"/>
    </xf>
    <xf numFmtId="0" fontId="21" fillId="0" borderId="3" xfId="1318" applyFont="1" applyBorder="1" applyAlignment="1">
      <alignment horizontal="left" vertical="center"/>
    </xf>
    <xf numFmtId="0" fontId="21" fillId="0" borderId="4" xfId="1318" applyFont="1" applyBorder="1" applyAlignment="1">
      <alignment horizontal="center" vertical="center" wrapText="1"/>
    </xf>
    <xf numFmtId="0" fontId="21" fillId="0" borderId="6" xfId="1318" applyFont="1" applyBorder="1" applyAlignment="1">
      <alignment horizontal="center" vertical="center" wrapText="1"/>
    </xf>
    <xf numFmtId="0" fontId="51" fillId="0" borderId="4" xfId="1315" applyFont="1" applyBorder="1" applyAlignment="1">
      <alignment horizontal="center" vertical="center" wrapText="1"/>
    </xf>
    <xf numFmtId="0" fontId="51" fillId="0" borderId="6" xfId="1315" applyFont="1" applyBorder="1" applyAlignment="1">
      <alignment horizontal="center" vertical="center" wrapText="1"/>
    </xf>
    <xf numFmtId="0" fontId="21" fillId="0" borderId="2" xfId="851" applyFont="1" applyBorder="1" applyAlignment="1">
      <alignment horizontal="center" vertical="center" wrapText="1"/>
    </xf>
    <xf numFmtId="0" fontId="21" fillId="0" borderId="2" xfId="851" applyFont="1" applyBorder="1" applyAlignment="1">
      <alignment horizontal="center" vertical="center"/>
    </xf>
    <xf numFmtId="0" fontId="21" fillId="0" borderId="4" xfId="851" applyFont="1" applyBorder="1" applyAlignment="1">
      <alignment horizontal="center" vertical="center" wrapText="1"/>
    </xf>
    <xf numFmtId="0" fontId="96" fillId="0" borderId="0" xfId="851" applyFont="1" applyAlignment="1">
      <alignment horizontal="center" vertical="center"/>
    </xf>
    <xf numFmtId="0" fontId="36" fillId="0" borderId="0" xfId="852" applyFont="1" applyAlignment="1">
      <alignment horizontal="left" wrapText="1"/>
    </xf>
    <xf numFmtId="0" fontId="21" fillId="0" borderId="4" xfId="851" applyFont="1" applyBorder="1" applyAlignment="1">
      <alignment horizontal="center" vertical="center"/>
    </xf>
    <xf numFmtId="0" fontId="21" fillId="0" borderId="5" xfId="851" applyFont="1" applyBorder="1" applyAlignment="1">
      <alignment horizontal="center" vertical="center"/>
    </xf>
    <xf numFmtId="0" fontId="21" fillId="0" borderId="5" xfId="851" applyFont="1" applyBorder="1" applyAlignment="1">
      <alignment horizontal="center" vertical="center" wrapText="1"/>
    </xf>
    <xf numFmtId="0" fontId="79" fillId="0" borderId="0" xfId="82" applyFont="1" applyAlignment="1">
      <alignment horizontal="center" vertical="center"/>
    </xf>
    <xf numFmtId="0" fontId="36" fillId="0" borderId="0" xfId="83" applyFont="1" applyAlignment="1">
      <alignment horizontal="left" vertical="center" wrapText="1"/>
    </xf>
    <xf numFmtId="0" fontId="36" fillId="0" borderId="2" xfId="82" applyFont="1" applyBorder="1" applyAlignment="1">
      <alignment horizontal="center" vertical="center" wrapText="1"/>
    </xf>
    <xf numFmtId="0" fontId="36" fillId="0" borderId="4" xfId="82" applyFont="1" applyBorder="1" applyAlignment="1">
      <alignment horizontal="center" vertical="center"/>
    </xf>
    <xf numFmtId="0" fontId="36" fillId="0" borderId="5" xfId="82" applyFont="1" applyBorder="1" applyAlignment="1">
      <alignment horizontal="center" vertical="center"/>
    </xf>
    <xf numFmtId="0" fontId="36" fillId="0" borderId="2" xfId="82" applyFont="1" applyBorder="1" applyAlignment="1">
      <alignment horizontal="center" vertical="center"/>
    </xf>
    <xf numFmtId="0" fontId="36" fillId="0" borderId="6" xfId="82" applyFont="1" applyBorder="1" applyAlignment="1">
      <alignment horizontal="center" vertical="center"/>
    </xf>
    <xf numFmtId="0" fontId="36" fillId="0" borderId="4" xfId="82" applyFont="1" applyBorder="1" applyAlignment="1">
      <alignment horizontal="center" vertical="center" wrapText="1"/>
    </xf>
    <xf numFmtId="0" fontId="36" fillId="0" borderId="5" xfId="82" applyFont="1" applyBorder="1" applyAlignment="1">
      <alignment horizontal="center" vertical="center" wrapText="1"/>
    </xf>
    <xf numFmtId="9" fontId="36" fillId="0" borderId="2" xfId="82" applyNumberFormat="1" applyFont="1" applyBorder="1" applyAlignment="1">
      <alignment horizontal="center" vertical="center" wrapText="1"/>
    </xf>
    <xf numFmtId="0" fontId="4" fillId="3" borderId="2" xfId="82" applyFont="1" applyFill="1" applyBorder="1" applyAlignment="1">
      <alignment horizontal="center" vertical="center"/>
    </xf>
    <xf numFmtId="0" fontId="36" fillId="0" borderId="7" xfId="43" applyFont="1" applyBorder="1" applyAlignment="1">
      <alignment horizontal="right" vertical="center" wrapText="1"/>
    </xf>
    <xf numFmtId="0" fontId="36" fillId="0" borderId="8" xfId="43" applyFont="1" applyBorder="1" applyAlignment="1">
      <alignment horizontal="right" vertical="center" wrapText="1"/>
    </xf>
    <xf numFmtId="0" fontId="36" fillId="0" borderId="7" xfId="55" applyFont="1" applyBorder="1" applyAlignment="1">
      <alignment horizontal="right" vertical="center"/>
    </xf>
    <xf numFmtId="0" fontId="36" fillId="0" borderId="8" xfId="55" applyFont="1" applyBorder="1" applyAlignment="1">
      <alignment horizontal="right" vertical="center"/>
    </xf>
    <xf numFmtId="0" fontId="36" fillId="0" borderId="7" xfId="55" applyFont="1" applyBorder="1" applyAlignment="1">
      <alignment horizontal="left" vertical="center"/>
    </xf>
    <xf numFmtId="0" fontId="36" fillId="0" borderId="10" xfId="55" applyFont="1" applyBorder="1" applyAlignment="1">
      <alignment horizontal="left" vertical="center"/>
    </xf>
    <xf numFmtId="0" fontId="36" fillId="0" borderId="8" xfId="55" applyFont="1" applyBorder="1" applyAlignment="1">
      <alignment horizontal="left" vertical="center"/>
    </xf>
    <xf numFmtId="2" fontId="4" fillId="3" borderId="2" xfId="814" applyNumberFormat="1" applyFont="1" applyFill="1" applyBorder="1" applyAlignment="1">
      <alignment horizontal="center" vertical="center"/>
    </xf>
    <xf numFmtId="2" fontId="4" fillId="0" borderId="2" xfId="55" applyNumberFormat="1" applyFont="1" applyBorder="1" applyAlignment="1">
      <alignment horizontal="center" vertical="center"/>
    </xf>
    <xf numFmtId="2" fontId="4" fillId="0" borderId="2" xfId="814" applyNumberFormat="1" applyFont="1" applyFill="1" applyBorder="1" applyAlignment="1">
      <alignment horizontal="center" vertical="center"/>
    </xf>
    <xf numFmtId="2" fontId="4" fillId="0" borderId="2" xfId="814" applyNumberFormat="1" applyFont="1" applyBorder="1" applyAlignment="1">
      <alignment horizontal="center" vertical="center"/>
    </xf>
    <xf numFmtId="14" fontId="4" fillId="0" borderId="2" xfId="82" applyNumberFormat="1" applyFont="1" applyBorder="1" applyAlignment="1">
      <alignment horizontal="center" vertical="center"/>
    </xf>
    <xf numFmtId="1" fontId="53" fillId="3" borderId="4" xfId="82" applyNumberFormat="1" applyFont="1" applyFill="1" applyBorder="1" applyAlignment="1">
      <alignment horizontal="center" vertical="center" wrapText="1"/>
    </xf>
    <xf numFmtId="1" fontId="53" fillId="3" borderId="5" xfId="82" applyNumberFormat="1" applyFont="1" applyFill="1" applyBorder="1" applyAlignment="1">
      <alignment horizontal="center" vertical="center" wrapText="1"/>
    </xf>
    <xf numFmtId="1" fontId="53" fillId="3" borderId="6" xfId="82" applyNumberFormat="1" applyFont="1" applyFill="1" applyBorder="1" applyAlignment="1">
      <alignment horizontal="center" vertical="center" wrapText="1"/>
    </xf>
    <xf numFmtId="0" fontId="36" fillId="0" borderId="0" xfId="83" applyFont="1" applyAlignment="1">
      <alignment horizontal="left" vertical="center"/>
    </xf>
    <xf numFmtId="0" fontId="77" fillId="0" borderId="0" xfId="83" applyFont="1" applyAlignment="1">
      <alignment horizontal="center" vertical="center"/>
    </xf>
    <xf numFmtId="0" fontId="36" fillId="0" borderId="0" xfId="83" applyFont="1" applyAlignment="1">
      <alignment horizontal="left" wrapText="1"/>
    </xf>
    <xf numFmtId="1" fontId="4" fillId="3" borderId="4" xfId="82" applyNumberFormat="1" applyFont="1" applyFill="1" applyBorder="1" applyAlignment="1">
      <alignment horizontal="center" vertical="center"/>
    </xf>
    <xf numFmtId="1" fontId="4" fillId="3" borderId="5" xfId="82" applyNumberFormat="1" applyFont="1" applyFill="1" applyBorder="1" applyAlignment="1">
      <alignment horizontal="center" vertical="center"/>
    </xf>
    <xf numFmtId="1" fontId="4" fillId="3" borderId="6" xfId="82" applyNumberFormat="1" applyFont="1" applyFill="1" applyBorder="1" applyAlignment="1">
      <alignment horizontal="center" vertical="center"/>
    </xf>
    <xf numFmtId="2" fontId="4" fillId="0" borderId="4" xfId="82" applyNumberFormat="1" applyFont="1" applyBorder="1" applyAlignment="1">
      <alignment horizontal="center" vertical="center"/>
    </xf>
    <xf numFmtId="2" fontId="4" fillId="0" borderId="5" xfId="82" applyNumberFormat="1" applyFont="1" applyBorder="1" applyAlignment="1">
      <alignment horizontal="center" vertical="center"/>
    </xf>
    <xf numFmtId="2" fontId="4" fillId="0" borderId="6" xfId="82" applyNumberFormat="1" applyFont="1" applyBorder="1" applyAlignment="1">
      <alignment horizontal="center" vertical="center"/>
    </xf>
    <xf numFmtId="0" fontId="5" fillId="0" borderId="2" xfId="55" applyFont="1" applyBorder="1" applyAlignment="1">
      <alignment horizontal="center" vertical="center"/>
    </xf>
    <xf numFmtId="10" fontId="5" fillId="0" borderId="2" xfId="55" applyNumberFormat="1" applyFont="1" applyBorder="1" applyAlignment="1">
      <alignment horizontal="center" vertical="center"/>
    </xf>
    <xf numFmtId="0" fontId="36" fillId="0" borderId="3" xfId="83" applyFont="1" applyBorder="1" applyAlignment="1">
      <alignment vertical="center"/>
    </xf>
    <xf numFmtId="0" fontId="36" fillId="0" borderId="2" xfId="83" applyFont="1" applyBorder="1" applyAlignment="1">
      <alignment horizontal="center" vertical="center" wrapText="1"/>
    </xf>
    <xf numFmtId="0" fontId="36" fillId="0" borderId="3" xfId="83" applyFont="1" applyBorder="1" applyAlignment="1">
      <alignment horizontal="right" vertical="center"/>
    </xf>
    <xf numFmtId="0" fontId="36" fillId="0" borderId="4" xfId="83" applyFont="1" applyBorder="1" applyAlignment="1">
      <alignment horizontal="center" vertical="center" wrapText="1"/>
    </xf>
    <xf numFmtId="0" fontId="36" fillId="0" borderId="6" xfId="83" applyFont="1" applyBorder="1" applyAlignment="1">
      <alignment horizontal="center" vertical="center" wrapText="1"/>
    </xf>
    <xf numFmtId="2" fontId="4" fillId="0" borderId="4" xfId="120" applyNumberFormat="1" applyFont="1" applyBorder="1" applyAlignment="1">
      <alignment horizontal="center" vertical="center"/>
    </xf>
    <xf numFmtId="2" fontId="4" fillId="0" borderId="5" xfId="120" applyNumberFormat="1" applyFont="1" applyBorder="1" applyAlignment="1">
      <alignment horizontal="center" vertical="center"/>
    </xf>
    <xf numFmtId="0" fontId="36" fillId="0" borderId="4" xfId="112" applyFont="1" applyBorder="1" applyAlignment="1">
      <alignment horizontal="center" vertical="center" textRotation="90" wrapText="1"/>
    </xf>
    <xf numFmtId="0" fontId="36" fillId="0" borderId="5" xfId="112" applyFont="1" applyBorder="1" applyAlignment="1">
      <alignment horizontal="center" vertical="center" textRotation="90"/>
    </xf>
    <xf numFmtId="0" fontId="36" fillId="0" borderId="6" xfId="112" applyFont="1" applyBorder="1" applyAlignment="1">
      <alignment horizontal="center" vertical="center" textRotation="90"/>
    </xf>
    <xf numFmtId="0" fontId="36" fillId="0" borderId="2" xfId="112" applyFont="1" applyBorder="1" applyAlignment="1">
      <alignment horizontal="center" vertical="center"/>
    </xf>
    <xf numFmtId="2" fontId="4" fillId="0" borderId="6" xfId="120" applyNumberFormat="1" applyFont="1" applyBorder="1" applyAlignment="1">
      <alignment horizontal="center" vertical="center"/>
    </xf>
    <xf numFmtId="9" fontId="4" fillId="0" borderId="4" xfId="120" applyFont="1" applyBorder="1" applyAlignment="1">
      <alignment horizontal="center" vertical="center"/>
    </xf>
    <xf numFmtId="9" fontId="4" fillId="0" borderId="5" xfId="120" applyFont="1" applyBorder="1" applyAlignment="1">
      <alignment horizontal="center" vertical="center"/>
    </xf>
    <xf numFmtId="9" fontId="4" fillId="0" borderId="6" xfId="120" applyFont="1" applyBorder="1" applyAlignment="1">
      <alignment horizontal="center" vertical="center"/>
    </xf>
    <xf numFmtId="165" fontId="4" fillId="0" borderId="4" xfId="120" applyNumberFormat="1" applyFont="1" applyBorder="1" applyAlignment="1">
      <alignment horizontal="center" vertical="center"/>
    </xf>
    <xf numFmtId="165" fontId="4" fillId="0" borderId="5" xfId="120" applyNumberFormat="1" applyFont="1" applyBorder="1" applyAlignment="1">
      <alignment horizontal="center" vertical="center"/>
    </xf>
    <xf numFmtId="165" fontId="4" fillId="0" borderId="6" xfId="120" applyNumberFormat="1" applyFont="1" applyBorder="1" applyAlignment="1">
      <alignment horizontal="center" vertical="center"/>
    </xf>
    <xf numFmtId="166" fontId="4" fillId="3" borderId="4" xfId="814" applyNumberFormat="1" applyFont="1" applyFill="1" applyBorder="1" applyAlignment="1">
      <alignment horizontal="center" vertical="center"/>
    </xf>
    <xf numFmtId="166" fontId="4" fillId="3" borderId="5" xfId="814" applyNumberFormat="1" applyFont="1" applyFill="1" applyBorder="1" applyAlignment="1">
      <alignment horizontal="center" vertical="center"/>
    </xf>
    <xf numFmtId="166" fontId="4" fillId="3" borderId="6" xfId="814" applyNumberFormat="1" applyFont="1" applyFill="1" applyBorder="1" applyAlignment="1">
      <alignment horizontal="center" vertical="center"/>
    </xf>
    <xf numFmtId="166" fontId="4" fillId="0" borderId="4" xfId="814" applyNumberFormat="1" applyFont="1" applyBorder="1" applyAlignment="1">
      <alignment horizontal="center" vertical="center"/>
    </xf>
    <xf numFmtId="166" fontId="4" fillId="0" borderId="5" xfId="814" applyNumberFormat="1" applyFont="1" applyBorder="1" applyAlignment="1">
      <alignment horizontal="center" vertical="center"/>
    </xf>
    <xf numFmtId="166" fontId="4" fillId="0" borderId="6" xfId="814" applyNumberFormat="1" applyFont="1" applyBorder="1" applyAlignment="1">
      <alignment horizontal="center" vertical="center"/>
    </xf>
    <xf numFmtId="0" fontId="36" fillId="0" borderId="7" xfId="55" applyFont="1" applyBorder="1" applyAlignment="1">
      <alignment horizontal="right" vertical="center" wrapText="1"/>
    </xf>
    <xf numFmtId="0" fontId="36" fillId="0" borderId="8" xfId="55" applyFont="1" applyBorder="1" applyAlignment="1">
      <alignment horizontal="right" vertical="center" wrapText="1"/>
    </xf>
    <xf numFmtId="0" fontId="36" fillId="0" borderId="2" xfId="55" applyFont="1" applyBorder="1" applyAlignment="1">
      <alignment horizontal="left" vertical="center"/>
    </xf>
    <xf numFmtId="0" fontId="4" fillId="0" borderId="4" xfId="814" applyNumberFormat="1" applyFont="1" applyBorder="1" applyAlignment="1">
      <alignment horizontal="center" vertical="center"/>
    </xf>
    <xf numFmtId="0" fontId="4" fillId="0" borderId="5" xfId="814" applyNumberFormat="1" applyFont="1" applyBorder="1" applyAlignment="1">
      <alignment horizontal="center" vertical="center"/>
    </xf>
    <xf numFmtId="0" fontId="4" fillId="0" borderId="6" xfId="814" applyNumberFormat="1" applyFont="1" applyBorder="1" applyAlignment="1">
      <alignment horizontal="center" vertical="center"/>
    </xf>
    <xf numFmtId="0" fontId="4" fillId="0" borderId="4" xfId="55" applyFont="1" applyBorder="1" applyAlignment="1">
      <alignment horizontal="center" vertical="center" wrapText="1"/>
    </xf>
    <xf numFmtId="0" fontId="4" fillId="0" borderId="5" xfId="55" applyFont="1" applyBorder="1" applyAlignment="1">
      <alignment horizontal="center" vertical="center" wrapText="1"/>
    </xf>
    <xf numFmtId="0" fontId="4" fillId="0" borderId="6" xfId="55" applyFont="1" applyBorder="1" applyAlignment="1">
      <alignment horizontal="center" vertical="center" wrapText="1"/>
    </xf>
    <xf numFmtId="0" fontId="50" fillId="3" borderId="7" xfId="73" applyFont="1" applyFill="1" applyBorder="1" applyAlignment="1">
      <alignment horizontal="right" vertical="center" wrapText="1"/>
    </xf>
    <xf numFmtId="0" fontId="50" fillId="3" borderId="8" xfId="73" applyFont="1" applyFill="1" applyBorder="1" applyAlignment="1">
      <alignment horizontal="right" vertical="center" wrapText="1"/>
    </xf>
    <xf numFmtId="0" fontId="36" fillId="0" borderId="4" xfId="1314" applyFont="1" applyBorder="1" applyAlignment="1">
      <alignment horizontal="center" vertical="center" wrapText="1"/>
    </xf>
    <xf numFmtId="0" fontId="36" fillId="0" borderId="5" xfId="1314" applyFont="1" applyBorder="1" applyAlignment="1">
      <alignment horizontal="center" vertical="center" wrapText="1"/>
    </xf>
    <xf numFmtId="0" fontId="36" fillId="0" borderId="6" xfId="1314" applyFont="1" applyBorder="1" applyAlignment="1">
      <alignment horizontal="center" vertical="center" wrapText="1"/>
    </xf>
    <xf numFmtId="2" fontId="4" fillId="0" borderId="2" xfId="1324" applyNumberFormat="1" applyFont="1" applyBorder="1" applyAlignment="1">
      <alignment horizontal="center" vertical="center"/>
    </xf>
    <xf numFmtId="2" fontId="4" fillId="0" borderId="2" xfId="1324" applyNumberFormat="1" applyFont="1" applyBorder="1" applyAlignment="1">
      <alignment horizontal="center" vertical="center" wrapText="1"/>
    </xf>
    <xf numFmtId="0" fontId="21" fillId="0" borderId="4" xfId="1314" applyFont="1" applyBorder="1" applyAlignment="1">
      <alignment horizontal="center" vertical="center"/>
    </xf>
    <xf numFmtId="0" fontId="21" fillId="0" borderId="6" xfId="1314" applyFont="1" applyBorder="1" applyAlignment="1">
      <alignment horizontal="center" vertical="center"/>
    </xf>
    <xf numFmtId="0" fontId="51" fillId="0" borderId="4" xfId="1314" applyFont="1" applyBorder="1" applyAlignment="1">
      <alignment horizontal="center" vertical="center" wrapText="1"/>
    </xf>
    <xf numFmtId="0" fontId="51" fillId="0" borderId="6" xfId="1314" applyFont="1" applyBorder="1" applyAlignment="1">
      <alignment horizontal="center" vertical="center" wrapText="1"/>
    </xf>
    <xf numFmtId="0" fontId="141" fillId="6" borderId="7" xfId="1314" applyFont="1" applyFill="1" applyBorder="1" applyAlignment="1">
      <alignment horizontal="center" vertical="center"/>
    </xf>
    <xf numFmtId="0" fontId="141" fillId="6" borderId="8" xfId="1314" applyFont="1" applyFill="1" applyBorder="1" applyAlignment="1">
      <alignment horizontal="center" vertical="center"/>
    </xf>
    <xf numFmtId="14" fontId="4" fillId="0" borderId="4" xfId="1314" applyNumberFormat="1" applyFont="1" applyBorder="1" applyAlignment="1">
      <alignment horizontal="center" vertical="center"/>
    </xf>
    <xf numFmtId="14" fontId="4" fillId="0" borderId="5" xfId="1314" applyNumberFormat="1" applyFont="1" applyBorder="1" applyAlignment="1">
      <alignment horizontal="center" vertical="center"/>
    </xf>
    <xf numFmtId="14" fontId="4" fillId="0" borderId="6" xfId="1314" applyNumberFormat="1" applyFont="1" applyBorder="1" applyAlignment="1">
      <alignment horizontal="center" vertical="center"/>
    </xf>
    <xf numFmtId="0" fontId="4" fillId="0" borderId="2" xfId="1324" applyFont="1" applyBorder="1" applyAlignment="1">
      <alignment horizontal="center" vertical="center" wrapText="1"/>
    </xf>
    <xf numFmtId="14" fontId="4" fillId="0" borderId="4" xfId="1324" applyNumberFormat="1" applyFont="1" applyBorder="1" applyAlignment="1">
      <alignment horizontal="center" vertical="center" wrapText="1"/>
    </xf>
    <xf numFmtId="14" fontId="4" fillId="0" borderId="5" xfId="1324" applyNumberFormat="1" applyFont="1" applyBorder="1" applyAlignment="1">
      <alignment horizontal="center" vertical="center" wrapText="1"/>
    </xf>
    <xf numFmtId="14" fontId="4" fillId="0" borderId="6" xfId="1324" applyNumberFormat="1" applyFont="1" applyBorder="1" applyAlignment="1">
      <alignment horizontal="center" vertical="center" wrapText="1"/>
    </xf>
    <xf numFmtId="0" fontId="176" fillId="0" borderId="2" xfId="55" applyFont="1" applyBorder="1" applyAlignment="1">
      <alignment horizontal="left" vertical="center"/>
    </xf>
    <xf numFmtId="0" fontId="36" fillId="0" borderId="7" xfId="81" applyFont="1" applyBorder="1" applyAlignment="1">
      <alignment horizontal="right" vertical="center" wrapText="1"/>
    </xf>
    <xf numFmtId="0" fontId="36" fillId="0" borderId="8" xfId="81" applyFont="1" applyBorder="1" applyAlignment="1">
      <alignment horizontal="right" vertical="center" wrapText="1"/>
    </xf>
    <xf numFmtId="2" fontId="4" fillId="0" borderId="4" xfId="1324" applyNumberFormat="1" applyFont="1" applyBorder="1" applyAlignment="1">
      <alignment horizontal="center" vertical="center" textRotation="90" wrapText="1"/>
    </xf>
    <xf numFmtId="2" fontId="4" fillId="0" borderId="5" xfId="1324" applyNumberFormat="1" applyFont="1" applyBorder="1" applyAlignment="1">
      <alignment horizontal="center" vertical="center" textRotation="90" wrapText="1"/>
    </xf>
    <xf numFmtId="2" fontId="4" fillId="0" borderId="6" xfId="1324" applyNumberFormat="1" applyFont="1" applyBorder="1" applyAlignment="1">
      <alignment horizontal="center" vertical="center" textRotation="90" wrapText="1"/>
    </xf>
    <xf numFmtId="2" fontId="4" fillId="3" borderId="2" xfId="1324" applyNumberFormat="1" applyFont="1" applyFill="1" applyBorder="1" applyAlignment="1">
      <alignment horizontal="center" vertical="center" wrapText="1"/>
    </xf>
    <xf numFmtId="2" fontId="4" fillId="0" borderId="4" xfId="1324" applyNumberFormat="1" applyFont="1" applyBorder="1" applyAlignment="1">
      <alignment horizontal="center" vertical="center" wrapText="1"/>
    </xf>
    <xf numFmtId="2" fontId="4" fillId="0" borderId="5" xfId="1324" applyNumberFormat="1" applyFont="1" applyBorder="1" applyAlignment="1">
      <alignment horizontal="center" vertical="center" wrapText="1"/>
    </xf>
    <xf numFmtId="2" fontId="4" fillId="0" borderId="6" xfId="1324" applyNumberFormat="1" applyFont="1" applyBorder="1" applyAlignment="1">
      <alignment horizontal="center" vertical="center" wrapText="1"/>
    </xf>
    <xf numFmtId="2" fontId="4" fillId="3" borderId="4" xfId="814" applyNumberFormat="1" applyFont="1" applyFill="1" applyBorder="1" applyAlignment="1">
      <alignment horizontal="center" vertical="center"/>
    </xf>
    <xf numFmtId="2" fontId="4" fillId="3" borderId="5" xfId="814" applyNumberFormat="1" applyFont="1" applyFill="1" applyBorder="1" applyAlignment="1">
      <alignment horizontal="center" vertical="center"/>
    </xf>
    <xf numFmtId="2" fontId="4" fillId="3" borderId="6" xfId="814" applyNumberFormat="1" applyFont="1" applyFill="1" applyBorder="1" applyAlignment="1">
      <alignment horizontal="center" vertical="center"/>
    </xf>
    <xf numFmtId="2" fontId="4" fillId="0" borderId="4" xfId="814" applyNumberFormat="1" applyFont="1" applyBorder="1" applyAlignment="1">
      <alignment horizontal="center" vertical="center"/>
    </xf>
    <xf numFmtId="2" fontId="4" fillId="0" borderId="5" xfId="814" applyNumberFormat="1" applyFont="1" applyBorder="1" applyAlignment="1">
      <alignment horizontal="center" vertical="center"/>
    </xf>
    <xf numFmtId="2" fontId="4" fillId="0" borderId="6" xfId="814" applyNumberFormat="1" applyFont="1" applyBorder="1" applyAlignment="1">
      <alignment horizontal="center" vertical="center"/>
    </xf>
    <xf numFmtId="2" fontId="4" fillId="3" borderId="2" xfId="55" applyNumberFormat="1" applyFont="1" applyFill="1" applyBorder="1" applyAlignment="1">
      <alignment horizontal="center" vertical="center" wrapText="1"/>
    </xf>
    <xf numFmtId="0" fontId="36" fillId="0" borderId="4" xfId="55" applyFont="1" applyBorder="1" applyAlignment="1">
      <alignment horizontal="center" vertical="center" wrapText="1"/>
    </xf>
    <xf numFmtId="0" fontId="36" fillId="0" borderId="5" xfId="55" applyFont="1" applyBorder="1" applyAlignment="1">
      <alignment horizontal="center" vertical="center" wrapText="1"/>
    </xf>
    <xf numFmtId="9" fontId="36" fillId="0" borderId="2" xfId="55" applyNumberFormat="1" applyFont="1" applyBorder="1" applyAlignment="1">
      <alignment horizontal="center" vertical="center" wrapText="1"/>
    </xf>
    <xf numFmtId="0" fontId="25" fillId="3" borderId="2" xfId="55" applyFont="1" applyFill="1" applyBorder="1" applyAlignment="1">
      <alignment horizontal="left" vertical="center"/>
    </xf>
    <xf numFmtId="2" fontId="4" fillId="3" borderId="2" xfId="55" applyNumberFormat="1" applyFont="1" applyFill="1" applyBorder="1" applyAlignment="1">
      <alignment horizontal="center" vertical="center"/>
    </xf>
    <xf numFmtId="0" fontId="21" fillId="0" borderId="4" xfId="1324" applyFont="1" applyBorder="1" applyAlignment="1">
      <alignment horizontal="center" vertical="center"/>
    </xf>
    <xf numFmtId="0" fontId="21" fillId="0" borderId="6" xfId="1324" applyFont="1" applyBorder="1" applyAlignment="1">
      <alignment horizontal="center" vertical="center"/>
    </xf>
    <xf numFmtId="0" fontId="51" fillId="0" borderId="4" xfId="1324" applyFont="1" applyBorder="1" applyAlignment="1">
      <alignment horizontal="center" vertical="center" wrapText="1"/>
    </xf>
    <xf numFmtId="0" fontId="51" fillId="0" borderId="6" xfId="1324" applyFont="1" applyBorder="1" applyAlignment="1">
      <alignment horizontal="center" vertical="center" wrapText="1"/>
    </xf>
    <xf numFmtId="0" fontId="77" fillId="0" borderId="0" xfId="1324" applyFont="1" applyAlignment="1">
      <alignment horizontal="center" vertical="center"/>
    </xf>
    <xf numFmtId="0" fontId="21" fillId="0" borderId="4" xfId="1324" applyFont="1" applyBorder="1" applyAlignment="1">
      <alignment horizontal="center" vertical="center" wrapText="1"/>
    </xf>
    <xf numFmtId="0" fontId="21" fillId="0" borderId="6" xfId="1324" applyFont="1" applyBorder="1" applyAlignment="1">
      <alignment horizontal="center" vertical="center" wrapText="1"/>
    </xf>
    <xf numFmtId="0" fontId="21" fillId="0" borderId="7" xfId="1324" applyFont="1" applyBorder="1" applyAlignment="1">
      <alignment horizontal="center" vertical="center" wrapText="1"/>
    </xf>
    <xf numFmtId="0" fontId="21" fillId="0" borderId="8" xfId="1324" applyFont="1" applyBorder="1" applyAlignment="1">
      <alignment horizontal="center" vertical="center" wrapText="1"/>
    </xf>
    <xf numFmtId="0" fontId="6" fillId="0" borderId="9" xfId="55" applyFont="1" applyBorder="1" applyAlignment="1">
      <alignment horizontal="center" vertical="center" wrapText="1"/>
    </xf>
    <xf numFmtId="0" fontId="6" fillId="0" borderId="11" xfId="55" applyFont="1" applyBorder="1" applyAlignment="1">
      <alignment horizontal="center" vertical="center" wrapText="1"/>
    </xf>
    <xf numFmtId="0" fontId="6" fillId="0" borderId="14" xfId="55" applyFont="1" applyBorder="1" applyAlignment="1">
      <alignment horizontal="center" vertical="center" wrapText="1"/>
    </xf>
    <xf numFmtId="0" fontId="6" fillId="0" borderId="18" xfId="55" applyFont="1" applyBorder="1" applyAlignment="1">
      <alignment horizontal="center" vertical="center" wrapText="1"/>
    </xf>
    <xf numFmtId="0" fontId="6" fillId="0" borderId="7" xfId="55" applyFont="1" applyBorder="1" applyAlignment="1">
      <alignment horizontal="center" vertical="center"/>
    </xf>
    <xf numFmtId="0" fontId="6" fillId="0" borderId="8" xfId="55" applyFont="1" applyBorder="1" applyAlignment="1">
      <alignment horizontal="center" vertical="center"/>
    </xf>
    <xf numFmtId="0" fontId="77" fillId="0" borderId="0" xfId="55" applyFont="1" applyAlignment="1">
      <alignment horizontal="center" vertical="center"/>
    </xf>
    <xf numFmtId="0" fontId="6" fillId="0" borderId="0" xfId="55" applyFont="1" applyAlignment="1">
      <alignment horizontal="center" vertical="center"/>
    </xf>
    <xf numFmtId="0" fontId="6" fillId="0" borderId="3" xfId="55" applyFont="1" applyBorder="1" applyAlignment="1">
      <alignment horizontal="right" vertical="center"/>
    </xf>
    <xf numFmtId="0" fontId="6" fillId="0" borderId="2" xfId="55" applyFont="1" applyBorder="1" applyAlignment="1">
      <alignment horizontal="center" vertical="center" wrapText="1"/>
    </xf>
    <xf numFmtId="0" fontId="6" fillId="0" borderId="2" xfId="55" applyFont="1" applyBorder="1" applyAlignment="1">
      <alignment horizontal="center" vertical="center"/>
    </xf>
    <xf numFmtId="0" fontId="5" fillId="0" borderId="2" xfId="55" applyFont="1" applyBorder="1" applyAlignment="1">
      <alignment horizontal="center" vertical="center" wrapText="1"/>
    </xf>
    <xf numFmtId="170" fontId="5" fillId="0" borderId="2" xfId="55" applyNumberFormat="1" applyFont="1" applyBorder="1" applyAlignment="1">
      <alignment horizontal="center" vertical="center"/>
    </xf>
    <xf numFmtId="0" fontId="6" fillId="0" borderId="4" xfId="55" applyFont="1" applyBorder="1" applyAlignment="1">
      <alignment horizontal="center" vertical="center" wrapText="1"/>
    </xf>
    <xf numFmtId="0" fontId="6" fillId="0" borderId="6" xfId="55" applyFont="1" applyBorder="1" applyAlignment="1">
      <alignment horizontal="center" vertical="center" wrapText="1"/>
    </xf>
    <xf numFmtId="2" fontId="4" fillId="0" borderId="4" xfId="1312" applyNumberFormat="1" applyFont="1" applyBorder="1" applyAlignment="1">
      <alignment horizontal="center" vertical="center" wrapText="1"/>
    </xf>
    <xf numFmtId="2" fontId="4" fillId="0" borderId="5" xfId="1312" applyNumberFormat="1" applyFont="1" applyBorder="1" applyAlignment="1">
      <alignment horizontal="center" vertical="center" wrapText="1"/>
    </xf>
    <xf numFmtId="2" fontId="4" fillId="0" borderId="6" xfId="1312" applyNumberFormat="1" applyFont="1" applyBorder="1" applyAlignment="1">
      <alignment horizontal="center" vertical="center" wrapText="1"/>
    </xf>
    <xf numFmtId="0" fontId="4" fillId="3" borderId="4" xfId="1312" applyFont="1" applyFill="1" applyBorder="1" applyAlignment="1">
      <alignment horizontal="center" vertical="center" wrapText="1"/>
    </xf>
    <xf numFmtId="0" fontId="4" fillId="3" borderId="5" xfId="1312" applyFont="1" applyFill="1" applyBorder="1" applyAlignment="1">
      <alignment horizontal="center" vertical="center" wrapText="1"/>
    </xf>
    <xf numFmtId="0" fontId="4" fillId="3" borderId="6" xfId="1312" applyFont="1" applyFill="1" applyBorder="1" applyAlignment="1">
      <alignment horizontal="center" vertical="center" wrapText="1"/>
    </xf>
    <xf numFmtId="9" fontId="4" fillId="0" borderId="2" xfId="814" applyFont="1" applyBorder="1" applyAlignment="1">
      <alignment horizontal="center" vertical="center"/>
    </xf>
    <xf numFmtId="0" fontId="21" fillId="0" borderId="4" xfId="1312" applyFont="1" applyBorder="1" applyAlignment="1">
      <alignment horizontal="center" vertical="center" wrapText="1"/>
    </xf>
    <xf numFmtId="0" fontId="21" fillId="0" borderId="6" xfId="1312" applyFont="1" applyBorder="1" applyAlignment="1">
      <alignment horizontal="center" vertical="center" wrapText="1"/>
    </xf>
    <xf numFmtId="0" fontId="36" fillId="0" borderId="2" xfId="55" applyFont="1" applyBorder="1" applyAlignment="1">
      <alignment horizontal="left" vertical="center" wrapText="1"/>
    </xf>
    <xf numFmtId="0" fontId="50" fillId="0" borderId="7" xfId="55" applyFont="1" applyBorder="1" applyAlignment="1">
      <alignment horizontal="right" vertical="center" wrapText="1"/>
    </xf>
    <xf numFmtId="0" fontId="50" fillId="0" borderId="8" xfId="55" applyFont="1" applyBorder="1" applyAlignment="1">
      <alignment horizontal="right" vertical="center" wrapText="1"/>
    </xf>
    <xf numFmtId="0" fontId="39" fillId="6" borderId="7" xfId="1312" applyFont="1" applyFill="1" applyBorder="1" applyAlignment="1">
      <alignment horizontal="center" vertical="center"/>
    </xf>
    <xf numFmtId="0" fontId="39" fillId="6" borderId="8" xfId="1312" applyFont="1" applyFill="1" applyBorder="1" applyAlignment="1">
      <alignment horizontal="center" vertical="center"/>
    </xf>
    <xf numFmtId="14" fontId="4" fillId="0" borderId="4" xfId="1312" applyNumberFormat="1" applyFont="1" applyBorder="1" applyAlignment="1">
      <alignment horizontal="center" vertical="center" wrapText="1"/>
    </xf>
    <xf numFmtId="14" fontId="4" fillId="0" borderId="5" xfId="1312" applyNumberFormat="1" applyFont="1" applyBorder="1" applyAlignment="1">
      <alignment horizontal="center" vertical="center" wrapText="1"/>
    </xf>
    <xf numFmtId="14" fontId="4" fillId="0" borderId="6" xfId="1312" applyNumberFormat="1" applyFont="1" applyBorder="1" applyAlignment="1">
      <alignment horizontal="center" vertical="center" wrapText="1"/>
    </xf>
    <xf numFmtId="2" fontId="4" fillId="0" borderId="4" xfId="55" applyNumberFormat="1" applyFont="1" applyBorder="1" applyAlignment="1">
      <alignment horizontal="center" vertical="center" wrapText="1"/>
    </xf>
    <xf numFmtId="2" fontId="4" fillId="0" borderId="5" xfId="55" applyNumberFormat="1" applyFont="1" applyBorder="1" applyAlignment="1">
      <alignment horizontal="center" vertical="center" wrapText="1"/>
    </xf>
    <xf numFmtId="2" fontId="4" fillId="0" borderId="6" xfId="55" applyNumberFormat="1" applyFont="1" applyBorder="1" applyAlignment="1">
      <alignment horizontal="center" vertical="center" wrapText="1"/>
    </xf>
    <xf numFmtId="0" fontId="4" fillId="0" borderId="2" xfId="55" applyFont="1" applyBorder="1" applyAlignment="1">
      <alignment horizontal="center" vertical="center"/>
    </xf>
    <xf numFmtId="2" fontId="42" fillId="0" borderId="4" xfId="55" applyNumberFormat="1" applyFont="1" applyBorder="1" applyAlignment="1">
      <alignment horizontal="center" vertical="center" wrapText="1"/>
    </xf>
    <xf numFmtId="2" fontId="42" fillId="0" borderId="5" xfId="55" applyNumberFormat="1" applyFont="1" applyBorder="1" applyAlignment="1">
      <alignment horizontal="center" vertical="center" wrapText="1"/>
    </xf>
    <xf numFmtId="2" fontId="42" fillId="0" borderId="6" xfId="55" applyNumberFormat="1" applyFont="1" applyBorder="1" applyAlignment="1">
      <alignment horizontal="center" vertical="center" wrapText="1"/>
    </xf>
    <xf numFmtId="14" fontId="4" fillId="0" borderId="4" xfId="55" applyNumberFormat="1" applyFont="1" applyBorder="1" applyAlignment="1">
      <alignment horizontal="center" vertical="center"/>
    </xf>
    <xf numFmtId="14" fontId="4" fillId="0" borderId="5" xfId="55" applyNumberFormat="1" applyFont="1" applyBorder="1" applyAlignment="1">
      <alignment horizontal="center" vertical="center"/>
    </xf>
    <xf numFmtId="14" fontId="4" fillId="0" borderId="6" xfId="55" applyNumberFormat="1" applyFont="1" applyBorder="1" applyAlignment="1">
      <alignment horizontal="center" vertical="center"/>
    </xf>
    <xf numFmtId="0" fontId="51" fillId="0" borderId="4" xfId="1312" applyFont="1" applyBorder="1" applyAlignment="1">
      <alignment horizontal="center" vertical="center" wrapText="1"/>
    </xf>
    <xf numFmtId="0" fontId="51" fillId="0" borderId="6" xfId="1312" applyFont="1" applyBorder="1" applyAlignment="1">
      <alignment horizontal="center" vertical="center" wrapText="1"/>
    </xf>
    <xf numFmtId="2" fontId="4" fillId="0" borderId="4" xfId="1311" applyNumberFormat="1" applyFont="1" applyBorder="1" applyAlignment="1">
      <alignment horizontal="center" vertical="center" wrapText="1"/>
    </xf>
    <xf numFmtId="0" fontId="4" fillId="0" borderId="5" xfId="1311" applyFont="1" applyBorder="1" applyAlignment="1">
      <alignment horizontal="center" vertical="center" wrapText="1"/>
    </xf>
    <xf numFmtId="0" fontId="4" fillId="0" borderId="6" xfId="1311" applyFont="1" applyBorder="1" applyAlignment="1">
      <alignment horizontal="center" vertical="center" wrapText="1"/>
    </xf>
    <xf numFmtId="0" fontId="36" fillId="0" borderId="4" xfId="1311" applyFont="1" applyBorder="1" applyAlignment="1">
      <alignment horizontal="center" vertical="center" wrapText="1"/>
    </xf>
    <xf numFmtId="0" fontId="36" fillId="0" borderId="5" xfId="1311" applyFont="1" applyBorder="1" applyAlignment="1">
      <alignment horizontal="center" vertical="center" wrapText="1"/>
    </xf>
    <xf numFmtId="0" fontId="36" fillId="0" borderId="6" xfId="1311" applyFont="1" applyBorder="1" applyAlignment="1">
      <alignment horizontal="center" vertical="center" wrapText="1"/>
    </xf>
    <xf numFmtId="0" fontId="39" fillId="6" borderId="7" xfId="1311" applyFont="1" applyFill="1" applyBorder="1" applyAlignment="1">
      <alignment horizontal="center" vertical="center"/>
    </xf>
    <xf numFmtId="0" fontId="39" fillId="6" borderId="8" xfId="1311" applyFont="1" applyFill="1" applyBorder="1" applyAlignment="1">
      <alignment horizontal="center" vertical="center"/>
    </xf>
    <xf numFmtId="14" fontId="4" fillId="0" borderId="4" xfId="1311" applyNumberFormat="1" applyFont="1" applyBorder="1" applyAlignment="1">
      <alignment horizontal="center" vertical="center" wrapText="1"/>
    </xf>
    <xf numFmtId="14" fontId="4" fillId="0" borderId="5" xfId="1311" applyNumberFormat="1" applyFont="1" applyBorder="1" applyAlignment="1">
      <alignment horizontal="center" vertical="center" wrapText="1"/>
    </xf>
    <xf numFmtId="14" fontId="4" fillId="0" borderId="6" xfId="1311" applyNumberFormat="1" applyFont="1" applyBorder="1" applyAlignment="1">
      <alignment horizontal="center" vertical="center" wrapText="1"/>
    </xf>
    <xf numFmtId="2" fontId="4" fillId="0" borderId="5" xfId="1311" applyNumberFormat="1" applyFont="1" applyBorder="1" applyAlignment="1">
      <alignment horizontal="center" vertical="center" wrapText="1"/>
    </xf>
    <xf numFmtId="2" fontId="4" fillId="0" borderId="6" xfId="1311" applyNumberFormat="1" applyFont="1" applyBorder="1" applyAlignment="1">
      <alignment horizontal="center" vertical="center" wrapText="1"/>
    </xf>
    <xf numFmtId="2" fontId="4" fillId="3" borderId="4" xfId="1311" applyNumberFormat="1" applyFont="1" applyFill="1" applyBorder="1" applyAlignment="1">
      <alignment horizontal="center" vertical="center" wrapText="1"/>
    </xf>
    <xf numFmtId="2" fontId="4" fillId="3" borderId="5" xfId="1311" applyNumberFormat="1" applyFont="1" applyFill="1" applyBorder="1" applyAlignment="1">
      <alignment horizontal="center" vertical="center" wrapText="1"/>
    </xf>
    <xf numFmtId="2" fontId="4" fillId="3" borderId="6" xfId="1311" applyNumberFormat="1" applyFont="1" applyFill="1" applyBorder="1" applyAlignment="1">
      <alignment horizontal="center" vertical="center" wrapText="1"/>
    </xf>
    <xf numFmtId="0" fontId="76" fillId="0" borderId="0" xfId="1311" applyFont="1" applyAlignment="1">
      <alignment horizontal="center" vertical="center"/>
    </xf>
    <xf numFmtId="0" fontId="21" fillId="0" borderId="0" xfId="1311" applyFont="1" applyAlignment="1">
      <alignment horizontal="left" vertical="center" wrapText="1"/>
    </xf>
    <xf numFmtId="0" fontId="21" fillId="0" borderId="4" xfId="1311" applyFont="1" applyBorder="1" applyAlignment="1">
      <alignment horizontal="center" vertical="center" wrapText="1"/>
    </xf>
    <xf numFmtId="0" fontId="21" fillId="0" borderId="6" xfId="1311" applyFont="1" applyBorder="1" applyAlignment="1">
      <alignment horizontal="center" vertical="center" wrapText="1"/>
    </xf>
    <xf numFmtId="0" fontId="21" fillId="0" borderId="9" xfId="1311" applyFont="1" applyBorder="1" applyAlignment="1">
      <alignment horizontal="center" vertical="center" wrapText="1"/>
    </xf>
    <xf numFmtId="0" fontId="21" fillId="0" borderId="11" xfId="1311" applyFont="1" applyBorder="1" applyAlignment="1">
      <alignment horizontal="center" vertical="center" wrapText="1"/>
    </xf>
    <xf numFmtId="0" fontId="21" fillId="0" borderId="14" xfId="1311" applyFont="1" applyBorder="1" applyAlignment="1">
      <alignment horizontal="center" vertical="center" wrapText="1"/>
    </xf>
    <xf numFmtId="0" fontId="21" fillId="0" borderId="18" xfId="1311" applyFont="1" applyBorder="1" applyAlignment="1">
      <alignment horizontal="center" vertical="center" wrapText="1"/>
    </xf>
    <xf numFmtId="0" fontId="21" fillId="0" borderId="7" xfId="1312" applyFont="1" applyBorder="1" applyAlignment="1">
      <alignment horizontal="center" vertical="center" wrapText="1"/>
    </xf>
    <xf numFmtId="0" fontId="21" fillId="0" borderId="8" xfId="1312" applyFont="1" applyBorder="1" applyAlignment="1">
      <alignment horizontal="center" vertical="center" wrapText="1"/>
    </xf>
    <xf numFmtId="0" fontId="21" fillId="0" borderId="4" xfId="1312" applyFont="1" applyBorder="1" applyAlignment="1">
      <alignment horizontal="center" vertical="center"/>
    </xf>
    <xf numFmtId="0" fontId="21" fillId="0" borderId="6" xfId="1312" applyFont="1" applyBorder="1" applyAlignment="1">
      <alignment horizontal="center" vertical="center"/>
    </xf>
    <xf numFmtId="0" fontId="21" fillId="0" borderId="9" xfId="1312" applyFont="1" applyBorder="1" applyAlignment="1">
      <alignment horizontal="center" vertical="center" wrapText="1"/>
    </xf>
    <xf numFmtId="0" fontId="21" fillId="0" borderId="11" xfId="1312" applyFont="1" applyBorder="1" applyAlignment="1">
      <alignment horizontal="center" vertical="center" wrapText="1"/>
    </xf>
    <xf numFmtId="0" fontId="21" fillId="0" borderId="14" xfId="1312" applyFont="1" applyBorder="1" applyAlignment="1">
      <alignment horizontal="center" vertical="center" wrapText="1"/>
    </xf>
    <xf numFmtId="0" fontId="21" fillId="0" borderId="18" xfId="1312" applyFont="1" applyBorder="1" applyAlignment="1">
      <alignment horizontal="center" vertical="center" wrapText="1"/>
    </xf>
    <xf numFmtId="0" fontId="21" fillId="0" borderId="7" xfId="1311" applyFont="1" applyBorder="1" applyAlignment="1">
      <alignment horizontal="center" vertical="center" wrapText="1"/>
    </xf>
    <xf numFmtId="0" fontId="21" fillId="0" borderId="8" xfId="1311" applyFont="1" applyBorder="1" applyAlignment="1">
      <alignment horizontal="center" vertical="center" wrapText="1"/>
    </xf>
    <xf numFmtId="0" fontId="21" fillId="0" borderId="4" xfId="1311" applyFont="1" applyBorder="1" applyAlignment="1">
      <alignment horizontal="center" vertical="center"/>
    </xf>
    <xf numFmtId="0" fontId="21" fillId="0" borderId="6" xfId="1311" applyFont="1" applyBorder="1" applyAlignment="1">
      <alignment horizontal="center" vertical="center"/>
    </xf>
    <xf numFmtId="0" fontId="51" fillId="0" borderId="4" xfId="1311" applyFont="1" applyBorder="1" applyAlignment="1">
      <alignment horizontal="center" vertical="center" wrapText="1"/>
    </xf>
    <xf numFmtId="0" fontId="51" fillId="0" borderId="6" xfId="1311" applyFont="1" applyBorder="1" applyAlignment="1">
      <alignment horizontal="center" vertical="center" wrapText="1"/>
    </xf>
    <xf numFmtId="9" fontId="4" fillId="0" borderId="2" xfId="55" applyNumberFormat="1" applyFont="1" applyBorder="1" applyAlignment="1">
      <alignment horizontal="center" vertical="center"/>
    </xf>
    <xf numFmtId="0" fontId="36" fillId="0" borderId="7" xfId="45" applyFont="1" applyBorder="1" applyAlignment="1">
      <alignment horizontal="right" vertical="center" wrapText="1"/>
    </xf>
    <xf numFmtId="0" fontId="36" fillId="0" borderId="8" xfId="45" applyFont="1" applyBorder="1" applyAlignment="1">
      <alignment horizontal="right" vertical="center" wrapText="1"/>
    </xf>
    <xf numFmtId="14" fontId="4" fillId="0" borderId="4" xfId="851" applyNumberFormat="1" applyFont="1" applyBorder="1" applyAlignment="1">
      <alignment horizontal="center" vertical="center"/>
    </xf>
    <xf numFmtId="14" fontId="4" fillId="0" borderId="5" xfId="851" applyNumberFormat="1" applyFont="1" applyBorder="1" applyAlignment="1">
      <alignment horizontal="center" vertical="center"/>
    </xf>
    <xf numFmtId="1" fontId="39" fillId="3" borderId="4" xfId="851" applyNumberFormat="1" applyFont="1" applyFill="1" applyBorder="1" applyAlignment="1">
      <alignment horizontal="center" vertical="center" wrapText="1"/>
    </xf>
    <xf numFmtId="1" fontId="39" fillId="3" borderId="5" xfId="851" applyNumberFormat="1" applyFont="1" applyFill="1" applyBorder="1" applyAlignment="1">
      <alignment horizontal="center" vertical="center" wrapText="1"/>
    </xf>
    <xf numFmtId="1" fontId="39" fillId="3" borderId="6" xfId="851" applyNumberFormat="1" applyFont="1" applyFill="1" applyBorder="1" applyAlignment="1">
      <alignment horizontal="center" vertical="center" wrapText="1"/>
    </xf>
    <xf numFmtId="1" fontId="36" fillId="3" borderId="4" xfId="851" applyNumberFormat="1" applyFont="1" applyFill="1" applyBorder="1" applyAlignment="1">
      <alignment horizontal="center" vertical="center"/>
    </xf>
    <xf numFmtId="1" fontId="36" fillId="3" borderId="5" xfId="851" applyNumberFormat="1" applyFont="1" applyFill="1" applyBorder="1" applyAlignment="1">
      <alignment horizontal="center" vertical="center"/>
    </xf>
    <xf numFmtId="1" fontId="36" fillId="3" borderId="6" xfId="851" applyNumberFormat="1" applyFont="1" applyFill="1" applyBorder="1" applyAlignment="1">
      <alignment horizontal="center" vertical="center"/>
    </xf>
    <xf numFmtId="14" fontId="4" fillId="0" borderId="2" xfId="55" applyNumberFormat="1" applyFont="1" applyBorder="1" applyAlignment="1">
      <alignment horizontal="center" vertical="center"/>
    </xf>
    <xf numFmtId="0" fontId="36" fillId="3" borderId="2" xfId="55" applyFont="1" applyFill="1" applyBorder="1" applyAlignment="1">
      <alignment horizontal="left" vertical="center"/>
    </xf>
    <xf numFmtId="2" fontId="42" fillId="0" borderId="2" xfId="55" applyNumberFormat="1" applyFont="1" applyBorder="1" applyAlignment="1">
      <alignment horizontal="center" vertical="center" wrapText="1"/>
    </xf>
    <xf numFmtId="2" fontId="4" fillId="0" borderId="4" xfId="814" applyNumberFormat="1" applyFont="1" applyFill="1" applyBorder="1" applyAlignment="1">
      <alignment horizontal="center" vertical="center"/>
    </xf>
    <xf numFmtId="2" fontId="4" fillId="0" borderId="5" xfId="814" applyNumberFormat="1" applyFont="1" applyFill="1" applyBorder="1" applyAlignment="1">
      <alignment horizontal="center" vertical="center"/>
    </xf>
    <xf numFmtId="2" fontId="4" fillId="0" borderId="6" xfId="814" applyNumberFormat="1" applyFont="1" applyFill="1" applyBorder="1" applyAlignment="1">
      <alignment horizontal="center" vertical="center"/>
    </xf>
    <xf numFmtId="4" fontId="4" fillId="0" borderId="4" xfId="48" applyNumberFormat="1" applyFont="1" applyFill="1" applyBorder="1" applyAlignment="1">
      <alignment horizontal="center" vertical="center"/>
    </xf>
    <xf numFmtId="4" fontId="4" fillId="0" borderId="6" xfId="48" applyNumberFormat="1" applyFont="1" applyFill="1" applyBorder="1" applyAlignment="1">
      <alignment horizontal="center" vertical="center"/>
    </xf>
    <xf numFmtId="0" fontId="79" fillId="0" borderId="0" xfId="851" applyFont="1" applyAlignment="1">
      <alignment horizontal="center" vertical="center"/>
    </xf>
    <xf numFmtId="0" fontId="36" fillId="0" borderId="2" xfId="851" applyFont="1" applyBorder="1" applyAlignment="1">
      <alignment horizontal="center" vertical="center" wrapText="1"/>
    </xf>
    <xf numFmtId="0" fontId="36" fillId="0" borderId="4" xfId="851" applyFont="1" applyBorder="1" applyAlignment="1">
      <alignment horizontal="center" vertical="center"/>
    </xf>
    <xf numFmtId="0" fontId="36" fillId="0" borderId="5" xfId="851" applyFont="1" applyBorder="1" applyAlignment="1">
      <alignment horizontal="center" vertical="center"/>
    </xf>
    <xf numFmtId="0" fontId="36" fillId="0" borderId="2" xfId="851" applyFont="1" applyBorder="1" applyAlignment="1">
      <alignment horizontal="center" vertical="center"/>
    </xf>
    <xf numFmtId="0" fontId="36" fillId="0" borderId="6" xfId="851" applyFont="1" applyBorder="1" applyAlignment="1">
      <alignment horizontal="center" vertical="center"/>
    </xf>
    <xf numFmtId="0" fontId="36" fillId="0" borderId="4" xfId="851" applyFont="1" applyBorder="1" applyAlignment="1">
      <alignment horizontal="center" vertical="center" wrapText="1"/>
    </xf>
    <xf numFmtId="0" fontId="36" fillId="0" borderId="5" xfId="851" applyFont="1" applyBorder="1" applyAlignment="1">
      <alignment horizontal="center" vertical="center" wrapText="1"/>
    </xf>
    <xf numFmtId="9" fontId="36" fillId="0" borderId="2" xfId="851" applyNumberFormat="1" applyFont="1" applyBorder="1" applyAlignment="1">
      <alignment horizontal="center" vertical="center" wrapText="1"/>
    </xf>
    <xf numFmtId="0" fontId="6" fillId="0" borderId="0" xfId="1334" applyFont="1" applyAlignment="1">
      <alignment horizontal="center" vertical="center"/>
    </xf>
    <xf numFmtId="0" fontId="51" fillId="0" borderId="3" xfId="1334" applyFont="1" applyBorder="1" applyAlignment="1">
      <alignment horizontal="left" vertical="center"/>
    </xf>
    <xf numFmtId="14" fontId="4" fillId="0" borderId="4" xfId="1334" applyNumberFormat="1" applyFont="1" applyBorder="1" applyAlignment="1">
      <alignment horizontal="center" vertical="center" wrapText="1"/>
    </xf>
    <xf numFmtId="14" fontId="4" fillId="0" borderId="5" xfId="1334" applyNumberFormat="1" applyFont="1" applyBorder="1" applyAlignment="1">
      <alignment horizontal="center" vertical="center" wrapText="1"/>
    </xf>
    <xf numFmtId="14" fontId="4" fillId="0" borderId="6" xfId="1334" applyNumberFormat="1" applyFont="1" applyBorder="1" applyAlignment="1">
      <alignment horizontal="center" vertical="center" wrapText="1"/>
    </xf>
    <xf numFmtId="0" fontId="36" fillId="0" borderId="4" xfId="1334" applyFont="1" applyBorder="1" applyAlignment="1">
      <alignment horizontal="center" vertical="center" wrapText="1"/>
    </xf>
    <xf numFmtId="0" fontId="36" fillId="0" borderId="5" xfId="1334" applyFont="1" applyBorder="1" applyAlignment="1">
      <alignment horizontal="center" vertical="center" wrapText="1"/>
    </xf>
    <xf numFmtId="0" fontId="36" fillId="0" borderId="6" xfId="1334" applyFont="1" applyBorder="1" applyAlignment="1">
      <alignment horizontal="center" vertical="center" wrapText="1"/>
    </xf>
    <xf numFmtId="0" fontId="51" fillId="0" borderId="0" xfId="1334" applyFont="1" applyAlignment="1">
      <alignment horizontal="left" wrapText="1"/>
    </xf>
    <xf numFmtId="0" fontId="21" fillId="0" borderId="4" xfId="1334" applyFont="1" applyBorder="1" applyAlignment="1">
      <alignment horizontal="center" vertical="center" wrapText="1"/>
    </xf>
    <xf numFmtId="0" fontId="21" fillId="0" borderId="6" xfId="1334" applyFont="1" applyBorder="1" applyAlignment="1">
      <alignment horizontal="center" vertical="center" wrapText="1"/>
    </xf>
    <xf numFmtId="0" fontId="21" fillId="0" borderId="9" xfId="1334" applyFont="1" applyBorder="1" applyAlignment="1">
      <alignment horizontal="center" vertical="center" wrapText="1"/>
    </xf>
    <xf numFmtId="0" fontId="21" fillId="0" borderId="11" xfId="1334" applyFont="1" applyBorder="1" applyAlignment="1">
      <alignment horizontal="center" vertical="center" wrapText="1"/>
    </xf>
    <xf numFmtId="0" fontId="21" fillId="0" borderId="14" xfId="1334" applyFont="1" applyBorder="1" applyAlignment="1">
      <alignment horizontal="center" vertical="center" wrapText="1"/>
    </xf>
    <xf numFmtId="0" fontId="21" fillId="0" borderId="18" xfId="1334" applyFont="1" applyBorder="1" applyAlignment="1">
      <alignment horizontal="center" vertical="center" wrapText="1"/>
    </xf>
    <xf numFmtId="0" fontId="21" fillId="0" borderId="7" xfId="1334" applyFont="1" applyBorder="1" applyAlignment="1">
      <alignment horizontal="center" vertical="center" wrapText="1"/>
    </xf>
    <xf numFmtId="0" fontId="21" fillId="0" borderId="8" xfId="1334" applyFont="1" applyBorder="1" applyAlignment="1">
      <alignment horizontal="center" vertical="center" wrapText="1"/>
    </xf>
    <xf numFmtId="0" fontId="21" fillId="0" borderId="4" xfId="1334" applyFont="1" applyBorder="1" applyAlignment="1">
      <alignment horizontal="center" vertical="center"/>
    </xf>
    <xf numFmtId="0" fontId="21" fillId="0" borderId="6" xfId="1334" applyFont="1" applyBorder="1" applyAlignment="1">
      <alignment horizontal="center" vertical="center"/>
    </xf>
    <xf numFmtId="0" fontId="51" fillId="0" borderId="4" xfId="1334" applyFont="1" applyBorder="1" applyAlignment="1">
      <alignment horizontal="center" vertical="center" wrapText="1"/>
    </xf>
    <xf numFmtId="0" fontId="51" fillId="0" borderId="6" xfId="1334" applyFont="1" applyBorder="1" applyAlignment="1">
      <alignment horizontal="center" vertical="center" wrapText="1"/>
    </xf>
    <xf numFmtId="0" fontId="39" fillId="6" borderId="7" xfId="1334" applyFont="1" applyFill="1" applyBorder="1" applyAlignment="1">
      <alignment horizontal="center" vertical="center"/>
    </xf>
    <xf numFmtId="0" fontId="39" fillId="6" borderId="8" xfId="1334" applyFont="1" applyFill="1" applyBorder="1" applyAlignment="1">
      <alignment horizontal="center" vertical="center"/>
    </xf>
    <xf numFmtId="0" fontId="76" fillId="0" borderId="0" xfId="1339" applyFont="1" applyAlignment="1">
      <alignment horizontal="center" vertical="center"/>
    </xf>
    <xf numFmtId="0" fontId="21" fillId="0" borderId="0" xfId="1339" applyFont="1" applyAlignment="1">
      <alignment horizontal="left" vertical="center" wrapText="1"/>
    </xf>
    <xf numFmtId="0" fontId="21" fillId="0" borderId="4" xfId="1339" applyFont="1" applyBorder="1" applyAlignment="1">
      <alignment horizontal="center" vertical="center" wrapText="1"/>
    </xf>
    <xf numFmtId="0" fontId="21" fillId="0" borderId="6" xfId="1339" applyFont="1" applyBorder="1" applyAlignment="1">
      <alignment horizontal="center" vertical="center" wrapText="1"/>
    </xf>
    <xf numFmtId="0" fontId="21" fillId="0" borderId="9" xfId="1339" applyFont="1" applyBorder="1" applyAlignment="1">
      <alignment horizontal="center" vertical="center" wrapText="1"/>
    </xf>
    <xf numFmtId="0" fontId="21" fillId="0" borderId="11" xfId="1339" applyFont="1" applyBorder="1" applyAlignment="1">
      <alignment horizontal="center" vertical="center" wrapText="1"/>
    </xf>
    <xf numFmtId="0" fontId="21" fillId="0" borderId="14" xfId="1339" applyFont="1" applyBorder="1" applyAlignment="1">
      <alignment horizontal="center" vertical="center" wrapText="1"/>
    </xf>
    <xf numFmtId="0" fontId="21" fillId="0" borderId="18" xfId="1339" applyFont="1" applyBorder="1" applyAlignment="1">
      <alignment horizontal="center" vertical="center" wrapText="1"/>
    </xf>
    <xf numFmtId="0" fontId="21" fillId="0" borderId="7" xfId="1339" applyFont="1" applyBorder="1" applyAlignment="1">
      <alignment horizontal="center" vertical="center" wrapText="1"/>
    </xf>
    <xf numFmtId="0" fontId="21" fillId="0" borderId="8" xfId="1339" applyFont="1" applyBorder="1" applyAlignment="1">
      <alignment horizontal="center" vertical="center" wrapText="1"/>
    </xf>
    <xf numFmtId="0" fontId="21" fillId="0" borderId="4" xfId="1339" applyFont="1" applyBorder="1" applyAlignment="1">
      <alignment horizontal="center" vertical="center"/>
    </xf>
    <xf numFmtId="0" fontId="21" fillId="0" borderId="6" xfId="1339" applyFont="1" applyBorder="1" applyAlignment="1">
      <alignment horizontal="center" vertical="center"/>
    </xf>
    <xf numFmtId="0" fontId="51" fillId="0" borderId="4" xfId="1339" applyFont="1" applyBorder="1" applyAlignment="1">
      <alignment horizontal="center" vertical="center" wrapText="1"/>
    </xf>
    <xf numFmtId="0" fontId="51" fillId="0" borderId="6" xfId="1339" applyFont="1" applyBorder="1" applyAlignment="1">
      <alignment horizontal="center" vertical="center" wrapText="1"/>
    </xf>
    <xf numFmtId="2" fontId="4" fillId="3" borderId="4" xfId="1339" applyNumberFormat="1" applyFont="1" applyFill="1" applyBorder="1" applyAlignment="1">
      <alignment horizontal="center" vertical="center" wrapText="1"/>
    </xf>
    <xf numFmtId="2" fontId="4" fillId="3" borderId="5" xfId="1339" applyNumberFormat="1" applyFont="1" applyFill="1" applyBorder="1" applyAlignment="1">
      <alignment horizontal="center" vertical="center" wrapText="1"/>
    </xf>
    <xf numFmtId="2" fontId="4" fillId="3" borderId="6" xfId="1339" applyNumberFormat="1" applyFont="1" applyFill="1" applyBorder="1" applyAlignment="1">
      <alignment horizontal="center" vertical="center" wrapText="1"/>
    </xf>
    <xf numFmtId="0" fontId="6" fillId="0" borderId="0" xfId="1310" applyFont="1" applyAlignment="1">
      <alignment horizontal="left" vertical="center"/>
    </xf>
    <xf numFmtId="0" fontId="76" fillId="0" borderId="0" xfId="1310" applyFont="1" applyAlignment="1">
      <alignment horizontal="center" vertical="center"/>
    </xf>
    <xf numFmtId="14" fontId="4" fillId="0" borderId="2" xfId="1310" applyNumberFormat="1" applyFont="1" applyBorder="1" applyAlignment="1">
      <alignment horizontal="center" vertical="center" wrapText="1"/>
    </xf>
    <xf numFmtId="0" fontId="21" fillId="0" borderId="4" xfId="1310" applyFont="1" applyBorder="1" applyAlignment="1">
      <alignment horizontal="center" vertical="center"/>
    </xf>
    <xf numFmtId="0" fontId="21" fillId="0" borderId="6" xfId="1310" applyFont="1" applyBorder="1" applyAlignment="1">
      <alignment horizontal="center" vertical="center"/>
    </xf>
    <xf numFmtId="0" fontId="51" fillId="0" borderId="4" xfId="1310" applyFont="1" applyBorder="1" applyAlignment="1">
      <alignment horizontal="center" vertical="center" wrapText="1"/>
    </xf>
    <xf numFmtId="0" fontId="51" fillId="0" borderId="6" xfId="1310" applyFont="1" applyBorder="1" applyAlignment="1">
      <alignment horizontal="center" vertical="center" wrapText="1"/>
    </xf>
    <xf numFmtId="0" fontId="39" fillId="6" borderId="7" xfId="1310" applyFont="1" applyFill="1" applyBorder="1" applyAlignment="1">
      <alignment horizontal="center" vertical="center"/>
    </xf>
    <xf numFmtId="0" fontId="39" fillId="6" borderId="8" xfId="1310" applyFont="1" applyFill="1" applyBorder="1" applyAlignment="1">
      <alignment horizontal="center" vertical="center"/>
    </xf>
    <xf numFmtId="0" fontId="21" fillId="0" borderId="0" xfId="1310" applyFont="1" applyAlignment="1">
      <alignment horizontal="left" vertical="center" wrapText="1"/>
    </xf>
    <xf numFmtId="0" fontId="21" fillId="0" borderId="4" xfId="1310" applyFont="1" applyBorder="1" applyAlignment="1">
      <alignment horizontal="center" vertical="center" wrapText="1"/>
    </xf>
    <xf numFmtId="0" fontId="21" fillId="0" borderId="6" xfId="1310" applyFont="1" applyBorder="1" applyAlignment="1">
      <alignment horizontal="center" vertical="center" wrapText="1"/>
    </xf>
    <xf numFmtId="0" fontId="21" fillId="0" borderId="9" xfId="1310" applyFont="1" applyBorder="1" applyAlignment="1">
      <alignment horizontal="center" vertical="center" wrapText="1"/>
    </xf>
    <xf numFmtId="0" fontId="21" fillId="0" borderId="11" xfId="1310" applyFont="1" applyBorder="1" applyAlignment="1">
      <alignment horizontal="center" vertical="center" wrapText="1"/>
    </xf>
    <xf numFmtId="0" fontId="21" fillId="0" borderId="14" xfId="1310" applyFont="1" applyBorder="1" applyAlignment="1">
      <alignment horizontal="center" vertical="center" wrapText="1"/>
    </xf>
    <xf numFmtId="0" fontId="21" fillId="0" borderId="18" xfId="1310" applyFont="1" applyBorder="1" applyAlignment="1">
      <alignment horizontal="center" vertical="center" wrapText="1"/>
    </xf>
    <xf numFmtId="0" fontId="36" fillId="0" borderId="2" xfId="1310" applyFont="1" applyBorder="1" applyAlignment="1">
      <alignment horizontal="center" vertical="center" wrapText="1"/>
    </xf>
    <xf numFmtId="2" fontId="4" fillId="0" borderId="2" xfId="1310" applyNumberFormat="1" applyFont="1" applyBorder="1" applyAlignment="1">
      <alignment horizontal="center" vertical="center" wrapText="1"/>
    </xf>
    <xf numFmtId="2" fontId="4" fillId="0" borderId="4" xfId="1341" applyNumberFormat="1" applyFont="1" applyBorder="1" applyAlignment="1">
      <alignment horizontal="center" vertical="center" wrapText="1"/>
    </xf>
    <xf numFmtId="2" fontId="4" fillId="0" borderId="5" xfId="1341" applyNumberFormat="1" applyFont="1" applyBorder="1" applyAlignment="1">
      <alignment horizontal="center" vertical="center" wrapText="1"/>
    </xf>
    <xf numFmtId="2" fontId="4" fillId="0" borderId="6" xfId="1341" applyNumberFormat="1" applyFont="1" applyBorder="1" applyAlignment="1">
      <alignment horizontal="center" vertical="center" wrapText="1"/>
    </xf>
    <xf numFmtId="2" fontId="4" fillId="3" borderId="4" xfId="1341" applyNumberFormat="1" applyFont="1" applyFill="1" applyBorder="1" applyAlignment="1">
      <alignment horizontal="center" vertical="center" wrapText="1"/>
    </xf>
    <xf numFmtId="2" fontId="4" fillId="3" borderId="5" xfId="1341" applyNumberFormat="1" applyFont="1" applyFill="1" applyBorder="1" applyAlignment="1">
      <alignment horizontal="center" vertical="center" wrapText="1"/>
    </xf>
    <xf numFmtId="2" fontId="4" fillId="3" borderId="6" xfId="1341" applyNumberFormat="1" applyFont="1" applyFill="1" applyBorder="1" applyAlignment="1">
      <alignment horizontal="center" vertical="center" wrapText="1"/>
    </xf>
    <xf numFmtId="14" fontId="4" fillId="0" borderId="2" xfId="1341" applyNumberFormat="1" applyFont="1" applyBorder="1" applyAlignment="1">
      <alignment horizontal="center" vertical="center" wrapText="1"/>
    </xf>
    <xf numFmtId="0" fontId="21" fillId="0" borderId="7" xfId="1310" applyFont="1" applyBorder="1" applyAlignment="1">
      <alignment horizontal="center" vertical="center" wrapText="1"/>
    </xf>
    <xf numFmtId="0" fontId="21" fillId="0" borderId="8" xfId="1310" applyFont="1" applyBorder="1" applyAlignment="1">
      <alignment horizontal="center" vertical="center" wrapText="1"/>
    </xf>
    <xf numFmtId="0" fontId="4" fillId="0" borderId="2" xfId="1310" applyFont="1" applyBorder="1" applyAlignment="1">
      <alignment horizontal="center" vertical="center" wrapText="1"/>
    </xf>
    <xf numFmtId="0" fontId="4" fillId="3" borderId="2" xfId="1310" applyFont="1" applyFill="1" applyBorder="1" applyAlignment="1">
      <alignment horizontal="center" vertical="center" wrapText="1"/>
    </xf>
    <xf numFmtId="2" fontId="4" fillId="3" borderId="2" xfId="1310" applyNumberFormat="1" applyFont="1" applyFill="1" applyBorder="1" applyAlignment="1">
      <alignment horizontal="center" vertical="center" wrapText="1"/>
    </xf>
    <xf numFmtId="0" fontId="39" fillId="6" borderId="9" xfId="1341" applyFont="1" applyFill="1" applyBorder="1" applyAlignment="1">
      <alignment horizontal="center" vertical="center"/>
    </xf>
    <xf numFmtId="0" fontId="39" fillId="6" borderId="11" xfId="1341" applyFont="1" applyFill="1" applyBorder="1" applyAlignment="1">
      <alignment horizontal="center" vertical="center"/>
    </xf>
    <xf numFmtId="0" fontId="21" fillId="0" borderId="4" xfId="1341" applyFont="1" applyBorder="1" applyAlignment="1">
      <alignment horizontal="center" vertical="center" wrapText="1"/>
    </xf>
    <xf numFmtId="0" fontId="21" fillId="0" borderId="6" xfId="1341" applyFont="1" applyBorder="1" applyAlignment="1">
      <alignment horizontal="center" vertical="center" wrapText="1"/>
    </xf>
    <xf numFmtId="0" fontId="21" fillId="0" borderId="9" xfId="1341" applyFont="1" applyBorder="1" applyAlignment="1">
      <alignment horizontal="center" vertical="center" wrapText="1"/>
    </xf>
    <xf numFmtId="0" fontId="21" fillId="0" borderId="11" xfId="1341" applyFont="1" applyBorder="1" applyAlignment="1">
      <alignment horizontal="center" vertical="center" wrapText="1"/>
    </xf>
    <xf numFmtId="0" fontId="21" fillId="0" borderId="14" xfId="1341" applyFont="1" applyBorder="1" applyAlignment="1">
      <alignment horizontal="center" vertical="center" wrapText="1"/>
    </xf>
    <xf numFmtId="0" fontId="21" fillId="0" borderId="18" xfId="1341" applyFont="1" applyBorder="1" applyAlignment="1">
      <alignment horizontal="center" vertical="center" wrapText="1"/>
    </xf>
    <xf numFmtId="0" fontId="76" fillId="0" borderId="0" xfId="1341" applyFont="1" applyAlignment="1">
      <alignment horizontal="center" vertical="center"/>
    </xf>
    <xf numFmtId="0" fontId="6" fillId="0" borderId="0" xfId="1341" applyFont="1" applyAlignment="1">
      <alignment horizontal="left" vertical="center"/>
    </xf>
    <xf numFmtId="0" fontId="21" fillId="0" borderId="7" xfId="1341" applyFont="1" applyBorder="1" applyAlignment="1">
      <alignment horizontal="center" vertical="center" wrapText="1"/>
    </xf>
    <xf numFmtId="0" fontId="21" fillId="0" borderId="8" xfId="1341" applyFont="1" applyBorder="1" applyAlignment="1">
      <alignment horizontal="center" vertical="center" wrapText="1"/>
    </xf>
    <xf numFmtId="0" fontId="21" fillId="0" borderId="4" xfId="1341" applyFont="1" applyBorder="1" applyAlignment="1">
      <alignment horizontal="center" vertical="center"/>
    </xf>
    <xf numFmtId="0" fontId="21" fillId="0" borderId="6" xfId="1341" applyFont="1" applyBorder="1" applyAlignment="1">
      <alignment horizontal="center" vertical="center"/>
    </xf>
    <xf numFmtId="0" fontId="51" fillId="0" borderId="4" xfId="1341" applyFont="1" applyBorder="1" applyAlignment="1">
      <alignment horizontal="center" vertical="center" wrapText="1"/>
    </xf>
    <xf numFmtId="0" fontId="51" fillId="0" borderId="6" xfId="1341" applyFont="1" applyBorder="1" applyAlignment="1">
      <alignment horizontal="center" vertical="center" wrapText="1"/>
    </xf>
    <xf numFmtId="175" fontId="4" fillId="0" borderId="2" xfId="91" applyNumberFormat="1" applyFont="1" applyBorder="1" applyAlignment="1">
      <alignment horizontal="center" vertical="center" wrapText="1"/>
    </xf>
    <xf numFmtId="0" fontId="6" fillId="0" borderId="0" xfId="1337" applyFont="1" applyAlignment="1">
      <alignment horizontal="center" vertical="center"/>
    </xf>
    <xf numFmtId="0" fontId="21" fillId="0" borderId="7" xfId="1337" applyFont="1" applyBorder="1" applyAlignment="1">
      <alignment horizontal="center" vertical="center" wrapText="1"/>
    </xf>
    <xf numFmtId="0" fontId="21" fillId="0" borderId="8" xfId="1337" applyFont="1" applyBorder="1" applyAlignment="1">
      <alignment horizontal="center" vertical="center" wrapText="1"/>
    </xf>
    <xf numFmtId="0" fontId="21" fillId="0" borderId="4" xfId="1337" applyFont="1" applyBorder="1" applyAlignment="1">
      <alignment horizontal="center" vertical="center"/>
    </xf>
    <xf numFmtId="0" fontId="21" fillId="0" borderId="6" xfId="1337" applyFont="1" applyBorder="1" applyAlignment="1">
      <alignment horizontal="center" vertical="center"/>
    </xf>
    <xf numFmtId="0" fontId="51" fillId="0" borderId="4" xfId="1337" applyFont="1" applyBorder="1" applyAlignment="1">
      <alignment horizontal="center" vertical="center" wrapText="1"/>
    </xf>
    <xf numFmtId="0" fontId="51" fillId="0" borderId="6" xfId="1337" applyFont="1" applyBorder="1" applyAlignment="1">
      <alignment horizontal="center" vertical="center" wrapText="1"/>
    </xf>
    <xf numFmtId="0" fontId="36" fillId="0" borderId="0" xfId="1337" applyFont="1" applyAlignment="1">
      <alignment horizontal="left" wrapText="1"/>
    </xf>
    <xf numFmtId="0" fontId="21" fillId="0" borderId="4" xfId="1337" applyFont="1" applyBorder="1" applyAlignment="1">
      <alignment horizontal="center" vertical="center" wrapText="1"/>
    </xf>
    <xf numFmtId="0" fontId="21" fillId="0" borderId="6" xfId="1337" applyFont="1" applyBorder="1" applyAlignment="1">
      <alignment horizontal="center" vertical="center" wrapText="1"/>
    </xf>
    <xf numFmtId="0" fontId="21" fillId="0" borderId="9" xfId="1337" applyFont="1" applyBorder="1" applyAlignment="1">
      <alignment horizontal="center" vertical="center" wrapText="1"/>
    </xf>
    <xf numFmtId="0" fontId="21" fillId="0" borderId="11" xfId="1337" applyFont="1" applyBorder="1" applyAlignment="1">
      <alignment horizontal="center" vertical="center" wrapText="1"/>
    </xf>
    <xf numFmtId="0" fontId="21" fillId="0" borderId="14" xfId="1337" applyFont="1" applyBorder="1" applyAlignment="1">
      <alignment horizontal="center" vertical="center" wrapText="1"/>
    </xf>
    <xf numFmtId="0" fontId="21" fillId="0" borderId="18" xfId="1337" applyFont="1" applyBorder="1" applyAlignment="1">
      <alignment horizontal="center" vertical="center" wrapText="1"/>
    </xf>
    <xf numFmtId="0" fontId="6" fillId="0" borderId="0" xfId="1337" applyFont="1" applyAlignment="1">
      <alignment horizontal="left" vertical="center"/>
    </xf>
    <xf numFmtId="2" fontId="4" fillId="0" borderId="4" xfId="1337" applyNumberFormat="1" applyFont="1" applyBorder="1" applyAlignment="1">
      <alignment horizontal="center" vertical="center" wrapText="1"/>
    </xf>
    <xf numFmtId="2" fontId="4" fillId="0" borderId="5" xfId="1337" applyNumberFormat="1" applyFont="1" applyBorder="1" applyAlignment="1">
      <alignment horizontal="center" vertical="center" wrapText="1"/>
    </xf>
    <xf numFmtId="2" fontId="4" fillId="3" borderId="4" xfId="1337" applyNumberFormat="1" applyFont="1" applyFill="1" applyBorder="1" applyAlignment="1">
      <alignment horizontal="center" vertical="center" wrapText="1"/>
    </xf>
    <xf numFmtId="2" fontId="4" fillId="3" borderId="5" xfId="1337" applyNumberFormat="1" applyFont="1" applyFill="1" applyBorder="1" applyAlignment="1">
      <alignment horizontal="center" vertical="center" wrapText="1"/>
    </xf>
    <xf numFmtId="0" fontId="4" fillId="0" borderId="5" xfId="1337" applyFont="1" applyBorder="1" applyAlignment="1">
      <alignment horizontal="center" vertical="center" wrapText="1"/>
    </xf>
    <xf numFmtId="0" fontId="4" fillId="3" borderId="2" xfId="1337" applyFont="1" applyFill="1" applyBorder="1" applyAlignment="1">
      <alignment horizontal="center" vertical="center" wrapText="1"/>
    </xf>
    <xf numFmtId="0" fontId="4" fillId="0" borderId="2" xfId="1337" applyFont="1" applyBorder="1" applyAlignment="1">
      <alignment horizontal="center" vertical="center" wrapText="1"/>
    </xf>
    <xf numFmtId="0" fontId="6" fillId="0" borderId="0" xfId="1308" applyFont="1" applyAlignment="1">
      <alignment horizontal="center" vertical="center"/>
    </xf>
    <xf numFmtId="0" fontId="36" fillId="0" borderId="0" xfId="1308" applyFont="1" applyAlignment="1">
      <alignment horizontal="left" vertical="center" wrapText="1"/>
    </xf>
    <xf numFmtId="14" fontId="19" fillId="0" borderId="2" xfId="55" applyNumberFormat="1" applyFont="1" applyBorder="1" applyAlignment="1">
      <alignment horizontal="center" vertical="center"/>
    </xf>
    <xf numFmtId="14" fontId="19" fillId="0" borderId="2" xfId="1308" applyNumberFormat="1" applyFont="1" applyBorder="1" applyAlignment="1">
      <alignment horizontal="center" vertical="center" wrapText="1"/>
    </xf>
    <xf numFmtId="0" fontId="21" fillId="0" borderId="7" xfId="1308" applyFont="1" applyBorder="1" applyAlignment="1">
      <alignment horizontal="center" vertical="center" wrapText="1"/>
    </xf>
    <xf numFmtId="0" fontId="21" fillId="0" borderId="8" xfId="1308" applyFont="1" applyBorder="1" applyAlignment="1">
      <alignment horizontal="center" vertical="center" wrapText="1"/>
    </xf>
    <xf numFmtId="0" fontId="21" fillId="0" borderId="4" xfId="1308" applyFont="1" applyBorder="1" applyAlignment="1">
      <alignment horizontal="center" vertical="center"/>
    </xf>
    <xf numFmtId="0" fontId="21" fillId="0" borderId="6" xfId="1308" applyFont="1" applyBorder="1" applyAlignment="1">
      <alignment horizontal="center" vertical="center"/>
    </xf>
    <xf numFmtId="0" fontId="51" fillId="0" borderId="4" xfId="1308" applyFont="1" applyBorder="1" applyAlignment="1">
      <alignment horizontal="center" vertical="center" wrapText="1"/>
    </xf>
    <xf numFmtId="0" fontId="51" fillId="0" borderId="6" xfId="1308" applyFont="1" applyBorder="1" applyAlignment="1">
      <alignment horizontal="center" vertical="center" wrapText="1"/>
    </xf>
    <xf numFmtId="0" fontId="21" fillId="0" borderId="4" xfId="1308" applyFont="1" applyBorder="1" applyAlignment="1">
      <alignment horizontal="center" vertical="center" wrapText="1"/>
    </xf>
    <xf numFmtId="0" fontId="21" fillId="0" borderId="6" xfId="1308" applyFont="1" applyBorder="1" applyAlignment="1">
      <alignment horizontal="center" vertical="center" wrapText="1"/>
    </xf>
    <xf numFmtId="0" fontId="21" fillId="0" borderId="9" xfId="1308" applyFont="1" applyBorder="1" applyAlignment="1">
      <alignment horizontal="center" vertical="center" wrapText="1"/>
    </xf>
    <xf numFmtId="0" fontId="21" fillId="0" borderId="14" xfId="1308" applyFont="1" applyBorder="1" applyAlignment="1">
      <alignment horizontal="center" vertical="center" wrapText="1"/>
    </xf>
    <xf numFmtId="10" fontId="4" fillId="3" borderId="2" xfId="55" applyNumberFormat="1" applyFont="1" applyFill="1" applyBorder="1" applyAlignment="1">
      <alignment horizontal="center" vertical="center" wrapText="1"/>
    </xf>
    <xf numFmtId="10" fontId="4" fillId="0" borderId="2" xfId="55" applyNumberFormat="1" applyFont="1" applyBorder="1" applyAlignment="1">
      <alignment horizontal="center" vertical="center" wrapText="1"/>
    </xf>
    <xf numFmtId="0" fontId="4" fillId="0" borderId="2" xfId="1308" applyFont="1" applyBorder="1" applyAlignment="1">
      <alignment horizontal="center" vertical="center" wrapText="1"/>
    </xf>
    <xf numFmtId="2" fontId="4" fillId="0" borderId="4" xfId="55" applyNumberFormat="1" applyFont="1" applyBorder="1" applyAlignment="1">
      <alignment horizontal="center" vertical="center"/>
    </xf>
    <xf numFmtId="2" fontId="4" fillId="0" borderId="5" xfId="55" applyNumberFormat="1" applyFont="1" applyBorder="1" applyAlignment="1">
      <alignment horizontal="center" vertical="center"/>
    </xf>
    <xf numFmtId="2" fontId="4" fillId="0" borderId="6" xfId="55" applyNumberFormat="1" applyFont="1" applyBorder="1" applyAlignment="1">
      <alignment horizontal="center" vertical="center"/>
    </xf>
    <xf numFmtId="0" fontId="36" fillId="0" borderId="0" xfId="1347" applyFont="1" applyAlignment="1">
      <alignment horizontal="left" vertical="center" wrapText="1"/>
    </xf>
    <xf numFmtId="0" fontId="21" fillId="0" borderId="4" xfId="1347" applyFont="1" applyBorder="1" applyAlignment="1">
      <alignment horizontal="center" vertical="center" wrapText="1"/>
    </xf>
    <xf numFmtId="0" fontId="21" fillId="0" borderId="6" xfId="1347" applyFont="1" applyBorder="1" applyAlignment="1">
      <alignment horizontal="center" vertical="center" wrapText="1"/>
    </xf>
    <xf numFmtId="0" fontId="4" fillId="0" borderId="4" xfId="1347" applyFont="1" applyBorder="1" applyAlignment="1">
      <alignment horizontal="center" vertical="center" wrapText="1"/>
    </xf>
    <xf numFmtId="0" fontId="4" fillId="0" borderId="5" xfId="1347" applyFont="1" applyBorder="1" applyAlignment="1">
      <alignment horizontal="center" vertical="center" wrapText="1"/>
    </xf>
    <xf numFmtId="0" fontId="4" fillId="0" borderId="6" xfId="1347" applyFont="1" applyBorder="1" applyAlignment="1">
      <alignment horizontal="center" vertical="center" wrapText="1"/>
    </xf>
    <xf numFmtId="0" fontId="21" fillId="0" borderId="9" xfId="1347" applyFont="1" applyBorder="1" applyAlignment="1">
      <alignment horizontal="center" vertical="center" wrapText="1"/>
    </xf>
    <xf numFmtId="0" fontId="21" fillId="0" borderId="11" xfId="1347" applyFont="1" applyBorder="1" applyAlignment="1">
      <alignment horizontal="center" vertical="center" wrapText="1"/>
    </xf>
    <xf numFmtId="0" fontId="21" fillId="0" borderId="14" xfId="1347" applyFont="1" applyBorder="1" applyAlignment="1">
      <alignment horizontal="center" vertical="center" wrapText="1"/>
    </xf>
    <xf numFmtId="0" fontId="21" fillId="0" borderId="18" xfId="1347" applyFont="1" applyBorder="1" applyAlignment="1">
      <alignment horizontal="center" vertical="center" wrapText="1"/>
    </xf>
    <xf numFmtId="14" fontId="19" fillId="0" borderId="4" xfId="1347" applyNumberFormat="1" applyFont="1" applyBorder="1" applyAlignment="1">
      <alignment horizontal="center" vertical="center" wrapText="1"/>
    </xf>
    <xf numFmtId="14" fontId="19" fillId="0" borderId="5" xfId="1347" applyNumberFormat="1" applyFont="1" applyBorder="1" applyAlignment="1">
      <alignment horizontal="center" vertical="center" wrapText="1"/>
    </xf>
    <xf numFmtId="14" fontId="19" fillId="0" borderId="6" xfId="1347" applyNumberFormat="1" applyFont="1" applyBorder="1" applyAlignment="1">
      <alignment horizontal="center" vertical="center" wrapText="1"/>
    </xf>
    <xf numFmtId="0" fontId="39" fillId="6" borderId="7" xfId="1347" applyFont="1" applyFill="1" applyBorder="1" applyAlignment="1">
      <alignment horizontal="center" vertical="center"/>
    </xf>
    <xf numFmtId="0" fontId="39" fillId="6" borderId="8" xfId="1347" applyFont="1" applyFill="1" applyBorder="1" applyAlignment="1">
      <alignment horizontal="center" vertical="center"/>
    </xf>
    <xf numFmtId="0" fontId="6" fillId="0" borderId="0" xfId="1347" applyFont="1" applyAlignment="1">
      <alignment horizontal="left" vertical="center"/>
    </xf>
    <xf numFmtId="0" fontId="21" fillId="0" borderId="7" xfId="1347" applyFont="1" applyBorder="1" applyAlignment="1">
      <alignment horizontal="center" vertical="center" wrapText="1"/>
    </xf>
    <xf numFmtId="0" fontId="21" fillId="0" borderId="8" xfId="1347" applyFont="1" applyBorder="1" applyAlignment="1">
      <alignment horizontal="center" vertical="center" wrapText="1"/>
    </xf>
    <xf numFmtId="0" fontId="21" fillId="0" borderId="4" xfId="1347" applyFont="1" applyBorder="1" applyAlignment="1">
      <alignment horizontal="center" vertical="center"/>
    </xf>
    <xf numFmtId="0" fontId="21" fillId="0" borderId="6" xfId="1347" applyFont="1" applyBorder="1" applyAlignment="1">
      <alignment horizontal="center" vertical="center"/>
    </xf>
    <xf numFmtId="0" fontId="51" fillId="0" borderId="4" xfId="1347" applyFont="1" applyBorder="1" applyAlignment="1">
      <alignment horizontal="center" vertical="center" wrapText="1"/>
    </xf>
    <xf numFmtId="0" fontId="51" fillId="0" borderId="6" xfId="1347" applyFont="1" applyBorder="1" applyAlignment="1">
      <alignment horizontal="center" vertical="center" wrapText="1"/>
    </xf>
    <xf numFmtId="0" fontId="25" fillId="0" borderId="0" xfId="3" applyFont="1" applyAlignment="1">
      <alignment horizontal="center" wrapText="1"/>
    </xf>
    <xf numFmtId="0" fontId="21" fillId="0" borderId="0" xfId="3" applyFont="1" applyAlignment="1">
      <alignment horizontal="center" vertical="center" wrapText="1"/>
    </xf>
    <xf numFmtId="0" fontId="21" fillId="0" borderId="39" xfId="3" applyFont="1" applyBorder="1" applyAlignment="1">
      <alignment vertical="center" wrapText="1"/>
    </xf>
    <xf numFmtId="0" fontId="21" fillId="0" borderId="40" xfId="3" applyFont="1" applyBorder="1" applyAlignment="1">
      <alignment vertical="center" wrapText="1"/>
    </xf>
    <xf numFmtId="0" fontId="21" fillId="0" borderId="41" xfId="3" applyFont="1" applyBorder="1" applyAlignment="1">
      <alignment vertical="center" wrapText="1"/>
    </xf>
    <xf numFmtId="0" fontId="21" fillId="0" borderId="39" xfId="3" applyFont="1" applyBorder="1" applyAlignment="1">
      <alignment horizontal="left" vertical="center" wrapText="1"/>
    </xf>
    <xf numFmtId="0" fontId="21" fillId="0" borderId="40" xfId="3" applyFont="1" applyBorder="1" applyAlignment="1">
      <alignment horizontal="left" vertical="center" wrapText="1"/>
    </xf>
    <xf numFmtId="0" fontId="21" fillId="0" borderId="41" xfId="3" applyFont="1" applyBorder="1" applyAlignment="1">
      <alignment horizontal="left" vertical="center" wrapText="1"/>
    </xf>
    <xf numFmtId="0" fontId="51" fillId="0" borderId="2" xfId="3" applyFont="1" applyBorder="1" applyAlignment="1">
      <alignment horizontal="center" vertical="center" wrapText="1"/>
    </xf>
    <xf numFmtId="165" fontId="51" fillId="0" borderId="2" xfId="11" applyFont="1" applyFill="1" applyBorder="1" applyAlignment="1">
      <alignment horizontal="center" vertical="center" wrapText="1"/>
    </xf>
    <xf numFmtId="0" fontId="51" fillId="0" borderId="2" xfId="0" applyFont="1" applyBorder="1" applyAlignment="1">
      <alignment horizontal="center" vertical="center"/>
    </xf>
    <xf numFmtId="2" fontId="21" fillId="0" borderId="2" xfId="3" applyNumberFormat="1" applyFont="1" applyBorder="1" applyAlignment="1">
      <alignment horizontal="center" vertical="center" wrapText="1"/>
    </xf>
    <xf numFmtId="0" fontId="19" fillId="0" borderId="24" xfId="3" applyFont="1" applyBorder="1" applyAlignment="1">
      <alignment horizontal="center" vertical="center" wrapText="1"/>
    </xf>
    <xf numFmtId="0" fontId="21" fillId="0" borderId="27" xfId="3" applyFont="1" applyBorder="1" applyAlignment="1">
      <alignment horizontal="left" vertical="center" wrapText="1"/>
    </xf>
    <xf numFmtId="0" fontId="21" fillId="0" borderId="28" xfId="3" applyFont="1" applyBorder="1" applyAlignment="1">
      <alignment horizontal="left" vertical="center" wrapText="1"/>
    </xf>
    <xf numFmtId="0" fontId="19" fillId="0" borderId="29" xfId="3" applyFont="1" applyBorder="1" applyAlignment="1">
      <alignment horizontal="center" vertical="center" wrapText="1"/>
    </xf>
    <xf numFmtId="49" fontId="19" fillId="0" borderId="2" xfId="3" applyNumberFormat="1" applyFont="1" applyBorder="1" applyAlignment="1">
      <alignment horizontal="center" vertical="center" wrapText="1"/>
    </xf>
    <xf numFmtId="0" fontId="19" fillId="0" borderId="2" xfId="3" applyFont="1" applyBorder="1" applyAlignment="1">
      <alignment horizontal="center" vertical="center" wrapText="1"/>
    </xf>
    <xf numFmtId="0" fontId="21" fillId="0" borderId="3" xfId="3" applyFont="1" applyBorder="1" applyAlignment="1">
      <alignment horizontal="left" vertical="center" wrapText="1"/>
    </xf>
    <xf numFmtId="0" fontId="19" fillId="0" borderId="28" xfId="3" applyFont="1" applyBorder="1" applyAlignment="1">
      <alignment horizontal="center" vertical="center" wrapText="1"/>
    </xf>
    <xf numFmtId="0" fontId="19" fillId="0" borderId="31" xfId="3" applyFont="1" applyBorder="1" applyAlignment="1">
      <alignment horizontal="center" vertical="center" wrapText="1"/>
    </xf>
    <xf numFmtId="14" fontId="19" fillId="0" borderId="2" xfId="3" applyNumberFormat="1" applyFont="1" applyBorder="1" applyAlignment="1">
      <alignment horizontal="center" vertical="center" wrapText="1"/>
    </xf>
    <xf numFmtId="14" fontId="19" fillId="0" borderId="2" xfId="3" applyNumberFormat="1" applyFont="1" applyBorder="1" applyAlignment="1">
      <alignment horizontal="center" vertical="center"/>
    </xf>
    <xf numFmtId="0" fontId="19" fillId="0" borderId="2" xfId="3" applyFont="1" applyBorder="1" applyAlignment="1">
      <alignment horizontal="center" vertical="center"/>
    </xf>
    <xf numFmtId="0" fontId="4" fillId="0" borderId="0" xfId="0" applyFont="1" applyAlignment="1">
      <alignment horizontal="center" wrapText="1"/>
    </xf>
    <xf numFmtId="0" fontId="19" fillId="0" borderId="2" xfId="0" applyFont="1" applyBorder="1" applyAlignment="1">
      <alignment horizontal="center" vertical="center" wrapText="1"/>
    </xf>
    <xf numFmtId="0" fontId="19" fillId="0" borderId="2" xfId="0" applyFont="1" applyBorder="1" applyAlignment="1">
      <alignment horizontal="center" vertical="center" textRotation="90" wrapText="1"/>
    </xf>
    <xf numFmtId="0" fontId="19" fillId="0" borderId="7" xfId="0" applyFont="1" applyBorder="1" applyAlignment="1">
      <alignment horizontal="center" vertical="center" textRotation="90" wrapText="1"/>
    </xf>
    <xf numFmtId="0" fontId="122" fillId="0" borderId="7" xfId="0" applyFont="1" applyBorder="1" applyAlignment="1">
      <alignment horizontal="center" vertical="center"/>
    </xf>
    <xf numFmtId="0" fontId="122" fillId="0" borderId="10" xfId="0" applyFont="1" applyBorder="1" applyAlignment="1">
      <alignment horizontal="center" vertical="center"/>
    </xf>
    <xf numFmtId="0" fontId="19" fillId="0" borderId="9"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8" xfId="0" applyFont="1" applyBorder="1" applyAlignment="1">
      <alignment horizontal="center" vertical="center" wrapText="1"/>
    </xf>
    <xf numFmtId="0" fontId="23" fillId="0" borderId="7" xfId="0" applyFont="1" applyBorder="1" applyAlignment="1">
      <alignment horizontal="center" vertical="center"/>
    </xf>
    <xf numFmtId="0" fontId="23" fillId="0" borderId="10" xfId="0" applyFont="1" applyBorder="1" applyAlignment="1">
      <alignment horizontal="center" vertical="center"/>
    </xf>
    <xf numFmtId="0" fontId="23" fillId="0" borderId="8" xfId="0" applyFont="1" applyBorder="1" applyAlignment="1">
      <alignment horizontal="center" vertical="center"/>
    </xf>
    <xf numFmtId="0" fontId="19" fillId="0" borderId="2" xfId="0" applyFont="1" applyBorder="1" applyAlignment="1">
      <alignment horizontal="center" vertical="center"/>
    </xf>
    <xf numFmtId="0" fontId="122" fillId="0" borderId="36" xfId="0" applyFont="1" applyBorder="1" applyAlignment="1">
      <alignment horizontal="center" vertical="center" wrapText="1"/>
    </xf>
    <xf numFmtId="0" fontId="122" fillId="0" borderId="3" xfId="0" applyFont="1" applyBorder="1" applyAlignment="1">
      <alignment horizontal="center" vertical="center" wrapText="1"/>
    </xf>
    <xf numFmtId="0" fontId="122" fillId="0" borderId="37" xfId="0" applyFont="1" applyBorder="1" applyAlignment="1">
      <alignment horizontal="center" vertical="center" wrapText="1"/>
    </xf>
    <xf numFmtId="0" fontId="122" fillId="0" borderId="33" xfId="0" applyFont="1" applyBorder="1" applyAlignment="1">
      <alignment horizontal="center" vertical="center" wrapText="1"/>
    </xf>
    <xf numFmtId="0" fontId="122" fillId="0" borderId="34" xfId="0" applyFont="1" applyBorder="1" applyAlignment="1">
      <alignment horizontal="center" vertical="center" wrapText="1"/>
    </xf>
    <xf numFmtId="0" fontId="122" fillId="0" borderId="35" xfId="0" applyFont="1" applyBorder="1" applyAlignment="1">
      <alignment horizontal="center" vertical="center" wrapText="1"/>
    </xf>
    <xf numFmtId="0" fontId="19" fillId="0" borderId="42" xfId="0" applyFont="1" applyBorder="1" applyAlignment="1">
      <alignment horizontal="left" vertical="center" wrapText="1"/>
    </xf>
    <xf numFmtId="0" fontId="19" fillId="0" borderId="43" xfId="0" applyFont="1" applyBorder="1" applyAlignment="1">
      <alignment horizontal="left" vertical="center" wrapText="1"/>
    </xf>
    <xf numFmtId="0" fontId="19" fillId="0" borderId="64" xfId="0" applyFont="1" applyBorder="1" applyAlignment="1">
      <alignment horizontal="left" vertical="center" wrapText="1"/>
    </xf>
    <xf numFmtId="0" fontId="19" fillId="0" borderId="24" xfId="0" applyFont="1" applyBorder="1" applyAlignment="1">
      <alignment horizontal="center" vertical="center" wrapText="1"/>
    </xf>
    <xf numFmtId="0" fontId="19" fillId="0" borderId="29" xfId="0" applyFont="1" applyBorder="1" applyAlignment="1">
      <alignment horizontal="center" vertical="center" wrapText="1"/>
    </xf>
    <xf numFmtId="2" fontId="19" fillId="0" borderId="2" xfId="0" applyNumberFormat="1" applyFont="1" applyBorder="1" applyAlignment="1">
      <alignment horizontal="center" vertical="center" wrapText="1"/>
    </xf>
    <xf numFmtId="10" fontId="19" fillId="0" borderId="25" xfId="0" applyNumberFormat="1" applyFont="1" applyBorder="1" applyAlignment="1">
      <alignment horizontal="center" vertical="center" wrapText="1"/>
    </xf>
    <xf numFmtId="0" fontId="19" fillId="0" borderId="2" xfId="0" applyFont="1" applyBorder="1" applyAlignment="1">
      <alignment horizontal="center" wrapText="1"/>
    </xf>
    <xf numFmtId="0" fontId="36" fillId="0" borderId="2" xfId="0" applyFont="1" applyBorder="1" applyAlignment="1">
      <alignment horizontal="center" vertical="center" wrapText="1"/>
    </xf>
    <xf numFmtId="10" fontId="36" fillId="0" borderId="2" xfId="1" applyNumberFormat="1" applyFont="1" applyBorder="1" applyAlignment="1">
      <alignment horizontal="center" vertical="center" wrapText="1"/>
    </xf>
    <xf numFmtId="0" fontId="36" fillId="0" borderId="2" xfId="0" applyFont="1" applyBorder="1" applyAlignment="1">
      <alignment horizontal="left" vertical="center" wrapText="1"/>
    </xf>
    <xf numFmtId="0" fontId="4" fillId="0" borderId="2" xfId="0" applyFont="1" applyBorder="1" applyAlignment="1">
      <alignment horizontal="left" vertical="center" wrapText="1"/>
    </xf>
    <xf numFmtId="165" fontId="4" fillId="0" borderId="7"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36" fillId="0" borderId="7" xfId="0" applyFont="1" applyBorder="1" applyAlignment="1">
      <alignment horizontal="left" vertical="center" wrapText="1"/>
    </xf>
    <xf numFmtId="0" fontId="36" fillId="0" borderId="8" xfId="0" applyFont="1" applyBorder="1" applyAlignment="1">
      <alignment horizontal="left" vertical="center" wrapText="1"/>
    </xf>
    <xf numFmtId="2" fontId="4" fillId="0" borderId="2" xfId="86" applyNumberFormat="1" applyFont="1" applyBorder="1" applyAlignment="1">
      <alignment horizontal="center" vertical="center" wrapText="1"/>
    </xf>
    <xf numFmtId="2" fontId="4" fillId="0" borderId="7" xfId="86" applyNumberFormat="1" applyFont="1" applyBorder="1" applyAlignment="1">
      <alignment horizontal="center" vertical="center" wrapText="1"/>
    </xf>
    <xf numFmtId="2" fontId="4" fillId="0" borderId="8" xfId="86" applyNumberFormat="1" applyFont="1" applyBorder="1" applyAlignment="1">
      <alignment horizontal="center" vertical="center" wrapText="1"/>
    </xf>
    <xf numFmtId="0" fontId="122" fillId="0" borderId="26" xfId="0" applyFont="1" applyBorder="1" applyAlignment="1">
      <alignment horizontal="center" vertical="center" wrapText="1"/>
    </xf>
    <xf numFmtId="0" fontId="122" fillId="0" borderId="27" xfId="0" applyFont="1" applyBorder="1" applyAlignment="1">
      <alignment horizontal="center" vertical="center" wrapText="1"/>
    </xf>
    <xf numFmtId="0" fontId="122" fillId="0" borderId="28" xfId="0" applyFont="1" applyBorder="1" applyAlignment="1">
      <alignment horizontal="center" vertical="center" wrapText="1"/>
    </xf>
    <xf numFmtId="10" fontId="19" fillId="0" borderId="2" xfId="1" applyNumberFormat="1" applyFont="1" applyBorder="1" applyAlignment="1">
      <alignment horizontal="center" vertical="center" wrapText="1"/>
    </xf>
    <xf numFmtId="169" fontId="19" fillId="0" borderId="2" xfId="0" applyNumberFormat="1" applyFont="1" applyBorder="1" applyAlignment="1">
      <alignment horizontal="center" vertical="center" wrapText="1"/>
    </xf>
    <xf numFmtId="10" fontId="21" fillId="0" borderId="2" xfId="1" applyNumberFormat="1" applyFont="1" applyBorder="1" applyAlignment="1">
      <alignment horizontal="center" vertical="center" wrapText="1"/>
    </xf>
    <xf numFmtId="0" fontId="21" fillId="0" borderId="38"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8"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3" xfId="0" applyFont="1" applyBorder="1" applyAlignment="1">
      <alignment horizontal="center" vertical="center" wrapText="1"/>
    </xf>
    <xf numFmtId="0" fontId="122" fillId="0" borderId="3" xfId="0" applyFont="1" applyBorder="1" applyAlignment="1">
      <alignment horizontal="center" vertical="center"/>
    </xf>
    <xf numFmtId="168" fontId="19" fillId="0" borderId="2" xfId="1" applyNumberFormat="1" applyFont="1" applyBorder="1" applyAlignment="1">
      <alignment horizontal="center" vertical="center" wrapText="1"/>
    </xf>
    <xf numFmtId="0" fontId="19" fillId="0" borderId="7" xfId="0" applyFont="1" applyBorder="1" applyAlignment="1">
      <alignment horizontal="center" wrapText="1"/>
    </xf>
    <xf numFmtId="0" fontId="19" fillId="0" borderId="10" xfId="0" applyFont="1" applyBorder="1" applyAlignment="1">
      <alignment horizontal="center" wrapText="1"/>
    </xf>
    <xf numFmtId="0" fontId="19" fillId="0" borderId="63" xfId="0" applyFont="1" applyBorder="1" applyAlignment="1">
      <alignment horizontal="center" wrapText="1"/>
    </xf>
    <xf numFmtId="0" fontId="36" fillId="0" borderId="0" xfId="0" applyFont="1" applyAlignment="1">
      <alignment horizontal="left" vertical="center" wrapText="1"/>
    </xf>
    <xf numFmtId="0" fontId="4" fillId="0" borderId="0" xfId="0" applyFont="1" applyAlignment="1">
      <alignment horizontal="center" vertical="center" wrapText="1"/>
    </xf>
    <xf numFmtId="0" fontId="153" fillId="0" borderId="66" xfId="0" applyFont="1" applyBorder="1" applyAlignment="1">
      <alignment horizontal="center" vertical="center" wrapText="1"/>
    </xf>
    <xf numFmtId="0" fontId="153" fillId="0" borderId="67" xfId="0" applyFont="1" applyBorder="1" applyAlignment="1">
      <alignment horizontal="center" vertical="center" wrapText="1"/>
    </xf>
    <xf numFmtId="0" fontId="152" fillId="0" borderId="0" xfId="0" applyFont="1" applyAlignment="1">
      <alignment horizontal="center" wrapText="1"/>
    </xf>
    <xf numFmtId="0" fontId="89" fillId="0" borderId="2" xfId="0" applyFont="1" applyBorder="1" applyAlignment="1">
      <alignment horizontal="center" vertical="center" wrapText="1"/>
    </xf>
    <xf numFmtId="0" fontId="153"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154" fillId="0" borderId="2" xfId="0" applyFont="1" applyBorder="1" applyAlignment="1">
      <alignment horizontal="center" vertical="center" wrapText="1"/>
    </xf>
    <xf numFmtId="0" fontId="89" fillId="19" borderId="2" xfId="0" applyFont="1" applyFill="1" applyBorder="1" applyAlignment="1">
      <alignment horizontal="center" vertical="center" wrapText="1"/>
    </xf>
    <xf numFmtId="0" fontId="154" fillId="19" borderId="2" xfId="0" applyFont="1" applyFill="1" applyBorder="1" applyAlignment="1">
      <alignment horizontal="center" vertical="center" wrapText="1"/>
    </xf>
    <xf numFmtId="0" fontId="89" fillId="0" borderId="2" xfId="0" applyFont="1" applyBorder="1" applyAlignment="1">
      <alignment horizontal="left" vertical="center"/>
    </xf>
    <xf numFmtId="172" fontId="19" fillId="0" borderId="4" xfId="0" applyNumberFormat="1" applyFont="1" applyBorder="1" applyAlignment="1">
      <alignment horizontal="center" vertical="center"/>
    </xf>
    <xf numFmtId="172" fontId="19" fillId="0" borderId="6" xfId="0" applyNumberFormat="1" applyFont="1" applyBorder="1" applyAlignment="1">
      <alignment horizontal="center" vertical="center"/>
    </xf>
    <xf numFmtId="0" fontId="4" fillId="0" borderId="2" xfId="0" applyFont="1" applyBorder="1" applyAlignment="1">
      <alignment horizontal="center" vertical="center"/>
    </xf>
    <xf numFmtId="0" fontId="25" fillId="0" borderId="4" xfId="0" applyFont="1" applyBorder="1" applyAlignment="1">
      <alignment horizontal="center"/>
    </xf>
    <xf numFmtId="0" fontId="5" fillId="0" borderId="13" xfId="0" applyFont="1" applyBorder="1" applyAlignment="1">
      <alignment horizontal="left" vertical="center"/>
    </xf>
    <xf numFmtId="0" fontId="5" fillId="0" borderId="0" xfId="0" applyFont="1" applyAlignment="1">
      <alignment horizontal="left" vertical="center"/>
    </xf>
    <xf numFmtId="0" fontId="5" fillId="0" borderId="20" xfId="0" applyFont="1" applyBorder="1" applyAlignment="1">
      <alignment horizontal="left" vertical="center"/>
    </xf>
    <xf numFmtId="0" fontId="147" fillId="0" borderId="14" xfId="0" applyFont="1" applyBorder="1" applyAlignment="1">
      <alignment horizontal="left" vertical="center"/>
    </xf>
    <xf numFmtId="0" fontId="5" fillId="0" borderId="3" xfId="0" applyFont="1" applyBorder="1" applyAlignment="1">
      <alignment horizontal="left" vertical="center"/>
    </xf>
    <xf numFmtId="0" fontId="5" fillId="0" borderId="18" xfId="0" applyFont="1" applyBorder="1" applyAlignment="1">
      <alignment horizontal="left"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3" borderId="2" xfId="0" applyFont="1" applyFill="1" applyBorder="1" applyAlignment="1">
      <alignment horizontal="center" vertical="center" wrapText="1"/>
    </xf>
    <xf numFmtId="0" fontId="19" fillId="0" borderId="4" xfId="0" applyFont="1" applyBorder="1" applyAlignment="1">
      <alignment horizontal="center" vertical="center"/>
    </xf>
    <xf numFmtId="0" fontId="19" fillId="0" borderId="6" xfId="0" applyFont="1" applyBorder="1" applyAlignment="1">
      <alignment horizontal="center"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xf>
    <xf numFmtId="0" fontId="39" fillId="11" borderId="7" xfId="0" applyFont="1" applyFill="1" applyBorder="1" applyAlignment="1">
      <alignment horizontal="left"/>
    </xf>
    <xf numFmtId="0" fontId="39" fillId="11" borderId="8" xfId="0" applyFont="1" applyFill="1" applyBorder="1" applyAlignment="1">
      <alignment horizontal="left"/>
    </xf>
    <xf numFmtId="0" fontId="44" fillId="0" borderId="0" xfId="0" applyFont="1" applyAlignment="1">
      <alignment horizontal="center" vertical="center"/>
    </xf>
    <xf numFmtId="0" fontId="36" fillId="0" borderId="2" xfId="0" applyFont="1" applyBorder="1" applyAlignment="1">
      <alignment horizontal="center" vertical="center"/>
    </xf>
    <xf numFmtId="2" fontId="4" fillId="3" borderId="4" xfId="0" applyNumberFormat="1" applyFont="1" applyFill="1" applyBorder="1" applyAlignment="1">
      <alignment horizontal="center" vertical="center" wrapText="1"/>
    </xf>
    <xf numFmtId="2" fontId="4" fillId="3" borderId="5" xfId="0" applyNumberFormat="1" applyFont="1" applyFill="1" applyBorder="1" applyAlignment="1">
      <alignment horizontal="center" vertical="center" wrapText="1"/>
    </xf>
    <xf numFmtId="2" fontId="4" fillId="3" borderId="6" xfId="0"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83" fillId="0" borderId="0" xfId="0" applyFont="1" applyAlignment="1">
      <alignment horizontal="center" vertical="center"/>
    </xf>
    <xf numFmtId="0" fontId="47" fillId="0" borderId="0" xfId="0" applyFont="1" applyAlignment="1">
      <alignment horizontal="left" vertical="center"/>
    </xf>
    <xf numFmtId="0" fontId="48" fillId="0" borderId="4"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2" xfId="0" applyFont="1" applyBorder="1" applyAlignment="1">
      <alignment horizontal="center" vertical="center" wrapText="1"/>
    </xf>
    <xf numFmtId="9" fontId="48" fillId="0" borderId="2" xfId="1305" applyFont="1" applyFill="1" applyBorder="1" applyAlignment="1">
      <alignment horizontal="center" vertical="center" wrapText="1"/>
    </xf>
    <xf numFmtId="10" fontId="48" fillId="0" borderId="2" xfId="0" applyNumberFormat="1" applyFont="1" applyBorder="1" applyAlignment="1">
      <alignment horizontal="center" vertical="center"/>
    </xf>
    <xf numFmtId="10" fontId="48" fillId="0" borderId="2" xfId="0" applyNumberFormat="1" applyFont="1" applyBorder="1" applyAlignment="1">
      <alignment horizontal="center" vertical="center" wrapText="1"/>
    </xf>
    <xf numFmtId="0" fontId="82" fillId="3" borderId="4" xfId="0" applyFont="1" applyFill="1" applyBorder="1" applyAlignment="1">
      <alignment horizontal="center" vertical="center" wrapText="1"/>
    </xf>
    <xf numFmtId="0" fontId="82" fillId="3" borderId="5" xfId="0" applyFont="1" applyFill="1" applyBorder="1" applyAlignment="1">
      <alignment horizontal="center" vertical="center" wrapText="1"/>
    </xf>
    <xf numFmtId="0" fontId="82" fillId="3" borderId="6" xfId="0" applyFont="1" applyFill="1" applyBorder="1" applyAlignment="1">
      <alignment horizontal="center" vertical="center" wrapText="1"/>
    </xf>
    <xf numFmtId="2" fontId="42" fillId="0" borderId="4" xfId="0" applyNumberFormat="1" applyFont="1" applyBorder="1" applyAlignment="1">
      <alignment horizontal="center" vertical="center" wrapText="1"/>
    </xf>
    <xf numFmtId="2" fontId="42" fillId="0" borderId="5" xfId="0" applyNumberFormat="1" applyFont="1" applyBorder="1" applyAlignment="1">
      <alignment horizontal="center" vertical="center" wrapText="1"/>
    </xf>
    <xf numFmtId="2" fontId="42" fillId="0" borderId="6" xfId="0" applyNumberFormat="1" applyFont="1" applyBorder="1" applyAlignment="1">
      <alignment horizontal="center" vertical="center" wrapText="1"/>
    </xf>
    <xf numFmtId="2" fontId="4" fillId="3" borderId="5" xfId="0" applyNumberFormat="1" applyFont="1" applyFill="1" applyBorder="1" applyAlignment="1">
      <alignment horizontal="center" vertical="center"/>
    </xf>
    <xf numFmtId="2" fontId="4" fillId="3" borderId="6" xfId="0" applyNumberFormat="1" applyFont="1" applyFill="1" applyBorder="1" applyAlignment="1">
      <alignment horizontal="center" vertical="center"/>
    </xf>
    <xf numFmtId="2" fontId="82" fillId="3" borderId="5" xfId="0" applyNumberFormat="1" applyFont="1" applyFill="1" applyBorder="1" applyAlignment="1">
      <alignment horizontal="center" vertical="center"/>
    </xf>
    <xf numFmtId="2" fontId="82" fillId="3" borderId="6" xfId="0" applyNumberFormat="1" applyFont="1" applyFill="1" applyBorder="1" applyAlignment="1">
      <alignment horizontal="center" vertical="center"/>
    </xf>
    <xf numFmtId="2" fontId="42" fillId="0" borderId="5" xfId="102" applyNumberFormat="1" applyFont="1" applyBorder="1" applyAlignment="1">
      <alignment horizontal="center" vertical="center"/>
    </xf>
    <xf numFmtId="2" fontId="42" fillId="0" borderId="6" xfId="102" applyNumberFormat="1" applyFont="1" applyBorder="1" applyAlignment="1">
      <alignment horizontal="center" vertical="center"/>
    </xf>
    <xf numFmtId="0" fontId="49" fillId="0" borderId="4" xfId="0" applyFont="1" applyBorder="1" applyAlignment="1">
      <alignment horizontal="center" vertical="center"/>
    </xf>
    <xf numFmtId="0" fontId="49" fillId="0" borderId="5" xfId="0" applyFont="1" applyBorder="1" applyAlignment="1">
      <alignment horizontal="center" vertical="center"/>
    </xf>
    <xf numFmtId="0" fontId="49" fillId="0" borderId="6" xfId="0" applyFont="1" applyBorder="1" applyAlignment="1">
      <alignment horizontal="center" vertical="center"/>
    </xf>
    <xf numFmtId="2" fontId="49" fillId="0" borderId="4" xfId="0" applyNumberFormat="1" applyFont="1" applyBorder="1" applyAlignment="1">
      <alignment horizontal="center" vertical="center" wrapText="1"/>
    </xf>
    <xf numFmtId="2" fontId="49" fillId="0" borderId="5" xfId="0" applyNumberFormat="1" applyFont="1" applyBorder="1" applyAlignment="1">
      <alignment horizontal="center" vertical="center" wrapText="1"/>
    </xf>
    <xf numFmtId="2" fontId="49" fillId="0" borderId="6" xfId="0" applyNumberFormat="1" applyFont="1" applyBorder="1" applyAlignment="1">
      <alignment horizontal="center" vertical="center" wrapText="1"/>
    </xf>
    <xf numFmtId="2" fontId="42" fillId="3" borderId="4" xfId="0" applyNumberFormat="1" applyFont="1" applyFill="1" applyBorder="1" applyAlignment="1">
      <alignment horizontal="center" vertical="center" wrapText="1"/>
    </xf>
    <xf numFmtId="2" fontId="42" fillId="3" borderId="5" xfId="0" applyNumberFormat="1" applyFont="1" applyFill="1" applyBorder="1" applyAlignment="1">
      <alignment horizontal="center" vertical="center" wrapText="1"/>
    </xf>
    <xf numFmtId="2" fontId="42" fillId="3" borderId="6" xfId="0" applyNumberFormat="1" applyFont="1" applyFill="1" applyBorder="1" applyAlignment="1">
      <alignment horizontal="center" vertical="center" wrapText="1"/>
    </xf>
    <xf numFmtId="0" fontId="17" fillId="0" borderId="4" xfId="3" applyFont="1" applyBorder="1" applyAlignment="1">
      <alignment horizontal="center" vertical="center" wrapText="1"/>
    </xf>
    <xf numFmtId="0" fontId="17" fillId="0" borderId="5" xfId="3" applyFont="1" applyBorder="1" applyAlignment="1">
      <alignment horizontal="center" vertical="center" wrapText="1"/>
    </xf>
    <xf numFmtId="0" fontId="17" fillId="0" borderId="6" xfId="3" applyFont="1" applyBorder="1" applyAlignment="1">
      <alignment horizontal="center" vertical="center" wrapText="1"/>
    </xf>
    <xf numFmtId="0" fontId="17" fillId="0" borderId="4" xfId="13" applyFont="1" applyBorder="1" applyAlignment="1">
      <alignment horizontal="center" vertical="center"/>
    </xf>
    <xf numFmtId="0" fontId="17" fillId="0" borderId="5" xfId="13" applyFont="1" applyBorder="1" applyAlignment="1">
      <alignment horizontal="center" vertical="center"/>
    </xf>
    <xf numFmtId="0" fontId="17" fillId="0" borderId="6" xfId="13" applyFont="1" applyBorder="1" applyAlignment="1">
      <alignment horizontal="center" vertical="center"/>
    </xf>
    <xf numFmtId="0" fontId="21" fillId="0" borderId="70" xfId="0" applyFont="1" applyBorder="1" applyAlignment="1">
      <alignment horizontal="center" vertical="center" wrapText="1"/>
    </xf>
    <xf numFmtId="0" fontId="21" fillId="0" borderId="73" xfId="0" applyFont="1" applyBorder="1" applyAlignment="1">
      <alignment horizontal="center" vertical="center" wrapText="1"/>
    </xf>
    <xf numFmtId="0" fontId="21" fillId="0" borderId="71" xfId="0" applyFont="1" applyBorder="1" applyAlignment="1">
      <alignment horizontal="center" vertical="center" wrapText="1"/>
    </xf>
    <xf numFmtId="0" fontId="21" fillId="0" borderId="72" xfId="0" applyFont="1" applyBorder="1" applyAlignment="1">
      <alignment horizontal="center" vertical="center" wrapText="1"/>
    </xf>
    <xf numFmtId="0" fontId="21" fillId="0" borderId="71" xfId="0" applyFont="1" applyBorder="1" applyAlignment="1">
      <alignment horizontal="center" wrapText="1"/>
    </xf>
    <xf numFmtId="0" fontId="21" fillId="0" borderId="72" xfId="0" applyFont="1" applyBorder="1" applyAlignment="1">
      <alignment horizontal="center" wrapText="1"/>
    </xf>
    <xf numFmtId="0" fontId="19" fillId="0" borderId="70" xfId="0" applyFont="1" applyBorder="1" applyAlignment="1">
      <alignment horizontal="center" vertical="center" wrapText="1"/>
    </xf>
    <xf numFmtId="0" fontId="19" fillId="0" borderId="82" xfId="0" applyFont="1" applyBorder="1" applyAlignment="1">
      <alignment horizontal="center" vertical="center" wrapText="1"/>
    </xf>
    <xf numFmtId="0" fontId="19" fillId="0" borderId="83" xfId="0" applyFont="1" applyBorder="1" applyAlignment="1">
      <alignment horizontal="center" vertical="center" wrapText="1"/>
    </xf>
    <xf numFmtId="0" fontId="19" fillId="0" borderId="85" xfId="0" applyFont="1" applyBorder="1" applyAlignment="1">
      <alignment wrapText="1"/>
    </xf>
    <xf numFmtId="0" fontId="19" fillId="0" borderId="86" xfId="0" applyFont="1" applyBorder="1" applyAlignment="1">
      <alignment wrapText="1"/>
    </xf>
    <xf numFmtId="0" fontId="60" fillId="0" borderId="0" xfId="0" applyFont="1" applyAlignment="1">
      <alignment horizontal="right" vertical="center" wrapText="1"/>
    </xf>
    <xf numFmtId="0" fontId="21" fillId="0" borderId="0" xfId="0" applyFont="1" applyAlignment="1">
      <alignment horizontal="center" vertical="center" wrapText="1"/>
    </xf>
    <xf numFmtId="0" fontId="21" fillId="0" borderId="69" xfId="0" applyFont="1" applyBorder="1" applyAlignment="1">
      <alignment horizontal="center" vertical="center" wrapText="1"/>
    </xf>
    <xf numFmtId="0" fontId="94" fillId="0" borderId="70" xfId="0" applyFont="1" applyBorder="1" applyAlignment="1">
      <alignment horizontal="center" vertical="center" wrapText="1"/>
    </xf>
    <xf numFmtId="0" fontId="94" fillId="0" borderId="73" xfId="0" applyFont="1" applyBorder="1" applyAlignment="1">
      <alignment horizontal="center" vertical="center" wrapText="1"/>
    </xf>
    <xf numFmtId="0" fontId="94" fillId="0" borderId="71" xfId="0" applyFont="1" applyBorder="1" applyAlignment="1">
      <alignment horizontal="center" vertical="center" wrapText="1"/>
    </xf>
    <xf numFmtId="0" fontId="94" fillId="0" borderId="72" xfId="0" applyFont="1" applyBorder="1" applyAlignment="1">
      <alignment horizontal="center" vertical="center" wrapText="1"/>
    </xf>
    <xf numFmtId="0" fontId="94" fillId="0" borderId="77" xfId="0" applyFont="1" applyBorder="1" applyAlignment="1">
      <alignment horizontal="center" vertical="center" wrapText="1"/>
    </xf>
    <xf numFmtId="0" fontId="94" fillId="0" borderId="76" xfId="0" applyFont="1" applyBorder="1" applyAlignment="1">
      <alignment horizontal="center" vertical="center" wrapText="1"/>
    </xf>
    <xf numFmtId="0" fontId="94" fillId="0" borderId="78" xfId="0" applyFont="1" applyBorder="1" applyAlignment="1">
      <alignment horizontal="center" vertical="center" wrapText="1"/>
    </xf>
    <xf numFmtId="0" fontId="94" fillId="0" borderId="79" xfId="0" applyFont="1" applyBorder="1" applyAlignment="1">
      <alignment horizontal="center" vertical="center" wrapText="1"/>
    </xf>
    <xf numFmtId="0" fontId="94" fillId="0" borderId="69" xfId="0" applyFont="1" applyBorder="1" applyAlignment="1">
      <alignment horizontal="center" vertical="center" wrapText="1"/>
    </xf>
    <xf numFmtId="0" fontId="94" fillId="0" borderId="80" xfId="0" applyFont="1" applyBorder="1" applyAlignment="1">
      <alignment horizontal="center" vertical="center" wrapText="1"/>
    </xf>
    <xf numFmtId="0" fontId="21" fillId="0" borderId="19" xfId="0" applyFont="1" applyBorder="1" applyAlignment="1">
      <alignment horizontal="center" wrapText="1"/>
    </xf>
    <xf numFmtId="0" fontId="20" fillId="0" borderId="4" xfId="3" applyFont="1" applyBorder="1" applyAlignment="1">
      <alignment horizontal="center" vertical="center" wrapText="1"/>
    </xf>
    <xf numFmtId="0" fontId="20" fillId="0" borderId="6" xfId="3" applyFont="1" applyBorder="1" applyAlignment="1">
      <alignment horizontal="center" vertical="center" wrapText="1"/>
    </xf>
    <xf numFmtId="0" fontId="126" fillId="0" borderId="0" xfId="3" applyFont="1" applyAlignment="1">
      <alignment horizontal="center"/>
    </xf>
    <xf numFmtId="0" fontId="20" fillId="0" borderId="2" xfId="3" applyFont="1" applyBorder="1" applyAlignment="1">
      <alignment horizontal="center" vertical="center" wrapText="1"/>
    </xf>
    <xf numFmtId="0" fontId="20" fillId="0" borderId="2" xfId="13" applyFont="1" applyBorder="1" applyAlignment="1">
      <alignment horizontal="center" vertical="center" wrapText="1"/>
    </xf>
    <xf numFmtId="14" fontId="42" fillId="0" borderId="4" xfId="3" applyNumberFormat="1" applyFont="1" applyBorder="1" applyAlignment="1">
      <alignment horizontal="center" vertical="center"/>
    </xf>
    <xf numFmtId="0" fontId="42" fillId="0" borderId="5" xfId="3" applyFont="1" applyBorder="1" applyAlignment="1">
      <alignment horizontal="center" vertical="center"/>
    </xf>
    <xf numFmtId="0" fontId="42" fillId="0" borderId="6" xfId="3" applyFont="1" applyBorder="1" applyAlignment="1">
      <alignment horizontal="center" vertical="center"/>
    </xf>
    <xf numFmtId="14" fontId="42" fillId="0" borderId="4" xfId="13" applyNumberFormat="1" applyFont="1" applyBorder="1" applyAlignment="1">
      <alignment horizontal="center" vertical="center"/>
    </xf>
    <xf numFmtId="0" fontId="42" fillId="0" borderId="5" xfId="13" applyFont="1" applyBorder="1" applyAlignment="1">
      <alignment horizontal="center" vertical="center"/>
    </xf>
    <xf numFmtId="0" fontId="42" fillId="0" borderId="6" xfId="13" applyFont="1" applyBorder="1" applyAlignment="1">
      <alignment horizontal="center" vertical="center"/>
    </xf>
    <xf numFmtId="0" fontId="20" fillId="0" borderId="4" xfId="13" applyFont="1" applyBorder="1" applyAlignment="1">
      <alignment horizontal="center" vertical="center" wrapText="1"/>
    </xf>
    <xf numFmtId="0" fontId="20" fillId="0" borderId="6" xfId="13" applyFont="1" applyBorder="1" applyAlignment="1">
      <alignment horizontal="center" vertical="center" wrapText="1"/>
    </xf>
    <xf numFmtId="0" fontId="20" fillId="0" borderId="4" xfId="13" applyFont="1" applyBorder="1" applyAlignment="1">
      <alignment horizontal="center" wrapText="1"/>
    </xf>
    <xf numFmtId="0" fontId="20" fillId="0" borderId="6" xfId="13" applyFont="1" applyBorder="1" applyAlignment="1">
      <alignment horizontal="center" wrapText="1"/>
    </xf>
    <xf numFmtId="0" fontId="126" fillId="0" borderId="0" xfId="13" applyFont="1" applyAlignment="1">
      <alignment horizontal="center"/>
    </xf>
    <xf numFmtId="0" fontId="21" fillId="0" borderId="71" xfId="0" applyFont="1" applyBorder="1" applyAlignment="1">
      <alignment vertical="center" wrapText="1"/>
    </xf>
    <xf numFmtId="0" fontId="21" fillId="0" borderId="19" xfId="0" applyFont="1" applyBorder="1" applyAlignment="1">
      <alignment vertical="center" wrapText="1"/>
    </xf>
    <xf numFmtId="0" fontId="21" fillId="0" borderId="72" xfId="0" applyFont="1" applyBorder="1" applyAlignment="1">
      <alignment vertical="center" wrapText="1"/>
    </xf>
    <xf numFmtId="0" fontId="19" fillId="0" borderId="71" xfId="0" applyFont="1" applyBorder="1" applyAlignment="1">
      <alignment wrapText="1"/>
    </xf>
    <xf numFmtId="0" fontId="19" fillId="0" borderId="72" xfId="0" applyFont="1" applyBorder="1" applyAlignment="1">
      <alignment wrapText="1"/>
    </xf>
    <xf numFmtId="0" fontId="19" fillId="0" borderId="70" xfId="0" applyFont="1" applyBorder="1" applyAlignment="1">
      <alignment vertical="center" wrapText="1"/>
    </xf>
    <xf numFmtId="0" fontId="19" fillId="0" borderId="82" xfId="0" applyFont="1" applyBorder="1" applyAlignment="1">
      <alignment vertical="center" wrapText="1"/>
    </xf>
    <xf numFmtId="0" fontId="19" fillId="0" borderId="83" xfId="0" applyFont="1" applyBorder="1" applyAlignment="1">
      <alignment vertical="center" wrapText="1"/>
    </xf>
    <xf numFmtId="14" fontId="19" fillId="3" borderId="70" xfId="0" applyNumberFormat="1" applyFont="1" applyFill="1" applyBorder="1" applyAlignment="1">
      <alignment vertical="center" wrapText="1"/>
    </xf>
    <xf numFmtId="0" fontId="19" fillId="3" borderId="82" xfId="0" applyFont="1" applyFill="1" applyBorder="1" applyAlignment="1">
      <alignment vertical="center" wrapText="1"/>
    </xf>
    <xf numFmtId="0" fontId="19" fillId="3" borderId="83" xfId="0" applyFont="1" applyFill="1" applyBorder="1" applyAlignment="1">
      <alignment vertical="center" wrapText="1"/>
    </xf>
    <xf numFmtId="0" fontId="25" fillId="0" borderId="0" xfId="0" applyFont="1" applyAlignment="1">
      <alignment horizontal="center"/>
    </xf>
    <xf numFmtId="14" fontId="19" fillId="0" borderId="70" xfId="0" applyNumberFormat="1" applyFont="1" applyBorder="1" applyAlignment="1">
      <alignment vertical="center" wrapText="1"/>
    </xf>
    <xf numFmtId="0" fontId="204" fillId="0" borderId="4" xfId="0" applyFont="1" applyBorder="1" applyAlignment="1">
      <alignment horizontal="center" vertical="center"/>
    </xf>
    <xf numFmtId="0" fontId="204" fillId="0" borderId="6" xfId="0" applyFont="1" applyBorder="1" applyAlignment="1">
      <alignment horizontal="center" vertical="center"/>
    </xf>
    <xf numFmtId="0" fontId="42" fillId="0" borderId="4" xfId="0" applyFont="1" applyBorder="1" applyAlignment="1">
      <alignment horizontal="center" vertical="center" wrapText="1"/>
    </xf>
    <xf numFmtId="0" fontId="42" fillId="0" borderId="5" xfId="0" applyFont="1" applyBorder="1" applyAlignment="1">
      <alignment horizontal="center" vertical="center" wrapText="1"/>
    </xf>
    <xf numFmtId="0" fontId="42" fillId="0" borderId="6" xfId="0" applyFont="1" applyBorder="1" applyAlignment="1">
      <alignment horizontal="center" vertical="center" wrapText="1"/>
    </xf>
    <xf numFmtId="0" fontId="19" fillId="0" borderId="71" xfId="0" applyFont="1" applyBorder="1" applyAlignment="1">
      <alignment vertical="center" wrapText="1"/>
    </xf>
    <xf numFmtId="0" fontId="19" fillId="0" borderId="72" xfId="0" applyFont="1" applyBorder="1" applyAlignment="1">
      <alignment vertical="center" wrapText="1"/>
    </xf>
    <xf numFmtId="0" fontId="47" fillId="0" borderId="7" xfId="0" applyFont="1" applyBorder="1" applyAlignment="1">
      <alignment horizontal="center" vertical="center"/>
    </xf>
    <xf numFmtId="0" fontId="47" fillId="0" borderId="8" xfId="0" applyFont="1" applyBorder="1" applyAlignment="1">
      <alignment horizontal="center" vertical="center"/>
    </xf>
    <xf numFmtId="0" fontId="21" fillId="0" borderId="19" xfId="0" applyFont="1" applyBorder="1" applyAlignment="1">
      <alignment horizontal="center" vertical="center" wrapText="1"/>
    </xf>
    <xf numFmtId="0" fontId="50" fillId="0" borderId="2" xfId="0" applyFont="1" applyBorder="1" applyAlignment="1">
      <alignment horizontal="center" vertical="center"/>
    </xf>
    <xf numFmtId="0" fontId="50" fillId="0" borderId="4" xfId="0" applyFont="1" applyBorder="1" applyAlignment="1">
      <alignment horizontal="center" vertical="center"/>
    </xf>
    <xf numFmtId="0" fontId="50" fillId="0" borderId="5" xfId="0" applyFont="1" applyBorder="1" applyAlignment="1">
      <alignment horizontal="center" vertical="center"/>
    </xf>
    <xf numFmtId="0" fontId="50" fillId="0" borderId="6" xfId="0" applyFont="1" applyBorder="1" applyAlignment="1">
      <alignment horizontal="center" vertical="center"/>
    </xf>
    <xf numFmtId="0" fontId="83" fillId="0" borderId="7" xfId="0" applyFont="1" applyBorder="1" applyAlignment="1">
      <alignment horizontal="center" vertical="center"/>
    </xf>
    <xf numFmtId="0" fontId="83" fillId="0" borderId="8" xfId="0" applyFont="1" applyBorder="1" applyAlignment="1">
      <alignment horizontal="center" vertical="center"/>
    </xf>
    <xf numFmtId="0" fontId="146" fillId="0" borderId="4" xfId="0" applyFont="1" applyBorder="1" applyAlignment="1">
      <alignment horizontal="center" vertical="center" wrapText="1"/>
    </xf>
    <xf numFmtId="0" fontId="146" fillId="0" borderId="6" xfId="0" applyFont="1" applyBorder="1" applyAlignment="1">
      <alignment horizontal="center" vertical="center" wrapText="1"/>
    </xf>
    <xf numFmtId="0" fontId="146" fillId="0" borderId="4" xfId="0" applyFont="1" applyBorder="1" applyAlignment="1">
      <alignment horizontal="center" vertical="center"/>
    </xf>
    <xf numFmtId="0" fontId="146" fillId="0" borderId="6" xfId="0" applyFont="1" applyBorder="1" applyAlignment="1">
      <alignment horizontal="center" vertical="center"/>
    </xf>
    <xf numFmtId="0" fontId="204" fillId="0" borderId="10" xfId="0" applyFont="1" applyBorder="1" applyAlignment="1">
      <alignment horizontal="center" vertical="center"/>
    </xf>
    <xf numFmtId="0" fontId="204" fillId="0" borderId="8" xfId="0" applyFont="1" applyBorder="1" applyAlignment="1">
      <alignment horizontal="center" vertical="center"/>
    </xf>
    <xf numFmtId="0" fontId="204" fillId="0" borderId="7" xfId="0" applyFont="1" applyBorder="1" applyAlignment="1">
      <alignment horizontal="center" vertical="center" wrapText="1"/>
    </xf>
    <xf numFmtId="0" fontId="204" fillId="0" borderId="8" xfId="0" applyFont="1" applyBorder="1" applyAlignment="1">
      <alignment horizontal="center" vertical="center" wrapText="1"/>
    </xf>
    <xf numFmtId="0" fontId="207" fillId="0" borderId="0" xfId="0" applyFont="1" applyAlignment="1">
      <alignment horizontal="center" vertical="center"/>
    </xf>
    <xf numFmtId="0" fontId="20" fillId="0" borderId="0" xfId="0" applyFont="1" applyAlignment="1">
      <alignment horizontal="left"/>
    </xf>
    <xf numFmtId="0" fontId="20" fillId="0" borderId="0" xfId="0" applyFont="1" applyAlignment="1">
      <alignment horizontal="left" vertical="center"/>
    </xf>
    <xf numFmtId="0" fontId="20" fillId="0" borderId="0" xfId="0" applyFont="1" applyAlignment="1">
      <alignment horizontal="left" vertical="center" wrapText="1"/>
    </xf>
    <xf numFmtId="0" fontId="42" fillId="0" borderId="2" xfId="0" applyFont="1" applyBorder="1" applyAlignment="1">
      <alignment horizontal="center" vertical="center" wrapText="1"/>
    </xf>
    <xf numFmtId="0" fontId="82" fillId="0" borderId="4" xfId="0" applyFont="1" applyBorder="1" applyAlignment="1">
      <alignment horizontal="center" vertical="center" wrapText="1"/>
    </xf>
    <xf numFmtId="0" fontId="82" fillId="0" borderId="5" xfId="0" applyFont="1" applyBorder="1" applyAlignment="1">
      <alignment horizontal="center" vertical="center" wrapText="1"/>
    </xf>
    <xf numFmtId="0" fontId="82" fillId="0" borderId="6" xfId="0" applyFont="1" applyBorder="1" applyAlignment="1">
      <alignment horizontal="center" vertical="center" wrapText="1"/>
    </xf>
    <xf numFmtId="0" fontId="47" fillId="0" borderId="4" xfId="0" applyFont="1" applyBorder="1" applyAlignment="1">
      <alignment horizontal="center" vertical="center"/>
    </xf>
    <xf numFmtId="0" fontId="47" fillId="0" borderId="5" xfId="0" applyFont="1" applyBorder="1" applyAlignment="1">
      <alignment horizontal="center" vertical="center"/>
    </xf>
    <xf numFmtId="0" fontId="47" fillId="0" borderId="6" xfId="0" applyFont="1" applyBorder="1" applyAlignment="1">
      <alignment horizontal="center" vertical="center"/>
    </xf>
    <xf numFmtId="0" fontId="47" fillId="0" borderId="2" xfId="0" applyFont="1" applyBorder="1" applyAlignment="1">
      <alignment horizontal="center" vertical="center"/>
    </xf>
    <xf numFmtId="0" fontId="148" fillId="0" borderId="0" xfId="0" applyFont="1" applyAlignment="1">
      <alignment horizontal="center" vertical="center"/>
    </xf>
    <xf numFmtId="0" fontId="48" fillId="0" borderId="0" xfId="0" applyFont="1" applyAlignment="1">
      <alignment horizontal="left"/>
    </xf>
    <xf numFmtId="0" fontId="48" fillId="0" borderId="0" xfId="0" applyFont="1" applyAlignment="1">
      <alignment horizontal="left" vertical="center"/>
    </xf>
    <xf numFmtId="0" fontId="48" fillId="0" borderId="0" xfId="0" applyFont="1" applyAlignment="1">
      <alignment horizontal="left" vertical="center" wrapText="1"/>
    </xf>
    <xf numFmtId="0" fontId="204" fillId="0" borderId="4" xfId="0" applyFont="1" applyBorder="1" applyAlignment="1">
      <alignment horizontal="center" vertical="center" wrapText="1"/>
    </xf>
    <xf numFmtId="0" fontId="204" fillId="0" borderId="6" xfId="0" applyFont="1" applyBorder="1" applyAlignment="1">
      <alignment horizontal="center" vertical="center" wrapText="1"/>
    </xf>
    <xf numFmtId="0" fontId="6" fillId="0" borderId="0" xfId="0" applyFont="1" applyAlignment="1">
      <alignment horizontal="center" vertical="center" wrapText="1"/>
    </xf>
    <xf numFmtId="0" fontId="6" fillId="0" borderId="3" xfId="0" applyFont="1" applyBorder="1" applyAlignment="1">
      <alignment horizontal="left"/>
    </xf>
    <xf numFmtId="0" fontId="21" fillId="0" borderId="2"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20" fillId="4" borderId="4" xfId="3" applyFont="1" applyFill="1" applyBorder="1" applyAlignment="1">
      <alignment horizontal="center" vertical="center" wrapText="1"/>
    </xf>
    <xf numFmtId="0" fontId="20" fillId="4" borderId="6" xfId="3" applyFont="1" applyFill="1" applyBorder="1" applyAlignment="1">
      <alignment horizontal="center" vertical="center" wrapText="1"/>
    </xf>
    <xf numFmtId="165" fontId="20" fillId="4" borderId="4" xfId="11" applyFont="1" applyFill="1" applyBorder="1" applyAlignment="1">
      <alignment horizontal="center" vertical="center" wrapText="1"/>
    </xf>
    <xf numFmtId="165" fontId="20" fillId="4" borderId="6" xfId="11" applyFont="1" applyFill="1" applyBorder="1" applyAlignment="1">
      <alignment horizontal="center" vertical="center" wrapText="1"/>
    </xf>
    <xf numFmtId="0" fontId="19" fillId="4" borderId="6" xfId="0" applyFont="1" applyFill="1" applyBorder="1"/>
    <xf numFmtId="2" fontId="21" fillId="3" borderId="2" xfId="3" applyNumberFormat="1"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6" fillId="0" borderId="7" xfId="0" applyFont="1" applyBorder="1" applyAlignment="1">
      <alignment horizontal="left" vertical="center" wrapText="1"/>
    </xf>
    <xf numFmtId="0" fontId="6" fillId="0" borderId="10" xfId="0" applyFont="1" applyBorder="1" applyAlignment="1">
      <alignment horizontal="left" vertical="center" wrapText="1"/>
    </xf>
    <xf numFmtId="0" fontId="17" fillId="3" borderId="4" xfId="3" applyFont="1" applyFill="1" applyBorder="1" applyAlignment="1">
      <alignment horizontal="center" vertical="center" wrapText="1"/>
    </xf>
    <xf numFmtId="0" fontId="17" fillId="3" borderId="5" xfId="3" applyFont="1" applyFill="1" applyBorder="1" applyAlignment="1">
      <alignment horizontal="center" vertical="center" wrapText="1"/>
    </xf>
    <xf numFmtId="0" fontId="17" fillId="3" borderId="6" xfId="3" applyFont="1" applyFill="1" applyBorder="1" applyAlignment="1">
      <alignment horizontal="center" vertical="center" wrapText="1"/>
    </xf>
    <xf numFmtId="0" fontId="25" fillId="3" borderId="7" xfId="3" applyFont="1" applyFill="1" applyBorder="1" applyAlignment="1">
      <alignment horizontal="left" vertical="center" wrapText="1"/>
    </xf>
    <xf numFmtId="0" fontId="25" fillId="3" borderId="10" xfId="3" applyFont="1" applyFill="1" applyBorder="1" applyAlignment="1">
      <alignment horizontal="left" vertical="center" wrapText="1"/>
    </xf>
    <xf numFmtId="0" fontId="25" fillId="3" borderId="8" xfId="3" applyFont="1" applyFill="1" applyBorder="1" applyAlignment="1">
      <alignment horizontal="left" vertical="center" wrapText="1"/>
    </xf>
    <xf numFmtId="0" fontId="6" fillId="3" borderId="7" xfId="3" applyFont="1" applyFill="1" applyBorder="1" applyAlignment="1">
      <alignment horizontal="left" vertical="center" wrapText="1"/>
    </xf>
    <xf numFmtId="0" fontId="6" fillId="3" borderId="10" xfId="3" applyFont="1" applyFill="1" applyBorder="1" applyAlignment="1">
      <alignment horizontal="left" vertical="center" wrapText="1"/>
    </xf>
    <xf numFmtId="0" fontId="6" fillId="3" borderId="8" xfId="3" applyFont="1" applyFill="1" applyBorder="1" applyAlignment="1">
      <alignment horizontal="left" vertical="center" wrapText="1"/>
    </xf>
    <xf numFmtId="2" fontId="19" fillId="3" borderId="4" xfId="3" applyNumberFormat="1" applyFont="1" applyFill="1" applyBorder="1" applyAlignment="1">
      <alignment horizontal="center" vertical="center" textRotation="91" wrapText="1"/>
    </xf>
    <xf numFmtId="2" fontId="19" fillId="3" borderId="5" xfId="3" applyNumberFormat="1" applyFont="1" applyFill="1" applyBorder="1" applyAlignment="1">
      <alignment horizontal="center" vertical="center" textRotation="91" wrapText="1"/>
    </xf>
    <xf numFmtId="2" fontId="19" fillId="3" borderId="6" xfId="3" applyNumberFormat="1" applyFont="1" applyFill="1" applyBorder="1" applyAlignment="1">
      <alignment horizontal="center" vertical="center" textRotation="91" wrapText="1"/>
    </xf>
    <xf numFmtId="0" fontId="24" fillId="0" borderId="0" xfId="3" applyFont="1" applyAlignment="1">
      <alignment horizontal="center" wrapText="1"/>
    </xf>
    <xf numFmtId="0" fontId="24" fillId="0" borderId="3" xfId="3" applyFont="1" applyBorder="1" applyAlignment="1">
      <alignment horizontal="left" wrapText="1"/>
    </xf>
    <xf numFmtId="0" fontId="24" fillId="0" borderId="3" xfId="3" applyFont="1" applyBorder="1" applyAlignment="1">
      <alignment horizontal="right" wrapText="1"/>
    </xf>
    <xf numFmtId="2" fontId="19" fillId="3" borderId="2" xfId="3" applyNumberFormat="1" applyFont="1" applyFill="1" applyBorder="1" applyAlignment="1">
      <alignment horizontal="center" vertical="center" wrapText="1"/>
    </xf>
    <xf numFmtId="167" fontId="19" fillId="3" borderId="2" xfId="3" applyNumberFormat="1" applyFont="1" applyFill="1" applyBorder="1" applyAlignment="1">
      <alignment horizontal="center" vertical="center" wrapText="1"/>
    </xf>
    <xf numFmtId="0" fontId="20" fillId="4" borderId="2" xfId="3" applyFont="1" applyFill="1" applyBorder="1" applyAlignment="1">
      <alignment horizontal="center" vertical="center" wrapText="1"/>
    </xf>
    <xf numFmtId="0" fontId="20" fillId="4" borderId="7" xfId="3" applyFont="1" applyFill="1" applyBorder="1" applyAlignment="1">
      <alignment horizontal="center" vertical="center" wrapText="1"/>
    </xf>
    <xf numFmtId="0" fontId="20" fillId="4" borderId="8" xfId="3" applyFont="1" applyFill="1" applyBorder="1" applyAlignment="1">
      <alignment horizontal="center" vertical="center" wrapText="1"/>
    </xf>
    <xf numFmtId="10" fontId="165" fillId="0" borderId="0" xfId="837" applyNumberFormat="1" applyFont="1" applyAlignment="1">
      <alignment horizontal="left"/>
    </xf>
    <xf numFmtId="0" fontId="168" fillId="0" borderId="2" xfId="837" applyFont="1" applyBorder="1" applyAlignment="1">
      <alignment horizontal="center" vertical="center" wrapText="1"/>
    </xf>
    <xf numFmtId="0" fontId="168" fillId="0" borderId="4" xfId="837" applyFont="1" applyBorder="1" applyAlignment="1">
      <alignment horizontal="center" vertical="center" wrapText="1"/>
    </xf>
    <xf numFmtId="0" fontId="168" fillId="0" borderId="6" xfId="837" applyFont="1" applyBorder="1" applyAlignment="1">
      <alignment horizontal="center" vertical="center" wrapText="1"/>
    </xf>
    <xf numFmtId="0" fontId="168" fillId="0" borderId="9" xfId="837" applyFont="1" applyBorder="1" applyAlignment="1">
      <alignment horizontal="center" vertical="center" wrapText="1"/>
    </xf>
    <xf numFmtId="0" fontId="168" fillId="0" borderId="14" xfId="837" applyFont="1" applyBorder="1" applyAlignment="1">
      <alignment horizontal="center" vertical="center" wrapText="1"/>
    </xf>
    <xf numFmtId="0" fontId="168" fillId="0" borderId="11" xfId="837" applyFont="1" applyBorder="1" applyAlignment="1">
      <alignment horizontal="center" vertical="center" wrapText="1"/>
    </xf>
    <xf numFmtId="0" fontId="168" fillId="0" borderId="18" xfId="837" applyFont="1" applyBorder="1" applyAlignment="1">
      <alignment horizontal="center" vertical="center" wrapText="1"/>
    </xf>
    <xf numFmtId="0" fontId="165" fillId="0" borderId="0" xfId="837" applyFont="1" applyAlignment="1">
      <alignment horizontal="right" vertical="center"/>
    </xf>
    <xf numFmtId="0" fontId="165" fillId="0" borderId="0" xfId="835" applyFont="1" applyAlignment="1">
      <alignment horizontal="right" vertical="center"/>
    </xf>
    <xf numFmtId="0" fontId="168" fillId="0" borderId="2" xfId="835" applyFont="1" applyBorder="1" applyAlignment="1">
      <alignment horizontal="center" vertical="center" wrapText="1"/>
    </xf>
    <xf numFmtId="10" fontId="165" fillId="0" borderId="0" xfId="835" applyNumberFormat="1" applyFont="1" applyAlignment="1">
      <alignment horizontal="left"/>
    </xf>
    <xf numFmtId="0" fontId="169" fillId="0" borderId="4" xfId="835" applyFont="1" applyBorder="1" applyAlignment="1">
      <alignment horizontal="center" vertical="center"/>
    </xf>
    <xf numFmtId="0" fontId="169" fillId="0" borderId="5" xfId="835" applyFont="1" applyBorder="1" applyAlignment="1">
      <alignment horizontal="center" vertical="center"/>
    </xf>
    <xf numFmtId="0" fontId="169" fillId="0" borderId="6" xfId="835" applyFont="1" applyBorder="1" applyAlignment="1">
      <alignment horizontal="center" vertical="center"/>
    </xf>
    <xf numFmtId="0" fontId="168" fillId="0" borderId="4" xfId="835" applyFont="1" applyBorder="1" applyAlignment="1">
      <alignment horizontal="center" vertical="center" wrapText="1"/>
    </xf>
    <xf numFmtId="0" fontId="168" fillId="0" borderId="6" xfId="835" applyFont="1" applyBorder="1" applyAlignment="1">
      <alignment horizontal="center" vertical="center" wrapText="1"/>
    </xf>
    <xf numFmtId="0" fontId="169" fillId="0" borderId="4" xfId="835" quotePrefix="1" applyFont="1" applyBorder="1" applyAlignment="1">
      <alignment horizontal="center" vertical="center"/>
    </xf>
    <xf numFmtId="170" fontId="169" fillId="0" borderId="4" xfId="835" quotePrefix="1" applyNumberFormat="1" applyFont="1" applyBorder="1" applyAlignment="1">
      <alignment horizontal="center" vertical="center"/>
    </xf>
    <xf numFmtId="170" fontId="169" fillId="0" borderId="5" xfId="835" applyNumberFormat="1" applyFont="1" applyBorder="1" applyAlignment="1">
      <alignment horizontal="center" vertical="center"/>
    </xf>
    <xf numFmtId="170" fontId="169" fillId="0" borderId="6" xfId="835" applyNumberFormat="1" applyFont="1" applyBorder="1" applyAlignment="1">
      <alignment horizontal="center" vertical="center"/>
    </xf>
    <xf numFmtId="2" fontId="172" fillId="0" borderId="2" xfId="833" quotePrefix="1" applyNumberFormat="1" applyFont="1" applyBorder="1" applyAlignment="1">
      <alignment horizontal="center" vertical="center" wrapText="1"/>
    </xf>
    <xf numFmtId="2" fontId="172" fillId="0" borderId="2" xfId="833" applyNumberFormat="1" applyFont="1" applyBorder="1" applyAlignment="1">
      <alignment horizontal="center" vertical="center" wrapText="1"/>
    </xf>
    <xf numFmtId="0" fontId="166" fillId="0" borderId="2" xfId="833" applyFont="1" applyBorder="1" applyAlignment="1">
      <alignment horizontal="center" vertical="center" wrapText="1"/>
    </xf>
    <xf numFmtId="0" fontId="165" fillId="0" borderId="4" xfId="833" applyFont="1" applyBorder="1" applyAlignment="1">
      <alignment horizontal="center" vertical="center" wrapText="1"/>
    </xf>
    <xf numFmtId="0" fontId="165" fillId="0" borderId="6" xfId="833" applyFont="1" applyBorder="1" applyAlignment="1">
      <alignment horizontal="center" vertical="center" wrapText="1"/>
    </xf>
    <xf numFmtId="2" fontId="172" fillId="0" borderId="4" xfId="833" applyNumberFormat="1" applyFont="1" applyBorder="1" applyAlignment="1">
      <alignment horizontal="center" vertical="center" wrapText="1"/>
    </xf>
    <xf numFmtId="2" fontId="172" fillId="0" borderId="5" xfId="833" applyNumberFormat="1" applyFont="1" applyBorder="1" applyAlignment="1">
      <alignment horizontal="center" vertical="center" wrapText="1"/>
    </xf>
    <xf numFmtId="2" fontId="172" fillId="0" borderId="6" xfId="833" applyNumberFormat="1" applyFont="1" applyBorder="1" applyAlignment="1">
      <alignment horizontal="center" vertical="center" wrapText="1"/>
    </xf>
    <xf numFmtId="0" fontId="170" fillId="6" borderId="7" xfId="833" applyFont="1" applyFill="1" applyBorder="1" applyAlignment="1">
      <alignment horizontal="center" vertical="center" wrapText="1"/>
    </xf>
    <xf numFmtId="0" fontId="170" fillId="6" borderId="10" xfId="833" applyFont="1" applyFill="1" applyBorder="1" applyAlignment="1">
      <alignment horizontal="center" vertical="center" wrapText="1"/>
    </xf>
    <xf numFmtId="0" fontId="170" fillId="6" borderId="8" xfId="833" applyFont="1" applyFill="1" applyBorder="1" applyAlignment="1">
      <alignment horizontal="center" vertical="center" wrapText="1"/>
    </xf>
    <xf numFmtId="0" fontId="165" fillId="0" borderId="0" xfId="833" applyFont="1" applyAlignment="1">
      <alignment horizontal="right"/>
    </xf>
    <xf numFmtId="0" fontId="165" fillId="0" borderId="2" xfId="833" applyFont="1" applyBorder="1" applyAlignment="1">
      <alignment horizontal="center" vertical="center" wrapText="1"/>
    </xf>
    <xf numFmtId="0" fontId="173" fillId="0" borderId="4" xfId="833" applyFont="1" applyBorder="1" applyAlignment="1">
      <alignment horizontal="center" vertical="center" wrapText="1"/>
    </xf>
    <xf numFmtId="0" fontId="173" fillId="0" borderId="5" xfId="833" applyFont="1" applyBorder="1" applyAlignment="1">
      <alignment horizontal="center" vertical="center" wrapText="1"/>
    </xf>
    <xf numFmtId="0" fontId="173" fillId="0" borderId="6" xfId="833" applyFont="1" applyBorder="1" applyAlignment="1">
      <alignment horizontal="center" vertical="center" wrapText="1"/>
    </xf>
    <xf numFmtId="0" fontId="165" fillId="0" borderId="9" xfId="833" applyFont="1" applyBorder="1" applyAlignment="1">
      <alignment horizontal="center" vertical="center" wrapText="1"/>
    </xf>
    <xf numFmtId="0" fontId="165" fillId="0" borderId="12" xfId="833" applyFont="1" applyBorder="1" applyAlignment="1">
      <alignment horizontal="center" vertical="center" wrapText="1"/>
    </xf>
    <xf numFmtId="0" fontId="165" fillId="0" borderId="11" xfId="833" applyFont="1" applyBorder="1" applyAlignment="1">
      <alignment horizontal="center" vertical="center" wrapText="1"/>
    </xf>
    <xf numFmtId="0" fontId="165" fillId="0" borderId="14" xfId="833" applyFont="1" applyBorder="1" applyAlignment="1">
      <alignment horizontal="center" vertical="center" wrapText="1"/>
    </xf>
    <xf numFmtId="0" fontId="165" fillId="0" borderId="3" xfId="833" applyFont="1" applyBorder="1" applyAlignment="1">
      <alignment horizontal="center" vertical="center" wrapText="1"/>
    </xf>
    <xf numFmtId="0" fontId="165" fillId="0" borderId="18" xfId="833" applyFont="1" applyBorder="1" applyAlignment="1">
      <alignment horizontal="center" vertical="center" wrapText="1"/>
    </xf>
    <xf numFmtId="0" fontId="171" fillId="0" borderId="7" xfId="833" applyFont="1" applyBorder="1" applyAlignment="1">
      <alignment horizontal="left" vertical="center"/>
    </xf>
    <xf numFmtId="0" fontId="171" fillId="0" borderId="10" xfId="833" applyFont="1" applyBorder="1" applyAlignment="1">
      <alignment horizontal="left" vertical="center"/>
    </xf>
    <xf numFmtId="0" fontId="171" fillId="0" borderId="8" xfId="833" applyFont="1" applyBorder="1" applyAlignment="1">
      <alignment horizontal="left" vertical="center"/>
    </xf>
    <xf numFmtId="2" fontId="219" fillId="0" borderId="4" xfId="833" applyNumberFormat="1" applyFont="1" applyBorder="1" applyAlignment="1">
      <alignment horizontal="center" vertical="center" wrapText="1"/>
    </xf>
    <xf numFmtId="170" fontId="164" fillId="0" borderId="4" xfId="833" applyNumberFormat="1" applyBorder="1" applyAlignment="1">
      <alignment horizontal="center" vertical="center"/>
    </xf>
    <xf numFmtId="170" fontId="164" fillId="0" borderId="5" xfId="833" applyNumberFormat="1" applyBorder="1" applyAlignment="1">
      <alignment horizontal="center" vertical="center"/>
    </xf>
    <xf numFmtId="170" fontId="164" fillId="0" borderId="6" xfId="833" applyNumberFormat="1" applyBorder="1" applyAlignment="1">
      <alignment horizontal="center" vertical="center"/>
    </xf>
    <xf numFmtId="0" fontId="164" fillId="0" borderId="4" xfId="833" applyBorder="1" applyAlignment="1">
      <alignment horizontal="center" vertical="center" wrapText="1"/>
    </xf>
    <xf numFmtId="0" fontId="164" fillId="0" borderId="5" xfId="833" applyBorder="1" applyAlignment="1">
      <alignment horizontal="center" vertical="center" wrapText="1"/>
    </xf>
    <xf numFmtId="0" fontId="164" fillId="0" borderId="6" xfId="833" applyBorder="1" applyAlignment="1">
      <alignment horizontal="center" vertical="center" wrapText="1"/>
    </xf>
    <xf numFmtId="0" fontId="169" fillId="0" borderId="4" xfId="830" quotePrefix="1" applyFont="1" applyBorder="1" applyAlignment="1">
      <alignment horizontal="center" vertical="center"/>
    </xf>
    <xf numFmtId="0" fontId="169" fillId="0" borderId="5" xfId="830" applyFont="1" applyBorder="1" applyAlignment="1">
      <alignment horizontal="center" vertical="center"/>
    </xf>
    <xf numFmtId="0" fontId="169" fillId="0" borderId="6" xfId="830" applyFont="1" applyBorder="1" applyAlignment="1">
      <alignment horizontal="center" vertical="center"/>
    </xf>
    <xf numFmtId="170" fontId="169" fillId="0" borderId="4" xfId="830" applyNumberFormat="1" applyFont="1" applyBorder="1" applyAlignment="1">
      <alignment horizontal="center" vertical="center"/>
    </xf>
    <xf numFmtId="170" fontId="169" fillId="0" borderId="5" xfId="830" applyNumberFormat="1" applyFont="1" applyBorder="1" applyAlignment="1">
      <alignment horizontal="center" vertical="center"/>
    </xf>
    <xf numFmtId="170" fontId="169" fillId="0" borderId="6" xfId="830" applyNumberFormat="1" applyFont="1" applyBorder="1" applyAlignment="1">
      <alignment horizontal="center" vertical="center"/>
    </xf>
    <xf numFmtId="170" fontId="164" fillId="3" borderId="4" xfId="830" applyNumberFormat="1" applyFill="1" applyBorder="1" applyAlignment="1">
      <alignment horizontal="center" vertical="center" wrapText="1"/>
    </xf>
    <xf numFmtId="170" fontId="164" fillId="3" borderId="5" xfId="830" applyNumberFormat="1" applyFill="1" applyBorder="1" applyAlignment="1">
      <alignment horizontal="center" vertical="center" wrapText="1"/>
    </xf>
    <xf numFmtId="170" fontId="164" fillId="3" borderId="6" xfId="830" applyNumberFormat="1" applyFill="1" applyBorder="1" applyAlignment="1">
      <alignment horizontal="center" vertical="center" wrapText="1"/>
    </xf>
    <xf numFmtId="0" fontId="164" fillId="3" borderId="5" xfId="830" applyFill="1" applyBorder="1" applyAlignment="1">
      <alignment horizontal="center" vertical="center" wrapText="1"/>
    </xf>
    <xf numFmtId="0" fontId="164" fillId="3" borderId="6" xfId="830" applyFill="1" applyBorder="1" applyAlignment="1">
      <alignment horizontal="center" vertical="center" wrapText="1"/>
    </xf>
    <xf numFmtId="0" fontId="164" fillId="0" borderId="2" xfId="830" applyBorder="1" applyAlignment="1">
      <alignment horizontal="center" vertical="center" wrapText="1"/>
    </xf>
    <xf numFmtId="0" fontId="164" fillId="0" borderId="4" xfId="830" applyBorder="1" applyAlignment="1">
      <alignment horizontal="center" vertical="center" wrapText="1"/>
    </xf>
    <xf numFmtId="0" fontId="164" fillId="0" borderId="6" xfId="830" applyBorder="1" applyAlignment="1">
      <alignment horizontal="center" vertical="center" wrapText="1"/>
    </xf>
    <xf numFmtId="0" fontId="164" fillId="0" borderId="9" xfId="830" applyBorder="1" applyAlignment="1">
      <alignment horizontal="center" vertical="center" wrapText="1"/>
    </xf>
    <xf numFmtId="0" fontId="164" fillId="0" borderId="14" xfId="830" applyBorder="1" applyAlignment="1">
      <alignment horizontal="center" vertical="center" wrapText="1"/>
    </xf>
    <xf numFmtId="0" fontId="169" fillId="0" borderId="4" xfId="830" applyFont="1" applyBorder="1" applyAlignment="1">
      <alignment horizontal="center" vertical="center"/>
    </xf>
    <xf numFmtId="0" fontId="166" fillId="6" borderId="7" xfId="830" applyFont="1" applyFill="1" applyBorder="1" applyAlignment="1">
      <alignment horizontal="center" vertical="center" wrapText="1"/>
    </xf>
    <xf numFmtId="0" fontId="166" fillId="6" borderId="8" xfId="830" applyFont="1" applyFill="1" applyBorder="1" applyAlignment="1">
      <alignment horizontal="center" vertical="center" wrapText="1"/>
    </xf>
    <xf numFmtId="0" fontId="165" fillId="0" borderId="0" xfId="830" applyFont="1" applyAlignment="1">
      <alignment horizontal="right" vertical="center"/>
    </xf>
    <xf numFmtId="0" fontId="11" fillId="0" borderId="4" xfId="830" applyFont="1" applyBorder="1" applyAlignment="1">
      <alignment horizontal="center" vertical="center" wrapText="1"/>
    </xf>
    <xf numFmtId="0" fontId="11" fillId="0" borderId="5" xfId="830" applyFont="1" applyBorder="1" applyAlignment="1">
      <alignment horizontal="center" vertical="center" wrapText="1"/>
    </xf>
    <xf numFmtId="0" fontId="11" fillId="0" borderId="6" xfId="830" applyFont="1" applyBorder="1" applyAlignment="1">
      <alignment horizontal="center" vertical="center" wrapText="1"/>
    </xf>
    <xf numFmtId="0" fontId="168" fillId="0" borderId="9" xfId="835" applyFont="1" applyBorder="1" applyAlignment="1">
      <alignment horizontal="center" vertical="center" wrapText="1"/>
    </xf>
    <xf numFmtId="0" fontId="168" fillId="0" borderId="11" xfId="835" applyFont="1" applyBorder="1" applyAlignment="1">
      <alignment horizontal="center" vertical="center" wrapText="1"/>
    </xf>
    <xf numFmtId="0" fontId="168" fillId="0" borderId="14" xfId="835" applyFont="1" applyBorder="1" applyAlignment="1">
      <alignment horizontal="center" vertical="center" wrapText="1"/>
    </xf>
    <xf numFmtId="0" fontId="168" fillId="0" borderId="18" xfId="835" applyFont="1" applyBorder="1" applyAlignment="1">
      <alignment horizontal="center" vertical="center" wrapText="1"/>
    </xf>
    <xf numFmtId="0" fontId="164" fillId="3" borderId="4" xfId="830" applyFill="1" applyBorder="1" applyAlignment="1">
      <alignment horizontal="center" vertical="center" wrapText="1"/>
    </xf>
    <xf numFmtId="0" fontId="164" fillId="0" borderId="11" xfId="830" applyBorder="1" applyAlignment="1">
      <alignment horizontal="center" vertical="center" wrapText="1"/>
    </xf>
    <xf numFmtId="0" fontId="164" fillId="0" borderId="18" xfId="830" applyBorder="1" applyAlignment="1">
      <alignment horizontal="center" vertical="center" wrapText="1"/>
    </xf>
    <xf numFmtId="0" fontId="81" fillId="0" borderId="0" xfId="0" applyFont="1" applyAlignment="1">
      <alignment horizontal="center"/>
    </xf>
    <xf numFmtId="0" fontId="81" fillId="0" borderId="4" xfId="835" applyFont="1" applyBorder="1" applyAlignment="1">
      <alignment horizontal="center" vertical="center" wrapText="1"/>
    </xf>
    <xf numFmtId="0" fontId="169" fillId="0" borderId="5" xfId="835" applyFont="1" applyBorder="1" applyAlignment="1">
      <alignment horizontal="center" vertical="center" wrapText="1"/>
    </xf>
    <xf numFmtId="0" fontId="169" fillId="0" borderId="6" xfId="835" applyFont="1" applyBorder="1" applyAlignment="1">
      <alignment horizontal="center" vertical="center" wrapText="1"/>
    </xf>
    <xf numFmtId="0" fontId="174" fillId="0" borderId="4" xfId="835" applyFont="1" applyBorder="1" applyAlignment="1">
      <alignment horizontal="center" vertical="center" wrapText="1"/>
    </xf>
    <xf numFmtId="0" fontId="174" fillId="0" borderId="5" xfId="835" applyFont="1" applyBorder="1" applyAlignment="1">
      <alignment horizontal="center" vertical="center" wrapText="1"/>
    </xf>
    <xf numFmtId="0" fontId="174" fillId="0" borderId="6" xfId="835" applyFont="1" applyBorder="1" applyAlignment="1">
      <alignment horizontal="center" vertical="center" wrapText="1"/>
    </xf>
    <xf numFmtId="0" fontId="169" fillId="0" borderId="4" xfId="837" applyFont="1" applyBorder="1" applyAlignment="1">
      <alignment horizontal="center" vertical="center" wrapText="1"/>
    </xf>
    <xf numFmtId="0" fontId="169" fillId="0" borderId="6" xfId="837" applyFont="1" applyBorder="1" applyAlignment="1">
      <alignment horizontal="center" vertical="center" wrapText="1"/>
    </xf>
    <xf numFmtId="0" fontId="174" fillId="0" borderId="4" xfId="837" applyFont="1" applyBorder="1" applyAlignment="1">
      <alignment horizontal="center" vertical="center" wrapText="1"/>
    </xf>
    <xf numFmtId="0" fontId="174" fillId="0" borderId="6" xfId="837" applyFont="1" applyBorder="1" applyAlignment="1">
      <alignment horizontal="center" vertical="center" wrapText="1"/>
    </xf>
    <xf numFmtId="0" fontId="98" fillId="3" borderId="4" xfId="0" applyFont="1" applyFill="1" applyBorder="1" applyAlignment="1">
      <alignment horizontal="center" vertical="center"/>
    </xf>
    <xf numFmtId="0" fontId="98" fillId="3" borderId="5" xfId="0" applyFont="1" applyFill="1" applyBorder="1" applyAlignment="1">
      <alignment horizontal="center" vertical="center"/>
    </xf>
    <xf numFmtId="0" fontId="98" fillId="3" borderId="6" xfId="0" applyFont="1" applyFill="1" applyBorder="1" applyAlignment="1">
      <alignment horizontal="center" vertical="center"/>
    </xf>
    <xf numFmtId="0" fontId="58" fillId="3" borderId="7" xfId="0" applyFont="1" applyFill="1" applyBorder="1" applyAlignment="1">
      <alignment horizontal="center" vertical="center" wrapText="1"/>
    </xf>
    <xf numFmtId="0" fontId="58" fillId="3" borderId="8" xfId="0" applyFont="1" applyFill="1" applyBorder="1" applyAlignment="1">
      <alignment horizontal="center" vertical="center" wrapText="1"/>
    </xf>
    <xf numFmtId="10" fontId="58" fillId="3" borderId="4" xfId="0" applyNumberFormat="1" applyFont="1" applyFill="1" applyBorder="1" applyAlignment="1">
      <alignment horizontal="center" vertical="center"/>
    </xf>
    <xf numFmtId="10" fontId="58" fillId="3" borderId="6" xfId="0" applyNumberFormat="1" applyFont="1" applyFill="1" applyBorder="1" applyAlignment="1">
      <alignment horizontal="center" vertical="center"/>
    </xf>
    <xf numFmtId="2" fontId="15" fillId="0" borderId="4" xfId="0" applyNumberFormat="1" applyFont="1" applyBorder="1" applyAlignment="1">
      <alignment horizontal="center" vertical="center"/>
    </xf>
    <xf numFmtId="2" fontId="15" fillId="0" borderId="5" xfId="0" applyNumberFormat="1" applyFont="1" applyBorder="1" applyAlignment="1">
      <alignment horizontal="center" vertical="center"/>
    </xf>
    <xf numFmtId="2" fontId="15" fillId="0" borderId="6" xfId="0" applyNumberFormat="1" applyFont="1" applyBorder="1" applyAlignment="1">
      <alignment horizontal="center" vertical="center"/>
    </xf>
    <xf numFmtId="10" fontId="58" fillId="3" borderId="4" xfId="0" applyNumberFormat="1" applyFont="1" applyFill="1" applyBorder="1" applyAlignment="1">
      <alignment horizontal="center" vertical="center" wrapText="1"/>
    </xf>
    <xf numFmtId="10" fontId="58" fillId="3" borderId="6" xfId="0" applyNumberFormat="1" applyFont="1" applyFill="1" applyBorder="1" applyAlignment="1">
      <alignment horizontal="center" vertical="center" wrapText="1"/>
    </xf>
    <xf numFmtId="2" fontId="11" fillId="0" borderId="4" xfId="0" applyNumberFormat="1" applyFont="1" applyBorder="1" applyAlignment="1">
      <alignment horizontal="center" vertical="center"/>
    </xf>
    <xf numFmtId="2" fontId="11" fillId="0" borderId="5" xfId="0" applyNumberFormat="1" applyFont="1" applyBorder="1" applyAlignment="1">
      <alignment horizontal="center" vertical="center"/>
    </xf>
    <xf numFmtId="2" fontId="11" fillId="0" borderId="6" xfId="0" applyNumberFormat="1" applyFont="1" applyBorder="1" applyAlignment="1">
      <alignment horizontal="center" vertical="center"/>
    </xf>
    <xf numFmtId="2" fontId="11" fillId="3" borderId="4" xfId="0" applyNumberFormat="1" applyFont="1" applyFill="1" applyBorder="1" applyAlignment="1">
      <alignment horizontal="center" vertical="center"/>
    </xf>
    <xf numFmtId="2" fontId="11" fillId="3" borderId="5" xfId="0" applyNumberFormat="1" applyFont="1" applyFill="1" applyBorder="1" applyAlignment="1">
      <alignment horizontal="center" vertical="center"/>
    </xf>
    <xf numFmtId="2" fontId="11" fillId="3" borderId="6" xfId="0" applyNumberFormat="1" applyFont="1" applyFill="1" applyBorder="1" applyAlignment="1">
      <alignment horizontal="center"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2" fontId="56" fillId="0" borderId="4" xfId="1350" applyNumberFormat="1" applyFont="1" applyBorder="1" applyAlignment="1">
      <alignment horizontal="center" vertical="center" wrapText="1"/>
    </xf>
    <xf numFmtId="2" fontId="56" fillId="0" borderId="5" xfId="1350" applyNumberFormat="1" applyFont="1" applyBorder="1" applyAlignment="1">
      <alignment horizontal="center" vertical="center" wrapText="1"/>
    </xf>
    <xf numFmtId="2" fontId="56" fillId="0" borderId="6" xfId="1350" applyNumberFormat="1" applyFont="1" applyBorder="1" applyAlignment="1">
      <alignment horizontal="center" vertical="center" wrapText="1"/>
    </xf>
    <xf numFmtId="0" fontId="56" fillId="0" borderId="4" xfId="0" applyFont="1" applyBorder="1" applyAlignment="1">
      <alignment horizontal="center" vertical="center"/>
    </xf>
    <xf numFmtId="0" fontId="56" fillId="0" borderId="5" xfId="0" applyFont="1" applyBorder="1" applyAlignment="1">
      <alignment horizontal="center" vertical="center"/>
    </xf>
    <xf numFmtId="0" fontId="56" fillId="0" borderId="6" xfId="0" applyFont="1" applyBorder="1" applyAlignment="1">
      <alignment horizontal="center" vertical="center"/>
    </xf>
    <xf numFmtId="9" fontId="11" fillId="0" borderId="4" xfId="0" applyNumberFormat="1" applyFont="1" applyBorder="1" applyAlignment="1">
      <alignment horizontal="center" vertical="center"/>
    </xf>
    <xf numFmtId="9" fontId="11" fillId="0" borderId="5" xfId="0" applyNumberFormat="1" applyFont="1" applyBorder="1" applyAlignment="1">
      <alignment horizontal="center" vertical="center"/>
    </xf>
    <xf numFmtId="9" fontId="11" fillId="0" borderId="6" xfId="0" applyNumberFormat="1" applyFont="1" applyBorder="1" applyAlignment="1">
      <alignment horizontal="center" vertical="center"/>
    </xf>
    <xf numFmtId="9" fontId="58" fillId="3" borderId="4" xfId="1350" applyFont="1" applyFill="1" applyBorder="1" applyAlignment="1">
      <alignment horizontal="center" vertical="center" wrapText="1"/>
    </xf>
    <xf numFmtId="9" fontId="58" fillId="3" borderId="5" xfId="1350" applyFont="1" applyFill="1" applyBorder="1" applyAlignment="1">
      <alignment horizontal="center" vertical="center" wrapText="1"/>
    </xf>
    <xf numFmtId="9" fontId="58" fillId="3" borderId="6" xfId="1350" applyFont="1" applyFill="1" applyBorder="1" applyAlignment="1">
      <alignment horizontal="center" vertical="center" wrapText="1"/>
    </xf>
    <xf numFmtId="0" fontId="67" fillId="0" borderId="0" xfId="0" applyFont="1" applyAlignment="1">
      <alignment horizontal="center" vertical="center"/>
    </xf>
    <xf numFmtId="0" fontId="65" fillId="0" borderId="0" xfId="0" applyFont="1" applyAlignment="1">
      <alignment horizontal="left" vertical="center"/>
    </xf>
    <xf numFmtId="0" fontId="58" fillId="3" borderId="4" xfId="0" applyFont="1" applyFill="1" applyBorder="1" applyAlignment="1">
      <alignment horizontal="center" vertical="center" wrapText="1"/>
    </xf>
    <xf numFmtId="0" fontId="58" fillId="3" borderId="6" xfId="0" applyFont="1" applyFill="1" applyBorder="1" applyAlignment="1">
      <alignment horizontal="center" vertical="center" wrapText="1"/>
    </xf>
    <xf numFmtId="0" fontId="58" fillId="3" borderId="4" xfId="1350" applyNumberFormat="1" applyFont="1" applyFill="1" applyBorder="1" applyAlignment="1">
      <alignment horizontal="center" vertical="center" wrapText="1"/>
    </xf>
    <xf numFmtId="0" fontId="58" fillId="3" borderId="6" xfId="1350" applyNumberFormat="1" applyFont="1" applyFill="1" applyBorder="1" applyAlignment="1">
      <alignment horizontal="center" vertical="center" wrapText="1"/>
    </xf>
    <xf numFmtId="0" fontId="65" fillId="3" borderId="4" xfId="0" applyFont="1" applyFill="1" applyBorder="1" applyAlignment="1">
      <alignment horizontal="center" vertical="center"/>
    </xf>
    <xf numFmtId="0" fontId="65" fillId="3" borderId="5" xfId="0" applyFont="1" applyFill="1" applyBorder="1" applyAlignment="1">
      <alignment horizontal="center" vertical="center"/>
    </xf>
    <xf numFmtId="0" fontId="65" fillId="3" borderId="6" xfId="0" applyFont="1" applyFill="1" applyBorder="1" applyAlignment="1">
      <alignment horizontal="center" vertical="center"/>
    </xf>
    <xf numFmtId="2" fontId="15" fillId="3" borderId="4" xfId="0" applyNumberFormat="1" applyFont="1" applyFill="1" applyBorder="1" applyAlignment="1">
      <alignment horizontal="center" vertical="center"/>
    </xf>
    <xf numFmtId="2" fontId="15" fillId="3" borderId="5" xfId="0" applyNumberFormat="1" applyFont="1" applyFill="1" applyBorder="1" applyAlignment="1">
      <alignment horizontal="center" vertical="center"/>
    </xf>
    <xf numFmtId="2" fontId="15" fillId="3" borderId="6" xfId="0" applyNumberFormat="1" applyFont="1" applyFill="1" applyBorder="1" applyAlignment="1">
      <alignment horizontal="center" vertical="center"/>
    </xf>
    <xf numFmtId="0" fontId="56" fillId="3" borderId="4" xfId="1350" applyNumberFormat="1" applyFont="1" applyFill="1" applyBorder="1" applyAlignment="1">
      <alignment horizontal="center" vertical="center" wrapText="1"/>
    </xf>
    <xf numFmtId="0" fontId="56" fillId="3" borderId="5" xfId="1350" applyNumberFormat="1" applyFont="1" applyFill="1" applyBorder="1" applyAlignment="1">
      <alignment horizontal="center" vertical="center" wrapText="1"/>
    </xf>
    <xf numFmtId="0" fontId="56" fillId="3" borderId="6" xfId="1350" applyNumberFormat="1" applyFont="1" applyFill="1" applyBorder="1" applyAlignment="1">
      <alignment horizontal="center" vertical="center" wrapText="1"/>
    </xf>
    <xf numFmtId="0" fontId="56" fillId="0" borderId="4" xfId="0" applyFont="1" applyBorder="1" applyAlignment="1">
      <alignment horizontal="center" vertical="center" wrapText="1"/>
    </xf>
    <xf numFmtId="0" fontId="56" fillId="0" borderId="5" xfId="0" applyFont="1" applyBorder="1" applyAlignment="1">
      <alignment horizontal="center" vertical="center" wrapText="1"/>
    </xf>
    <xf numFmtId="0" fontId="56" fillId="0" borderId="6" xfId="0" applyFont="1" applyBorder="1" applyAlignment="1">
      <alignment horizontal="center" vertical="center" wrapText="1"/>
    </xf>
    <xf numFmtId="9" fontId="58" fillId="0" borderId="4" xfId="1350" applyFont="1" applyBorder="1" applyAlignment="1">
      <alignment horizontal="center" vertical="center" wrapText="1"/>
    </xf>
    <xf numFmtId="9" fontId="58" fillId="0" borderId="5" xfId="1350" applyFont="1" applyBorder="1" applyAlignment="1">
      <alignment horizontal="center" vertical="center" wrapText="1"/>
    </xf>
    <xf numFmtId="9" fontId="58" fillId="0" borderId="6" xfId="1350" applyFont="1" applyBorder="1" applyAlignment="1">
      <alignment horizontal="center" vertical="center" wrapText="1"/>
    </xf>
    <xf numFmtId="0" fontId="15" fillId="3"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56" fillId="3" borderId="4" xfId="0" applyFont="1" applyFill="1" applyBorder="1" applyAlignment="1">
      <alignment horizontal="center" vertical="center" wrapText="1"/>
    </xf>
    <xf numFmtId="0" fontId="56" fillId="3" borderId="5" xfId="0" applyFont="1" applyFill="1" applyBorder="1" applyAlignment="1">
      <alignment horizontal="center" vertical="center" wrapText="1"/>
    </xf>
    <xf numFmtId="0" fontId="56" fillId="3" borderId="6" xfId="0" applyFont="1" applyFill="1" applyBorder="1" applyAlignment="1">
      <alignment horizontal="center" vertical="center" wrapText="1"/>
    </xf>
    <xf numFmtId="0" fontId="65" fillId="0" borderId="2" xfId="0" applyFont="1" applyBorder="1" applyAlignment="1">
      <alignment horizontal="center" vertical="center"/>
    </xf>
    <xf numFmtId="2" fontId="11" fillId="0" borderId="2" xfId="0" applyNumberFormat="1" applyFont="1" applyBorder="1" applyAlignment="1">
      <alignment horizontal="center" vertical="center" wrapText="1"/>
    </xf>
    <xf numFmtId="2" fontId="15" fillId="0" borderId="2" xfId="1350" applyNumberFormat="1" applyFont="1" applyBorder="1" applyAlignment="1">
      <alignment horizontal="center" vertical="center" wrapText="1"/>
    </xf>
    <xf numFmtId="2" fontId="15" fillId="0" borderId="2" xfId="0" applyNumberFormat="1" applyFont="1" applyBorder="1" applyAlignment="1">
      <alignment horizontal="center" vertical="center"/>
    </xf>
    <xf numFmtId="2" fontId="15" fillId="0" borderId="2" xfId="0" applyNumberFormat="1" applyFont="1" applyBorder="1" applyAlignment="1">
      <alignment horizontal="center" vertical="center" wrapText="1"/>
    </xf>
    <xf numFmtId="9" fontId="58" fillId="0" borderId="2" xfId="1350" applyFont="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5" fillId="0" borderId="0" xfId="725" applyFont="1" applyAlignment="1">
      <alignment horizontal="center"/>
    </xf>
    <xf numFmtId="0" fontId="6" fillId="0" borderId="7" xfId="1351" applyFont="1" applyBorder="1" applyAlignment="1">
      <alignment horizontal="left" vertical="center" wrapText="1"/>
    </xf>
    <xf numFmtId="0" fontId="6" fillId="0" borderId="10" xfId="1351" applyFont="1" applyBorder="1" applyAlignment="1">
      <alignment horizontal="left" vertical="center" wrapText="1"/>
    </xf>
    <xf numFmtId="0" fontId="6" fillId="0" borderId="8" xfId="1351" applyFont="1" applyBorder="1" applyAlignment="1">
      <alignment horizontal="left" vertical="center" wrapText="1"/>
    </xf>
    <xf numFmtId="0" fontId="6" fillId="0" borderId="6" xfId="725" applyFont="1" applyBorder="1" applyAlignment="1">
      <alignment horizontal="center" vertical="center" wrapText="1"/>
    </xf>
    <xf numFmtId="0" fontId="6" fillId="0" borderId="2" xfId="725" applyFont="1" applyBorder="1" applyAlignment="1">
      <alignment horizontal="center" vertical="center" wrapText="1"/>
    </xf>
    <xf numFmtId="0" fontId="6" fillId="0" borderId="7" xfId="725" applyFont="1" applyBorder="1" applyAlignment="1">
      <alignment horizontal="left" vertical="center"/>
    </xf>
    <xf numFmtId="0" fontId="6" fillId="0" borderId="10" xfId="725" applyFont="1" applyBorder="1" applyAlignment="1">
      <alignment horizontal="left" vertical="center"/>
    </xf>
    <xf numFmtId="0" fontId="6" fillId="0" borderId="8" xfId="725" applyFont="1" applyBorder="1" applyAlignment="1">
      <alignment horizontal="left" vertical="center"/>
    </xf>
    <xf numFmtId="0" fontId="49" fillId="0" borderId="0" xfId="725" applyFont="1" applyAlignment="1">
      <alignment horizontal="center" wrapText="1"/>
    </xf>
    <xf numFmtId="0" fontId="6" fillId="0" borderId="0" xfId="725" applyFont="1" applyAlignment="1">
      <alignment horizontal="center"/>
    </xf>
    <xf numFmtId="0" fontId="6" fillId="0" borderId="0" xfId="725" applyFont="1" applyAlignment="1">
      <alignment horizontal="left" vertical="center" wrapText="1"/>
    </xf>
    <xf numFmtId="0" fontId="6" fillId="0" borderId="3" xfId="725" applyFont="1" applyBorder="1" applyAlignment="1">
      <alignment horizontal="left" vertical="center"/>
    </xf>
    <xf numFmtId="0" fontId="6" fillId="0" borderId="6" xfId="725" applyFont="1" applyBorder="1" applyAlignment="1">
      <alignment horizontal="center" vertical="center"/>
    </xf>
    <xf numFmtId="0" fontId="6" fillId="0" borderId="2" xfId="725" applyFont="1" applyBorder="1" applyAlignment="1">
      <alignment horizontal="center" vertical="center"/>
    </xf>
    <xf numFmtId="0" fontId="127" fillId="0" borderId="0" xfId="0" applyFont="1" applyAlignment="1">
      <alignment horizontal="center" vertical="center"/>
    </xf>
    <xf numFmtId="0" fontId="81" fillId="0" borderId="0" xfId="0" applyFont="1" applyAlignment="1">
      <alignment horizontal="center" vertical="center"/>
    </xf>
    <xf numFmtId="0" fontId="81" fillId="0" borderId="0" xfId="0" applyFont="1" applyAlignment="1">
      <alignment horizontal="right" vertical="center"/>
    </xf>
    <xf numFmtId="0" fontId="35" fillId="8" borderId="2"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81" fillId="0" borderId="0" xfId="0" applyFont="1" applyAlignment="1">
      <alignment horizontal="left" vertical="center"/>
    </xf>
    <xf numFmtId="0" fontId="0" fillId="0" borderId="3" xfId="0" applyBorder="1" applyAlignment="1">
      <alignment horizontal="left" vertical="center"/>
    </xf>
    <xf numFmtId="0" fontId="0" fillId="0" borderId="0" xfId="0" applyAlignment="1">
      <alignment horizontal="left" vertical="center"/>
    </xf>
    <xf numFmtId="0" fontId="0" fillId="0" borderId="3" xfId="0" applyBorder="1" applyAlignment="1">
      <alignment horizontal="left"/>
    </xf>
    <xf numFmtId="0" fontId="81" fillId="0" borderId="3" xfId="0" applyFont="1" applyBorder="1" applyAlignment="1">
      <alignment horizontal="left" vertical="center"/>
    </xf>
    <xf numFmtId="0" fontId="6" fillId="0" borderId="2" xfId="0" applyFont="1" applyBorder="1" applyAlignment="1">
      <alignment horizontal="left"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30" fillId="0" borderId="2" xfId="0" applyFont="1" applyBorder="1" applyAlignment="1">
      <alignment horizontal="right" vertical="center"/>
    </xf>
    <xf numFmtId="0" fontId="6" fillId="0" borderId="2" xfId="0" applyFont="1" applyBorder="1" applyAlignment="1">
      <alignment horizontal="right"/>
    </xf>
    <xf numFmtId="0" fontId="129" fillId="0" borderId="2" xfId="0" applyFont="1" applyBorder="1" applyAlignment="1">
      <alignment horizontal="left" vertical="center" wrapText="1"/>
    </xf>
    <xf numFmtId="0" fontId="6" fillId="0" borderId="2" xfId="0" applyFont="1" applyBorder="1" applyAlignment="1">
      <alignment horizontal="left"/>
    </xf>
    <xf numFmtId="0" fontId="36" fillId="17" borderId="2" xfId="0" applyFont="1" applyFill="1" applyBorder="1" applyAlignment="1">
      <alignment horizontal="center" vertical="center"/>
    </xf>
    <xf numFmtId="0" fontId="36" fillId="17" borderId="2" xfId="0" applyFont="1" applyFill="1" applyBorder="1" applyAlignment="1">
      <alignment horizontal="center" vertical="center" wrapText="1"/>
    </xf>
    <xf numFmtId="0" fontId="36" fillId="17" borderId="7" xfId="0" applyFont="1" applyFill="1" applyBorder="1" applyAlignment="1">
      <alignment horizontal="center" vertical="center" wrapText="1"/>
    </xf>
    <xf numFmtId="0" fontId="36" fillId="17" borderId="8" xfId="0" applyFont="1" applyFill="1" applyBorder="1" applyAlignment="1">
      <alignment horizontal="center" vertical="center" wrapText="1"/>
    </xf>
    <xf numFmtId="0" fontId="4" fillId="18" borderId="2" xfId="0" applyFont="1" applyFill="1" applyBorder="1" applyAlignment="1">
      <alignment horizontal="center" vertical="center"/>
    </xf>
    <xf numFmtId="0" fontId="137" fillId="0" borderId="0" xfId="0" applyFont="1" applyAlignment="1">
      <alignment horizontal="center" vertical="center"/>
    </xf>
    <xf numFmtId="0" fontId="79" fillId="0" borderId="0" xfId="0" applyFont="1" applyAlignment="1">
      <alignment horizontal="center" vertical="center"/>
    </xf>
    <xf numFmtId="0" fontId="36" fillId="0" borderId="0" xfId="0" applyFont="1" applyAlignment="1">
      <alignment horizontal="left"/>
    </xf>
    <xf numFmtId="0" fontId="36" fillId="0" borderId="3" xfId="0" applyFont="1" applyBorder="1" applyAlignment="1">
      <alignment horizontal="left" vertical="center" wrapText="1"/>
    </xf>
    <xf numFmtId="0" fontId="36" fillId="0" borderId="3" xfId="0" applyFont="1" applyBorder="1" applyAlignment="1">
      <alignment horizontal="left" vertical="center"/>
    </xf>
    <xf numFmtId="0" fontId="39" fillId="0" borderId="0" xfId="0" applyFont="1" applyAlignment="1">
      <alignment horizontal="right"/>
    </xf>
    <xf numFmtId="0" fontId="9" fillId="0" borderId="2" xfId="0" applyFont="1" applyBorder="1" applyAlignment="1">
      <alignment horizontal="center" vertical="center" wrapText="1"/>
    </xf>
    <xf numFmtId="0" fontId="36" fillId="17" borderId="4" xfId="0" applyFont="1" applyFill="1" applyBorder="1" applyAlignment="1">
      <alignment horizontal="center" vertical="center" wrapText="1"/>
    </xf>
    <xf numFmtId="0" fontId="36" fillId="17" borderId="6" xfId="0" applyFont="1"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wrapText="1"/>
    </xf>
    <xf numFmtId="0" fontId="0" fillId="0" borderId="6" xfId="0" applyBorder="1" applyAlignment="1">
      <alignment horizontal="center" wrapText="1"/>
    </xf>
    <xf numFmtId="2" fontId="13" fillId="0" borderId="4" xfId="0" applyNumberFormat="1" applyFont="1" applyBorder="1" applyAlignment="1">
      <alignment horizontal="center" vertical="center" textRotation="90" wrapText="1"/>
    </xf>
    <xf numFmtId="2" fontId="13" fillId="0" borderId="5" xfId="0" applyNumberFormat="1" applyFont="1" applyBorder="1" applyAlignment="1">
      <alignment horizontal="center" vertical="center" textRotation="90" wrapText="1"/>
    </xf>
    <xf numFmtId="2" fontId="13" fillId="0" borderId="6" xfId="0" applyNumberFormat="1" applyFont="1" applyBorder="1" applyAlignment="1">
      <alignment horizontal="center" vertical="center" textRotation="90"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3" fillId="0" borderId="4" xfId="0" applyFont="1" applyBorder="1" applyAlignment="1">
      <alignment horizontal="center" vertical="center" textRotation="90" wrapText="1"/>
    </xf>
    <xf numFmtId="0" fontId="13" fillId="0" borderId="5" xfId="0" applyFont="1" applyBorder="1" applyAlignment="1">
      <alignment horizontal="center" vertical="center" textRotation="90" wrapText="1"/>
    </xf>
    <xf numFmtId="0" fontId="13" fillId="0" borderId="6" xfId="0" applyFont="1" applyBorder="1" applyAlignment="1">
      <alignment horizontal="center" vertical="center" textRotation="90" wrapText="1"/>
    </xf>
    <xf numFmtId="2" fontId="10" fillId="0" borderId="4" xfId="0" applyNumberFormat="1" applyFont="1" applyBorder="1" applyAlignment="1">
      <alignment horizontal="center" vertical="center" textRotation="90" wrapText="1"/>
    </xf>
    <xf numFmtId="2" fontId="10" fillId="0" borderId="5" xfId="0" applyNumberFormat="1" applyFont="1" applyBorder="1" applyAlignment="1">
      <alignment horizontal="center" vertical="center" textRotation="90" wrapText="1"/>
    </xf>
    <xf numFmtId="2" fontId="10" fillId="0" borderId="6" xfId="0" applyNumberFormat="1" applyFont="1" applyBorder="1" applyAlignment="1">
      <alignment horizontal="center" vertical="center" textRotation="90" wrapText="1"/>
    </xf>
    <xf numFmtId="0" fontId="0" fillId="0" borderId="5" xfId="0" applyBorder="1" applyAlignment="1">
      <alignment horizontal="center" vertical="center" wrapText="1"/>
    </xf>
    <xf numFmtId="0" fontId="127" fillId="0" borderId="0" xfId="0" applyFont="1" applyAlignment="1">
      <alignment horizontal="center"/>
    </xf>
    <xf numFmtId="0" fontId="0" fillId="0" borderId="2" xfId="0" applyBorder="1" applyAlignment="1">
      <alignment horizontal="center" vertical="center" wrapText="1"/>
    </xf>
    <xf numFmtId="0" fontId="10" fillId="0" borderId="4" xfId="0" applyFont="1" applyBorder="1" applyAlignment="1">
      <alignment horizontal="center" vertical="center" textRotation="90" wrapText="1"/>
    </xf>
    <xf numFmtId="0" fontId="10" fillId="0" borderId="5" xfId="0" applyFont="1" applyBorder="1" applyAlignment="1">
      <alignment horizontal="center" vertical="center" textRotation="90" wrapText="1"/>
    </xf>
    <xf numFmtId="0" fontId="10" fillId="0" borderId="6" xfId="0" applyFont="1" applyBorder="1" applyAlignment="1">
      <alignment horizontal="center" vertical="center" textRotation="90" wrapText="1"/>
    </xf>
    <xf numFmtId="2" fontId="3" fillId="0" borderId="4" xfId="0" applyNumberFormat="1" applyFont="1" applyBorder="1" applyAlignment="1">
      <alignment horizontal="center" vertical="center" textRotation="90" wrapText="1"/>
    </xf>
    <xf numFmtId="2" fontId="3" fillId="0" borderId="5" xfId="0" applyNumberFormat="1" applyFont="1" applyBorder="1" applyAlignment="1">
      <alignment horizontal="center" vertical="center" textRotation="90" wrapText="1"/>
    </xf>
    <xf numFmtId="2" fontId="3" fillId="0" borderId="6" xfId="0" applyNumberFormat="1" applyFont="1" applyBorder="1" applyAlignment="1">
      <alignment horizontal="center" vertical="center" textRotation="90" wrapText="1"/>
    </xf>
    <xf numFmtId="0" fontId="3" fillId="0" borderId="4" xfId="0" applyFont="1" applyBorder="1" applyAlignment="1">
      <alignment horizontal="center" vertical="center" textRotation="90" wrapText="1"/>
    </xf>
    <xf numFmtId="0" fontId="3" fillId="0" borderId="6" xfId="0" applyFont="1" applyBorder="1" applyAlignment="1">
      <alignment horizontal="center" vertical="center" textRotation="90" wrapText="1"/>
    </xf>
    <xf numFmtId="0" fontId="132" fillId="0" borderId="0" xfId="0" applyFont="1" applyAlignment="1">
      <alignment horizontal="center" vertical="center"/>
    </xf>
    <xf numFmtId="0" fontId="131" fillId="0" borderId="0" xfId="0" applyFont="1" applyAlignment="1">
      <alignment horizontal="center"/>
    </xf>
    <xf numFmtId="0" fontId="14"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 xfId="0" applyFont="1" applyBorder="1" applyAlignment="1">
      <alignment horizontal="center" vertical="center" wrapText="1"/>
    </xf>
    <xf numFmtId="0" fontId="14" fillId="3" borderId="4" xfId="0" applyFont="1" applyFill="1" applyBorder="1" applyAlignment="1">
      <alignment horizontal="center" vertical="center" textRotation="90" wrapText="1"/>
    </xf>
    <xf numFmtId="0" fontId="14" fillId="3" borderId="5" xfId="0" applyFont="1" applyFill="1" applyBorder="1" applyAlignment="1">
      <alignment horizontal="center" vertical="center" textRotation="90"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7" fillId="0" borderId="0" xfId="0" applyFont="1" applyAlignment="1">
      <alignment horizontal="center" vertical="center" wrapText="1"/>
    </xf>
    <xf numFmtId="0" fontId="14" fillId="3" borderId="6" xfId="0" applyFont="1" applyFill="1" applyBorder="1" applyAlignment="1">
      <alignment horizontal="center" vertical="center" textRotation="90" wrapText="1"/>
    </xf>
    <xf numFmtId="2" fontId="12" fillId="3" borderId="4" xfId="0" applyNumberFormat="1" applyFont="1" applyFill="1" applyBorder="1" applyAlignment="1">
      <alignment horizontal="center" vertical="center" wrapText="1"/>
    </xf>
    <xf numFmtId="2" fontId="12" fillId="3" borderId="6" xfId="0" applyNumberFormat="1" applyFont="1" applyFill="1" applyBorder="1" applyAlignment="1">
      <alignment horizontal="center" vertical="center" wrapText="1"/>
    </xf>
    <xf numFmtId="9" fontId="145" fillId="3" borderId="4" xfId="0" applyNumberFormat="1" applyFont="1" applyFill="1" applyBorder="1" applyAlignment="1">
      <alignment horizontal="center" vertical="center" wrapText="1"/>
    </xf>
    <xf numFmtId="0" fontId="145" fillId="3" borderId="6" xfId="0" applyFont="1" applyFill="1" applyBorder="1" applyAlignment="1">
      <alignment horizontal="center" vertical="center" wrapText="1"/>
    </xf>
    <xf numFmtId="0" fontId="145" fillId="3" borderId="4" xfId="0" applyFont="1" applyFill="1" applyBorder="1" applyAlignment="1">
      <alignment horizontal="center" vertical="center" wrapText="1"/>
    </xf>
    <xf numFmtId="0" fontId="95" fillId="0" borderId="4" xfId="0" applyFont="1" applyBorder="1" applyAlignment="1">
      <alignment horizontal="center" vertical="center"/>
    </xf>
    <xf numFmtId="0" fontId="95" fillId="0" borderId="6" xfId="0" applyFont="1" applyBorder="1" applyAlignment="1">
      <alignment horizontal="center" vertical="center"/>
    </xf>
    <xf numFmtId="2" fontId="145" fillId="3" borderId="4" xfId="0" applyNumberFormat="1" applyFont="1" applyFill="1" applyBorder="1" applyAlignment="1">
      <alignment horizontal="center" vertical="center" wrapText="1"/>
    </xf>
    <xf numFmtId="2" fontId="145" fillId="3" borderId="6" xfId="0" applyNumberFormat="1" applyFont="1" applyFill="1" applyBorder="1" applyAlignment="1">
      <alignment horizontal="center" vertical="center" wrapText="1"/>
    </xf>
    <xf numFmtId="0" fontId="12" fillId="3" borderId="6"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4" fillId="0" borderId="0" xfId="0" applyFont="1" applyAlignment="1">
      <alignment horizontal="center"/>
    </xf>
    <xf numFmtId="0" fontId="144" fillId="0" borderId="2" xfId="0" applyFont="1" applyBorder="1" applyAlignment="1">
      <alignment horizontal="left" vertical="top" wrapText="1"/>
    </xf>
    <xf numFmtId="0" fontId="11" fillId="0" borderId="2" xfId="0" applyFont="1" applyBorder="1" applyAlignment="1">
      <alignment horizontal="center" vertical="center" wrapText="1"/>
    </xf>
    <xf numFmtId="0" fontId="0" fillId="0" borderId="10" xfId="0"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9" fontId="0" fillId="0" borderId="4" xfId="1" applyFont="1" applyBorder="1" applyAlignment="1">
      <alignment horizontal="center" vertical="center"/>
    </xf>
    <xf numFmtId="9" fontId="0" fillId="0" borderId="5" xfId="1" applyFont="1" applyBorder="1" applyAlignment="1">
      <alignment horizontal="center" vertical="center"/>
    </xf>
    <xf numFmtId="9" fontId="0" fillId="0" borderId="6" xfId="1" applyFont="1" applyBorder="1" applyAlignment="1">
      <alignment horizontal="center" vertical="center"/>
    </xf>
    <xf numFmtId="2" fontId="0" fillId="0" borderId="4" xfId="0" applyNumberFormat="1" applyBorder="1" applyAlignment="1">
      <alignment horizontal="center" vertical="center"/>
    </xf>
    <xf numFmtId="2" fontId="0" fillId="0" borderId="5" xfId="0" applyNumberFormat="1" applyBorder="1" applyAlignment="1">
      <alignment horizontal="center" vertical="center"/>
    </xf>
    <xf numFmtId="2" fontId="0" fillId="0" borderId="6" xfId="0" applyNumberFormat="1" applyBorder="1" applyAlignment="1">
      <alignment horizontal="center" vertical="center"/>
    </xf>
    <xf numFmtId="10" fontId="0" fillId="0" borderId="4" xfId="1" applyNumberFormat="1" applyFont="1" applyBorder="1" applyAlignment="1">
      <alignment horizontal="center" vertical="center"/>
    </xf>
    <xf numFmtId="10" fontId="0" fillId="0" borderId="5" xfId="1" applyNumberFormat="1" applyFont="1" applyBorder="1" applyAlignment="1">
      <alignment horizontal="center" vertical="center"/>
    </xf>
    <xf numFmtId="10" fontId="0" fillId="0" borderId="6" xfId="1" applyNumberFormat="1" applyFont="1" applyBorder="1" applyAlignment="1">
      <alignment horizontal="center" vertical="center"/>
    </xf>
    <xf numFmtId="0" fontId="25" fillId="0" borderId="3" xfId="0" applyFont="1" applyBorder="1" applyAlignment="1">
      <alignment horizontal="center" vertical="center"/>
    </xf>
    <xf numFmtId="0" fontId="3" fillId="5" borderId="2" xfId="0" applyFont="1" applyFill="1" applyBorder="1" applyAlignment="1">
      <alignment horizontal="center" vertical="center" wrapText="1"/>
    </xf>
    <xf numFmtId="0" fontId="14" fillId="0" borderId="0" xfId="0" applyFont="1" applyAlignment="1">
      <alignment horizontal="center" wrapText="1"/>
    </xf>
    <xf numFmtId="0" fontId="14" fillId="0" borderId="0" xfId="0" applyFont="1" applyAlignment="1">
      <alignment horizontal="center"/>
    </xf>
    <xf numFmtId="0" fontId="43" fillId="0" borderId="4" xfId="0" applyFont="1" applyBorder="1" applyAlignment="1">
      <alignment horizontal="center" vertical="center" wrapText="1"/>
    </xf>
    <xf numFmtId="0" fontId="43" fillId="0" borderId="5" xfId="0" applyFont="1" applyBorder="1" applyAlignment="1">
      <alignment horizontal="center" vertical="center" wrapText="1"/>
    </xf>
    <xf numFmtId="0" fontId="43" fillId="0" borderId="6" xfId="0"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49" fontId="0" fillId="0" borderId="4" xfId="0" applyNumberFormat="1" applyBorder="1" applyAlignment="1">
      <alignment horizontal="center" vertical="center"/>
    </xf>
    <xf numFmtId="49" fontId="0" fillId="0" borderId="5" xfId="0" applyNumberFormat="1" applyBorder="1" applyAlignment="1">
      <alignment horizontal="center" vertical="center"/>
    </xf>
    <xf numFmtId="49" fontId="0" fillId="0" borderId="6" xfId="0" applyNumberFormat="1" applyBorder="1" applyAlignment="1">
      <alignment horizontal="center" vertical="center"/>
    </xf>
    <xf numFmtId="0" fontId="21" fillId="0" borderId="5" xfId="0" applyFont="1" applyBorder="1" applyAlignment="1">
      <alignment horizontal="center" vertical="center" wrapText="1"/>
    </xf>
    <xf numFmtId="0" fontId="21" fillId="0" borderId="9" xfId="0" applyFont="1" applyBorder="1" applyAlignment="1">
      <alignment horizontal="center" vertical="center"/>
    </xf>
    <xf numFmtId="0" fontId="21" fillId="0" borderId="11" xfId="0" applyFont="1" applyBorder="1" applyAlignment="1">
      <alignment horizontal="center" vertical="center"/>
    </xf>
    <xf numFmtId="0" fontId="21" fillId="0" borderId="13" xfId="0" applyFont="1" applyBorder="1" applyAlignment="1">
      <alignment horizontal="center" vertical="center"/>
    </xf>
    <xf numFmtId="0" fontId="21" fillId="0" borderId="20" xfId="0" applyFont="1" applyBorder="1" applyAlignment="1">
      <alignment horizontal="center" vertical="center"/>
    </xf>
    <xf numFmtId="0" fontId="21" fillId="0" borderId="14" xfId="0" applyFont="1" applyBorder="1" applyAlignment="1">
      <alignment horizontal="center" vertical="center"/>
    </xf>
    <xf numFmtId="0" fontId="21" fillId="0" borderId="18" xfId="0" applyFont="1" applyBorder="1" applyAlignment="1">
      <alignment horizontal="center" vertical="center"/>
    </xf>
    <xf numFmtId="0" fontId="23" fillId="0" borderId="0" xfId="0" applyFont="1" applyAlignment="1">
      <alignment horizontal="center"/>
    </xf>
    <xf numFmtId="170" fontId="19" fillId="0" borderId="4" xfId="0" applyNumberFormat="1" applyFont="1" applyBorder="1" applyAlignment="1">
      <alignment horizontal="center" vertical="center" textRotation="90"/>
    </xf>
    <xf numFmtId="170" fontId="19" fillId="0" borderId="5" xfId="0" applyNumberFormat="1" applyFont="1" applyBorder="1" applyAlignment="1">
      <alignment horizontal="center" vertical="center" textRotation="90"/>
    </xf>
    <xf numFmtId="170" fontId="19" fillId="0" borderId="6" xfId="0" applyNumberFormat="1" applyFont="1" applyBorder="1" applyAlignment="1">
      <alignment horizontal="center" vertical="center" textRotation="90"/>
    </xf>
    <xf numFmtId="14" fontId="19" fillId="0" borderId="4" xfId="0" applyNumberFormat="1" applyFont="1" applyBorder="1" applyAlignment="1">
      <alignment horizontal="center" vertical="center" textRotation="90"/>
    </xf>
    <xf numFmtId="14" fontId="19" fillId="0" borderId="5" xfId="0" applyNumberFormat="1" applyFont="1" applyBorder="1" applyAlignment="1">
      <alignment horizontal="center" vertical="center" textRotation="90"/>
    </xf>
    <xf numFmtId="14" fontId="19" fillId="0" borderId="6" xfId="0" applyNumberFormat="1" applyFont="1" applyBorder="1" applyAlignment="1">
      <alignment horizontal="center" vertical="center" textRotation="90"/>
    </xf>
    <xf numFmtId="0" fontId="19" fillId="0" borderId="4" xfId="0" applyFont="1" applyBorder="1" applyAlignment="1">
      <alignment horizontal="center" vertical="center" textRotation="90"/>
    </xf>
    <xf numFmtId="0" fontId="19" fillId="0" borderId="5" xfId="0" applyFont="1" applyBorder="1" applyAlignment="1">
      <alignment horizontal="center" vertical="center" textRotation="90"/>
    </xf>
    <xf numFmtId="0" fontId="19" fillId="0" borderId="6" xfId="0" applyFont="1" applyBorder="1" applyAlignment="1">
      <alignment horizontal="center" vertical="center" textRotation="90"/>
    </xf>
    <xf numFmtId="0" fontId="224" fillId="3" borderId="4" xfId="0" applyFont="1" applyFill="1" applyBorder="1" applyAlignment="1">
      <alignment horizontal="center" vertical="center" wrapText="1"/>
    </xf>
    <xf numFmtId="0" fontId="224" fillId="3" borderId="5" xfId="0" applyFont="1" applyFill="1" applyBorder="1" applyAlignment="1">
      <alignment horizontal="center" vertical="center" wrapText="1"/>
    </xf>
    <xf numFmtId="0" fontId="224" fillId="3" borderId="6" xfId="0" applyFont="1" applyFill="1" applyBorder="1" applyAlignment="1">
      <alignment horizontal="center" vertical="center" wrapText="1"/>
    </xf>
    <xf numFmtId="0" fontId="6" fillId="0" borderId="0" xfId="0" applyFont="1" applyAlignment="1">
      <alignment horizontal="center" vertical="center"/>
    </xf>
    <xf numFmtId="0" fontId="21" fillId="0" borderId="0" xfId="0" applyFont="1" applyAlignment="1">
      <alignment horizontal="left" vertical="center"/>
    </xf>
    <xf numFmtId="0" fontId="36" fillId="0" borderId="3" xfId="0" applyFont="1" applyBorder="1" applyAlignment="1">
      <alignment horizontal="center"/>
    </xf>
    <xf numFmtId="0" fontId="36" fillId="0" borderId="0" xfId="0" applyFont="1" applyAlignment="1">
      <alignment horizontal="left" vertical="center"/>
    </xf>
    <xf numFmtId="0" fontId="36" fillId="0" borderId="0" xfId="0" applyFont="1" applyAlignment="1">
      <alignment horizont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19" fillId="0" borderId="4" xfId="0" applyFont="1" applyBorder="1" applyAlignment="1">
      <alignment horizontal="center" vertical="center" textRotation="90" wrapText="1"/>
    </xf>
    <xf numFmtId="0" fontId="19" fillId="0" borderId="5" xfId="0" applyFont="1" applyBorder="1" applyAlignment="1">
      <alignment horizontal="center" vertical="center" textRotation="90" wrapText="1"/>
    </xf>
    <xf numFmtId="0" fontId="19" fillId="0" borderId="6" xfId="0" applyFont="1" applyBorder="1" applyAlignment="1">
      <alignment horizontal="center" vertical="center" textRotation="90" wrapText="1"/>
    </xf>
    <xf numFmtId="0" fontId="39" fillId="0" borderId="0" xfId="0" applyFont="1" applyAlignment="1">
      <alignment horizontal="center"/>
    </xf>
    <xf numFmtId="0" fontId="19" fillId="0" borderId="5" xfId="0" applyFont="1" applyBorder="1" applyAlignment="1">
      <alignment horizontal="center" vertical="center"/>
    </xf>
    <xf numFmtId="0" fontId="19" fillId="0" borderId="4" xfId="0" applyFont="1" applyBorder="1" applyAlignment="1">
      <alignment horizontal="left" vertical="center" wrapText="1"/>
    </xf>
    <xf numFmtId="0" fontId="19" fillId="0" borderId="5" xfId="0" applyFont="1" applyBorder="1" applyAlignment="1">
      <alignment horizontal="left" vertical="center"/>
    </xf>
    <xf numFmtId="0" fontId="19" fillId="0" borderId="6" xfId="0" applyFont="1" applyBorder="1" applyAlignment="1">
      <alignment horizontal="left" vertical="center"/>
    </xf>
    <xf numFmtId="0" fontId="6" fillId="0" borderId="2" xfId="0" applyFont="1" applyBorder="1" applyAlignment="1">
      <alignment horizontal="center" vertical="center" wrapText="1"/>
    </xf>
    <xf numFmtId="0" fontId="5" fillId="0" borderId="0" xfId="0" applyFont="1" applyAlignment="1">
      <alignment horizont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4" fillId="0" borderId="2" xfId="0" applyFont="1" applyBorder="1" applyAlignment="1">
      <alignment horizontal="center" wrapText="1"/>
    </xf>
    <xf numFmtId="0" fontId="6" fillId="0" borderId="6" xfId="0" applyFont="1" applyBorder="1" applyAlignment="1">
      <alignment horizontal="center" vertical="center"/>
    </xf>
    <xf numFmtId="0" fontId="7" fillId="0" borderId="0" xfId="0" applyFont="1" applyAlignment="1">
      <alignment horizontal="center" vertical="center"/>
    </xf>
    <xf numFmtId="0" fontId="9" fillId="0" borderId="3" xfId="0" applyFont="1" applyBorder="1" applyAlignment="1">
      <alignment horizontal="center"/>
    </xf>
    <xf numFmtId="0" fontId="5" fillId="0" borderId="3" xfId="0" applyFont="1" applyBorder="1" applyAlignment="1">
      <alignment horizontal="left"/>
    </xf>
    <xf numFmtId="0" fontId="6" fillId="0" borderId="9" xfId="0" applyFont="1" applyBorder="1" applyAlignment="1">
      <alignment horizontal="right" vertical="center" wrapText="1"/>
    </xf>
    <xf numFmtId="0" fontId="6" fillId="0" borderId="12" xfId="0" applyFont="1" applyBorder="1" applyAlignment="1">
      <alignment horizontal="right" vertical="center" wrapText="1"/>
    </xf>
    <xf numFmtId="0" fontId="6" fillId="0" borderId="11" xfId="0" applyFont="1" applyBorder="1" applyAlignment="1">
      <alignment horizontal="right" vertical="center" wrapText="1"/>
    </xf>
    <xf numFmtId="0" fontId="6" fillId="0" borderId="7" xfId="0" applyFont="1" applyBorder="1" applyAlignment="1">
      <alignment horizontal="right" vertical="center" wrapText="1"/>
    </xf>
    <xf numFmtId="0" fontId="6" fillId="0" borderId="10" xfId="0" applyFont="1" applyBorder="1" applyAlignment="1">
      <alignment horizontal="right" vertical="center" wrapText="1"/>
    </xf>
    <xf numFmtId="0" fontId="6" fillId="0" borderId="8" xfId="0" applyFont="1" applyBorder="1" applyAlignment="1">
      <alignment horizontal="right" vertical="center" wrapText="1"/>
    </xf>
    <xf numFmtId="0" fontId="5" fillId="0" borderId="2" xfId="0" applyFont="1" applyBorder="1" applyAlignment="1">
      <alignment horizontal="center" vertical="center" wrapText="1"/>
    </xf>
    <xf numFmtId="165" fontId="87" fillId="4" borderId="4" xfId="4" applyFont="1" applyFill="1" applyBorder="1" applyAlignment="1">
      <alignment horizontal="center" vertical="center"/>
    </xf>
    <xf numFmtId="165" fontId="87" fillId="4" borderId="5" xfId="4" applyFont="1" applyFill="1" applyBorder="1" applyAlignment="1">
      <alignment horizontal="center" vertical="center"/>
    </xf>
    <xf numFmtId="165" fontId="87" fillId="4" borderId="6" xfId="4" applyFont="1" applyFill="1" applyBorder="1" applyAlignment="1">
      <alignment horizontal="center" vertical="center"/>
    </xf>
    <xf numFmtId="0" fontId="88" fillId="3" borderId="4" xfId="428" applyFont="1" applyFill="1" applyBorder="1" applyAlignment="1">
      <alignment horizontal="center" vertical="center"/>
    </xf>
    <xf numFmtId="0" fontId="88" fillId="3" borderId="5" xfId="428" applyFont="1" applyFill="1" applyBorder="1" applyAlignment="1">
      <alignment horizontal="center" vertical="center"/>
    </xf>
    <xf numFmtId="0" fontId="88" fillId="3" borderId="6" xfId="428" applyFont="1" applyFill="1" applyBorder="1" applyAlignment="1">
      <alignment horizontal="center" vertical="center"/>
    </xf>
    <xf numFmtId="0" fontId="88" fillId="3" borderId="4" xfId="428" applyFont="1" applyFill="1" applyBorder="1" applyAlignment="1">
      <alignment horizontal="center" vertical="top"/>
    </xf>
    <xf numFmtId="0" fontId="88" fillId="3" borderId="5" xfId="428" applyFont="1" applyFill="1" applyBorder="1" applyAlignment="1">
      <alignment horizontal="center" vertical="top"/>
    </xf>
    <xf numFmtId="0" fontId="88" fillId="3" borderId="6" xfId="428" applyFont="1" applyFill="1" applyBorder="1" applyAlignment="1">
      <alignment horizontal="center" vertical="top"/>
    </xf>
    <xf numFmtId="168" fontId="88" fillId="3" borderId="4" xfId="429" applyNumberFormat="1" applyFont="1" applyFill="1" applyBorder="1" applyAlignment="1">
      <alignment horizontal="center" vertical="center"/>
    </xf>
    <xf numFmtId="168" fontId="88" fillId="3" borderId="5" xfId="429" applyNumberFormat="1" applyFont="1" applyFill="1" applyBorder="1" applyAlignment="1">
      <alignment horizontal="center" vertical="center"/>
    </xf>
    <xf numFmtId="168" fontId="88" fillId="3" borderId="6" xfId="429" applyNumberFormat="1" applyFont="1" applyFill="1" applyBorder="1" applyAlignment="1">
      <alignment horizontal="center" vertical="center"/>
    </xf>
    <xf numFmtId="2" fontId="88" fillId="3" borderId="4" xfId="428" applyNumberFormat="1" applyFont="1" applyFill="1" applyBorder="1" applyAlignment="1">
      <alignment horizontal="center" vertical="top" wrapText="1"/>
    </xf>
    <xf numFmtId="2" fontId="88" fillId="3" borderId="5" xfId="428" applyNumberFormat="1" applyFont="1" applyFill="1" applyBorder="1" applyAlignment="1">
      <alignment horizontal="center" vertical="top" wrapText="1"/>
    </xf>
    <xf numFmtId="2" fontId="88" fillId="3" borderId="6" xfId="428" applyNumberFormat="1" applyFont="1" applyFill="1" applyBorder="1" applyAlignment="1">
      <alignment horizontal="center" vertical="top" wrapText="1"/>
    </xf>
    <xf numFmtId="0" fontId="88" fillId="3" borderId="4" xfId="428" applyFont="1" applyFill="1" applyBorder="1" applyAlignment="1">
      <alignment horizontal="center" vertical="top" wrapText="1"/>
    </xf>
    <xf numFmtId="0" fontId="88" fillId="3" borderId="5" xfId="428" applyFont="1" applyFill="1" applyBorder="1" applyAlignment="1">
      <alignment horizontal="center" vertical="top" wrapText="1"/>
    </xf>
    <xf numFmtId="0" fontId="88" fillId="3" borderId="6" xfId="428" applyFont="1" applyFill="1" applyBorder="1" applyAlignment="1">
      <alignment horizontal="center" vertical="top" wrapText="1"/>
    </xf>
    <xf numFmtId="2" fontId="88" fillId="3" borderId="4" xfId="428" applyNumberFormat="1" applyFont="1" applyFill="1" applyBorder="1" applyAlignment="1">
      <alignment horizontal="center" vertical="top"/>
    </xf>
    <xf numFmtId="2" fontId="88" fillId="3" borderId="5" xfId="428" applyNumberFormat="1" applyFont="1" applyFill="1" applyBorder="1" applyAlignment="1">
      <alignment horizontal="center" vertical="top"/>
    </xf>
    <xf numFmtId="2" fontId="88" fillId="3" borderId="6" xfId="428" applyNumberFormat="1" applyFont="1" applyFill="1" applyBorder="1" applyAlignment="1">
      <alignment horizontal="center" vertical="top"/>
    </xf>
    <xf numFmtId="165" fontId="87" fillId="3" borderId="4" xfId="4" applyFont="1" applyFill="1" applyBorder="1" applyAlignment="1">
      <alignment horizontal="center" vertical="top"/>
    </xf>
    <xf numFmtId="165" fontId="87" fillId="3" borderId="5" xfId="4" applyFont="1" applyFill="1" applyBorder="1" applyAlignment="1">
      <alignment horizontal="center" vertical="top"/>
    </xf>
    <xf numFmtId="165" fontId="87" fillId="3" borderId="6" xfId="4" applyFont="1" applyFill="1" applyBorder="1" applyAlignment="1">
      <alignment horizontal="center" vertical="top"/>
    </xf>
    <xf numFmtId="0" fontId="87" fillId="11" borderId="7" xfId="428" applyFont="1" applyFill="1" applyBorder="1" applyAlignment="1">
      <alignment horizontal="left" vertical="center"/>
    </xf>
    <xf numFmtId="0" fontId="87" fillId="11" borderId="10" xfId="428" applyFont="1" applyFill="1" applyBorder="1" applyAlignment="1">
      <alignment horizontal="left" vertical="center"/>
    </xf>
    <xf numFmtId="0" fontId="87" fillId="11" borderId="8" xfId="428" applyFont="1" applyFill="1" applyBorder="1" applyAlignment="1">
      <alignment horizontal="left" vertical="center"/>
    </xf>
    <xf numFmtId="0" fontId="87" fillId="3" borderId="0" xfId="428" applyFont="1" applyFill="1" applyAlignment="1">
      <alignment horizontal="center" vertical="center"/>
    </xf>
    <xf numFmtId="0" fontId="85" fillId="3" borderId="7" xfId="428" applyFont="1" applyFill="1" applyBorder="1" applyAlignment="1">
      <alignment horizontal="center" vertical="center" wrapText="1"/>
    </xf>
    <xf numFmtId="0" fontId="85" fillId="3" borderId="8" xfId="428" applyFont="1" applyFill="1" applyBorder="1" applyAlignment="1">
      <alignment horizontal="center" vertical="center" wrapText="1"/>
    </xf>
    <xf numFmtId="0" fontId="85" fillId="3" borderId="4" xfId="428" applyFont="1" applyFill="1" applyBorder="1" applyAlignment="1">
      <alignment horizontal="center" vertical="center" wrapText="1"/>
    </xf>
    <xf numFmtId="0" fontId="85" fillId="3" borderId="6" xfId="428" applyFont="1" applyFill="1" applyBorder="1" applyAlignment="1">
      <alignment horizontal="center" vertical="center" wrapText="1"/>
    </xf>
    <xf numFmtId="0" fontId="88" fillId="3" borderId="4" xfId="428" applyFont="1" applyFill="1" applyBorder="1" applyAlignment="1">
      <alignment horizontal="center" vertical="center" wrapText="1"/>
    </xf>
    <xf numFmtId="0" fontId="88" fillId="3" borderId="5" xfId="428" applyFont="1" applyFill="1" applyBorder="1" applyAlignment="1">
      <alignment horizontal="center" vertical="center" wrapText="1"/>
    </xf>
    <xf numFmtId="0" fontId="88" fillId="3" borderId="6" xfId="428" applyFont="1" applyFill="1" applyBorder="1" applyAlignment="1">
      <alignment horizontal="center" vertical="center" wrapText="1"/>
    </xf>
    <xf numFmtId="2" fontId="16" fillId="3" borderId="4" xfId="428" applyNumberFormat="1" applyFill="1" applyBorder="1" applyAlignment="1">
      <alignment horizontal="center" vertical="center" wrapText="1"/>
    </xf>
    <xf numFmtId="2" fontId="16" fillId="3" borderId="5" xfId="428" applyNumberFormat="1" applyFill="1" applyBorder="1" applyAlignment="1">
      <alignment horizontal="center" vertical="center" wrapText="1"/>
    </xf>
    <xf numFmtId="2" fontId="16" fillId="3" borderId="6" xfId="428" applyNumberFormat="1" applyFill="1" applyBorder="1" applyAlignment="1">
      <alignment horizontal="center" vertical="center" wrapText="1"/>
    </xf>
    <xf numFmtId="0" fontId="5" fillId="0" borderId="2" xfId="0" applyFont="1" applyBorder="1" applyAlignment="1">
      <alignment horizontal="center" vertical="center"/>
    </xf>
    <xf numFmtId="0" fontId="5" fillId="3" borderId="2" xfId="0" applyFont="1" applyFill="1" applyBorder="1" applyAlignment="1">
      <alignment horizontal="center" vertical="center" wrapText="1"/>
    </xf>
    <xf numFmtId="0" fontId="0" fillId="0" borderId="6" xfId="0" applyBorder="1"/>
    <xf numFmtId="0" fontId="0" fillId="0" borderId="8" xfId="0" applyBorder="1"/>
    <xf numFmtId="0" fontId="25" fillId="0" borderId="0" xfId="0" applyFont="1" applyAlignment="1">
      <alignment horizontal="center" vertical="center"/>
    </xf>
    <xf numFmtId="0" fontId="0" fillId="0" borderId="0" xfId="0"/>
    <xf numFmtId="0" fontId="6" fillId="0" borderId="3" xfId="0" applyFont="1" applyBorder="1" applyAlignment="1">
      <alignment horizontal="left" vertical="top" wrapText="1"/>
    </xf>
    <xf numFmtId="0" fontId="0" fillId="0" borderId="3" xfId="0" applyBorder="1"/>
    <xf numFmtId="0" fontId="6" fillId="0" borderId="0" xfId="0" applyFont="1" applyAlignment="1">
      <alignment horizontal="left" vertical="center"/>
    </xf>
    <xf numFmtId="0" fontId="6" fillId="0" borderId="3" xfId="0" applyFont="1" applyBorder="1" applyAlignment="1">
      <alignment horizontal="left" vertical="top"/>
    </xf>
    <xf numFmtId="0" fontId="36" fillId="0" borderId="4" xfId="0" applyFont="1" applyBorder="1" applyAlignment="1">
      <alignment horizontal="center" vertical="center"/>
    </xf>
    <xf numFmtId="0" fontId="0" fillId="0" borderId="5" xfId="0" applyBorder="1"/>
    <xf numFmtId="2" fontId="4" fillId="0" borderId="2" xfId="0" applyNumberFormat="1" applyFont="1" applyBorder="1" applyAlignment="1">
      <alignment horizontal="center" vertical="center"/>
    </xf>
    <xf numFmtId="9" fontId="4" fillId="0" borderId="2" xfId="282" applyFont="1" applyBorder="1" applyAlignment="1">
      <alignment horizontal="center" vertical="center"/>
    </xf>
    <xf numFmtId="9" fontId="4" fillId="0" borderId="2" xfId="282" applyFont="1" applyBorder="1" applyAlignment="1">
      <alignment horizontal="center" vertical="center" wrapText="1"/>
    </xf>
    <xf numFmtId="2" fontId="4" fillId="0" borderId="2" xfId="0" applyNumberFormat="1" applyFont="1" applyBorder="1" applyAlignment="1">
      <alignment horizontal="center" vertical="center" wrapText="1"/>
    </xf>
    <xf numFmtId="2" fontId="4" fillId="0" borderId="2" xfId="282" applyNumberFormat="1" applyFont="1" applyBorder="1" applyAlignment="1">
      <alignment horizontal="center" vertical="center"/>
    </xf>
    <xf numFmtId="172" fontId="4" fillId="0" borderId="2" xfId="0" applyNumberFormat="1" applyFont="1" applyBorder="1" applyAlignment="1">
      <alignment horizontal="center" vertical="center" wrapText="1"/>
    </xf>
    <xf numFmtId="0" fontId="6" fillId="0" borderId="3" xfId="0" applyFont="1" applyBorder="1" applyAlignment="1">
      <alignment horizontal="center" vertical="top"/>
    </xf>
    <xf numFmtId="0" fontId="53" fillId="3" borderId="2" xfId="0" applyFont="1" applyFill="1" applyBorder="1" applyAlignment="1">
      <alignment horizontal="center"/>
    </xf>
    <xf numFmtId="0" fontId="53" fillId="0" borderId="0" xfId="0" applyFont="1" applyAlignment="1">
      <alignment horizont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xf>
    <xf numFmtId="0" fontId="6" fillId="0" borderId="0" xfId="0" applyFont="1" applyAlignment="1">
      <alignment horizontal="left" vertical="center" wrapText="1"/>
    </xf>
    <xf numFmtId="0" fontId="6" fillId="0" borderId="2" xfId="0" applyFont="1" applyBorder="1" applyAlignment="1">
      <alignment horizontal="center" vertical="center"/>
    </xf>
    <xf numFmtId="0" fontId="214" fillId="0" borderId="55" xfId="1349" applyFont="1" applyBorder="1" applyAlignment="1">
      <alignment horizontal="left" vertical="center" wrapText="1"/>
    </xf>
    <xf numFmtId="0" fontId="214" fillId="0" borderId="59" xfId="1349" applyFont="1" applyBorder="1" applyAlignment="1">
      <alignment horizontal="left" vertical="center" wrapText="1"/>
    </xf>
    <xf numFmtId="0" fontId="214" fillId="0" borderId="56" xfId="1349" applyFont="1" applyBorder="1" applyAlignment="1">
      <alignment horizontal="left" vertical="center" wrapText="1"/>
    </xf>
    <xf numFmtId="0" fontId="32" fillId="0" borderId="55" xfId="1349" applyFont="1" applyBorder="1" applyAlignment="1">
      <alignment horizontal="center" vertical="center" wrapText="1"/>
    </xf>
    <xf numFmtId="0" fontId="32" fillId="0" borderId="56" xfId="1349" applyFont="1" applyBorder="1" applyAlignment="1">
      <alignment horizontal="center" vertical="center" wrapText="1"/>
    </xf>
    <xf numFmtId="0" fontId="32" fillId="0" borderId="54" xfId="1349" applyFont="1" applyBorder="1" applyAlignment="1">
      <alignment horizontal="center" vertical="center" wrapText="1"/>
    </xf>
    <xf numFmtId="0" fontId="32" fillId="0" borderId="57" xfId="1349" applyFont="1" applyBorder="1" applyAlignment="1">
      <alignment horizontal="center" vertical="center" wrapText="1"/>
    </xf>
    <xf numFmtId="0" fontId="211" fillId="0" borderId="53" xfId="1349" applyFont="1" applyBorder="1" applyAlignment="1">
      <alignment horizontal="center" vertical="top" wrapText="1"/>
    </xf>
    <xf numFmtId="0" fontId="6" fillId="0" borderId="0" xfId="0" applyFont="1" applyAlignment="1">
      <alignment vertical="center"/>
    </xf>
    <xf numFmtId="0" fontId="114" fillId="0" borderId="0" xfId="0" applyFont="1" applyAlignment="1">
      <alignment horizontal="center" wrapText="1"/>
    </xf>
    <xf numFmtId="0" fontId="216" fillId="0" borderId="0" xfId="0" applyFont="1" applyAlignment="1">
      <alignment horizontal="left"/>
    </xf>
    <xf numFmtId="0" fontId="216" fillId="0" borderId="0" xfId="0" applyFont="1" applyAlignment="1">
      <alignment horizontal="center"/>
    </xf>
    <xf numFmtId="0" fontId="217" fillId="0" borderId="0" xfId="0" applyFont="1" applyAlignment="1">
      <alignment horizontal="center" vertical="center" wrapText="1"/>
    </xf>
    <xf numFmtId="0" fontId="217" fillId="0" borderId="0" xfId="0" applyFont="1" applyAlignment="1">
      <alignment horizontal="center" vertical="center"/>
    </xf>
    <xf numFmtId="0" fontId="217" fillId="0" borderId="3" xfId="0" applyFont="1" applyBorder="1" applyAlignment="1">
      <alignment horizontal="center" vertical="center"/>
    </xf>
    <xf numFmtId="0" fontId="215" fillId="3" borderId="4" xfId="0" applyFont="1" applyFill="1" applyBorder="1" applyAlignment="1">
      <alignment horizontal="center" vertical="center" wrapText="1"/>
    </xf>
    <xf numFmtId="0" fontId="215" fillId="3" borderId="6" xfId="0" applyFont="1" applyFill="1" applyBorder="1" applyAlignment="1">
      <alignment horizontal="center" vertical="center"/>
    </xf>
    <xf numFmtId="0" fontId="215" fillId="3" borderId="6" xfId="0" applyFont="1" applyFill="1" applyBorder="1" applyAlignment="1">
      <alignment horizontal="center" vertical="center" wrapText="1"/>
    </xf>
    <xf numFmtId="0" fontId="215" fillId="3" borderId="4" xfId="0" applyFont="1" applyFill="1" applyBorder="1" applyAlignment="1">
      <alignment horizontal="center" vertical="center"/>
    </xf>
    <xf numFmtId="0" fontId="215" fillId="3" borderId="7" xfId="0" applyFont="1" applyFill="1" applyBorder="1" applyAlignment="1">
      <alignment horizontal="center" vertical="center" wrapText="1"/>
    </xf>
    <xf numFmtId="0" fontId="215" fillId="3" borderId="8" xfId="0" applyFont="1" applyFill="1" applyBorder="1" applyAlignment="1">
      <alignment horizontal="center" vertical="center" wrapText="1"/>
    </xf>
    <xf numFmtId="0" fontId="3" fillId="0" borderId="0" xfId="0" applyFont="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3" fillId="0" borderId="0" xfId="0" applyFont="1" applyAlignment="1">
      <alignment horizontal="center" vertical="center"/>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9"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5"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pplyAlignment="1">
      <alignment horizontal="center" vertical="center" wrapText="1"/>
    </xf>
    <xf numFmtId="0" fontId="12" fillId="0" borderId="11" xfId="0" applyFont="1" applyBorder="1" applyAlignment="1">
      <alignment horizontal="center" vertical="center" wrapText="1"/>
    </xf>
    <xf numFmtId="0" fontId="0" fillId="0" borderId="2" xfId="0" applyBorder="1" applyAlignment="1">
      <alignment horizontal="center" vertical="center"/>
    </xf>
    <xf numFmtId="9" fontId="0" fillId="0" borderId="2" xfId="0" applyNumberFormat="1" applyBorder="1" applyAlignment="1">
      <alignment horizontal="center" vertical="center"/>
    </xf>
    <xf numFmtId="2" fontId="0" fillId="0" borderId="2" xfId="0" applyNumberFormat="1" applyBorder="1" applyAlignment="1">
      <alignment horizontal="center" vertical="center"/>
    </xf>
    <xf numFmtId="9" fontId="0" fillId="0" borderId="4" xfId="0" applyNumberFormat="1" applyBorder="1" applyAlignment="1">
      <alignment horizontal="center" vertical="center"/>
    </xf>
    <xf numFmtId="0" fontId="198" fillId="0" borderId="7" xfId="0" applyFont="1" applyBorder="1" applyAlignment="1">
      <alignment horizontal="center" vertical="center"/>
    </xf>
    <xf numFmtId="0" fontId="198" fillId="0" borderId="10" xfId="0" applyFont="1" applyBorder="1" applyAlignment="1">
      <alignment horizontal="center" vertical="center"/>
    </xf>
    <xf numFmtId="2" fontId="0" fillId="0" borderId="7" xfId="0" applyNumberFormat="1" applyBorder="1" applyAlignment="1">
      <alignment horizontal="center" vertical="center"/>
    </xf>
    <xf numFmtId="0" fontId="0" fillId="0" borderId="7" xfId="0"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36" fillId="0" borderId="4" xfId="0" applyFont="1" applyBorder="1" applyAlignment="1">
      <alignment horizontal="center" vertical="center" wrapText="1"/>
    </xf>
    <xf numFmtId="0" fontId="36" fillId="0" borderId="6" xfId="0" applyFont="1" applyBorder="1" applyAlignment="1">
      <alignment horizontal="center" vertical="center" wrapText="1"/>
    </xf>
    <xf numFmtId="0" fontId="25" fillId="0" borderId="0" xfId="0" applyFont="1" applyAlignment="1">
      <alignment horizontal="left" vertical="center"/>
    </xf>
    <xf numFmtId="0" fontId="0" fillId="0" borderId="3" xfId="0" applyBorder="1" applyAlignment="1">
      <alignment horizontal="right" vertical="center"/>
    </xf>
    <xf numFmtId="9" fontId="6" fillId="0" borderId="12" xfId="0" applyNumberFormat="1" applyFont="1" applyBorder="1" applyAlignment="1">
      <alignment horizontal="center" wrapText="1"/>
    </xf>
    <xf numFmtId="0" fontId="6" fillId="0" borderId="12" xfId="0" applyFont="1" applyBorder="1" applyAlignment="1">
      <alignment horizontal="center" wrapText="1"/>
    </xf>
    <xf numFmtId="0" fontId="6" fillId="0" borderId="12" xfId="0" applyFont="1" applyBorder="1" applyAlignment="1">
      <alignment horizontal="center" vertical="center" wrapText="1"/>
    </xf>
    <xf numFmtId="0" fontId="5" fillId="16" borderId="2" xfId="0" applyFont="1" applyFill="1" applyBorder="1" applyAlignment="1">
      <alignment horizontal="center" vertical="center" wrapText="1"/>
    </xf>
    <xf numFmtId="0" fontId="5" fillId="16" borderId="4" xfId="0" applyFont="1" applyFill="1" applyBorder="1" applyAlignment="1">
      <alignment horizontal="center" vertical="center" wrapText="1"/>
    </xf>
    <xf numFmtId="0" fontId="5" fillId="16" borderId="6" xfId="0" applyFont="1" applyFill="1" applyBorder="1" applyAlignment="1">
      <alignment horizontal="center" vertical="center" wrapText="1"/>
    </xf>
    <xf numFmtId="0" fontId="53" fillId="0" borderId="4" xfId="0" applyFont="1" applyBorder="1" applyAlignment="1">
      <alignment horizontal="center" vertical="center" textRotation="90" wrapText="1"/>
    </xf>
    <xf numFmtId="0" fontId="53" fillId="0" borderId="5" xfId="0" applyFont="1" applyBorder="1" applyAlignment="1">
      <alignment horizontal="center" vertical="center" textRotation="90" wrapText="1"/>
    </xf>
    <xf numFmtId="0" fontId="6" fillId="0" borderId="7" xfId="0" applyFont="1" applyBorder="1" applyAlignment="1">
      <alignment horizontal="center"/>
    </xf>
    <xf numFmtId="0" fontId="6" fillId="0" borderId="10" xfId="0" applyFont="1" applyBorder="1" applyAlignment="1">
      <alignment horizontal="center"/>
    </xf>
    <xf numFmtId="0" fontId="6" fillId="0" borderId="8" xfId="0" applyFont="1" applyBorder="1" applyAlignment="1">
      <alignment horizontal="center"/>
    </xf>
    <xf numFmtId="0" fontId="50" fillId="9" borderId="2" xfId="0" applyFont="1" applyFill="1" applyBorder="1" applyAlignment="1">
      <alignment horizontal="center" vertical="center" wrapText="1"/>
    </xf>
    <xf numFmtId="0" fontId="87" fillId="9" borderId="2" xfId="0" applyFont="1" applyFill="1" applyBorder="1" applyAlignment="1">
      <alignment horizontal="center" vertical="center" wrapText="1"/>
    </xf>
    <xf numFmtId="171" fontId="50" fillId="9" borderId="9" xfId="0" applyNumberFormat="1" applyFont="1" applyFill="1" applyBorder="1" applyAlignment="1">
      <alignment horizontal="center" vertical="center" wrapText="1"/>
    </xf>
    <xf numFmtId="171" fontId="50" fillId="9" borderId="14" xfId="0" applyNumberFormat="1" applyFont="1" applyFill="1" applyBorder="1" applyAlignment="1">
      <alignment horizontal="center" vertical="center" wrapText="1"/>
    </xf>
    <xf numFmtId="0" fontId="50" fillId="9" borderId="2" xfId="2" applyFont="1" applyFill="1" applyBorder="1" applyAlignment="1">
      <alignment horizontal="center" vertical="center" wrapText="1"/>
    </xf>
    <xf numFmtId="2" fontId="50" fillId="9" borderId="2" xfId="0" applyNumberFormat="1" applyFont="1" applyFill="1" applyBorder="1" applyAlignment="1">
      <alignment horizontal="center" vertical="center" wrapText="1"/>
    </xf>
    <xf numFmtId="0" fontId="5" fillId="0" borderId="0" xfId="0" applyFont="1" applyAlignment="1">
      <alignment horizontal="left"/>
    </xf>
    <xf numFmtId="0" fontId="36" fillId="0" borderId="0" xfId="0" applyFont="1" applyAlignment="1">
      <alignment horizontal="center" vertical="top"/>
    </xf>
    <xf numFmtId="0" fontId="180" fillId="9" borderId="2" xfId="0" applyFont="1" applyFill="1" applyBorder="1" applyAlignment="1">
      <alignment horizontal="center" vertical="center" wrapText="1"/>
    </xf>
    <xf numFmtId="171" fontId="180" fillId="9" borderId="9" xfId="0" applyNumberFormat="1" applyFont="1" applyFill="1" applyBorder="1" applyAlignment="1">
      <alignment horizontal="center" vertical="center" wrapText="1"/>
    </xf>
    <xf numFmtId="171" fontId="180" fillId="9" borderId="14" xfId="0" applyNumberFormat="1" applyFont="1" applyFill="1" applyBorder="1" applyAlignment="1">
      <alignment horizontal="center" vertical="center" wrapText="1"/>
    </xf>
    <xf numFmtId="0" fontId="35" fillId="0" borderId="0" xfId="0" applyFont="1" applyAlignment="1">
      <alignment horizontal="center" vertical="center"/>
    </xf>
    <xf numFmtId="0" fontId="182" fillId="0" borderId="3" xfId="0" applyFont="1" applyBorder="1" applyAlignment="1">
      <alignment horizontal="right" vertical="center"/>
    </xf>
    <xf numFmtId="0" fontId="180" fillId="9" borderId="2" xfId="2" applyFont="1" applyFill="1" applyBorder="1" applyAlignment="1">
      <alignment horizontal="center" vertical="center" wrapText="1"/>
    </xf>
    <xf numFmtId="2" fontId="180" fillId="9" borderId="2" xfId="0" applyNumberFormat="1" applyFont="1" applyFill="1" applyBorder="1" applyAlignment="1">
      <alignment horizontal="center" vertical="center" wrapText="1"/>
    </xf>
    <xf numFmtId="0" fontId="101" fillId="0" borderId="0" xfId="0" applyFont="1" applyAlignment="1">
      <alignment horizontal="center"/>
    </xf>
    <xf numFmtId="0" fontId="33" fillId="4" borderId="2" xfId="0" applyFont="1" applyFill="1" applyBorder="1" applyAlignment="1">
      <alignment horizontal="center" vertical="center" wrapText="1"/>
    </xf>
    <xf numFmtId="0" fontId="33" fillId="0" borderId="0" xfId="0" applyFont="1" applyAlignment="1">
      <alignment horizontal="center"/>
    </xf>
    <xf numFmtId="2" fontId="33" fillId="3" borderId="4" xfId="0" applyNumberFormat="1" applyFont="1" applyFill="1" applyBorder="1" applyAlignment="1">
      <alignment horizontal="center" vertical="center"/>
    </xf>
    <xf numFmtId="2" fontId="33" fillId="3" borderId="6" xfId="0" applyNumberFormat="1" applyFont="1" applyFill="1" applyBorder="1" applyAlignment="1">
      <alignment horizontal="center" vertical="center"/>
    </xf>
    <xf numFmtId="0" fontId="33" fillId="3" borderId="7" xfId="0" applyFont="1" applyFill="1" applyBorder="1" applyAlignment="1">
      <alignment horizontal="left" vertical="center" wrapText="1"/>
    </xf>
    <xf numFmtId="0" fontId="33" fillId="3" borderId="10" xfId="0" applyFont="1" applyFill="1" applyBorder="1" applyAlignment="1">
      <alignment horizontal="left" vertical="center" wrapText="1"/>
    </xf>
    <xf numFmtId="0" fontId="33" fillId="3" borderId="8" xfId="0" applyFont="1" applyFill="1" applyBorder="1" applyAlignment="1">
      <alignment horizontal="left" vertical="center" wrapText="1"/>
    </xf>
    <xf numFmtId="0" fontId="69" fillId="0" borderId="2" xfId="0" applyFont="1" applyBorder="1" applyAlignment="1">
      <alignment horizontal="right" vertical="center" wrapText="1"/>
    </xf>
    <xf numFmtId="0" fontId="33" fillId="0" borderId="0" xfId="0" applyFont="1" applyAlignment="1">
      <alignment horizontal="center" vertical="center"/>
    </xf>
    <xf numFmtId="0" fontId="36" fillId="0" borderId="7" xfId="3" applyFont="1" applyBorder="1" applyAlignment="1">
      <alignment horizontal="right" vertical="center"/>
    </xf>
    <xf numFmtId="0" fontId="36" fillId="0" borderId="8" xfId="3" applyFont="1" applyBorder="1" applyAlignment="1">
      <alignment horizontal="right" vertical="center"/>
    </xf>
    <xf numFmtId="0" fontId="50" fillId="0" borderId="0" xfId="13" applyFont="1" applyAlignment="1">
      <alignment horizontal="left" wrapText="1"/>
    </xf>
    <xf numFmtId="0" fontId="50" fillId="0" borderId="0" xfId="0" applyFont="1" applyAlignment="1">
      <alignment horizontal="left" wrapText="1"/>
    </xf>
    <xf numFmtId="0" fontId="50" fillId="0" borderId="2" xfId="0" applyFont="1" applyBorder="1" applyAlignment="1">
      <alignment horizontal="center" vertical="center" wrapText="1"/>
    </xf>
    <xf numFmtId="0" fontId="126" fillId="0" borderId="0" xfId="13" applyFont="1" applyAlignment="1">
      <alignment horizontal="center" vertical="center" wrapText="1"/>
    </xf>
    <xf numFmtId="2" fontId="50" fillId="0" borderId="4" xfId="13" applyNumberFormat="1" applyFont="1" applyBorder="1" applyAlignment="1">
      <alignment horizontal="center" vertical="center" wrapText="1"/>
    </xf>
    <xf numFmtId="2" fontId="50" fillId="0" borderId="5" xfId="13" applyNumberFormat="1" applyFont="1" applyBorder="1" applyAlignment="1">
      <alignment horizontal="center" vertical="center" wrapText="1"/>
    </xf>
    <xf numFmtId="2" fontId="50" fillId="0" borderId="6" xfId="13" applyNumberFormat="1" applyFont="1" applyBorder="1" applyAlignment="1">
      <alignment horizontal="center" vertical="center" wrapText="1"/>
    </xf>
    <xf numFmtId="2" fontId="146" fillId="0" borderId="4" xfId="13" applyNumberFormat="1" applyFont="1" applyBorder="1" applyAlignment="1">
      <alignment horizontal="center" vertical="center" wrapText="1"/>
    </xf>
    <xf numFmtId="2" fontId="146" fillId="0" borderId="5" xfId="13" applyNumberFormat="1" applyFont="1" applyBorder="1" applyAlignment="1">
      <alignment horizontal="center" vertical="center" wrapText="1"/>
    </xf>
    <xf numFmtId="2" fontId="146" fillId="0" borderId="6" xfId="13" applyNumberFormat="1" applyFont="1" applyBorder="1" applyAlignment="1">
      <alignment horizontal="center" vertical="center" wrapText="1"/>
    </xf>
    <xf numFmtId="2" fontId="50" fillId="0" borderId="4" xfId="13" applyNumberFormat="1" applyFont="1" applyBorder="1" applyAlignment="1">
      <alignment horizontal="center" vertical="center" textRotation="90"/>
    </xf>
    <xf numFmtId="2" fontId="50" fillId="0" borderId="5" xfId="13" applyNumberFormat="1" applyFont="1" applyBorder="1" applyAlignment="1">
      <alignment horizontal="center" vertical="center" textRotation="90"/>
    </xf>
    <xf numFmtId="2" fontId="50" fillId="0" borderId="6" xfId="13" applyNumberFormat="1" applyFont="1" applyBorder="1" applyAlignment="1">
      <alignment horizontal="center" vertical="center" textRotation="90"/>
    </xf>
    <xf numFmtId="0" fontId="36" fillId="0" borderId="4" xfId="3" applyFont="1" applyBorder="1" applyAlignment="1">
      <alignment horizontal="center" vertical="center" textRotation="90"/>
    </xf>
    <xf numFmtId="0" fontId="36" fillId="0" borderId="5" xfId="3" applyFont="1" applyBorder="1" applyAlignment="1">
      <alignment horizontal="center" vertical="center" textRotation="90"/>
    </xf>
    <xf numFmtId="0" fontId="36" fillId="0" borderId="6" xfId="3" applyFont="1" applyBorder="1" applyAlignment="1">
      <alignment horizontal="center" vertical="center" textRotation="90"/>
    </xf>
    <xf numFmtId="2" fontId="50" fillId="0" borderId="2" xfId="13" applyNumberFormat="1" applyFont="1" applyBorder="1" applyAlignment="1">
      <alignment horizontal="center" vertical="center" wrapText="1"/>
    </xf>
    <xf numFmtId="0" fontId="50" fillId="0" borderId="0" xfId="13" applyFont="1" applyAlignment="1">
      <alignment horizontal="left"/>
    </xf>
    <xf numFmtId="0" fontId="20" fillId="0" borderId="0" xfId="0" applyFont="1" applyAlignment="1">
      <alignment horizontal="left" wrapText="1"/>
    </xf>
    <xf numFmtId="0" fontId="20" fillId="0" borderId="12" xfId="13" applyFont="1" applyBorder="1" applyAlignment="1">
      <alignment horizontal="right" vertical="center"/>
    </xf>
    <xf numFmtId="0" fontId="36" fillId="0" borderId="2" xfId="3" applyFont="1" applyBorder="1" applyAlignment="1">
      <alignment horizontal="center" vertical="center" textRotation="90"/>
    </xf>
    <xf numFmtId="0" fontId="50" fillId="0" borderId="0" xfId="13" applyFont="1" applyAlignment="1">
      <alignment horizontal="center" vertical="center" wrapText="1"/>
    </xf>
  </cellXfs>
  <cellStyles count="1364">
    <cellStyle name="20% - Énfasis2" xfId="469" xr:uid="{AE41B611-8F5D-47BD-8CCD-39BFC0F29C52}"/>
    <cellStyle name="20% - Énfasis2 2" xfId="886" xr:uid="{80CC9015-D4CF-4C86-8EAC-92183F194B26}"/>
    <cellStyle name="60% - Énfasis4" xfId="470" xr:uid="{BF660DBB-09E9-420F-860B-499B5052F8BB}"/>
    <cellStyle name="60% - Énfasis4 2" xfId="885" xr:uid="{F884208B-E0AD-4A59-8799-1D943252363D}"/>
    <cellStyle name="60% - Énfasis5" xfId="471" xr:uid="{6AC2C058-1350-4024-9DFB-14B200BFEB30}"/>
    <cellStyle name="60% - Énfasis5 2" xfId="887" xr:uid="{78C9B11B-45E4-4E1E-BB26-A47CF90CE68D}"/>
    <cellStyle name="abc" xfId="472" xr:uid="{FEFD4FEB-AFD9-47C4-9CB4-3A016901AC1C}"/>
    <cellStyle name="abc 2" xfId="888" xr:uid="{AF6C3D29-0E0A-4716-BC94-9DAAC67FF1CD}"/>
    <cellStyle name="Accent1 - 20%" xfId="473" xr:uid="{69C3EEB7-CC77-4AE9-87A1-8154D30B21F3}"/>
    <cellStyle name="Accent1 - 20% 2" xfId="889" xr:uid="{49A65979-8B64-4987-B4C1-5FD4CE7D7360}"/>
    <cellStyle name="Accent1 - 40%" xfId="474" xr:uid="{AB080FBE-5F5E-4D7B-976F-7D06AF7AE79A}"/>
    <cellStyle name="Accent1 - 40% 2" xfId="890" xr:uid="{0193B892-86EB-421C-B716-D67C82EF4F8F}"/>
    <cellStyle name="Accent1 - 60%" xfId="475" xr:uid="{8325F392-BCF6-455C-AEEF-577D3C309F80}"/>
    <cellStyle name="Accent1 - 60% 2" xfId="891" xr:uid="{7036B7B1-C122-4C76-AEB2-B99E5677D2E7}"/>
    <cellStyle name="Accent2 - 20%" xfId="476" xr:uid="{D910EC8C-AECA-44AF-A59C-C3F8AB12B478}"/>
    <cellStyle name="Accent2 - 20% 2" xfId="892" xr:uid="{4EACC7CF-0E7D-49FA-B5CC-64836C89FDF8}"/>
    <cellStyle name="Accent2 - 40%" xfId="477" xr:uid="{FBBBB147-1285-4EB8-9489-0F2771300BCD}"/>
    <cellStyle name="Accent2 - 40% 2" xfId="893" xr:uid="{E757D056-5F2A-4885-8DD4-41FAE99A237B}"/>
    <cellStyle name="Accent2 - 60%" xfId="478" xr:uid="{4D196D3A-7799-4CAE-9B27-667CE1EFD981}"/>
    <cellStyle name="Accent2 - 60% 2" xfId="894" xr:uid="{BB6D0F29-9B66-4C41-9AB6-D270C338BED6}"/>
    <cellStyle name="Accent3 - 20%" xfId="479" xr:uid="{CAB2D7AE-A044-408D-ABDB-8BF95AA9D126}"/>
    <cellStyle name="Accent3 - 20% 2" xfId="895" xr:uid="{5A4090BA-330A-4061-A156-9098E883820D}"/>
    <cellStyle name="Accent3 - 40%" xfId="480" xr:uid="{9166A27B-D228-4212-8FC6-FF75B9A93AC5}"/>
    <cellStyle name="Accent3 - 40% 2" xfId="896" xr:uid="{F7E4301C-77D0-40FD-8D8B-C7F134071F86}"/>
    <cellStyle name="Accent3 - 60%" xfId="481" xr:uid="{1F39AD7F-7544-4088-87E5-A2255A69CEE8}"/>
    <cellStyle name="Accent3 - 60% 2" xfId="897" xr:uid="{DDE94746-D833-488F-BAA5-0D2A83041DED}"/>
    <cellStyle name="Accent4 - 20%" xfId="482" xr:uid="{A3FF3237-FE67-45D0-88EA-318A879BE200}"/>
    <cellStyle name="Accent4 - 20% 2" xfId="898" xr:uid="{2B9353C2-7CA2-4BEA-BDE5-555EB0FA3160}"/>
    <cellStyle name="Accent4 - 40%" xfId="483" xr:uid="{339A25FE-8130-4979-AF56-DDA1BB95DB08}"/>
    <cellStyle name="Accent4 - 40% 2" xfId="899" xr:uid="{D0DCABFF-B753-4634-88A0-1A735FA9025D}"/>
    <cellStyle name="Accent4 - 40% 20" xfId="484" xr:uid="{5B615813-18D6-478F-AE01-649B67EE9567}"/>
    <cellStyle name="Accent4 - 40% 20 2" xfId="900" xr:uid="{CBC08C5A-134A-4FD6-989E-95CEF08BA331}"/>
    <cellStyle name="Accent4 - 60%" xfId="485" xr:uid="{3F9CD5D7-FA77-4997-87C7-A9914454FE65}"/>
    <cellStyle name="Accent4 - 60% 14" xfId="486" xr:uid="{18EE0226-EC07-4941-BB61-9D17C047B4BF}"/>
    <cellStyle name="Accent4 - 60% 14 2" xfId="902" xr:uid="{5FCA4094-ABD3-4DF7-96E8-14BD3DACE82A}"/>
    <cellStyle name="Accent4 - 60% 2" xfId="901" xr:uid="{BE3EB4D9-C1FB-47D4-964D-9FEF4C43BB88}"/>
    <cellStyle name="Accent5 - 20%" xfId="487" xr:uid="{69EBD960-D59A-449C-B417-567F460EFB5C}"/>
    <cellStyle name="Accent5 - 20% 2" xfId="903" xr:uid="{B9338B6F-0C68-4925-BD8F-5CB81206049D}"/>
    <cellStyle name="Accent5 - 40%" xfId="488" xr:uid="{1A8DEE90-9A35-4F93-B134-074C73AF362A}"/>
    <cellStyle name="Accent5 - 40% 10" xfId="489" xr:uid="{F828A962-55B5-49AC-8AFA-3784B643B19A}"/>
    <cellStyle name="Accent5 - 40% 10 2" xfId="905" xr:uid="{D5FEEF89-A03D-4A6B-AF18-1CE9776082B6}"/>
    <cellStyle name="Accent5 - 40% 2" xfId="904" xr:uid="{B061E5AA-2265-4A48-8562-EC5A05D50EC0}"/>
    <cellStyle name="Accent5 - 60%" xfId="490" xr:uid="{F2D6B101-E7EE-49E4-881C-6F29F332F8A0}"/>
    <cellStyle name="Accent5 - 60% 2" xfId="906" xr:uid="{66DF8929-5A17-4C3C-8CD2-50197C4641B4}"/>
    <cellStyle name="Accent6 - 20%" xfId="491" xr:uid="{57881307-D65A-4F75-A914-4AF48EB6D8E1}"/>
    <cellStyle name="Accent6 - 20% 2" xfId="907" xr:uid="{56697544-EE38-4D10-8962-D8E590A7B037}"/>
    <cellStyle name="Accent6 - 40%" xfId="492" xr:uid="{1018EF44-5E3D-4812-83DC-808D820E591F}"/>
    <cellStyle name="Accent6 - 40% 2" xfId="908" xr:uid="{656E46D7-E25F-4FA4-BFB4-B51803DD29ED}"/>
    <cellStyle name="Accent6 - 60%" xfId="493" xr:uid="{28EECE72-4F1C-433F-8BEB-D8B77352ADBA}"/>
    <cellStyle name="Accent6 - 60% 2" xfId="909" xr:uid="{01A64CC8-DA51-4BCC-B11B-CA72B3057EA3}"/>
    <cellStyle name="Calc Currency (0)" xfId="134" xr:uid="{00000000-0005-0000-0000-000000000000}"/>
    <cellStyle name="Check Cell" xfId="2" builtinId="23"/>
    <cellStyle name="Comma 10" xfId="494" xr:uid="{BB587027-8189-43FD-ABC9-666EA8D95C55}"/>
    <cellStyle name="Comma 10 2" xfId="495" xr:uid="{F78AE197-8110-40A0-881B-D98063B346A2}"/>
    <cellStyle name="Comma 10 2 2" xfId="496" xr:uid="{FCC66ED6-BC2E-4F82-85CF-5A36B4B4C02D}"/>
    <cellStyle name="Comma 10 2 2 2" xfId="912" xr:uid="{218E445E-FEF3-400B-97B0-AF1122272E55}"/>
    <cellStyle name="Comma 10 2 3" xfId="911" xr:uid="{07292B70-B952-49E2-A58C-99B55539DA40}"/>
    <cellStyle name="Comma 10 2 6 4 4" xfId="497" xr:uid="{282BDD56-2F4F-4304-9F9F-E722E99292D5}"/>
    <cellStyle name="Comma 10 2 6 4 4 2" xfId="913" xr:uid="{41A0EA93-CF33-43C7-9C4C-5F8772E12308}"/>
    <cellStyle name="Comma 10 3" xfId="498" xr:uid="{4965E547-A215-4800-871B-A1EDBC9606CF}"/>
    <cellStyle name="Comma 10 3 2" xfId="914" xr:uid="{9F9E92D3-8833-4FF4-A2B3-29A8C471B4EE}"/>
    <cellStyle name="Comma 10 4" xfId="910" xr:uid="{B7180628-5C37-4DDD-994C-9146A835CB51}"/>
    <cellStyle name="Comma 10 4 3 7" xfId="499" xr:uid="{41E32217-23CF-4D7F-8A27-CA90287572A4}"/>
    <cellStyle name="Comma 10 4 3 7 2" xfId="915" xr:uid="{9CFA01FF-9BC1-40A5-ADBC-8D9771664D59}"/>
    <cellStyle name="Comma 11" xfId="47" xr:uid="{00000000-0005-0000-0000-000003000000}"/>
    <cellStyle name="Comma 11 2" xfId="86" xr:uid="{00000000-0005-0000-0000-000004000000}"/>
    <cellStyle name="Comma 11 2 2" xfId="501" xr:uid="{AD6AA344-D5E1-41CA-A68A-FCD747B5D2A4}"/>
    <cellStyle name="Comma 11 2 3" xfId="917" xr:uid="{62053E08-9A96-46EE-861A-7427ED09FAB8}"/>
    <cellStyle name="Comma 11 3" xfId="500" xr:uid="{8556DA41-8680-4AA4-8336-AA8DD8FD90E0}"/>
    <cellStyle name="Comma 11 4" xfId="916" xr:uid="{17E51731-F990-4B16-A696-94E8358EA6A6}"/>
    <cellStyle name="Comma 12" xfId="502" xr:uid="{C3FE99C5-6A91-478A-A3B3-F16182E2ECEA}"/>
    <cellStyle name="Comma 12 2" xfId="503" xr:uid="{C2B67AD4-3699-4038-AB69-F296E93FBC95}"/>
    <cellStyle name="Comma 12 2 2" xfId="919" xr:uid="{C99755C2-8EAA-4189-A51C-CC237DF74165}"/>
    <cellStyle name="Comma 12 3" xfId="918" xr:uid="{5127CCAC-ACB1-4CD7-9884-B13CF877FD91}"/>
    <cellStyle name="Comma 13" xfId="504" xr:uid="{E031AA6C-D1C8-4227-8971-0C62213BFB51}"/>
    <cellStyle name="Comma 13 2" xfId="505" xr:uid="{EA5A5191-5621-4228-82B9-3301D0DC2560}"/>
    <cellStyle name="Comma 13 2 2" xfId="921" xr:uid="{E0BE6310-DAF1-4AFB-BB73-1DA2DD30EEBD}"/>
    <cellStyle name="Comma 13 3" xfId="920" xr:uid="{E0A7819C-21DC-45A8-AE47-0A9BE75C2B84}"/>
    <cellStyle name="Comma 14" xfId="506" xr:uid="{98BC4F56-48C2-4124-A05C-981F93177CDE}"/>
    <cellStyle name="Comma 14 2" xfId="48" xr:uid="{00000000-0005-0000-0000-000005000000}"/>
    <cellStyle name="Comma 14 2 2" xfId="87" xr:uid="{00000000-0005-0000-0000-000006000000}"/>
    <cellStyle name="Comma 14 2 3" xfId="507" xr:uid="{6C7CF604-6419-4DD5-A861-14195A4E2178}"/>
    <cellStyle name="Comma 14 2 4" xfId="923" xr:uid="{F1202976-3A25-40D4-9379-ADC4B41649D4}"/>
    <cellStyle name="Comma 14 3" xfId="922" xr:uid="{7440964E-B7A4-49CB-9553-67D9E31EA01D}"/>
    <cellStyle name="Comma 15" xfId="508" xr:uid="{CAB2086E-6CDA-4595-A061-4FF149E6C854}"/>
    <cellStyle name="Comma 15 2" xfId="509" xr:uid="{33C1F0FC-9CE9-48B3-BEF7-8C45BC9C2E3A}"/>
    <cellStyle name="Comma 15 2 2" xfId="925" xr:uid="{2C682E33-E8E5-4D48-B4A7-1844F38735D0}"/>
    <cellStyle name="Comma 15 3" xfId="924" xr:uid="{38406449-E93D-4E2B-8E25-D0995D962EE8}"/>
    <cellStyle name="Comma 16" xfId="510" xr:uid="{36EEA496-B105-4F50-9389-F34519F5DFF8}"/>
    <cellStyle name="Comma 16 2" xfId="511" xr:uid="{29EAA9E0-F762-4604-B1DC-E1BB942D6B42}"/>
    <cellStyle name="Comma 16 2 2" xfId="927" xr:uid="{E0D3D93F-0D20-41D3-91D8-D5F513BE4FCB}"/>
    <cellStyle name="Comma 16 3" xfId="926" xr:uid="{58663FE0-5E72-4E7D-90AB-6E836FD75520}"/>
    <cellStyle name="Comma 17" xfId="512" xr:uid="{6F6E0F22-F4DB-43AE-B5DA-C671627268AF}"/>
    <cellStyle name="Comma 17 2" xfId="513" xr:uid="{034DF9E0-C02A-4609-BEE7-36C91D64115B}"/>
    <cellStyle name="Comma 17 2 2" xfId="514" xr:uid="{CA557CA2-B2D1-4E5D-BD78-1F324560A97B}"/>
    <cellStyle name="Comma 17 2 2 2" xfId="930" xr:uid="{AA2A2C4B-5704-4F57-BD8A-4DE12C262179}"/>
    <cellStyle name="Comma 17 2 3" xfId="929" xr:uid="{0782D9CF-FC18-4474-B8C6-6403CE9ED620}"/>
    <cellStyle name="Comma 17 3" xfId="515" xr:uid="{E1A80ABF-A65C-421E-B4F3-6E4B218272BF}"/>
    <cellStyle name="Comma 17 3 2" xfId="516" xr:uid="{91D1FE8B-4A52-41F8-9B7B-C19034A0DAAA}"/>
    <cellStyle name="Comma 17 3 2 2" xfId="517" xr:uid="{EB8EF17D-4A43-4FC7-9686-79AEC34ED7A6}"/>
    <cellStyle name="Comma 17 3 2 2 2" xfId="933" xr:uid="{DA4D0E1D-809C-4DC0-9192-41AACCD441AA}"/>
    <cellStyle name="Comma 17 3 2 3" xfId="932" xr:uid="{68A36E0E-2675-48BE-A6DE-CF9A25E3C14D}"/>
    <cellStyle name="Comma 17 3 3" xfId="518" xr:uid="{C16EEE49-57F3-4460-BB48-F5E38753EB84}"/>
    <cellStyle name="Comma 17 3 3 2" xfId="934" xr:uid="{BF224CDE-5F09-47AA-B782-25DD52045368}"/>
    <cellStyle name="Comma 17 3 4" xfId="931" xr:uid="{ED57ED54-5A4F-4984-9E5D-017EEFAF1631}"/>
    <cellStyle name="Comma 17 4" xfId="519" xr:uid="{6B07FB73-6D39-46E1-BC90-FC4CA6B0352A}"/>
    <cellStyle name="Comma 17 4 2" xfId="935" xr:uid="{C257D0F9-F553-4065-BAEA-488EA22CA9FF}"/>
    <cellStyle name="Comma 17 5" xfId="928" xr:uid="{6FDA2FE9-B48C-4DFF-996A-D20C0516369B}"/>
    <cellStyle name="Comma 18" xfId="520" xr:uid="{9D701DA9-EA5F-4B31-BB05-8A43C94BB7DE}"/>
    <cellStyle name="Comma 18 2" xfId="521" xr:uid="{350A660A-0BCE-4257-82F6-CE26F2CD95B7}"/>
    <cellStyle name="Comma 18 2 2" xfId="937" xr:uid="{DE0CB242-8569-4236-80B7-D6C80B3512D6}"/>
    <cellStyle name="Comma 18 3" xfId="936" xr:uid="{339DD08E-83C7-468D-A9AB-7ABA8600BB93}"/>
    <cellStyle name="Comma 19" xfId="522" xr:uid="{CF8E69D4-CE3F-42CC-92C4-6C0262B0A622}"/>
    <cellStyle name="Comma 19 2" xfId="523" xr:uid="{BF42B0F6-DAAC-4636-B39A-3B71FEB7AD02}"/>
    <cellStyle name="Comma 19 2 2" xfId="939" xr:uid="{EB2D8551-557C-440C-946B-57E7D8E6A881}"/>
    <cellStyle name="Comma 19 3" xfId="938" xr:uid="{53E77476-17E9-4752-A8DE-23B9DBA986DF}"/>
    <cellStyle name="Comma 2" xfId="4" xr:uid="{00000000-0005-0000-0000-000007000000}"/>
    <cellStyle name="Comma 2 2" xfId="6" xr:uid="{00000000-0005-0000-0000-000008000000}"/>
    <cellStyle name="Comma 2 2 2" xfId="88" xr:uid="{00000000-0005-0000-0000-000009000000}"/>
    <cellStyle name="Comma 2 2 2 2" xfId="126" xr:uid="{00000000-0005-0000-0000-00000A000000}"/>
    <cellStyle name="Comma 2 2 2 2 2" xfId="526" xr:uid="{456023F6-27E9-42BD-B98F-EB11B0A550CE}"/>
    <cellStyle name="Comma 2 2 2 2 3" xfId="942" xr:uid="{E09A385E-BED8-4585-A23C-B722C20278E5}"/>
    <cellStyle name="Comma 2 2 2 3" xfId="124" xr:uid="{00000000-0005-0000-0000-00000B000000}"/>
    <cellStyle name="Comma 2 2 2 4" xfId="525" xr:uid="{CFC21B65-A796-497F-B0F1-245D8E225861}"/>
    <cellStyle name="Comma 2 2 2 5" xfId="941" xr:uid="{664D4BAD-49C3-4C2A-B71E-6E77410D1A52}"/>
    <cellStyle name="Comma 2 2 3" xfId="527" xr:uid="{20AE22DD-F2F4-46BE-A8A7-DA51AFA2529E}"/>
    <cellStyle name="Comma 2 2 3 2" xfId="943" xr:uid="{9067BF61-E940-404B-8882-01229AB2F20F}"/>
    <cellStyle name="Comma 2 2 4" xfId="524" xr:uid="{4E2643C3-DC0C-4EE8-9B9E-F53E449B1B5B}"/>
    <cellStyle name="Comma 2 2 5" xfId="940" xr:uid="{844C617F-A845-49FA-8D80-3387EFD6E6B7}"/>
    <cellStyle name="Comma 2 3" xfId="11" xr:uid="{00000000-0005-0000-0000-00000C000000}"/>
    <cellStyle name="Comma 2 3 10" xfId="528" xr:uid="{4A0BDDC6-61DF-47A1-981E-C49D7F74A5C3}"/>
    <cellStyle name="Comma 2 3 10 2" xfId="529" xr:uid="{626D1DCD-FC62-4935-AEFD-B7416266A2CA}"/>
    <cellStyle name="Comma 2 3 10 2 2" xfId="946" xr:uid="{DAECC9A9-7556-459C-BDA1-93ACD21D5A81}"/>
    <cellStyle name="Comma 2 3 10 3" xfId="945" xr:uid="{F9A9B918-A649-42E7-A4C5-E93F9F466B80}"/>
    <cellStyle name="Comma 2 3 11" xfId="530" xr:uid="{92B155C1-1BE7-469C-92F1-25BFB1C2C812}"/>
    <cellStyle name="Comma 2 3 11 2" xfId="531" xr:uid="{94182601-037F-41BC-96F9-AD46402B428A}"/>
    <cellStyle name="Comma 2 3 11 2 2" xfId="948" xr:uid="{79528E5F-AD4B-4095-975A-71E57FB3FFF8}"/>
    <cellStyle name="Comma 2 3 11 3" xfId="947" xr:uid="{056D406C-7E96-4973-BC25-6733B5ED3DA0}"/>
    <cellStyle name="Comma 2 3 12" xfId="532" xr:uid="{43F61C2C-0F1E-4F5D-B4C8-E8FE64AAFD77}"/>
    <cellStyle name="Comma 2 3 12 2" xfId="533" xr:uid="{F9F5B5F0-645B-47E1-A640-063E70E2B724}"/>
    <cellStyle name="Comma 2 3 12 2 2" xfId="950" xr:uid="{A96FC160-DBD2-491C-B5C0-C7B1A89B16E8}"/>
    <cellStyle name="Comma 2 3 12 3" xfId="949" xr:uid="{E210D4FE-060E-48D6-B6E3-8AE019CDB368}"/>
    <cellStyle name="Comma 2 3 13" xfId="534" xr:uid="{9848CA0A-D225-4CDF-B504-C2B6C1B80119}"/>
    <cellStyle name="Comma 2 3 13 2" xfId="535" xr:uid="{15000428-FAB6-416E-92A8-8DCB9B5CA073}"/>
    <cellStyle name="Comma 2 3 13 2 2" xfId="952" xr:uid="{210F61F0-A8FF-480F-B857-306A2AED4824}"/>
    <cellStyle name="Comma 2 3 13 3" xfId="951" xr:uid="{91218F39-D205-4F64-A3FA-374BAE568D13}"/>
    <cellStyle name="Comma 2 3 14" xfId="536" xr:uid="{566DA147-8C43-40C8-9121-4F570957CA24}"/>
    <cellStyle name="Comma 2 3 14 2" xfId="537" xr:uid="{5CF09B8F-D66A-4A65-A5FF-940C6308C850}"/>
    <cellStyle name="Comma 2 3 14 2 2" xfId="954" xr:uid="{6800520A-22DB-41B2-A467-04ADDC816502}"/>
    <cellStyle name="Comma 2 3 14 3" xfId="953" xr:uid="{03B13BA3-7881-4D45-AB23-649133CF174E}"/>
    <cellStyle name="Comma 2 3 15" xfId="538" xr:uid="{0545C11D-C6FF-4B98-B1E7-76839E452885}"/>
    <cellStyle name="Comma 2 3 15 2" xfId="539" xr:uid="{DDE85F8B-6ABA-4C46-AA56-4BAE2A4C96DA}"/>
    <cellStyle name="Comma 2 3 15 2 2" xfId="956" xr:uid="{5A414142-5774-4234-BBD3-4C4855CE699B}"/>
    <cellStyle name="Comma 2 3 15 3" xfId="955" xr:uid="{33DE6487-9D21-4A64-BF99-E357303D1F36}"/>
    <cellStyle name="Comma 2 3 16" xfId="540" xr:uid="{3A41F2BB-871D-4B84-B771-10FAD950194E}"/>
    <cellStyle name="Comma 2 3 16 2" xfId="541" xr:uid="{9AE1922F-F10A-4BC6-8B42-0D22E56526A1}"/>
    <cellStyle name="Comma 2 3 16 2 2" xfId="958" xr:uid="{659F9D8C-6101-435D-AA17-574615AD11B4}"/>
    <cellStyle name="Comma 2 3 16 3" xfId="957" xr:uid="{B55005BD-93B1-4C2E-8C47-5C7181224C76}"/>
    <cellStyle name="Comma 2 3 17" xfId="542" xr:uid="{4167FCB6-599C-4416-87B2-09C707AE85AB}"/>
    <cellStyle name="Comma 2 3 17 2" xfId="543" xr:uid="{4D1D1DC4-987A-4AE2-9B8F-69659895090A}"/>
    <cellStyle name="Comma 2 3 17 2 2" xfId="960" xr:uid="{411D81C7-9FD3-42BA-A983-1F5E14012C6C}"/>
    <cellStyle name="Comma 2 3 17 3" xfId="959" xr:uid="{037E0AFD-06F4-4E7F-92BB-F4F36B31B200}"/>
    <cellStyle name="Comma 2 3 18" xfId="544" xr:uid="{269B57C0-5D2B-4192-B765-1D8C11050267}"/>
    <cellStyle name="Comma 2 3 18 2" xfId="545" xr:uid="{0E677CE4-A03A-4012-9C39-2F2AAA822EB3}"/>
    <cellStyle name="Comma 2 3 18 2 2" xfId="962" xr:uid="{20CF1E79-A7AF-42B2-8BAC-D3B67E35748E}"/>
    <cellStyle name="Comma 2 3 18 3" xfId="961" xr:uid="{3FD7B478-D142-4389-949F-137AE36DCC56}"/>
    <cellStyle name="Comma 2 3 19" xfId="546" xr:uid="{DD012020-F815-4356-BFAD-05F8F34A8376}"/>
    <cellStyle name="Comma 2 3 19 2" xfId="547" xr:uid="{7EEE6330-6F24-40D7-B09C-7EF17A835AAD}"/>
    <cellStyle name="Comma 2 3 19 2 2" xfId="964" xr:uid="{14FDBE1B-F3A3-4D70-B953-E53AF0B44E27}"/>
    <cellStyle name="Comma 2 3 19 3" xfId="963" xr:uid="{8BF781D1-12C8-4742-94E4-3ED40E98493F}"/>
    <cellStyle name="Comma 2 3 2" xfId="89" xr:uid="{00000000-0005-0000-0000-00000D000000}"/>
    <cellStyle name="Comma 2 3 2 2" xfId="549" xr:uid="{5E70E342-DC23-462A-9145-604CE6FF0341}"/>
    <cellStyle name="Comma 2 3 2 2 2" xfId="966" xr:uid="{F5A8BC8F-AA90-4953-B4F3-83411EB9F33A}"/>
    <cellStyle name="Comma 2 3 2 3" xfId="548" xr:uid="{24BA265F-0185-4ED0-86F9-5C24D3C448E6}"/>
    <cellStyle name="Comma 2 3 2 4" xfId="965" xr:uid="{6177D15B-AFF8-4A72-A812-673C5A85C19F}"/>
    <cellStyle name="Comma 2 3 20" xfId="550" xr:uid="{93059D93-082C-4FEE-ACF7-5D3AE6954B97}"/>
    <cellStyle name="Comma 2 3 20 2" xfId="551" xr:uid="{84B0E483-A752-4A4D-A70D-1A0B495205DB}"/>
    <cellStyle name="Comma 2 3 20 2 2" xfId="968" xr:uid="{C9B68CD5-8BED-40F7-AC7A-44C4E4338873}"/>
    <cellStyle name="Comma 2 3 20 3" xfId="967" xr:uid="{3E6723FB-53F5-47F9-B813-A416155492B4}"/>
    <cellStyle name="Comma 2 3 21" xfId="552" xr:uid="{55C20D14-D44A-47AF-B709-809BC128E671}"/>
    <cellStyle name="Comma 2 3 21 2" xfId="553" xr:uid="{ACDB4697-AB8D-43FD-8254-01E3455DCECA}"/>
    <cellStyle name="Comma 2 3 21 2 2" xfId="970" xr:uid="{4EAF486A-C23C-4049-88AA-495321C68B73}"/>
    <cellStyle name="Comma 2 3 21 3" xfId="969" xr:uid="{82BB28AE-AC86-4029-AC67-711B4277C3AA}"/>
    <cellStyle name="Comma 2 3 22" xfId="554" xr:uid="{E634A003-0A73-49DE-BDA0-C8D2304C4F2D}"/>
    <cellStyle name="Comma 2 3 22 2" xfId="555" xr:uid="{DDD8C7EE-A09E-40E3-989C-7CDCBF1AF458}"/>
    <cellStyle name="Comma 2 3 22 2 2" xfId="972" xr:uid="{C1E7EC5D-9C99-4DB8-99E2-A7DE73E5D163}"/>
    <cellStyle name="Comma 2 3 22 3" xfId="971" xr:uid="{8CC832CD-A8F8-4E31-829C-EA5D8DFCC23B}"/>
    <cellStyle name="Comma 2 3 23" xfId="556" xr:uid="{F9528E86-3CEA-44A5-AA67-4942F8299370}"/>
    <cellStyle name="Comma 2 3 23 2" xfId="557" xr:uid="{7D5ECAC0-7469-477B-9BC1-FD98498E741C}"/>
    <cellStyle name="Comma 2 3 23 2 2" xfId="974" xr:uid="{498F52A9-2029-480C-896D-3DCA50752FA7}"/>
    <cellStyle name="Comma 2 3 23 3" xfId="973" xr:uid="{ECF7BA5A-E6F4-4957-9D1F-7CC44F4F8F8F}"/>
    <cellStyle name="Comma 2 3 24" xfId="558" xr:uid="{C1F23149-31F8-4F9F-8F71-F0637230155E}"/>
    <cellStyle name="Comma 2 3 24 2" xfId="559" xr:uid="{2654EA21-534C-43FD-99F7-31B88E2ABCA3}"/>
    <cellStyle name="Comma 2 3 24 2 2" xfId="976" xr:uid="{143AF219-A8A1-4283-8DD5-C4250CE30DF7}"/>
    <cellStyle name="Comma 2 3 24 3" xfId="975" xr:uid="{C97A822F-606E-425A-858B-87D84BF6EBBE}"/>
    <cellStyle name="Comma 2 3 25" xfId="560" xr:uid="{3A71A2C7-CA60-4BB4-81C3-A458F4A38B13}"/>
    <cellStyle name="Comma 2 3 25 2" xfId="561" xr:uid="{24EEE469-21CE-4E7C-A325-774B553F1478}"/>
    <cellStyle name="Comma 2 3 25 2 2" xfId="978" xr:uid="{7C8664E6-2256-4E04-8D0A-8F1B64A9B0B7}"/>
    <cellStyle name="Comma 2 3 25 3" xfId="977" xr:uid="{E576F19E-CD05-4D3D-AC31-1AAD77904B68}"/>
    <cellStyle name="Comma 2 3 26" xfId="562" xr:uid="{F3EADE4E-287E-4C94-A773-41E5C2C691B4}"/>
    <cellStyle name="Comma 2 3 26 2" xfId="563" xr:uid="{3D1913C9-DF53-4C8E-95FE-27C3BB768F04}"/>
    <cellStyle name="Comma 2 3 26 2 2" xfId="980" xr:uid="{2CA5B379-5CBE-4237-A17C-1E83FD736D7F}"/>
    <cellStyle name="Comma 2 3 26 3" xfId="979" xr:uid="{FE26B446-4FF0-46BE-94DE-1F8CBD1E898B}"/>
    <cellStyle name="Comma 2 3 27" xfId="564" xr:uid="{BEB42448-CD6E-4BEB-8C92-3AD72EFCA44F}"/>
    <cellStyle name="Comma 2 3 27 2" xfId="565" xr:uid="{F429D02C-40A5-4630-9CEC-AA24AAD5D2A5}"/>
    <cellStyle name="Comma 2 3 27 2 2" xfId="982" xr:uid="{266E36D8-6C20-4E24-A87F-5D449D81E195}"/>
    <cellStyle name="Comma 2 3 27 3" xfId="981" xr:uid="{3C903F55-8584-425C-899A-3551FADC5D1B}"/>
    <cellStyle name="Comma 2 3 28" xfId="566" xr:uid="{5A7910EA-738B-460F-989D-40654962FF1C}"/>
    <cellStyle name="Comma 2 3 28 2" xfId="567" xr:uid="{534DFDF4-4A59-42DE-8B68-22A46ED0243B}"/>
    <cellStyle name="Comma 2 3 28 2 2" xfId="984" xr:uid="{6E20C610-89E4-422B-9991-9965EC819E38}"/>
    <cellStyle name="Comma 2 3 28 3" xfId="983" xr:uid="{9A7EEE46-30FA-45AC-9535-1C7BA7C97722}"/>
    <cellStyle name="Comma 2 3 29" xfId="568" xr:uid="{05A1424D-4133-407D-A77F-A308AEBB168C}"/>
    <cellStyle name="Comma 2 3 29 2" xfId="985" xr:uid="{8F1700E0-6F5E-4CFE-953F-9C7C7A8B361F}"/>
    <cellStyle name="Comma 2 3 3" xfId="49" xr:uid="{00000000-0005-0000-0000-00000E000000}"/>
    <cellStyle name="Comma 2 3 3 2" xfId="570" xr:uid="{684DEC95-FA26-4D04-B0F8-04E0833F4E92}"/>
    <cellStyle name="Comma 2 3 3 2 2" xfId="987" xr:uid="{2FE33C0F-B684-4AE6-A407-7261B6E5AD4D}"/>
    <cellStyle name="Comma 2 3 3 3" xfId="569" xr:uid="{08A43E51-2C19-4FED-94B3-185A3E22EDB9}"/>
    <cellStyle name="Comma 2 3 3 4" xfId="986" xr:uid="{1E1AB39B-AA58-4C1B-BADF-4DCA5E411714}"/>
    <cellStyle name="Comma 2 3 30" xfId="944" xr:uid="{1F829329-4F24-46DF-B7EC-EC9D6AD811E1}"/>
    <cellStyle name="Comma 2 3 4" xfId="129" xr:uid="{00000000-0005-0000-0000-00000F000000}"/>
    <cellStyle name="Comma 2 3 4 2" xfId="571" xr:uid="{8C25E240-EB61-4951-9677-9AB64C0F4DD4}"/>
    <cellStyle name="Comma 2 3 4 2 2" xfId="989" xr:uid="{3B8071A8-8DEB-4686-86CD-7C96976C3583}"/>
    <cellStyle name="Comma 2 3 4 3" xfId="988" xr:uid="{9111D526-978F-42BD-BD2E-C4F62AC9B3C8}"/>
    <cellStyle name="Comma 2 3 5" xfId="572" xr:uid="{FC84F75F-B679-4AB0-8A24-CF6C7FA38CF6}"/>
    <cellStyle name="Comma 2 3 5 2" xfId="573" xr:uid="{98DB6FE3-479A-4A78-A170-4FA262B9BA87}"/>
    <cellStyle name="Comma 2 3 5 2 2" xfId="991" xr:uid="{66A1AAF0-784F-4250-9E86-C2B92ECCEE8C}"/>
    <cellStyle name="Comma 2 3 5 3" xfId="990" xr:uid="{9EB79480-C1F6-4CB7-B873-08D27F3832AF}"/>
    <cellStyle name="Comma 2 3 6" xfId="574" xr:uid="{04C7AF25-6E1E-4F54-AB72-5277EB6EEE58}"/>
    <cellStyle name="Comma 2 3 6 2" xfId="575" xr:uid="{297FABD4-3F46-4473-9D82-FD86DF2F0A16}"/>
    <cellStyle name="Comma 2 3 6 2 2" xfId="993" xr:uid="{72BE0E25-89F0-4DEA-89B2-3B2E672B4F61}"/>
    <cellStyle name="Comma 2 3 6 3" xfId="992" xr:uid="{B1BA9C1D-8E45-4587-A3C9-CA22206DF907}"/>
    <cellStyle name="Comma 2 3 7" xfId="576" xr:uid="{3D4B75E9-99FF-465A-9F67-674A130929E0}"/>
    <cellStyle name="Comma 2 3 7 2" xfId="577" xr:uid="{92C86010-C9A8-432F-B88B-6772DCCD4BD5}"/>
    <cellStyle name="Comma 2 3 7 2 2" xfId="995" xr:uid="{F2815051-823E-468B-ABFA-087B42A5EF72}"/>
    <cellStyle name="Comma 2 3 7 3" xfId="994" xr:uid="{25CA934E-FBD2-4A82-9078-A31957E8C6B1}"/>
    <cellStyle name="Comma 2 3 8" xfId="578" xr:uid="{F34A8743-38DD-4A9F-90F2-A1742C900640}"/>
    <cellStyle name="Comma 2 3 8 2" xfId="579" xr:uid="{45196ADB-DA63-4CAF-BACC-41E7237A1D14}"/>
    <cellStyle name="Comma 2 3 8 2 2" xfId="997" xr:uid="{69495A9E-28C6-4B7C-83D5-5CE855EC43B8}"/>
    <cellStyle name="Comma 2 3 8 3" xfId="996" xr:uid="{4D4DE868-B670-4054-8807-2B513D366EE8}"/>
    <cellStyle name="Comma 2 3 9" xfId="580" xr:uid="{B5A3371F-70EE-4E51-8006-B6E96FD4AF7D}"/>
    <cellStyle name="Comma 2 3 9 2" xfId="581" xr:uid="{720B6172-67E6-4A2A-8DB7-0B0D639C090C}"/>
    <cellStyle name="Comma 2 3 9 2 2" xfId="999" xr:uid="{CF4EAE07-C1E5-4214-AA0B-3CEEAC4C5472}"/>
    <cellStyle name="Comma 2 3 9 3" xfId="998" xr:uid="{5E45822B-4862-4F05-B047-FEBBEA29F17C}"/>
    <cellStyle name="Comma 2 4" xfId="29" xr:uid="{00000000-0005-0000-0000-000010000000}"/>
    <cellStyle name="Comma 2 4 2" xfId="90" xr:uid="{00000000-0005-0000-0000-000011000000}"/>
    <cellStyle name="Comma 2 4 3" xfId="582" xr:uid="{CA5F9022-3133-40E9-8BD1-E4AC71E3352B}"/>
    <cellStyle name="Comma 2 4 4" xfId="1000" xr:uid="{D3889269-273A-4218-8821-023D8DE6D599}"/>
    <cellStyle name="Comma 2 5" xfId="46" xr:uid="{00000000-0005-0000-0000-000012000000}"/>
    <cellStyle name="Comma 2 6" xfId="110" xr:uid="{00000000-0005-0000-0000-000013000000}"/>
    <cellStyle name="Comma 2 7" xfId="122" xr:uid="{00000000-0005-0000-0000-000014000000}"/>
    <cellStyle name="Comma 2 8" xfId="1346" xr:uid="{EFFD885A-5241-4BFC-B508-85789E65530F}"/>
    <cellStyle name="Comma 20" xfId="583" xr:uid="{9DFECCE1-A0D0-438C-8DD4-0576A39370AB}"/>
    <cellStyle name="Comma 20 2" xfId="584" xr:uid="{B224E482-5394-4FD7-A28F-EC2BAAED59DB}"/>
    <cellStyle name="Comma 20 2 2" xfId="1002" xr:uid="{D14FAD19-5F93-4B03-9A3B-E0FCCFAA7C1B}"/>
    <cellStyle name="Comma 20 3" xfId="1001" xr:uid="{D7B239CD-B934-4A92-BDC4-7595CA763A89}"/>
    <cellStyle name="Comma 21" xfId="585" xr:uid="{B7DE021A-287F-462F-821E-6987B0F068AE}"/>
    <cellStyle name="Comma 21 2" xfId="586" xr:uid="{E753F8A5-8E09-4FCB-A149-69719BA6ACF4}"/>
    <cellStyle name="Comma 21 2 2" xfId="1004" xr:uid="{33C3D6DD-1CE3-4F9C-8FB3-01D8EBF5CAD6}"/>
    <cellStyle name="Comma 21 3" xfId="1003" xr:uid="{CCE96263-DBF5-4FAA-9438-35C89A65314F}"/>
    <cellStyle name="Comma 22" xfId="587" xr:uid="{AD37D4F1-2B5E-4D82-9837-44589825695D}"/>
    <cellStyle name="Comma 22 2" xfId="588" xr:uid="{131857CE-BEEA-4FFE-B580-4AAD70B1B641}"/>
    <cellStyle name="Comma 22 2 2" xfId="1006" xr:uid="{2A037687-058F-4517-A6D2-9C13442F87F8}"/>
    <cellStyle name="Comma 22 3" xfId="1005" xr:uid="{BAA6D2CE-ED4E-428E-BABE-E3130C23CCFD}"/>
    <cellStyle name="Comma 23" xfId="589" xr:uid="{EEC1A011-1508-4C7D-BC7D-B1C9124B1A2D}"/>
    <cellStyle name="Comma 23 2" xfId="590" xr:uid="{1B41B159-258A-4C38-B074-1E5659BC64E2}"/>
    <cellStyle name="Comma 23 2 2" xfId="1008" xr:uid="{3D8AFDD5-750F-4868-BFF2-9205C1F53C84}"/>
    <cellStyle name="Comma 23 3" xfId="1007" xr:uid="{5E60AC91-02ED-450F-8E17-37C628D97077}"/>
    <cellStyle name="Comma 24" xfId="591" xr:uid="{80D8D9F9-A0FB-43B7-AB56-6C8DB6E2E66A}"/>
    <cellStyle name="Comma 24 2" xfId="592" xr:uid="{86E4BDC8-1CBE-4BD5-8E0B-6477335AC17A}"/>
    <cellStyle name="Comma 24 2 2" xfId="1010" xr:uid="{9AC7C54B-B044-45FE-A8A5-844F86D39F9D}"/>
    <cellStyle name="Comma 24 3" xfId="1009" xr:uid="{503B768D-2E3A-4067-9EBD-37D39486C2AC}"/>
    <cellStyle name="Comma 25" xfId="593" xr:uid="{D8B0F3E3-23B7-4190-9765-8ED2B79DF774}"/>
    <cellStyle name="Comma 25 2" xfId="1011" xr:uid="{50A6F64A-3EBF-41D0-95D9-47ADCD5513E0}"/>
    <cellStyle name="Comma 3" xfId="15" xr:uid="{00000000-0005-0000-0000-000015000000}"/>
    <cellStyle name="Comma 3 2" xfId="91" xr:uid="{00000000-0005-0000-0000-000016000000}"/>
    <cellStyle name="Comma 3 2 2" xfId="116" xr:uid="{00000000-0005-0000-0000-000017000000}"/>
    <cellStyle name="Comma 3 2 2 2" xfId="596" xr:uid="{30129469-3FEC-45D1-9F96-589BEC9C3E47}"/>
    <cellStyle name="Comma 3 2 2 3" xfId="1014" xr:uid="{7FD42BDE-D1F9-4531-82B2-6803E62F24E4}"/>
    <cellStyle name="Comma 3 2 3" xfId="595" xr:uid="{9477B84B-5467-4F67-8700-27CCC4C75281}"/>
    <cellStyle name="Comma 3 2 4" xfId="1013" xr:uid="{B64E0D37-3AA5-4BCD-A2FD-070AECBFFBCA}"/>
    <cellStyle name="Comma 3 3" xfId="113" xr:uid="{00000000-0005-0000-0000-000018000000}"/>
    <cellStyle name="Comma 3 3 2" xfId="598" xr:uid="{C988CD31-D3C4-4B02-9F7B-006EE0C63A33}"/>
    <cellStyle name="Comma 3 3 2 2" xfId="1016" xr:uid="{4E709671-3693-4F6D-9772-F055736FABFF}"/>
    <cellStyle name="Comma 3 3 3" xfId="597" xr:uid="{20E722EB-AA70-463B-96FF-81E9EECD3936}"/>
    <cellStyle name="Comma 3 3 4" xfId="1015" xr:uid="{0A4FE4F3-F75F-4A74-97B6-EC44ADD34A9C}"/>
    <cellStyle name="Comma 3 4" xfId="599" xr:uid="{01260E82-AEF3-41AB-9299-29618AC4475B}"/>
    <cellStyle name="Comma 3 4 2" xfId="600" xr:uid="{A117AC27-A1AB-434A-A169-B3A177078BFC}"/>
    <cellStyle name="Comma 3 4 2 2" xfId="1018" xr:uid="{35C9BB5E-52F1-4D05-9BE4-DEB52FA76B4A}"/>
    <cellStyle name="Comma 3 4 3" xfId="1017" xr:uid="{5D3312E0-85A8-40AB-B074-ECB66CFA5DC6}"/>
    <cellStyle name="Comma 3 5" xfId="601" xr:uid="{8DC43557-8A1B-4ADF-A850-9325ECF5341B}"/>
    <cellStyle name="Comma 3 5 2" xfId="1019" xr:uid="{D8022B74-4131-48B8-9A34-6CFAD46382E7}"/>
    <cellStyle name="Comma 3 6" xfId="594" xr:uid="{08BD9C68-C0D6-4247-8EDA-388821814978}"/>
    <cellStyle name="Comma 3 7" xfId="1012" xr:uid="{91DA51FD-687D-46F1-B03E-BB87E42A6761}"/>
    <cellStyle name="Comma 34 2 2 2 2" xfId="602" xr:uid="{FD8D9EF0-EF6C-4E90-BEF3-353920467452}"/>
    <cellStyle name="Comma 34 2 2 2 2 2" xfId="603" xr:uid="{F8EA4B11-9D69-4F6E-B212-6CA5D1C947ED}"/>
    <cellStyle name="Comma 34 2 2 2 2 2 2" xfId="1021" xr:uid="{FEC00F55-B5E0-447A-81B5-B0657925D893}"/>
    <cellStyle name="Comma 34 2 2 2 2 3" xfId="1020" xr:uid="{70E9B918-16FE-42B5-9C2C-45D7EB8F5C18}"/>
    <cellStyle name="Comma 35 2 2 2" xfId="604" xr:uid="{B227D665-1C23-4EFE-B226-597D7FBE8B54}"/>
    <cellStyle name="Comma 35 2 2 2 2" xfId="605" xr:uid="{0D250984-7C44-4007-948F-F73858CD80E7}"/>
    <cellStyle name="Comma 35 2 2 2 2 2" xfId="1023" xr:uid="{31DAF3A2-81EB-420B-93EF-FB0C7207B88D}"/>
    <cellStyle name="Comma 35 2 2 2 3" xfId="1022" xr:uid="{DBDDAE23-6A16-47BB-9044-275F2DEF02F4}"/>
    <cellStyle name="Comma 37" xfId="606" xr:uid="{5A7C4A03-A9E3-4C66-9A4A-F20BD5B922C1}"/>
    <cellStyle name="Comma 37 2" xfId="607" xr:uid="{80308295-6EDE-4D12-8514-262A45D5882B}"/>
    <cellStyle name="Comma 37 2 2" xfId="1025" xr:uid="{D71E2A53-3A37-4750-A5F9-DDF70B31994B}"/>
    <cellStyle name="Comma 37 3" xfId="1024" xr:uid="{25618F99-D63C-4D35-BF65-E6A615A1E15D}"/>
    <cellStyle name="Comma 4" xfId="26" xr:uid="{00000000-0005-0000-0000-000019000000}"/>
    <cellStyle name="Comma 4 2" xfId="92" xr:uid="{00000000-0005-0000-0000-00001A000000}"/>
    <cellStyle name="Comma 4 2 2" xfId="609" xr:uid="{C78E4FF8-AF3B-4938-A53F-83B486CC68D1}"/>
    <cellStyle name="Comma 4 2 3" xfId="1027" xr:uid="{7F9C2C57-E352-4F15-9781-539CBCD1A713}"/>
    <cellStyle name="Comma 4 3" xfId="425" xr:uid="{00000000-0005-0000-0000-00001B000000}"/>
    <cellStyle name="Comma 4 3 2" xfId="610" xr:uid="{671174CC-FCA6-4ABD-9D43-27B3AE309490}"/>
    <cellStyle name="Comma 4 3 3" xfId="1028" xr:uid="{3CC3B421-CD2C-46F0-94A9-89A6690ABBE0}"/>
    <cellStyle name="Comma 4 4" xfId="608" xr:uid="{CD1DD29A-A4AD-41C5-8311-C668A0A38E46}"/>
    <cellStyle name="Comma 4 5" xfId="1026" xr:uid="{3D752A48-973C-45FC-958E-4CCB162E719F}"/>
    <cellStyle name="Comma 5" xfId="50" xr:uid="{00000000-0005-0000-0000-00001C000000}"/>
    <cellStyle name="Comma 5 2" xfId="93" xr:uid="{00000000-0005-0000-0000-00001D000000}"/>
    <cellStyle name="Comma 5 2 2" xfId="612" xr:uid="{4934EC73-8E87-4300-81EF-FC81A548E31C}"/>
    <cellStyle name="Comma 5 2 3" xfId="1030" xr:uid="{B09C8585-D668-4CFA-BEFA-7BA81654CE63}"/>
    <cellStyle name="Comma 5 3" xfId="611" xr:uid="{3C568507-B386-4215-B4D4-11E56018D667}"/>
    <cellStyle name="Comma 5 4" xfId="1029" xr:uid="{63A8D408-3AFB-4DEC-AAA7-2484E356E470}"/>
    <cellStyle name="Comma 6" xfId="102" xr:uid="{00000000-0005-0000-0000-00001E000000}"/>
    <cellStyle name="Comma 6 2" xfId="127" xr:uid="{00000000-0005-0000-0000-00001F000000}"/>
    <cellStyle name="Comma 6 2 2" xfId="614" xr:uid="{7516EC36-EF2A-4954-9BF4-9FDA1D2F84C4}"/>
    <cellStyle name="Comma 6 2 3" xfId="1032" xr:uid="{2EF4450D-882F-4A4F-94B9-F20157300CD5}"/>
    <cellStyle name="Comma 6 3" xfId="125" xr:uid="{00000000-0005-0000-0000-000020000000}"/>
    <cellStyle name="Comma 6 4" xfId="227" xr:uid="{00000000-0005-0000-0000-000021000000}"/>
    <cellStyle name="Comma 6 5" xfId="613" xr:uid="{C455A4D3-78E8-4F72-AA02-DDFEC76BCC34}"/>
    <cellStyle name="Comma 6 6" xfId="1031" xr:uid="{C9900992-B875-4A91-A0DF-424EABA55C21}"/>
    <cellStyle name="Comma 7" xfId="615" xr:uid="{28C40218-6F9F-42B4-834B-9E2A381E6C51}"/>
    <cellStyle name="Comma 7 2" xfId="616" xr:uid="{77DC74B4-FE90-4D0F-BD54-E586C803A3A9}"/>
    <cellStyle name="Comma 7 2 2" xfId="1034" xr:uid="{7E362C8D-49CB-4695-A316-B5F4AAA8832E}"/>
    <cellStyle name="Comma 7 3" xfId="1033" xr:uid="{13355185-A412-4562-ABC5-86F052C2F342}"/>
    <cellStyle name="Comma 8" xfId="617" xr:uid="{1619C3A9-58C0-4785-BE2E-5C1E6A2A634A}"/>
    <cellStyle name="Comma 8 2" xfId="618" xr:uid="{C04E19BF-451C-4B0D-BD82-80A421DCB641}"/>
    <cellStyle name="Comma 8 2 2" xfId="1036" xr:uid="{3AB3318A-7C5A-48BA-BA0A-E4BFAB0EE901}"/>
    <cellStyle name="Comma 8 3" xfId="1035" xr:uid="{2B59A69B-AACA-4092-BDF5-4AFAC76033BE}"/>
    <cellStyle name="Comma 9" xfId="619" xr:uid="{73017BE9-EA98-45D5-ACC4-00CD5A06A016}"/>
    <cellStyle name="Comma 9 2" xfId="620" xr:uid="{BB840E7F-FA04-4545-8F5F-6B9A00BBB49A}"/>
    <cellStyle name="Comma 9 2 2" xfId="1038" xr:uid="{358B0D29-FE17-403E-92D5-10556783E24A}"/>
    <cellStyle name="Comma 9 3" xfId="1037" xr:uid="{5C2BF979-8FB9-4157-9B5F-E7CAF6050C4E}"/>
    <cellStyle name="Comma0" xfId="135" xr:uid="{00000000-0005-0000-0000-000022000000}"/>
    <cellStyle name="Copied" xfId="136" xr:uid="{00000000-0005-0000-0000-000023000000}"/>
    <cellStyle name="Currency 2" xfId="27" xr:uid="{00000000-0005-0000-0000-000024000000}"/>
    <cellStyle name="Currency 2 2" xfId="94" xr:uid="{00000000-0005-0000-0000-000025000000}"/>
    <cellStyle name="Currency 2 3" xfId="51" xr:uid="{00000000-0005-0000-0000-000026000000}"/>
    <cellStyle name="Currency 2 4" xfId="344" xr:uid="{00000000-0005-0000-0000-000027000000}"/>
    <cellStyle name="Currency 3" xfId="52" xr:uid="{00000000-0005-0000-0000-000028000000}"/>
    <cellStyle name="Currency 3 7" xfId="53" xr:uid="{00000000-0005-0000-0000-000029000000}"/>
    <cellStyle name="Currency0" xfId="137" xr:uid="{00000000-0005-0000-0000-00002A000000}"/>
    <cellStyle name="Date" xfId="138" xr:uid="{00000000-0005-0000-0000-00002B000000}"/>
    <cellStyle name="Emphasis 1" xfId="621" xr:uid="{C5927023-E944-41C2-98A6-CACC2697C458}"/>
    <cellStyle name="Emphasis 1 2" xfId="1039" xr:uid="{69AE0C69-7938-4F44-9BC8-3FF52A44390E}"/>
    <cellStyle name="Emphasis 2" xfId="622" xr:uid="{23D99260-3F38-4656-BCCF-56BB0C33BC2C}"/>
    <cellStyle name="Emphasis 2 2" xfId="1040" xr:uid="{E0135E7F-227F-4C19-9A6D-EE16943B36D2}"/>
    <cellStyle name="Emphasis 3" xfId="623" xr:uid="{0060F421-D030-4331-BE5B-845717DAB72D}"/>
    <cellStyle name="Emphasis 3 2" xfId="1041" xr:uid="{0694A18D-CE41-427A-939D-92DBED7BC0B4}"/>
    <cellStyle name="Entered" xfId="139" xr:uid="{00000000-0005-0000-0000-00002C000000}"/>
    <cellStyle name="Euro" xfId="624" xr:uid="{E2479D17-6008-4023-9FC5-41DED0CAD3DF}"/>
    <cellStyle name="Euro 2" xfId="1042" xr:uid="{F0D26759-8C7C-4157-8932-F230084654A9}"/>
    <cellStyle name="Excel Built-in Excel Built-in Excel Built-in Excel Built-in Excel Built-in Excel Built-in Excel Built-in TableStyleLight1 2" xfId="625" xr:uid="{91F6FCF1-24F1-48D2-895B-4AD0A5399A90}"/>
    <cellStyle name="Excel Built-in Excel Built-in Excel Built-in Excel Built-in Excel Built-in Excel Built-in Excel Built-in TableStyleLight1 2 2" xfId="1043" xr:uid="{809825F2-B58B-4595-966D-5B48515BE3C5}"/>
    <cellStyle name="Excel_BuiltIn_Heading 1" xfId="626" xr:uid="{034EB380-D2F6-4274-AED5-4B1F1D37ADF8}"/>
    <cellStyle name="Fixed" xfId="140" xr:uid="{00000000-0005-0000-0000-00002D000000}"/>
    <cellStyle name="Grey" xfId="141" xr:uid="{00000000-0005-0000-0000-00002E000000}"/>
    <cellStyle name="Header1" xfId="142" xr:uid="{00000000-0005-0000-0000-00002F000000}"/>
    <cellStyle name="Header2" xfId="143" xr:uid="{00000000-0005-0000-0000-000030000000}"/>
    <cellStyle name="Hyperlink 3" xfId="627" xr:uid="{A64E7E91-7573-4A8B-AD30-EEA517133368}"/>
    <cellStyle name="Hyperlink 3 2" xfId="1044" xr:uid="{5696B1A5-57D0-46FD-84EC-00AB02088528}"/>
    <cellStyle name="Input [yellow]" xfId="144" xr:uid="{00000000-0005-0000-0000-000031000000}"/>
    <cellStyle name="Normal" xfId="0" builtinId="0"/>
    <cellStyle name="Normal - Style1" xfId="145" xr:uid="{00000000-0005-0000-0000-000033000000}"/>
    <cellStyle name="Normal - Style1 16" xfId="628" xr:uid="{0359ECA2-1B11-4C58-8C35-B5B290E4E7ED}"/>
    <cellStyle name="Normal - Style1 16 2" xfId="1045" xr:uid="{BA310759-0065-4279-A8F7-F0034F568835}"/>
    <cellStyle name="Normal 10" xfId="13" xr:uid="{00000000-0005-0000-0000-000034000000}"/>
    <cellStyle name="Normal 10 10" xfId="630" xr:uid="{CE576D2B-D461-44ED-BD07-20E236C408C0}"/>
    <cellStyle name="Normal 10 10 2" xfId="1047" xr:uid="{4BA67D9F-0D64-443C-90BE-82ADF35A8DE3}"/>
    <cellStyle name="Normal 10 2" xfId="18" xr:uid="{00000000-0005-0000-0000-000035000000}"/>
    <cellStyle name="Normal 10 2 2" xfId="631" xr:uid="{961B1364-9746-462A-9B1D-C196892086A9}"/>
    <cellStyle name="Normal 10 2 2 2" xfId="1049" xr:uid="{0D88EDF7-D629-4287-8F9D-7813465A2789}"/>
    <cellStyle name="Normal 10 2 3" xfId="1048" xr:uid="{7950C527-373F-4050-87D6-BC2E252C556C}"/>
    <cellStyle name="Normal 10 3" xfId="629" xr:uid="{AB906EC4-9270-4925-AA80-B21D39BCC316}"/>
    <cellStyle name="Normal 10 4" xfId="1046" xr:uid="{7FD2D869-9D91-4D19-8944-7F90D76248CB}"/>
    <cellStyle name="Normal 100" xfId="302" xr:uid="{00000000-0005-0000-0000-000036000000}"/>
    <cellStyle name="Normal 101" xfId="318" xr:uid="{00000000-0005-0000-0000-000037000000}"/>
    <cellStyle name="Normal 102" xfId="322" xr:uid="{00000000-0005-0000-0000-000038000000}"/>
    <cellStyle name="Normal 103" xfId="325" xr:uid="{00000000-0005-0000-0000-000039000000}"/>
    <cellStyle name="Normal 103 2" xfId="1261" xr:uid="{E0578103-F62E-4FDC-B9CA-914FDA28C862}"/>
    <cellStyle name="Normal 104" xfId="328" xr:uid="{00000000-0005-0000-0000-00003A000000}"/>
    <cellStyle name="Normal 104 2" xfId="1262" xr:uid="{876C8A74-A9A8-4227-8FB2-43DB89DDD992}"/>
    <cellStyle name="Normal 105" xfId="330" xr:uid="{00000000-0005-0000-0000-00003B000000}"/>
    <cellStyle name="Normal 105 2" xfId="1263" xr:uid="{6DED0244-EABF-46FB-9CF1-033FA2CC855F}"/>
    <cellStyle name="Normal 106" xfId="332" xr:uid="{00000000-0005-0000-0000-00003C000000}"/>
    <cellStyle name="Normal 106 2" xfId="1264" xr:uid="{4C6E4A59-572D-4321-9B9F-3563A6C72264}"/>
    <cellStyle name="Normal 107" xfId="334" xr:uid="{00000000-0005-0000-0000-00003D000000}"/>
    <cellStyle name="Normal 108" xfId="335" xr:uid="{00000000-0005-0000-0000-00003E000000}"/>
    <cellStyle name="Normal 108 2" xfId="1265" xr:uid="{B47EEB3E-770F-4E68-B52D-C27155ECFA51}"/>
    <cellStyle name="Normal 109" xfId="336" xr:uid="{00000000-0005-0000-0000-00003F000000}"/>
    <cellStyle name="Normal 109 2" xfId="1266" xr:uid="{3CD3A599-8BBD-4853-8A96-4FF9D14B3086}"/>
    <cellStyle name="Normal 11" xfId="54" xr:uid="{00000000-0005-0000-0000-000040000000}"/>
    <cellStyle name="Normal 11 2" xfId="55" xr:uid="{00000000-0005-0000-0000-000041000000}"/>
    <cellStyle name="Normal 11 2 2" xfId="82" xr:uid="{00000000-0005-0000-0000-000042000000}"/>
    <cellStyle name="Normal 11 2 3" xfId="130" xr:uid="{00000000-0005-0000-0000-000043000000}"/>
    <cellStyle name="Normal 11 2 4" xfId="357" xr:uid="{00000000-0005-0000-0000-000044000000}"/>
    <cellStyle name="Normal 11 2 5" xfId="632" xr:uid="{2B2A091A-E038-4012-A400-207DD3E1C798}"/>
    <cellStyle name="Normal 11 2 5 2" xfId="851" xr:uid="{3F89A7B2-F80B-4FA7-AD2D-2D6F637A7438}"/>
    <cellStyle name="Normal 11 2 6" xfId="1051" xr:uid="{D57DB9FE-A2CB-41FF-B47C-4B26C3A26E4E}"/>
    <cellStyle name="Normal 11 3" xfId="1050" xr:uid="{850337E4-1807-41B3-A77A-31CF67CD7D2A}"/>
    <cellStyle name="Normal 110" xfId="56" xr:uid="{00000000-0005-0000-0000-000045000000}"/>
    <cellStyle name="Normal 111" xfId="338" xr:uid="{00000000-0005-0000-0000-000046000000}"/>
    <cellStyle name="Normal 111 2" xfId="1267" xr:uid="{51B35A2D-0D1B-433D-8940-C9C5907860DC}"/>
    <cellStyle name="Normal 112" xfId="341" xr:uid="{00000000-0005-0000-0000-000047000000}"/>
    <cellStyle name="Normal 113" xfId="346" xr:uid="{00000000-0005-0000-0000-000048000000}"/>
    <cellStyle name="Normal 114" xfId="353" xr:uid="{00000000-0005-0000-0000-000049000000}"/>
    <cellStyle name="Normal 115" xfId="349" xr:uid="{00000000-0005-0000-0000-00004A000000}"/>
    <cellStyle name="Normal 116" xfId="365" xr:uid="{00000000-0005-0000-0000-00004B000000}"/>
    <cellStyle name="Normal 117" xfId="352" xr:uid="{00000000-0005-0000-0000-00004C000000}"/>
    <cellStyle name="Normal 118" xfId="364" xr:uid="{00000000-0005-0000-0000-00004D000000}"/>
    <cellStyle name="Normal 119" xfId="362" xr:uid="{00000000-0005-0000-0000-00004E000000}"/>
    <cellStyle name="Normal 12" xfId="57" xr:uid="{00000000-0005-0000-0000-00004F000000}"/>
    <cellStyle name="Normal 12 10" xfId="634" xr:uid="{00037E18-A0AE-48E7-B260-6E02524D71AB}"/>
    <cellStyle name="Normal 12 10 2" xfId="635" xr:uid="{0F399375-A3CA-48E9-8F07-2FAD5B34668B}"/>
    <cellStyle name="Normal 12 10 2 2" xfId="1054" xr:uid="{902C0402-3F2E-423F-B083-83382609FEB6}"/>
    <cellStyle name="Normal 12 10 3" xfId="1053" xr:uid="{8155FBD4-876A-46F5-AD03-64C7DE6D8959}"/>
    <cellStyle name="Normal 12 11" xfId="636" xr:uid="{94C87A13-5854-436C-A50F-B06196848C06}"/>
    <cellStyle name="Normal 12 11 2" xfId="637" xr:uid="{E4DD506E-DD2F-41A1-8249-1ACB2EAFA4DA}"/>
    <cellStyle name="Normal 12 11 2 2" xfId="1056" xr:uid="{2073AD77-D726-41F7-AB52-72841B759005}"/>
    <cellStyle name="Normal 12 11 3" xfId="1055" xr:uid="{7718DA4A-9654-4501-A6E1-C9790D4E849E}"/>
    <cellStyle name="Normal 12 12" xfId="638" xr:uid="{62113B03-40DE-46EE-8236-59512F559D44}"/>
    <cellStyle name="Normal 12 12 2" xfId="639" xr:uid="{FD9CEF4A-DBBE-4267-A7DB-100D1FD8E1CA}"/>
    <cellStyle name="Normal 12 12 2 2" xfId="1058" xr:uid="{ED182442-5A4C-4E1C-9109-C5ED238FB195}"/>
    <cellStyle name="Normal 12 12 3" xfId="1057" xr:uid="{0E2D71C9-2588-4638-B90A-25EDF1B6E65D}"/>
    <cellStyle name="Normal 12 13" xfId="640" xr:uid="{B3B8A2B7-239D-455A-A567-D1C65FD89A4E}"/>
    <cellStyle name="Normal 12 13 2" xfId="641" xr:uid="{084C0CFA-F95B-4384-A5BA-0840E3B38CA6}"/>
    <cellStyle name="Normal 12 13 2 2" xfId="1060" xr:uid="{6341AFB3-FD92-4B12-AD99-0DDDC33A327C}"/>
    <cellStyle name="Normal 12 13 3" xfId="1059" xr:uid="{F5167032-D43B-4602-9BD7-847FB7715EE7}"/>
    <cellStyle name="Normal 12 14" xfId="642" xr:uid="{7F0773ED-AC63-49DA-AECE-3792C12D1B12}"/>
    <cellStyle name="Normal 12 14 2" xfId="643" xr:uid="{873A65C9-EE5E-47A2-95D4-34B9D01723EC}"/>
    <cellStyle name="Normal 12 14 2 2" xfId="1062" xr:uid="{2FFB702E-F525-4DC7-B790-9317DBC0CD87}"/>
    <cellStyle name="Normal 12 14 3" xfId="1061" xr:uid="{D0986E2D-EE24-4A22-9B66-BBCF260C4F23}"/>
    <cellStyle name="Normal 12 15" xfId="644" xr:uid="{F9663AD8-5B90-4C37-92DE-D98E4326EBC7}"/>
    <cellStyle name="Normal 12 15 2" xfId="645" xr:uid="{30823BF9-FC48-4815-A739-07CD4547F887}"/>
    <cellStyle name="Normal 12 15 2 2" xfId="1064" xr:uid="{C26CDE38-60D2-43AA-89FF-5A8DAD672C36}"/>
    <cellStyle name="Normal 12 15 3" xfId="1063" xr:uid="{88828EE5-8ADE-42F2-8C16-653745427F43}"/>
    <cellStyle name="Normal 12 16" xfId="646" xr:uid="{10D4D369-F2A5-4CC9-90DB-19C7876A956D}"/>
    <cellStyle name="Normal 12 16 2" xfId="647" xr:uid="{F93EF15A-2944-4D36-9890-C72B180F5C90}"/>
    <cellStyle name="Normal 12 16 2 2" xfId="1066" xr:uid="{131FE223-6F54-4972-9106-D07CBC2B7915}"/>
    <cellStyle name="Normal 12 16 3" xfId="1065" xr:uid="{CB3C6EFB-9BD9-4F1A-A62E-F4966ABFBBBD}"/>
    <cellStyle name="Normal 12 17" xfId="648" xr:uid="{028749BA-1C82-4D52-9EFC-836AF778C734}"/>
    <cellStyle name="Normal 12 17 2" xfId="649" xr:uid="{142DC8AC-4309-440B-BE83-7B9529196D21}"/>
    <cellStyle name="Normal 12 17 2 2" xfId="1068" xr:uid="{E2A1ABB8-8AEB-46B9-A0A8-208BC2B5BB3F}"/>
    <cellStyle name="Normal 12 17 3" xfId="1067" xr:uid="{E50CB4DB-FE15-4DBA-8D91-7C6204B6A7A1}"/>
    <cellStyle name="Normal 12 18" xfId="650" xr:uid="{F070E7C3-9523-44A8-A6F5-8DAD7D800DC2}"/>
    <cellStyle name="Normal 12 18 2" xfId="651" xr:uid="{1BEFD645-CF8F-4085-AD33-C5AFB6AB85BF}"/>
    <cellStyle name="Normal 12 18 2 2" xfId="1070" xr:uid="{4971C717-6568-417A-99BD-1E077360E946}"/>
    <cellStyle name="Normal 12 18 3" xfId="1069" xr:uid="{03A10E59-9042-4EC5-AF86-C6CCD93817FD}"/>
    <cellStyle name="Normal 12 19" xfId="652" xr:uid="{C2E7EB57-EA3E-46FA-8425-E5DF9D8E205C}"/>
    <cellStyle name="Normal 12 19 2" xfId="653" xr:uid="{4EF70381-D5B4-4571-98BA-3CEBFF47AEF9}"/>
    <cellStyle name="Normal 12 19 2 2" xfId="1072" xr:uid="{E7D944C7-1380-42F1-BC52-32BF5E1E2FCD}"/>
    <cellStyle name="Normal 12 19 3" xfId="1071" xr:uid="{06F7A453-BA04-4033-98D5-CCFA2865A027}"/>
    <cellStyle name="Normal 12 2" xfId="654" xr:uid="{60E199E9-70AF-43B3-9896-FDA7925B9E74}"/>
    <cellStyle name="Normal 12 2 2" xfId="655" xr:uid="{8561BF14-7991-481E-9832-ED7BFCEEBAFE}"/>
    <cellStyle name="Normal 12 2 2 2" xfId="1074" xr:uid="{4F814D44-45D1-4936-846E-02272ACBA8E7}"/>
    <cellStyle name="Normal 12 2 3" xfId="656" xr:uid="{0C93146B-E5D6-4BD0-98CA-1AC3E071027B}"/>
    <cellStyle name="Normal 12 2 3 2" xfId="1075" xr:uid="{0670549F-6DEC-439A-92C0-9A6E5A370827}"/>
    <cellStyle name="Normal 12 2 4" xfId="1073" xr:uid="{063653E0-F189-48E4-AD8B-26A2E33D33D7}"/>
    <cellStyle name="Normal 12 20" xfId="657" xr:uid="{C17D5552-413F-4B2F-8F4A-2F7703E3F897}"/>
    <cellStyle name="Normal 12 20 2" xfId="658" xr:uid="{3D05799A-C7E5-489C-8936-4DA5594173C8}"/>
    <cellStyle name="Normal 12 20 2 2" xfId="1077" xr:uid="{5CE4A409-4FD8-4086-9686-E37372BA3F6A}"/>
    <cellStyle name="Normal 12 20 3" xfId="1076" xr:uid="{10B0EF4A-58B5-4D63-86BB-EB5DB6287C19}"/>
    <cellStyle name="Normal 12 21" xfId="659" xr:uid="{1752357A-DB16-4839-83A7-083E787B9EAF}"/>
    <cellStyle name="Normal 12 21 2" xfId="660" xr:uid="{418DB258-943A-4A3C-96D9-D9403D7808D5}"/>
    <cellStyle name="Normal 12 21 2 2" xfId="1079" xr:uid="{FC8D0A46-938D-4BBA-AE26-1AACD2381C79}"/>
    <cellStyle name="Normal 12 21 3" xfId="1078" xr:uid="{72FE83FC-A9D4-4D86-860F-AE017A54120D}"/>
    <cellStyle name="Normal 12 22" xfId="661" xr:uid="{87AD1288-C35B-45FA-9AE6-76A31FE87A65}"/>
    <cellStyle name="Normal 12 22 2" xfId="662" xr:uid="{17A48DFA-8B9E-40A4-B137-80271B6D8C22}"/>
    <cellStyle name="Normal 12 22 2 2" xfId="1081" xr:uid="{BE336FB2-2BB2-41EE-9F85-B57C0E6D44A5}"/>
    <cellStyle name="Normal 12 22 3" xfId="1080" xr:uid="{72C8162E-2BDB-4D8E-BCFE-A8028081ECB4}"/>
    <cellStyle name="Normal 12 23" xfId="663" xr:uid="{4BE07978-13CB-4A32-BD30-D92545CC92BB}"/>
    <cellStyle name="Normal 12 23 2" xfId="664" xr:uid="{64A38152-D628-4C0D-ADA2-569D761E3297}"/>
    <cellStyle name="Normal 12 23 2 2" xfId="1083" xr:uid="{784975BF-D6D8-413D-82B9-8647CA68864C}"/>
    <cellStyle name="Normal 12 23 3" xfId="1082" xr:uid="{B73454EE-4719-46FA-B135-7F1EE5DFE0C1}"/>
    <cellStyle name="Normal 12 24" xfId="665" xr:uid="{7ACFF061-2FB4-46D4-92D7-84CFB784CB08}"/>
    <cellStyle name="Normal 12 24 2" xfId="666" xr:uid="{05309BE6-968C-4951-82D1-68FDB110D150}"/>
    <cellStyle name="Normal 12 24 2 2" xfId="1085" xr:uid="{5F958D06-5191-4DA4-A55D-9A0E9D5ED4D4}"/>
    <cellStyle name="Normal 12 24 3" xfId="1084" xr:uid="{69E8CF9F-17CA-4B80-8851-EC32C84A02F4}"/>
    <cellStyle name="Normal 12 25" xfId="667" xr:uid="{1FFA3F16-E75F-497A-9CEF-A9A5E488CA94}"/>
    <cellStyle name="Normal 12 25 2" xfId="668" xr:uid="{F1015AB8-6C12-4B2E-B005-73AB3446C143}"/>
    <cellStyle name="Normal 12 25 2 2" xfId="1087" xr:uid="{A4487C8D-D7ED-4161-B247-71D918BB03D3}"/>
    <cellStyle name="Normal 12 25 3" xfId="1086" xr:uid="{02336F53-24BF-47CD-BBB1-899D2A642F8F}"/>
    <cellStyle name="Normal 12 26" xfId="669" xr:uid="{DB384B6D-B241-4E37-A70C-00EE2BACE1AF}"/>
    <cellStyle name="Normal 12 26 2" xfId="670" xr:uid="{D456012D-7CDD-44C4-BC79-DA94DED4EC25}"/>
    <cellStyle name="Normal 12 26 2 2" xfId="1089" xr:uid="{3C735FCE-81D5-4B6F-9D1B-6FF7D19A60AD}"/>
    <cellStyle name="Normal 12 26 3" xfId="1088" xr:uid="{5346C08B-C59E-45E9-93C7-730895A3FAA8}"/>
    <cellStyle name="Normal 12 27" xfId="671" xr:uid="{1B8BA3E4-AB21-499B-8748-E17908E094D8}"/>
    <cellStyle name="Normal 12 27 2" xfId="672" xr:uid="{3CA8C8E4-97E3-482E-9605-BB820B50845E}"/>
    <cellStyle name="Normal 12 27 2 2" xfId="1091" xr:uid="{48580677-4CF5-4963-8808-848909CDE15A}"/>
    <cellStyle name="Normal 12 27 3" xfId="1090" xr:uid="{C8637341-05DE-4BBD-A7DE-F550F1EDC0FF}"/>
    <cellStyle name="Normal 12 28" xfId="673" xr:uid="{590402B3-5C41-483F-B49C-322F59E1EF12}"/>
    <cellStyle name="Normal 12 28 2" xfId="674" xr:uid="{65FE3E18-9640-4D17-A1E1-306265721360}"/>
    <cellStyle name="Normal 12 28 2 2" xfId="1093" xr:uid="{345594E2-9F92-43B2-88C9-D29BC362466A}"/>
    <cellStyle name="Normal 12 28 3" xfId="1092" xr:uid="{C6F89534-02FA-4A03-AFBC-6998B86E8083}"/>
    <cellStyle name="Normal 12 29" xfId="675" xr:uid="{82898CB3-85A4-4E3D-9CDA-9D5F5F959E34}"/>
    <cellStyle name="Normal 12 29 2" xfId="676" xr:uid="{55CB351C-AD85-4B01-96B0-F8943C249EAF}"/>
    <cellStyle name="Normal 12 29 2 2" xfId="1095" xr:uid="{283336DC-6C70-40F5-A45B-FADBF627D139}"/>
    <cellStyle name="Normal 12 29 3" xfId="1094" xr:uid="{FB18BD25-FFCE-4AD3-A3EB-ABDC3C1FD26C}"/>
    <cellStyle name="Normal 12 3" xfId="677" xr:uid="{60CEDC8B-838C-431A-B570-E829D8284D71}"/>
    <cellStyle name="Normal 12 3 2" xfId="678" xr:uid="{5829797B-CA6E-45EA-B806-624A63456BD3}"/>
    <cellStyle name="Normal 12 3 2 2" xfId="1097" xr:uid="{7886F8AC-B99A-4B5D-9C69-7048F2743C9D}"/>
    <cellStyle name="Normal 12 3 3" xfId="1096" xr:uid="{A12018F1-4DE6-4F14-81E6-672EA87E8F2D}"/>
    <cellStyle name="Normal 12 30" xfId="679" xr:uid="{5B0E347F-1116-4B6D-8562-33DAD257C8CE}"/>
    <cellStyle name="Normal 12 30 2" xfId="1098" xr:uid="{F0940A91-969A-4630-A5FF-525E02FA2293}"/>
    <cellStyle name="Normal 12 31" xfId="680" xr:uid="{AF7EF51E-AA21-4200-B976-6CA0B514AA3F}"/>
    <cellStyle name="Normal 12 31 2" xfId="1099" xr:uid="{94A3BA40-08D9-4BF6-8AFC-EFE8FB6605AA}"/>
    <cellStyle name="Normal 12 32" xfId="633" xr:uid="{4C55779A-F1F4-4E50-A795-74931DC9F169}"/>
    <cellStyle name="Normal 12 33" xfId="1052" xr:uid="{91892586-618E-43AA-BC9F-710B2BA3A05C}"/>
    <cellStyle name="Normal 12 4" xfId="681" xr:uid="{6C55A012-30E6-44C2-B52F-5A84D8525F7B}"/>
    <cellStyle name="Normal 12 4 2" xfId="682" xr:uid="{4566AC4B-5E1C-4195-BA3C-2FE35B7AA42D}"/>
    <cellStyle name="Normal 12 4 2 2" xfId="1101" xr:uid="{05A32342-B11E-4260-8B39-9BA19A865785}"/>
    <cellStyle name="Normal 12 4 3" xfId="1100" xr:uid="{4566CC1A-9880-43A9-8AF5-05DD7D56BCFD}"/>
    <cellStyle name="Normal 12 5" xfId="683" xr:uid="{75770E89-0407-4B5B-B633-C84C857123B7}"/>
    <cellStyle name="Normal 12 5 2" xfId="684" xr:uid="{6CA79346-49E2-4962-807D-95478EC5DE1B}"/>
    <cellStyle name="Normal 12 5 2 2" xfId="1103" xr:uid="{10CC50E4-AB0D-4EC5-838A-F1FA9766B10C}"/>
    <cellStyle name="Normal 12 5 3" xfId="1102" xr:uid="{BBF3263D-805C-4B89-A748-D343DAE2E160}"/>
    <cellStyle name="Normal 12 6" xfId="685" xr:uid="{F4E590A2-421C-4D05-AE5D-D258FF524383}"/>
    <cellStyle name="Normal 12 6 2" xfId="686" xr:uid="{568F7EBC-4D3E-4B87-8432-3173FAFDE37C}"/>
    <cellStyle name="Normal 12 6 2 2" xfId="1105" xr:uid="{D45BE491-2970-4C1E-9952-936ED1852181}"/>
    <cellStyle name="Normal 12 6 3" xfId="1104" xr:uid="{F71D80F3-5EE7-488D-8E78-9B696A245A72}"/>
    <cellStyle name="Normal 12 7" xfId="687" xr:uid="{CCD82017-C637-4DD3-8CA1-B373532FE9C7}"/>
    <cellStyle name="Normal 12 7 2" xfId="688" xr:uid="{B288F569-188A-459E-A321-5F4C6064FC3A}"/>
    <cellStyle name="Normal 12 7 2 2" xfId="1107" xr:uid="{39A426C1-115B-4015-9FB0-F8ED7F151B91}"/>
    <cellStyle name="Normal 12 7 3" xfId="1106" xr:uid="{A5F3A585-492D-4835-9F07-6CDCED6A7485}"/>
    <cellStyle name="Normal 12 8" xfId="689" xr:uid="{B51F7707-7195-4925-9A78-621F892D04EB}"/>
    <cellStyle name="Normal 12 8 2" xfId="690" xr:uid="{76BB1DD9-93CF-4843-BABA-B87AB0EF7024}"/>
    <cellStyle name="Normal 12 8 2 2" xfId="1109" xr:uid="{CF6149E9-5260-4033-8FA5-5F0487A93B4D}"/>
    <cellStyle name="Normal 12 8 3" xfId="1108" xr:uid="{B1C74801-A3FB-49E5-8ADB-B8B6EAC44FAE}"/>
    <cellStyle name="Normal 12 9" xfId="691" xr:uid="{10B27F70-740D-4FDA-AD18-3107142C4D4D}"/>
    <cellStyle name="Normal 12 9 2" xfId="692" xr:uid="{77B4AA19-EACE-460E-99AB-4ECDFC4C5343}"/>
    <cellStyle name="Normal 12 9 2 2" xfId="1111" xr:uid="{769A8637-40F0-4BF5-AF7A-924B1B610286}"/>
    <cellStyle name="Normal 12 9 3" xfId="1110" xr:uid="{B45A053E-1DBE-4B95-A16A-6444435BF8E9}"/>
    <cellStyle name="Normal 120" xfId="366" xr:uid="{00000000-0005-0000-0000-000050000000}"/>
    <cellStyle name="Normal 121" xfId="371" xr:uid="{00000000-0005-0000-0000-000051000000}"/>
    <cellStyle name="Normal 122" xfId="345" xr:uid="{00000000-0005-0000-0000-000052000000}"/>
    <cellStyle name="Normal 123" xfId="351" xr:uid="{00000000-0005-0000-0000-000053000000}"/>
    <cellStyle name="Normal 124" xfId="350" xr:uid="{00000000-0005-0000-0000-000054000000}"/>
    <cellStyle name="Normal 125" xfId="361" xr:uid="{00000000-0005-0000-0000-000055000000}"/>
    <cellStyle name="Normal 126" xfId="375" xr:uid="{00000000-0005-0000-0000-000056000000}"/>
    <cellStyle name="Normal 127" xfId="372" xr:uid="{00000000-0005-0000-0000-000057000000}"/>
    <cellStyle name="Normal 128" xfId="370" xr:uid="{00000000-0005-0000-0000-000058000000}"/>
    <cellStyle name="Normal 128 2" xfId="1268" xr:uid="{4E18CD33-77C0-4E94-B448-2C6BC674F937}"/>
    <cellStyle name="Normal 129" xfId="379" xr:uid="{00000000-0005-0000-0000-000059000000}"/>
    <cellStyle name="Normal 129 2" xfId="1269" xr:uid="{394364D8-5495-47E3-9F81-3BEAD0E83FC3}"/>
    <cellStyle name="Normal 13" xfId="58" xr:uid="{00000000-0005-0000-0000-00005A000000}"/>
    <cellStyle name="Normal 13 2" xfId="41" xr:uid="{00000000-0005-0000-0000-00005B000000}"/>
    <cellStyle name="Normal 13 3" xfId="693" xr:uid="{F0C2F27D-185B-40B9-9A43-253F811DED26}"/>
    <cellStyle name="Normal 13 4" xfId="1112" xr:uid="{85A6D4AC-D602-4D11-A4F4-C98D0C06FABB}"/>
    <cellStyle name="Normal 130" xfId="382" xr:uid="{00000000-0005-0000-0000-00005C000000}"/>
    <cellStyle name="Normal 130 2" xfId="1270" xr:uid="{1A096022-C743-43B2-B1A5-97D71584FACE}"/>
    <cellStyle name="Normal 131" xfId="383" xr:uid="{00000000-0005-0000-0000-00005D000000}"/>
    <cellStyle name="Normal 131 2" xfId="1271" xr:uid="{7444ACBD-1F93-4D12-85AC-92AC81BE2FA4}"/>
    <cellStyle name="Normal 132" xfId="384" xr:uid="{00000000-0005-0000-0000-00005E000000}"/>
    <cellStyle name="Normal 132 2" xfId="1272" xr:uid="{8232A542-CF5D-48F6-BD1C-168A2DCD6769}"/>
    <cellStyle name="Normal 133" xfId="385" xr:uid="{00000000-0005-0000-0000-00005F000000}"/>
    <cellStyle name="Normal 133 2" xfId="1273" xr:uid="{619DC995-4490-4961-96C8-BDD767168672}"/>
    <cellStyle name="Normal 134" xfId="386" xr:uid="{00000000-0005-0000-0000-000060000000}"/>
    <cellStyle name="Normal 134 2" xfId="1274" xr:uid="{2D42B9DD-268D-4ECA-99BE-49B104B5A983}"/>
    <cellStyle name="Normal 135" xfId="388" xr:uid="{00000000-0005-0000-0000-000061000000}"/>
    <cellStyle name="Normal 136" xfId="395" xr:uid="{00000000-0005-0000-0000-000062000000}"/>
    <cellStyle name="Normal 137" xfId="396" xr:uid="{00000000-0005-0000-0000-000063000000}"/>
    <cellStyle name="Normal 138" xfId="402" xr:uid="{00000000-0005-0000-0000-000064000000}"/>
    <cellStyle name="Normal 139" xfId="403" xr:uid="{00000000-0005-0000-0000-000065000000}"/>
    <cellStyle name="Normal 14" xfId="22" xr:uid="{00000000-0005-0000-0000-000066000000}"/>
    <cellStyle name="Normal 14 2" xfId="59" xr:uid="{00000000-0005-0000-0000-000067000000}"/>
    <cellStyle name="Normal 14 2 2" xfId="694" xr:uid="{C57829D5-4009-4F2A-9EB2-4FDDE044D802}"/>
    <cellStyle name="Normal 14 2 3" xfId="1114" xr:uid="{B3C5F2E1-0860-4461-9120-FC78CC3DD01C}"/>
    <cellStyle name="Normal 14 3" xfId="1113" xr:uid="{DDD3CF68-0345-4BC4-9204-8497ED0D218D}"/>
    <cellStyle name="Normal 140" xfId="394" xr:uid="{00000000-0005-0000-0000-000068000000}"/>
    <cellStyle name="Normal 141" xfId="406" xr:uid="{00000000-0005-0000-0000-000069000000}"/>
    <cellStyle name="Normal 142" xfId="410" xr:uid="{00000000-0005-0000-0000-00006A000000}"/>
    <cellStyle name="Normal 143" xfId="400" xr:uid="{00000000-0005-0000-0000-00006B000000}"/>
    <cellStyle name="Normal 144" xfId="404" xr:uid="{00000000-0005-0000-0000-00006C000000}"/>
    <cellStyle name="Normal 145" xfId="408" xr:uid="{00000000-0005-0000-0000-00006D000000}"/>
    <cellStyle name="Normal 146" xfId="412" xr:uid="{00000000-0005-0000-0000-00006E000000}"/>
    <cellStyle name="Normal 147" xfId="413" xr:uid="{00000000-0005-0000-0000-00006F000000}"/>
    <cellStyle name="Normal 148" xfId="415" xr:uid="{00000000-0005-0000-0000-000070000000}"/>
    <cellStyle name="Normal 149" xfId="389" xr:uid="{00000000-0005-0000-0000-000071000000}"/>
    <cellStyle name="Normal 15" xfId="60" xr:uid="{00000000-0005-0000-0000-000072000000}"/>
    <cellStyle name="Normal 15 2" xfId="1352" xr:uid="{DDF459EC-16CA-4D63-A3F7-DEC8DA47E59F}"/>
    <cellStyle name="Normal 15 7" xfId="19" xr:uid="{00000000-0005-0000-0000-000073000000}"/>
    <cellStyle name="Normal 150" xfId="405" xr:uid="{00000000-0005-0000-0000-000074000000}"/>
    <cellStyle name="Normal 151" xfId="419" xr:uid="{00000000-0005-0000-0000-000075000000}"/>
    <cellStyle name="Normal 152" xfId="416" xr:uid="{00000000-0005-0000-0000-000076000000}"/>
    <cellStyle name="Normal 153" xfId="424" xr:uid="{00000000-0005-0000-0000-000077000000}"/>
    <cellStyle name="Normal 154" xfId="428" xr:uid="{00000000-0005-0000-0000-000078000000}"/>
    <cellStyle name="Normal 155" xfId="430" xr:uid="{00000000-0005-0000-0000-000079000000}"/>
    <cellStyle name="Normal 156" xfId="431" xr:uid="{A802B799-AC8E-47A2-9B41-809428F2B0B4}"/>
    <cellStyle name="Normal 157" xfId="440" xr:uid="{5869B808-43DE-4A9A-B29C-EA50856C3D76}"/>
    <cellStyle name="Normal 158" xfId="434" xr:uid="{3ED811F1-1FAA-4E66-A0D8-A93A6CC41DD4}"/>
    <cellStyle name="Normal 159" xfId="441" xr:uid="{D669E05B-7606-4F6B-9C75-FCD290FB82E9}"/>
    <cellStyle name="Normal 16" xfId="103" xr:uid="{00000000-0005-0000-0000-00007A000000}"/>
    <cellStyle name="Normal 16 2" xfId="1275" xr:uid="{F56D3351-3FD7-4832-867B-F8B3B7527BE0}"/>
    <cellStyle name="Normal 160" xfId="449" xr:uid="{B8E5637A-6093-4064-8E18-EDB68896218C}"/>
    <cellStyle name="Normal 161" xfId="446" xr:uid="{DA115E5F-E565-42B9-8DA1-850DDD6A657A}"/>
    <cellStyle name="Normal 162" xfId="437" xr:uid="{508EEADB-9FFB-4557-ABA6-A06AC053F9C6}"/>
    <cellStyle name="Normal 163" xfId="452" xr:uid="{35EF2DBC-9020-4199-959D-C3A733BCEE7D}"/>
    <cellStyle name="Normal 164" xfId="456" xr:uid="{0A8A169A-B3D7-4461-BDC8-5630EE702B77}"/>
    <cellStyle name="Normal 165" xfId="447" xr:uid="{B1BEFCC7-0686-4B98-BF08-E57894E6887A}"/>
    <cellStyle name="Normal 166" xfId="455" xr:uid="{1AC0F760-B1BE-4FF7-8E72-5667E5B0F9F8}"/>
    <cellStyle name="Normal 167" xfId="436" xr:uid="{C61D7213-9AC5-4964-8E4E-0E49E7E28F6E}"/>
    <cellStyle name="Normal 168" xfId="439" xr:uid="{23F78F28-FD21-4D2C-A789-FD912360A19A}"/>
    <cellStyle name="Normal 169" xfId="445" xr:uid="{201FF6A2-D216-4B74-BE24-D28A3953B48B}"/>
    <cellStyle name="Normal 17" xfId="61" xr:uid="{00000000-0005-0000-0000-00007B000000}"/>
    <cellStyle name="Normal 17 2" xfId="95" xr:uid="{00000000-0005-0000-0000-00007C000000}"/>
    <cellStyle name="Normal 17 2 2" xfId="40" xr:uid="{00000000-0005-0000-0000-00007D000000}"/>
    <cellStyle name="Normal 17 2 2 2" xfId="96" xr:uid="{00000000-0005-0000-0000-00007E000000}"/>
    <cellStyle name="Normal 170" xfId="457" xr:uid="{AB77B566-EDCD-4F43-ABC2-C6BB8C820732}"/>
    <cellStyle name="Normal 171" xfId="458" xr:uid="{70712874-CD96-40FF-852D-B5EAF6B326C3}"/>
    <cellStyle name="Normal 172" xfId="450" xr:uid="{11515D06-D63D-4930-85E7-9864675CA244}"/>
    <cellStyle name="Normal 173" xfId="464" xr:uid="{5A3DF3F6-FE96-43B5-824E-F68E4CED0AEA}"/>
    <cellStyle name="Normal 174" xfId="462" xr:uid="{65C3A0F5-F6B8-4CA6-BBF6-572AA8135C73}"/>
    <cellStyle name="Normal 175" xfId="829" xr:uid="{D57B9F18-03A9-4246-A3E3-F404411364EC}"/>
    <cellStyle name="Normal 176" xfId="830" xr:uid="{93B106B1-62C0-4EF7-A7EF-064285712964}"/>
    <cellStyle name="Normal 177" xfId="833" xr:uid="{024637B2-691F-442C-A296-AADAF24C03A1}"/>
    <cellStyle name="Normal 178" xfId="835" xr:uid="{57488490-9BD1-44FA-9984-C3DF194F0353}"/>
    <cellStyle name="Normal 179" xfId="837" xr:uid="{7D199E1C-0676-4081-AE10-415B39E2AD57}"/>
    <cellStyle name="Normal 18" xfId="62" xr:uid="{00000000-0005-0000-0000-00007F000000}"/>
    <cellStyle name="Normal 18 2" xfId="696" xr:uid="{11186F8D-B4D3-4ABF-B1EB-5F779DD5D1DE}"/>
    <cellStyle name="Normal 18 2 2" xfId="697" xr:uid="{3D405832-690E-4FA4-88ED-ED8664523949}"/>
    <cellStyle name="Normal 18 2 2 2" xfId="698" xr:uid="{21566779-73CA-4DEA-885A-589EB07FD78C}"/>
    <cellStyle name="Normal 18 2 2 2 2" xfId="1118" xr:uid="{3E49AF75-6D02-4963-905A-634C0F1AB8E3}"/>
    <cellStyle name="Normal 18 2 2 3" xfId="1117" xr:uid="{4D95B607-0361-4246-9D95-8A722D28EEC8}"/>
    <cellStyle name="Normal 18 2 3" xfId="699" xr:uid="{628A1129-70A1-4C63-B18A-2F0A780E8257}"/>
    <cellStyle name="Normal 18 2 3 2" xfId="1119" xr:uid="{BE9DAD96-AFA6-4659-A790-E6605ACFB11D}"/>
    <cellStyle name="Normal 18 2 4" xfId="1116" xr:uid="{E9F477A2-CF77-4815-B99F-D6F1EE5D7521}"/>
    <cellStyle name="Normal 18 3" xfId="700" xr:uid="{2659430E-3B83-4A48-903F-596A4F070493}"/>
    <cellStyle name="Normal 18 3 2" xfId="701" xr:uid="{A9B6DB92-1FC7-4304-BBB2-47A23137E5C9}"/>
    <cellStyle name="Normal 18 3 2 2" xfId="1121" xr:uid="{A87DC00A-1AC6-407C-AF6F-EAA817F659F9}"/>
    <cellStyle name="Normal 18 3 3" xfId="1120" xr:uid="{05EB2093-9938-4AD0-8501-45473FB30166}"/>
    <cellStyle name="Normal 18 4" xfId="702" xr:uid="{F5073C79-3309-4A74-A649-092E5A164D2E}"/>
    <cellStyle name="Normal 18 4 2" xfId="1122" xr:uid="{D70EEB6F-D5CC-4769-85D3-414DC7EB0CDB}"/>
    <cellStyle name="Normal 18 5" xfId="695" xr:uid="{B5FC8EB7-02AD-4AC2-AEA4-9AAA54305D4B}"/>
    <cellStyle name="Normal 18 6" xfId="1115" xr:uid="{08A379BA-7E1E-4A21-B1CA-BF92C9051D75}"/>
    <cellStyle name="Normal 180" xfId="839" xr:uid="{391C0783-7A07-409C-820F-C9C6B0C4444F}"/>
    <cellStyle name="Normal 181" xfId="841" xr:uid="{98C379A4-98D8-4DD0-9EDE-78D42AA5514A}"/>
    <cellStyle name="Normal 182" xfId="848" xr:uid="{95F09A90-F791-4578-B7A3-A36EE9EFA9DD}"/>
    <cellStyle name="Normal 183" xfId="840" xr:uid="{7F5ACAAB-E191-451E-A958-E71CCF2EC0EE}"/>
    <cellStyle name="Normal 184" xfId="854" xr:uid="{B44CB1B7-F9DD-483A-BA66-53A1289C1C62}"/>
    <cellStyle name="Normal 185" xfId="859" xr:uid="{6F95F2E9-2029-4A25-96CD-196A4B577A48}"/>
    <cellStyle name="Normal 186" xfId="849" xr:uid="{DE229E64-7EFE-4EAC-9320-CF899CAF9CD1}"/>
    <cellStyle name="Normal 187" xfId="844" xr:uid="{B501F0F8-1E29-408E-877A-DFD00816C92B}"/>
    <cellStyle name="Normal 188" xfId="857" xr:uid="{6238F805-6140-4F23-999E-404F96F88F13}"/>
    <cellStyle name="Normal 189" xfId="865" xr:uid="{2BA3580A-BDAD-4EB5-A94F-722CF9A7E7CF}"/>
    <cellStyle name="Normal 19" xfId="63" xr:uid="{00000000-0005-0000-0000-000080000000}"/>
    <cellStyle name="Normal 190" xfId="860" xr:uid="{37FF1B19-5D5A-4E11-852B-26929799A41A}"/>
    <cellStyle name="Normal 191" xfId="863" xr:uid="{11F94678-A13B-45B7-9B0B-2BABEE935F57}"/>
    <cellStyle name="Normal 192" xfId="845" xr:uid="{22DAB7B6-C558-4A1A-81FB-24C2D6886E89}"/>
    <cellStyle name="Normal 193" xfId="870" xr:uid="{40B97FB4-E81B-41D4-8EC4-13CE8ACADA38}"/>
    <cellStyle name="Normal 194" xfId="868" xr:uid="{0B91906E-EAEA-4F4A-9C70-F3C5CC3040D5}"/>
    <cellStyle name="Normal 195" xfId="866" xr:uid="{80E7CD05-F1F7-4F1F-BDBA-DABF53757FA6}"/>
    <cellStyle name="Normal 196" xfId="872" xr:uid="{0300BE00-CB2E-4DF9-AC30-D954CA76D1E4}"/>
    <cellStyle name="Normal 197" xfId="877" xr:uid="{1445B16E-A55D-4F2C-8CD4-3200BEED1E60}"/>
    <cellStyle name="Normal 198" xfId="874" xr:uid="{987F8C1C-E684-40B9-A11A-1EFCFAEB1F20}"/>
    <cellStyle name="Normal 199" xfId="873" xr:uid="{1406221B-EAE1-4F81-938E-AC05E977A320}"/>
    <cellStyle name="Normal 2" xfId="3" xr:uid="{00000000-0005-0000-0000-000081000000}"/>
    <cellStyle name="Normal 2 10" xfId="45" xr:uid="{00000000-0005-0000-0000-000082000000}"/>
    <cellStyle name="Normal 2 10 10" xfId="703" xr:uid="{D0BFDE63-5F24-480E-9424-F9AEA87A7166}"/>
    <cellStyle name="Normal 2 10 10 2" xfId="1124" xr:uid="{D680BECB-EEF2-4643-B708-A73E50544462}"/>
    <cellStyle name="Normal 2 10 2" xfId="1123" xr:uid="{6B65F2E2-01E3-4E82-813A-0AEFC8718F72}"/>
    <cellStyle name="Normal 2 11" xfId="64" xr:uid="{00000000-0005-0000-0000-000083000000}"/>
    <cellStyle name="Normal 2 11 2" xfId="705" xr:uid="{90453E48-4DD2-4EC9-83CB-83B5AB0342BD}"/>
    <cellStyle name="Normal 2 11 2 2" xfId="1126" xr:uid="{66C9DEDF-CA0C-4338-B95E-E88029EBD067}"/>
    <cellStyle name="Normal 2 11 3" xfId="704" xr:uid="{2789C8E9-2B88-473F-A520-C0ED4CB64075}"/>
    <cellStyle name="Normal 2 11 4" xfId="1125" xr:uid="{89529376-B25B-4E2C-9DD3-97CF8F8BEF06}"/>
    <cellStyle name="Normal 2 12" xfId="65" xr:uid="{00000000-0005-0000-0000-000084000000}"/>
    <cellStyle name="Normal 2 12 2" xfId="707" xr:uid="{5A9C63C6-9886-4FFB-A1EF-BFACCC712476}"/>
    <cellStyle name="Normal 2 12 2 2" xfId="1128" xr:uid="{B02BD861-90BB-4CC4-8B2C-8FFA41CA6AC2}"/>
    <cellStyle name="Normal 2 12 3" xfId="706" xr:uid="{072F00E1-28FD-4746-B9B6-4B04A22AD7DD}"/>
    <cellStyle name="Normal 2 12 4" xfId="1127" xr:uid="{17E917F1-D484-416D-8287-E31BC4864E59}"/>
    <cellStyle name="Normal 2 13" xfId="66" xr:uid="{00000000-0005-0000-0000-000085000000}"/>
    <cellStyle name="Normal 2 13 2" xfId="709" xr:uid="{65D5B2E0-3FEF-496E-8D93-D53902479376}"/>
    <cellStyle name="Normal 2 13 2 2" xfId="1130" xr:uid="{DF28CC53-2694-4DD9-B121-FACE12055D0A}"/>
    <cellStyle name="Normal 2 13 3" xfId="708" xr:uid="{2DC8F209-69CC-4EFF-B15C-4B11BB578916}"/>
    <cellStyle name="Normal 2 13 4" xfId="1129" xr:uid="{08011C50-227F-427C-96A9-8AB2AEF99ABA}"/>
    <cellStyle name="Normal 2 14" xfId="67" xr:uid="{00000000-0005-0000-0000-000086000000}"/>
    <cellStyle name="Normal 2 14 2" xfId="711" xr:uid="{3DD10ECF-BF47-4C75-9FBD-446B7FA20B7B}"/>
    <cellStyle name="Normal 2 14 2 2" xfId="1132" xr:uid="{54C26F6E-4576-4543-9CA4-948B812511AC}"/>
    <cellStyle name="Normal 2 14 3" xfId="710" xr:uid="{5FCFCB9B-E7CC-4842-AEFF-64C7DE8B1A7D}"/>
    <cellStyle name="Normal 2 14 4" xfId="1131" xr:uid="{1BAC3A6A-453E-454E-8EF9-429E7F656515}"/>
    <cellStyle name="Normal 2 15" xfId="68" xr:uid="{00000000-0005-0000-0000-000087000000}"/>
    <cellStyle name="Normal 2 15 2" xfId="713" xr:uid="{C4EE6F0A-640C-4BCB-B7F6-0E1A349D21D6}"/>
    <cellStyle name="Normal 2 15 2 2" xfId="1134" xr:uid="{255F9E84-6A45-4366-8036-8C262B1A4C22}"/>
    <cellStyle name="Normal 2 15 3" xfId="712" xr:uid="{26D9E8EC-0D41-4FC6-B472-F6A65C883758}"/>
    <cellStyle name="Normal 2 15 4" xfId="1133" xr:uid="{42F49E82-5735-411A-8E0B-5C14019A693F}"/>
    <cellStyle name="Normal 2 16" xfId="69" xr:uid="{00000000-0005-0000-0000-000088000000}"/>
    <cellStyle name="Normal 2 16 2" xfId="715" xr:uid="{A85AECED-9ACB-4E40-92F2-A30E81437845}"/>
    <cellStyle name="Normal 2 16 2 2" xfId="1136" xr:uid="{08549C4A-1921-4DC1-9959-91EC9C7B3CA9}"/>
    <cellStyle name="Normal 2 16 3" xfId="714" xr:uid="{816B9E10-964E-4AEB-972D-4B2EF82CBB8C}"/>
    <cellStyle name="Normal 2 16 4" xfId="1135" xr:uid="{6F49E451-F267-411F-8BC7-89BA110AB747}"/>
    <cellStyle name="Normal 2 17" xfId="44" xr:uid="{00000000-0005-0000-0000-000089000000}"/>
    <cellStyle name="Normal 2 17 2" xfId="717" xr:uid="{38FA27D8-4FC5-42A7-BD36-DD2277505457}"/>
    <cellStyle name="Normal 2 17 2 2" xfId="1138" xr:uid="{4E3258D7-6912-45E1-BF0E-7966A9A9CF69}"/>
    <cellStyle name="Normal 2 17 3" xfId="716" xr:uid="{8A44D54B-091C-4343-8814-769198AAF3E1}"/>
    <cellStyle name="Normal 2 17 4" xfId="1137" xr:uid="{1B4D8E63-5426-4DB2-960F-570C0C349EAE}"/>
    <cellStyle name="Normal 2 18" xfId="43" xr:uid="{00000000-0005-0000-0000-00008A000000}"/>
    <cellStyle name="Normal 2 18 2" xfId="719" xr:uid="{0C139F2E-01AD-4BE2-9BEA-AF4F35369998}"/>
    <cellStyle name="Normal 2 18 2 2" xfId="1140" xr:uid="{BDCBF6CC-05FC-4841-98BA-90BE3D274BE5}"/>
    <cellStyle name="Normal 2 18 3" xfId="718" xr:uid="{1323CCA6-F293-4E76-994B-34BA8E1349FA}"/>
    <cellStyle name="Normal 2 18 4" xfId="1139" xr:uid="{D748982C-CD7B-4418-AD53-A9343E2D0586}"/>
    <cellStyle name="Normal 2 19" xfId="720" xr:uid="{72BAE1A1-2D3A-4688-913C-0862517A221B}"/>
    <cellStyle name="Normal 2 19 2" xfId="721" xr:uid="{BAC7A746-6BD3-4EE1-A1CA-C47B94765A88}"/>
    <cellStyle name="Normal 2 19 2 2" xfId="1142" xr:uid="{34F3A55C-B1F7-4B03-9BEE-3AB7C35CDDA5}"/>
    <cellStyle name="Normal 2 19 3" xfId="1141" xr:uid="{24FC365B-333E-41F4-9C9D-4070F2F7A4AC}"/>
    <cellStyle name="Normal 2 2" xfId="5" xr:uid="{00000000-0005-0000-0000-00008B000000}"/>
    <cellStyle name="Normal 2 2 15" xfId="723" xr:uid="{198972A5-8B98-490B-9F61-B79EA185F10A}"/>
    <cellStyle name="Normal 2 2 15 2" xfId="1144" xr:uid="{D8975344-9DD0-415A-AFAE-05D051D00CC4}"/>
    <cellStyle name="Normal 2 2 15 6" xfId="724" xr:uid="{C6B565CB-3A25-48D4-829D-A13A9C8FAF43}"/>
    <cellStyle name="Normal 2 2 15 6 2" xfId="1145" xr:uid="{8B461C4E-0A10-4225-A3C6-1F58B1212B8B}"/>
    <cellStyle name="Normal 2 2 2" xfId="33" xr:uid="{00000000-0005-0000-0000-00008C000000}"/>
    <cellStyle name="Normal 2 2 2 2" xfId="101" xr:uid="{00000000-0005-0000-0000-00008D000000}"/>
    <cellStyle name="Normal 2 2 2 2 3" xfId="108" xr:uid="{00000000-0005-0000-0000-00008E000000}"/>
    <cellStyle name="Normal 2 2 2 3" xfId="426" xr:uid="{00000000-0005-0000-0000-00008F000000}"/>
    <cellStyle name="Normal 2 2 2 4" xfId="725" xr:uid="{9B76036E-AFB7-4A34-A6F4-047B986EA568}"/>
    <cellStyle name="Normal 2 2 2 5" xfId="832" xr:uid="{FAF33CA8-3656-46F7-A498-1F4B54CEFEAB}"/>
    <cellStyle name="Normal 2 2 2 6" xfId="1146" xr:uid="{3F7F3307-7316-4B77-9DFF-34D879E6AD7F}"/>
    <cellStyle name="Normal 2 2 3" xfId="297" xr:uid="{00000000-0005-0000-0000-000090000000}"/>
    <cellStyle name="Normal 2 2 3 2" xfId="726" xr:uid="{CF5E27B1-5C81-428B-BC96-F70AE51B5596}"/>
    <cellStyle name="Normal 2 2 3 3" xfId="1147" xr:uid="{0E4FD250-A777-4D34-9FCD-2B40F3C24560}"/>
    <cellStyle name="Normal 2 2 4" xfId="727" xr:uid="{63FA5FFF-8004-432F-A36E-01C35A539BA8}"/>
    <cellStyle name="Normal 2 2 4 2" xfId="1148" xr:uid="{34BAE2C7-3262-47B9-9479-5A5333598167}"/>
    <cellStyle name="Normal 2 2 5" xfId="722" xr:uid="{2A640CE1-7A5F-4406-880F-9BD3B94F5396}"/>
    <cellStyle name="Normal 2 2 6" xfId="1143" xr:uid="{DC840632-684C-40D6-9196-39C02C89898B}"/>
    <cellStyle name="Normal 2 20" xfId="728" xr:uid="{09E0C42B-3DB6-4B54-B9E7-525A72F26F7A}"/>
    <cellStyle name="Normal 2 20 2" xfId="729" xr:uid="{64C72DEB-5124-4FBE-BCE9-734F0BAE840C}"/>
    <cellStyle name="Normal 2 20 2 2" xfId="1150" xr:uid="{5C30C7B0-FD16-4FC5-A0A0-724C7049A1E3}"/>
    <cellStyle name="Normal 2 20 3" xfId="1149" xr:uid="{77627A60-0CF6-47BE-BE5C-91D518E1BF16}"/>
    <cellStyle name="Normal 2 21" xfId="730" xr:uid="{99E4089E-03CA-4B1D-9351-630F01FA09D3}"/>
    <cellStyle name="Normal 2 21 2" xfId="731" xr:uid="{FAD0FA15-44B4-4DCB-BFA5-2FE78695F05A}"/>
    <cellStyle name="Normal 2 21 2 2" xfId="1152" xr:uid="{A724CC3B-5679-42A8-84EF-41D250657AF7}"/>
    <cellStyle name="Normal 2 21 3" xfId="1151" xr:uid="{2F6B60B2-157E-4806-86A3-457A4D70FBCF}"/>
    <cellStyle name="Normal 2 22" xfId="732" xr:uid="{459469B3-4785-490C-84B8-BB980C295940}"/>
    <cellStyle name="Normal 2 22 2" xfId="733" xr:uid="{3FEBB88C-12E9-48BE-BCB6-DA868E6E2D71}"/>
    <cellStyle name="Normal 2 22 2 2" xfId="1154" xr:uid="{27060123-EC84-4D65-A2CA-CE8F6DE5104B}"/>
    <cellStyle name="Normal 2 22 3" xfId="1153" xr:uid="{5DEDB659-7BB4-4C64-BE2A-C6E7306C664F}"/>
    <cellStyle name="Normal 2 23" xfId="734" xr:uid="{98AF61FB-917A-4960-B73B-CD3232E0E1F0}"/>
    <cellStyle name="Normal 2 23 2" xfId="735" xr:uid="{58A9C2FC-99F0-4307-85BA-16F3CCF102D9}"/>
    <cellStyle name="Normal 2 23 2 2" xfId="1156" xr:uid="{C0C7A955-60B3-437D-A05E-96E0CAA8E47F}"/>
    <cellStyle name="Normal 2 23 3" xfId="1155" xr:uid="{5EBA000C-62EF-45FC-BD6F-642368887031}"/>
    <cellStyle name="Normal 2 24" xfId="736" xr:uid="{79E952C4-1FA1-42FA-B147-5B8F1BA03BE9}"/>
    <cellStyle name="Normal 2 24 2" xfId="737" xr:uid="{FA209815-CD49-4D0E-874C-14A7A927A42C}"/>
    <cellStyle name="Normal 2 24 2 2" xfId="1158" xr:uid="{67408FFA-1AA1-4829-9F43-53DCAD86B9C4}"/>
    <cellStyle name="Normal 2 24 3" xfId="1157" xr:uid="{5733E463-AE90-4725-8837-58224E986D95}"/>
    <cellStyle name="Normal 2 25" xfId="738" xr:uid="{43597078-8216-44DA-A9DA-8ED89F88B4D4}"/>
    <cellStyle name="Normal 2 25 2" xfId="739" xr:uid="{C3AFF2BB-69E1-48D6-BA47-3FDF360D2618}"/>
    <cellStyle name="Normal 2 25 2 2" xfId="1160" xr:uid="{57E58D67-0E37-46B6-994B-AA033489CAAA}"/>
    <cellStyle name="Normal 2 25 3" xfId="1159" xr:uid="{1C376EF2-AD86-4361-87EA-00D0A2834C3F}"/>
    <cellStyle name="Normal 2 26" xfId="740" xr:uid="{112E3472-2C89-4F31-B1A4-F7B8F79ECEC3}"/>
    <cellStyle name="Normal 2 26 2" xfId="741" xr:uid="{940CAAFA-7402-440B-9C44-9B6E92CC2C59}"/>
    <cellStyle name="Normal 2 26 2 2" xfId="1162" xr:uid="{5C14B192-5245-4A06-8C76-840F3EC7A392}"/>
    <cellStyle name="Normal 2 26 3" xfId="1161" xr:uid="{5737B375-555B-444B-8954-FF38DA039030}"/>
    <cellStyle name="Normal 2 27" xfId="742" xr:uid="{CB559FB6-682E-4BD1-AF59-4AFCCD010BC9}"/>
    <cellStyle name="Normal 2 27 2" xfId="743" xr:uid="{1100986A-AFF0-4BD1-A0DC-2748A262B95C}"/>
    <cellStyle name="Normal 2 27 2 2" xfId="1164" xr:uid="{8AC5DB7C-D876-490C-981E-641D1D67B2AA}"/>
    <cellStyle name="Normal 2 27 3" xfId="1163" xr:uid="{8FF5EE8E-B58D-4750-A866-05D07D5F8955}"/>
    <cellStyle name="Normal 2 28" xfId="744" xr:uid="{15BB67DB-26DA-4294-B4FE-81B16382D139}"/>
    <cellStyle name="Normal 2 28 2" xfId="745" xr:uid="{5D07537D-1ACD-4118-B499-396AF01F3051}"/>
    <cellStyle name="Normal 2 28 2 2" xfId="1166" xr:uid="{3AF049EE-79C8-422C-9F50-46E2AB70B71D}"/>
    <cellStyle name="Normal 2 28 3" xfId="1165" xr:uid="{5A6662A2-0B6A-413D-B80C-7F3D0088A674}"/>
    <cellStyle name="Normal 2 29" xfId="746" xr:uid="{05A51CC7-B3C9-4766-927F-B99D2358BDDA}"/>
    <cellStyle name="Normal 2 29 2" xfId="747" xr:uid="{2228B139-B395-4CF4-A5A2-B52661A93AA9}"/>
    <cellStyle name="Normal 2 29 2 2" xfId="1168" xr:uid="{D51944ED-D171-4855-99A9-24747485A9CE}"/>
    <cellStyle name="Normal 2 29 3" xfId="1167" xr:uid="{31324710-F0CF-4FAA-ABC9-25A29DB2465E}"/>
    <cellStyle name="Normal 2 3" xfId="36" xr:uid="{00000000-0005-0000-0000-000091000000}"/>
    <cellStyle name="Normal 2 3 2" xfId="70" xr:uid="{00000000-0005-0000-0000-000092000000}"/>
    <cellStyle name="Normal 2 3 2 2" xfId="1170" xr:uid="{02A37C5F-A22B-44F4-BF8F-58E946E1F058}"/>
    <cellStyle name="Normal 2 3 3" xfId="1169" xr:uid="{AC0806D0-3A83-4738-9DDA-13AA48E4DB8B}"/>
    <cellStyle name="Normal 2 30" xfId="748" xr:uid="{BC18284D-1EBC-42D0-B816-B4BF81E298B3}"/>
    <cellStyle name="Normal 2 30 2" xfId="749" xr:uid="{0ED08BB7-8A56-4D00-898A-35F1C21C0CE8}"/>
    <cellStyle name="Normal 2 30 2 2" xfId="1172" xr:uid="{8A14AB59-A68A-4243-A924-29251092B093}"/>
    <cellStyle name="Normal 2 30 3" xfId="1171" xr:uid="{C5CDEB2D-D81D-4260-A98E-D78A6AC44C0E}"/>
    <cellStyle name="Normal 2 31" xfId="750" xr:uid="{0939393D-628C-41E6-B1B8-4399C1E59783}"/>
    <cellStyle name="Normal 2 31 2" xfId="751" xr:uid="{D69220A6-6B02-4EBE-9F79-6611AE68E116}"/>
    <cellStyle name="Normal 2 31 2 2" xfId="1174" xr:uid="{4079C949-E22C-42B5-9C95-CBD5B9E7F652}"/>
    <cellStyle name="Normal 2 31 3" xfId="1173" xr:uid="{12BEBC1C-E98D-4589-AD47-AA162A66EDC1}"/>
    <cellStyle name="Normal 2 32" xfId="881" xr:uid="{7925BE0F-C32C-4A04-8E3F-B01EC0F98964}"/>
    <cellStyle name="Normal 2 4" xfId="71" xr:uid="{00000000-0005-0000-0000-000093000000}"/>
    <cellStyle name="Normal 2 4 2" xfId="174" xr:uid="{00000000-0005-0000-0000-000094000000}"/>
    <cellStyle name="Normal 2 4 2 2" xfId="1176" xr:uid="{A47AA6CE-64F9-44EE-8F68-8980A6EBF51A}"/>
    <cellStyle name="Normal 2 4 3" xfId="1175" xr:uid="{79E282A3-7606-4284-9758-F84FC1FAF123}"/>
    <cellStyle name="Normal 2 5" xfId="72" xr:uid="{00000000-0005-0000-0000-000095000000}"/>
    <cellStyle name="Normal 2 5 2" xfId="753" xr:uid="{A5F31A99-091D-4593-BC8D-AA9E3D39AE2B}"/>
    <cellStyle name="Normal 2 5 2 2" xfId="1178" xr:uid="{19775DD5-B85C-4B3F-BD6C-4369301C4CC8}"/>
    <cellStyle name="Normal 2 5 2 6" xfId="754" xr:uid="{60BB589C-DB67-485F-9D5D-9B24E1AA9D04}"/>
    <cellStyle name="Normal 2 5 2 6 2" xfId="1179" xr:uid="{78B45B09-4F5A-429E-A2B4-B77665805F34}"/>
    <cellStyle name="Normal 2 5 3" xfId="752" xr:uid="{8C05F67E-7892-4373-98B7-B3F6A3AF4A38}"/>
    <cellStyle name="Normal 2 5 4" xfId="1177" xr:uid="{F9DA0FAC-5FF5-477E-8616-3F4521CC5A58}"/>
    <cellStyle name="Normal 2 6" xfId="73" xr:uid="{00000000-0005-0000-0000-000096000000}"/>
    <cellStyle name="Normal 2 6 2" xfId="756" xr:uid="{98950EA0-1374-4798-B176-5FD112134677}"/>
    <cellStyle name="Normal 2 6 2 2" xfId="1181" xr:uid="{744C0BD0-D4E1-4512-A077-366E0DB29348}"/>
    <cellStyle name="Normal 2 6 3" xfId="755" xr:uid="{E13CE4AB-2EC6-4587-ABCD-BB7DD4260016}"/>
    <cellStyle name="Normal 2 6 4" xfId="1180" xr:uid="{D343FE29-254F-4613-A5B7-A3FC995AC91E}"/>
    <cellStyle name="Normal 2 7" xfId="28" xr:uid="{00000000-0005-0000-0000-000097000000}"/>
    <cellStyle name="Normal 2 7 2" xfId="758" xr:uid="{D244155E-5220-4C32-9F41-70832446523A}"/>
    <cellStyle name="Normal 2 7 2 2" xfId="1183" xr:uid="{6CC75172-271A-4066-8848-115B8ECA7BEB}"/>
    <cellStyle name="Normal 2 7 3" xfId="757" xr:uid="{E3F09EF9-CADB-4B6A-8CB3-FF7C3FE002B9}"/>
    <cellStyle name="Normal 2 7 4" xfId="1182" xr:uid="{605EEFFB-7A02-428B-B792-5CA53B42BDD6}"/>
    <cellStyle name="Normal 2 8" xfId="74" xr:uid="{00000000-0005-0000-0000-000098000000}"/>
    <cellStyle name="Normal 2 8 2" xfId="760" xr:uid="{65689474-7C67-41EB-A95A-185A7FF5047B}"/>
    <cellStyle name="Normal 2 8 2 2" xfId="1185" xr:uid="{77E5D6A8-1FEB-48C5-9E34-56249F44313C}"/>
    <cellStyle name="Normal 2 8 3" xfId="759" xr:uid="{5A68613C-C464-401B-A28E-29CEEB5B586F}"/>
    <cellStyle name="Normal 2 8 4" xfId="1184" xr:uid="{240E2DAD-4363-4E10-96B1-7EA63A8467A9}"/>
    <cellStyle name="Normal 2 9" xfId="9" xr:uid="{00000000-0005-0000-0000-000099000000}"/>
    <cellStyle name="Normal 2 9 12" xfId="427" xr:uid="{00000000-0005-0000-0000-00009A000000}"/>
    <cellStyle name="Normal 2 9 2" xfId="16" xr:uid="{00000000-0005-0000-0000-00009B000000}"/>
    <cellStyle name="Normal 2 9 2 2" xfId="762" xr:uid="{A544E5C2-28AB-431F-B5DE-A7B3D2831C44}"/>
    <cellStyle name="Normal 2 9 2 3" xfId="1187" xr:uid="{A4A42B72-CECB-4D04-9654-5FC83F7D4D7A}"/>
    <cellStyle name="Normal 2 9 3" xfId="17" xr:uid="{00000000-0005-0000-0000-00009C000000}"/>
    <cellStyle name="Normal 2 9 4" xfId="75" xr:uid="{00000000-0005-0000-0000-00009D000000}"/>
    <cellStyle name="Normal 2 9 5" xfId="761" xr:uid="{3BBE183C-C5C9-4DE7-9F7A-6E003AA31C2B}"/>
    <cellStyle name="Normal 2 9 6" xfId="1186" xr:uid="{882D07A3-4D42-4092-A830-ABEB757CFE96}"/>
    <cellStyle name="Normal 2 90" xfId="763" xr:uid="{6F0C2CF1-2CBE-4520-9572-7D5017B9DE56}"/>
    <cellStyle name="Normal 2 90 2" xfId="1188" xr:uid="{B08935A4-11A1-454C-980A-71FD3D4A0ECA}"/>
    <cellStyle name="Normal 2_BILL No. 5.00 CLAIMED M_SHEES (IPC-39) R" xfId="764" xr:uid="{1169C8BB-A300-4B0C-82AE-1A99B545A93B}"/>
    <cellStyle name="Normal 20" xfId="76" xr:uid="{00000000-0005-0000-0000-00009E000000}"/>
    <cellStyle name="Normal 200" xfId="883" xr:uid="{DC43590D-67C7-43FD-830F-9241795F6EC2}"/>
    <cellStyle name="Normal 201" xfId="1306" xr:uid="{4B57BD89-A377-4BB1-957E-F03AB6E3CF1C}"/>
    <cellStyle name="Normal 202" xfId="1315" xr:uid="{B6E9F989-FB75-4A4F-886D-9C4AD55B7E24}"/>
    <cellStyle name="Normal 203" xfId="1318" xr:uid="{EE08ECF5-D666-4F21-9092-D20383350EF6}"/>
    <cellStyle name="Normal 204" xfId="1323" xr:uid="{4B2714A0-A328-48F6-B218-28D7A9DFB621}"/>
    <cellStyle name="Normal 205" xfId="1322" xr:uid="{12E5D0E9-9C41-4CF9-BA72-1A573A8FD356}"/>
    <cellStyle name="Normal 206" xfId="1326" xr:uid="{C5AA9E38-9DA4-4D85-9DBB-88723468F494}"/>
    <cellStyle name="Normal 207" xfId="1314" xr:uid="{D9B4F464-71E8-4593-B20F-FE4ACEEF3EA1}"/>
    <cellStyle name="Normal 208" xfId="1324" xr:uid="{10F58964-52AE-46D3-AA8D-07D719501531}"/>
    <cellStyle name="Normal 209" xfId="1327" xr:uid="{007CCE5C-2CA1-430B-B925-EC69F925FD38}"/>
    <cellStyle name="Normal 21" xfId="107" xr:uid="{00000000-0005-0000-0000-00009F000000}"/>
    <cellStyle name="Normal 21 2" xfId="1276" xr:uid="{DBDA8F62-7D45-4855-863E-C725EFAA9A49}"/>
    <cellStyle name="Normal 210" xfId="1332" xr:uid="{A0121AFB-C15D-4CE0-A293-131BC9027780}"/>
    <cellStyle name="Normal 211" xfId="1312" xr:uid="{7501F3F8-BBD2-4279-99C2-342BDF4839D0}"/>
    <cellStyle name="Normal 212" xfId="1311" xr:uid="{77DF3DA8-0430-4C55-B32E-2EA3BAF863C3}"/>
    <cellStyle name="Normal 213" xfId="1319" xr:uid="{8E2FFD2D-1881-4A9F-8847-F327CE643708}"/>
    <cellStyle name="Normal 214" xfId="1338" xr:uid="{0A3A5321-346E-45DC-8F05-2334BEE7742A}"/>
    <cellStyle name="Normal 215" xfId="1334" xr:uid="{655A7063-2FB8-4A84-97BB-C4383E1F88AB}"/>
    <cellStyle name="Normal 216" xfId="1339" xr:uid="{C901FA13-357C-4A6B-AD32-B0452060EBC2}"/>
    <cellStyle name="Normal 217" xfId="1310" xr:uid="{9D9F63DB-A29B-48EB-8458-39E104634C67}"/>
    <cellStyle name="Normal 218" xfId="1341" xr:uid="{00E58E3C-C99E-40E4-9F22-335BCA1F1DBE}"/>
    <cellStyle name="Normal 219" xfId="1337" xr:uid="{F9BD5E48-0FB5-4936-A97C-6E9DFB50F16F}"/>
    <cellStyle name="Normal 22" xfId="163" xr:uid="{00000000-0005-0000-0000-0000A0000000}"/>
    <cellStyle name="Normal 22 2" xfId="765" xr:uid="{B0B4FADB-768D-4F78-98EB-D77EA1628330}"/>
    <cellStyle name="Normal 22 3" xfId="1189" xr:uid="{EF064F55-410E-48AE-BA16-8D85430D6038}"/>
    <cellStyle name="Normal 22 4" xfId="1277" xr:uid="{4241D64D-7F14-44B4-A3DF-ADBA81D93A46}"/>
    <cellStyle name="Normal 220" xfId="1308" xr:uid="{2B5837B8-06B0-4622-91E9-3006C6D3EF37}"/>
    <cellStyle name="Normal 221" xfId="1347" xr:uid="{BB53A422-2AE4-4E18-A850-0A00F624AA3A}"/>
    <cellStyle name="Normal 222" xfId="1349" xr:uid="{41E2327B-BF52-4D5D-BA33-EABF836C40FF}"/>
    <cellStyle name="Normal 223" xfId="1351" xr:uid="{DBB46AED-F28F-41B0-8E72-4F73CA847CB3}"/>
    <cellStyle name="Normal 224" xfId="1353" xr:uid="{AB26E6FF-8B97-4AC5-9BFD-A8BA27BB695D}"/>
    <cellStyle name="Normal 225" xfId="1354" xr:uid="{CE8B8836-DB0B-40D8-8544-BDC617182751}"/>
    <cellStyle name="Normal 226" xfId="1355" xr:uid="{9C5E5B66-CA19-41EF-AED1-DAA5B099CF6C}"/>
    <cellStyle name="Normal 227" xfId="1356" xr:uid="{84A47806-794E-456A-8A80-593C311C106D}"/>
    <cellStyle name="Normal 228" xfId="1357" xr:uid="{CBEB736F-6C95-4D62-90D5-FB2F7C99F47B}"/>
    <cellStyle name="Normal 229" xfId="1358" xr:uid="{60BC77B8-72D2-42A7-A824-18B394D2E06D}"/>
    <cellStyle name="Normal 23" xfId="164" xr:uid="{00000000-0005-0000-0000-0000A1000000}"/>
    <cellStyle name="Normal 23 2" xfId="1278" xr:uid="{A1DEB0CA-665F-49FD-BB8C-2D6C74CBC169}"/>
    <cellStyle name="Normal 230" xfId="1359" xr:uid="{C163114C-9F63-408D-9E80-DB6A54B17176}"/>
    <cellStyle name="Normal 231" xfId="1360" xr:uid="{52FAD29B-AC55-4A30-8578-2E2ED4E06D33}"/>
    <cellStyle name="Normal 232" xfId="1361" xr:uid="{EAF3E488-6898-4D1A-8535-261695915948}"/>
    <cellStyle name="Normal 233" xfId="1362" xr:uid="{6A37D1A7-17AB-4C6A-8E8D-8DB960393017}"/>
    <cellStyle name="Normal 234" xfId="1363" xr:uid="{94BF7589-0C19-4B34-86E8-8ABA3D511D76}"/>
    <cellStyle name="Normal 24" xfId="165" xr:uid="{00000000-0005-0000-0000-0000A2000000}"/>
    <cellStyle name="Normal 24 2" xfId="1279" xr:uid="{41185445-C574-4764-BDC9-1186CB3B36AE}"/>
    <cellStyle name="Normal 25" xfId="167" xr:uid="{00000000-0005-0000-0000-0000A3000000}"/>
    <cellStyle name="Normal 25 2" xfId="1280" xr:uid="{EF83841B-2A57-4762-B6D5-5D8713A21348}"/>
    <cellStyle name="Normal 26" xfId="168" xr:uid="{00000000-0005-0000-0000-0000A4000000}"/>
    <cellStyle name="Normal 26 2" xfId="1281" xr:uid="{F21FFED1-DFC2-4622-B529-3958DF4CCB5C}"/>
    <cellStyle name="Normal 27" xfId="169" xr:uid="{00000000-0005-0000-0000-0000A5000000}"/>
    <cellStyle name="Normal 27 2" xfId="1282" xr:uid="{2FE44D22-4078-4395-A650-0AE0D6F4F310}"/>
    <cellStyle name="Normal 279" xfId="766" xr:uid="{0D6CCF09-DDE5-47E0-BB70-1437863E072B}"/>
    <cellStyle name="Normal 279 2" xfId="1190" xr:uid="{A893A8B0-267E-4B38-96AC-00ECD508165F}"/>
    <cellStyle name="Normal 28" xfId="175" xr:uid="{00000000-0005-0000-0000-0000A6000000}"/>
    <cellStyle name="Normal 28 2" xfId="1283" xr:uid="{B6F0D573-12AF-4ADE-B389-AA6F1EF38F62}"/>
    <cellStyle name="Normal 29" xfId="177" xr:uid="{00000000-0005-0000-0000-0000A7000000}"/>
    <cellStyle name="Normal 29 2" xfId="1284" xr:uid="{929CB1AE-F011-4296-B62C-C4B3A891E523}"/>
    <cellStyle name="Normal 3" xfId="8" xr:uid="{00000000-0005-0000-0000-0000A8000000}"/>
    <cellStyle name="Normal 3 2" xfId="20" xr:uid="{00000000-0005-0000-0000-0000A9000000}"/>
    <cellStyle name="Normal 3 2 2" xfId="767" xr:uid="{79756EB3-D1C3-4579-B7D9-3BCF064F2099}"/>
    <cellStyle name="Normal 3 2 3" xfId="1192" xr:uid="{994AFD28-A44A-444F-B131-668125A5CF3C}"/>
    <cellStyle name="Normal 3 3" xfId="38" xr:uid="{00000000-0005-0000-0000-0000AA000000}"/>
    <cellStyle name="Normal 3 4" xfId="295" xr:uid="{00000000-0005-0000-0000-0000AB000000}"/>
    <cellStyle name="Normal 3 5" xfId="1191" xr:uid="{75A2BAE0-1FBC-40DB-9606-3C0512B681A4}"/>
    <cellStyle name="Normal 30" xfId="179" xr:uid="{00000000-0005-0000-0000-0000AC000000}"/>
    <cellStyle name="Normal 30 2" xfId="1285" xr:uid="{376F8EB2-9806-4CB5-BABD-E9EB5AA5F44F}"/>
    <cellStyle name="Normal 31" xfId="77" xr:uid="{00000000-0005-0000-0000-0000AD000000}"/>
    <cellStyle name="Normal 32" xfId="42" xr:uid="{00000000-0005-0000-0000-0000AE000000}"/>
    <cellStyle name="Normal 32 2" xfId="81" xr:uid="{00000000-0005-0000-0000-0000AF000000}"/>
    <cellStyle name="Normal 32 2 2" xfId="84" xr:uid="{00000000-0005-0000-0000-0000B0000000}"/>
    <cellStyle name="Normal 32 3" xfId="97" xr:uid="{00000000-0005-0000-0000-0000B1000000}"/>
    <cellStyle name="Normal 33" xfId="181" xr:uid="{00000000-0005-0000-0000-0000B2000000}"/>
    <cellStyle name="Normal 33 2" xfId="1286" xr:uid="{1811BCF9-94A9-4AEB-9FC4-4A9A83CC65A9}"/>
    <cellStyle name="Normal 34" xfId="183" xr:uid="{00000000-0005-0000-0000-0000B3000000}"/>
    <cellStyle name="Normal 35" xfId="186" xr:uid="{00000000-0005-0000-0000-0000B4000000}"/>
    <cellStyle name="Normal 36" xfId="123" xr:uid="{00000000-0005-0000-0000-0000B5000000}"/>
    <cellStyle name="Normal 37" xfId="98" xr:uid="{00000000-0005-0000-0000-0000B6000000}"/>
    <cellStyle name="Normal 38" xfId="109" xr:uid="{00000000-0005-0000-0000-0000B7000000}"/>
    <cellStyle name="Normal 39" xfId="196" xr:uid="{00000000-0005-0000-0000-0000B8000000}"/>
    <cellStyle name="Normal 4" xfId="7" xr:uid="{00000000-0005-0000-0000-0000B9000000}"/>
    <cellStyle name="Normal 4 2" xfId="83" xr:uid="{00000000-0005-0000-0000-0000BA000000}"/>
    <cellStyle name="Normal 4 2 2" xfId="131" xr:uid="{00000000-0005-0000-0000-0000BB000000}"/>
    <cellStyle name="Normal 4 2 2 2" xfId="1195" xr:uid="{B0C80723-F670-4E5A-B7B2-FBA6E541805E}"/>
    <cellStyle name="Normal 4 2 2 2 2 2 2 2_DBPL IPC-18" xfId="768" xr:uid="{3EADF52D-39BE-4241-B245-C61A27FE0080}"/>
    <cellStyle name="Normal 4 2 3" xfId="358" xr:uid="{00000000-0005-0000-0000-0000BC000000}"/>
    <cellStyle name="Normal 4 2 4" xfId="852" xr:uid="{4B064CB1-C094-432B-BA8F-6D062058E46A}"/>
    <cellStyle name="Normal 4 2 5" xfId="1194" xr:uid="{1537B663-EFA9-4080-9E88-3C7A46A1A0DB}"/>
    <cellStyle name="Normal 4 3" xfId="111" xr:uid="{00000000-0005-0000-0000-0000BD000000}"/>
    <cellStyle name="Normal 4 3 2" xfId="770" xr:uid="{4B1F6C12-CF0A-49CF-AFC5-C0F1D67DEDA3}"/>
    <cellStyle name="Normal 4 3 2 2" xfId="1197" xr:uid="{9C9F3EFE-6673-4070-A67E-3EC4B9965F44}"/>
    <cellStyle name="Normal 4 3 3" xfId="769" xr:uid="{D93FCBE9-263C-4F45-9929-6919306B49F3}"/>
    <cellStyle name="Normal 4 3 4" xfId="1196" xr:uid="{76ECDCA2-F441-4BF3-8A9B-8D2C2BFF98E8}"/>
    <cellStyle name="Normal 4 4" xfId="24" xr:uid="{00000000-0005-0000-0000-0000BE000000}"/>
    <cellStyle name="Normal 4 4 2" xfId="771" xr:uid="{3CEA0A65-670A-4230-9455-7C58586A62ED}"/>
    <cellStyle name="Normal 4 4 3" xfId="1198" xr:uid="{8B416583-5019-46E9-A60A-C9BD68C0549A}"/>
    <cellStyle name="Normal 4 5" xfId="772" xr:uid="{17283DBD-5FE0-45AC-A6ED-A80C47009BE6}"/>
    <cellStyle name="Normal 4 5 2" xfId="1199" xr:uid="{85463B32-738E-4115-96F2-051C4421BC13}"/>
    <cellStyle name="Normal 4 6" xfId="1193" xr:uid="{6E4F3151-4F8B-4515-9BFE-4F9756D4BD62}"/>
    <cellStyle name="Normal 4_BILL No. 5.00 CLAIMED M_SHEES (IPC-39) R" xfId="773" xr:uid="{5BED3A0D-69D0-46D0-93B1-7D03BC6A0FA3}"/>
    <cellStyle name="Normal 40" xfId="189" xr:uid="{00000000-0005-0000-0000-0000BF000000}"/>
    <cellStyle name="Normal 41" xfId="198" xr:uid="{00000000-0005-0000-0000-0000C0000000}"/>
    <cellStyle name="Normal 42" xfId="188" xr:uid="{00000000-0005-0000-0000-0000C1000000}"/>
    <cellStyle name="Normal 43" xfId="200" xr:uid="{00000000-0005-0000-0000-0000C2000000}"/>
    <cellStyle name="Normal 44" xfId="203" xr:uid="{00000000-0005-0000-0000-0000C3000000}"/>
    <cellStyle name="Normal 45" xfId="204" xr:uid="{00000000-0005-0000-0000-0000C4000000}"/>
    <cellStyle name="Normal 46" xfId="205" xr:uid="{00000000-0005-0000-0000-0000C5000000}"/>
    <cellStyle name="Normal 46 2" xfId="775" xr:uid="{968ADAE9-9FF2-476D-A340-2224BDAF6B18}"/>
    <cellStyle name="Normal 46 2 2" xfId="1201" xr:uid="{F31BFB3C-EA2F-4111-B2FC-E632FA118AC7}"/>
    <cellStyle name="Normal 46 3" xfId="774" xr:uid="{7F1FEF8B-3A4A-4FCB-A7A6-96F174A7EBAC}"/>
    <cellStyle name="Normal 46 4" xfId="1200" xr:uid="{549250CC-2BCF-4E33-9620-F8AEFC93C7D5}"/>
    <cellStyle name="Normal 47" xfId="185" xr:uid="{00000000-0005-0000-0000-0000C6000000}"/>
    <cellStyle name="Normal 48" xfId="184" xr:uid="{00000000-0005-0000-0000-0000C7000000}"/>
    <cellStyle name="Normal 48 2" xfId="776" xr:uid="{8E3E811B-73D3-4571-9594-5DAF3402CFD2}"/>
    <cellStyle name="Normal 48 3" xfId="1202" xr:uid="{9BB4A84B-EA08-4055-B88F-80CE4CCCDBC7}"/>
    <cellStyle name="Normal 49" xfId="192" xr:uid="{00000000-0005-0000-0000-0000C8000000}"/>
    <cellStyle name="Normal 5" xfId="14" xr:uid="{00000000-0005-0000-0000-0000C9000000}"/>
    <cellStyle name="Normal 5 2" xfId="34" xr:uid="{00000000-0005-0000-0000-0000CA000000}"/>
    <cellStyle name="Normal 5 2 2" xfId="117" xr:uid="{00000000-0005-0000-0000-0000CB000000}"/>
    <cellStyle name="Normal 5 2 2 2" xfId="777" xr:uid="{E8A69C74-7913-47B4-93B6-62DF6D4AF52B}"/>
    <cellStyle name="Normal 5 2 2 3" xfId="1204" xr:uid="{550976C7-EE8B-4BC9-B864-EFE0AB80508C}"/>
    <cellStyle name="Normal 5 2 3" xfId="778" xr:uid="{BB3DF04F-8DC2-4C6C-953C-1C3D9E90DC76}"/>
    <cellStyle name="Normal 5 2 3 2" xfId="1205" xr:uid="{98C80DD5-EC07-4BE5-BCB0-F4F3F4F4612C}"/>
    <cellStyle name="Normal 5 2 4" xfId="1203" xr:uid="{4680BD16-2C46-4362-8E15-CFFE5C7A327B}"/>
    <cellStyle name="Normal 5 200" xfId="779" xr:uid="{CEF45C36-F65C-465E-B487-C80EA77CF526}"/>
    <cellStyle name="Normal 5 200 2" xfId="780" xr:uid="{9A1DC68C-3B7F-487B-A9AF-410827047229}"/>
    <cellStyle name="Normal 5 200 2 2" xfId="1207" xr:uid="{201617C5-14A0-453E-8514-8F443C930365}"/>
    <cellStyle name="Normal 5 200 3" xfId="1206" xr:uid="{0F76516F-9E39-4CED-91D8-A4EC374CD536}"/>
    <cellStyle name="Normal 5 3" xfId="78" xr:uid="{00000000-0005-0000-0000-0000CC000000}"/>
    <cellStyle name="Normal 5 3 2" xfId="118" xr:uid="{00000000-0005-0000-0000-0000CD000000}"/>
    <cellStyle name="Normal 5 3 3" xfId="1208" xr:uid="{9CDD7B44-2556-4F7B-B033-4F1E4F73C840}"/>
    <cellStyle name="Normal 5 4" xfId="781" xr:uid="{3DA75107-1E6C-47B4-9DCD-B0FAE1626B32}"/>
    <cellStyle name="Normal 5 4 2" xfId="1209" xr:uid="{EC8F9C50-ACEC-4B16-A514-5AF7945CE15E}"/>
    <cellStyle name="Normal 5_BILL No. 5.00 CLAIMED M_SHEES (IPC-39) R" xfId="782" xr:uid="{B680EEB8-42F7-4892-B7A5-29D7C956A0B3}"/>
    <cellStyle name="Normal 50" xfId="208" xr:uid="{00000000-0005-0000-0000-0000CE000000}"/>
    <cellStyle name="Normal 51" xfId="212" xr:uid="{00000000-0005-0000-0000-0000CF000000}"/>
    <cellStyle name="Normal 51 2" xfId="1287" xr:uid="{F0EA2813-7468-49CF-A5C8-0D89C80A044D}"/>
    <cellStyle name="Normal 52" xfId="213" xr:uid="{00000000-0005-0000-0000-0000D0000000}"/>
    <cellStyle name="Normal 52 2" xfId="1288" xr:uid="{38003D1F-AB4B-43A1-BEAC-494F9C4A834F}"/>
    <cellStyle name="Normal 53" xfId="216" xr:uid="{00000000-0005-0000-0000-0000D1000000}"/>
    <cellStyle name="Normal 53 2" xfId="1289" xr:uid="{A2BC19C0-FB95-49FE-9150-FA9B974F9167}"/>
    <cellStyle name="Normal 54" xfId="218" xr:uid="{00000000-0005-0000-0000-0000D2000000}"/>
    <cellStyle name="Normal 55" xfId="226" xr:uid="{00000000-0005-0000-0000-0000D3000000}"/>
    <cellStyle name="Normal 56" xfId="229" xr:uid="{00000000-0005-0000-0000-0000D4000000}"/>
    <cellStyle name="Normal 57" xfId="222" xr:uid="{00000000-0005-0000-0000-0000D5000000}"/>
    <cellStyle name="Normal 58" xfId="234" xr:uid="{00000000-0005-0000-0000-0000D6000000}"/>
    <cellStyle name="Normal 59" xfId="230" xr:uid="{00000000-0005-0000-0000-0000D7000000}"/>
    <cellStyle name="Normal 6" xfId="25" xr:uid="{00000000-0005-0000-0000-0000D8000000}"/>
    <cellStyle name="Normal 6 2" xfId="79" xr:uid="{00000000-0005-0000-0000-0000D9000000}"/>
    <cellStyle name="Normal 6 2 2" xfId="119" xr:uid="{00000000-0005-0000-0000-0000DA000000}"/>
    <cellStyle name="Normal 6 2 2 2" xfId="783" xr:uid="{C0B1FD88-6A3A-4598-9AE0-61071952B443}"/>
    <cellStyle name="Normal 6 2 2 3" xfId="1212" xr:uid="{2D6006F7-8D4E-4F26-8C00-2F7C652E503D}"/>
    <cellStyle name="Normal 6 2 3" xfId="784" xr:uid="{C23EB8ED-DD3B-4C7A-ADA5-BCF94450BF6B}"/>
    <cellStyle name="Normal 6 2 3 2" xfId="1213" xr:uid="{1AA39F8B-C220-403F-AD77-1B18839EA952}"/>
    <cellStyle name="Normal 6 2 4" xfId="1211" xr:uid="{02E89F1B-F312-4CDC-A81B-EA3B82D89459}"/>
    <cellStyle name="Normal 6 2_BILL No. 5.00 CLAIMED M_SHEES (IPC-39) R" xfId="785" xr:uid="{2F4E5643-51AD-418A-8C49-778C34E1E5AE}"/>
    <cellStyle name="Normal 6 3" xfId="21" xr:uid="{00000000-0005-0000-0000-0000DB000000}"/>
    <cellStyle name="Normal 6 3 2" xfId="1214" xr:uid="{8B53A31D-ED31-4DD8-B469-89703158F775}"/>
    <cellStyle name="Normal 6 4" xfId="1210" xr:uid="{DD2B21B3-649E-4F0D-B286-406AA75581E2}"/>
    <cellStyle name="Normal 6_BBS_WC_CULVERTS" xfId="786" xr:uid="{502D3830-7ACD-4272-B683-C5B1C98988CF}"/>
    <cellStyle name="Normal 60" xfId="236" xr:uid="{00000000-0005-0000-0000-0000DC000000}"/>
    <cellStyle name="Normal 61" xfId="237" xr:uid="{00000000-0005-0000-0000-0000DD000000}"/>
    <cellStyle name="Normal 62" xfId="223" xr:uid="{00000000-0005-0000-0000-0000DE000000}"/>
    <cellStyle name="Normal 63" xfId="220" xr:uid="{00000000-0005-0000-0000-0000DF000000}"/>
    <cellStyle name="Normal 63 2" xfId="788" xr:uid="{F6E95597-003C-4480-B743-7798B61104D2}"/>
    <cellStyle name="Normal 63 2 2" xfId="1216" xr:uid="{42E3462D-DFC0-454E-8E08-13D3904490BB}"/>
    <cellStyle name="Normal 63 2 2 2 2" xfId="789" xr:uid="{BD25F501-6FD1-4CB3-81F7-A878E2A44F02}"/>
    <cellStyle name="Normal 63 2 2 2 2 2" xfId="790" xr:uid="{B69CEF51-E9A5-490C-9913-704C07E13498}"/>
    <cellStyle name="Normal 63 2 2 2 2 2 2" xfId="1218" xr:uid="{E9FD38F6-CF4D-48BD-90DD-32CBA01280A1}"/>
    <cellStyle name="Normal 63 2 2 2 2 3" xfId="1217" xr:uid="{E9F4D4B2-FC1F-4466-951E-8C2D008835B8}"/>
    <cellStyle name="Normal 63 3" xfId="787" xr:uid="{088EEC54-63AF-46C2-A571-5407976E22BF}"/>
    <cellStyle name="Normal 63 4" xfId="1215" xr:uid="{2865A2B9-A602-411B-BF5F-45A55FC4D91E}"/>
    <cellStyle name="Normal 64" xfId="232" xr:uid="{00000000-0005-0000-0000-0000E0000000}"/>
    <cellStyle name="Normal 65" xfId="239" xr:uid="{00000000-0005-0000-0000-0000E1000000}"/>
    <cellStyle name="Normal 66" xfId="242" xr:uid="{00000000-0005-0000-0000-0000E2000000}"/>
    <cellStyle name="Normal 67" xfId="247" xr:uid="{00000000-0005-0000-0000-0000E3000000}"/>
    <cellStyle name="Normal 67 2" xfId="1290" xr:uid="{9C9D1475-FF41-4667-9969-43344FD15A59}"/>
    <cellStyle name="Normal 68" xfId="249" xr:uid="{00000000-0005-0000-0000-0000E4000000}"/>
    <cellStyle name="Normal 69" xfId="255" xr:uid="{00000000-0005-0000-0000-0000E5000000}"/>
    <cellStyle name="Normal 7" xfId="23" xr:uid="{00000000-0005-0000-0000-0000E6000000}"/>
    <cellStyle name="Normal 7 2" xfId="99" xr:uid="{00000000-0005-0000-0000-0000E7000000}"/>
    <cellStyle name="Normal 7 2 2" xfId="115" xr:uid="{00000000-0005-0000-0000-0000E8000000}"/>
    <cellStyle name="Normal 7 2 3" xfId="128" xr:uid="{00000000-0005-0000-0000-0000E9000000}"/>
    <cellStyle name="Normal 7 3" xfId="106" xr:uid="{00000000-0005-0000-0000-0000EA000000}"/>
    <cellStyle name="Normal 7 4" xfId="1219" xr:uid="{70C691CA-9B83-4D12-A63B-02EB4074E081}"/>
    <cellStyle name="Normal 70" xfId="261" xr:uid="{00000000-0005-0000-0000-0000EB000000}"/>
    <cellStyle name="Normal 71" xfId="263" xr:uid="{00000000-0005-0000-0000-0000EC000000}"/>
    <cellStyle name="Normal 72" xfId="254" xr:uid="{00000000-0005-0000-0000-0000ED000000}"/>
    <cellStyle name="Normal 73" xfId="265" xr:uid="{00000000-0005-0000-0000-0000EE000000}"/>
    <cellStyle name="Normal 74" xfId="259" xr:uid="{00000000-0005-0000-0000-0000EF000000}"/>
    <cellStyle name="Normal 75" xfId="267" xr:uid="{00000000-0005-0000-0000-0000F0000000}"/>
    <cellStyle name="Normal 76" xfId="268" xr:uid="{00000000-0005-0000-0000-0000F1000000}"/>
    <cellStyle name="Normal 77" xfId="250" xr:uid="{00000000-0005-0000-0000-0000F2000000}"/>
    <cellStyle name="Normal 78" xfId="260" xr:uid="{00000000-0005-0000-0000-0000F3000000}"/>
    <cellStyle name="Normal 79" xfId="269" xr:uid="{00000000-0005-0000-0000-0000F4000000}"/>
    <cellStyle name="Normal 8" xfId="80" xr:uid="{00000000-0005-0000-0000-0000F5000000}"/>
    <cellStyle name="Normal 8 2" xfId="100" xr:uid="{00000000-0005-0000-0000-0000F6000000}"/>
    <cellStyle name="Normal 8 2 2" xfId="791" xr:uid="{BFAA23A0-E27B-401E-8BFC-9BE03F0AE7CB}"/>
    <cellStyle name="Normal 8 2 3" xfId="1221" xr:uid="{DFACEBBC-094C-4425-86C2-8D7D169BDAA2}"/>
    <cellStyle name="Normal 8 3" xfId="133" xr:uid="{00000000-0005-0000-0000-0000F7000000}"/>
    <cellStyle name="Normal 8 3 2" xfId="792" xr:uid="{3D11C51D-A016-4181-832D-D9F607BBA42B}"/>
    <cellStyle name="Normal 8 3 3" xfId="1222" xr:uid="{F9470A51-089F-43C0-B9FE-E1142B907060}"/>
    <cellStyle name="Normal 8 3 4" xfId="1291" xr:uid="{C366CD20-08B2-473E-95DD-785BEC0C4BF6}"/>
    <cellStyle name="Normal 8 4" xfId="171" xr:uid="{00000000-0005-0000-0000-0000F8000000}"/>
    <cellStyle name="Normal 8 4 2" xfId="1223" xr:uid="{BBBD9286-3FAF-4830-9BE9-63508F66C4E3}"/>
    <cellStyle name="Normal 8 5" xfId="343" xr:uid="{00000000-0005-0000-0000-0000F9000000}"/>
    <cellStyle name="Normal 8 6" xfId="1220" xr:uid="{5D9975D9-5A62-42BE-A053-D3A698B217C9}"/>
    <cellStyle name="Normal 8_BILL No. 5.00 CLAIMED M_SHEES (IPC-39) R" xfId="793" xr:uid="{6E08D18C-D36E-4577-AA4C-ED19D00EED85}"/>
    <cellStyle name="Normal 80" xfId="271" xr:uid="{00000000-0005-0000-0000-0000FA000000}"/>
    <cellStyle name="Normal 81" xfId="275" xr:uid="{00000000-0005-0000-0000-0000FB000000}"/>
    <cellStyle name="Normal 82" xfId="279" xr:uid="{00000000-0005-0000-0000-0000FC000000}"/>
    <cellStyle name="Normal 82 2" xfId="1292" xr:uid="{BFC2E91E-FCF6-4A6B-9C29-D112A41BAF4F}"/>
    <cellStyle name="Normal 83" xfId="280" xr:uid="{00000000-0005-0000-0000-0000FD000000}"/>
    <cellStyle name="Normal 83 2" xfId="1293" xr:uid="{AC7EACF4-E56D-4F5B-BA6C-B192F82340EE}"/>
    <cellStyle name="Normal 84" xfId="283" xr:uid="{00000000-0005-0000-0000-0000FE000000}"/>
    <cellStyle name="Normal 84 2" xfId="1294" xr:uid="{0E216F0B-55D7-4C9F-A028-1396A1D6C64F}"/>
    <cellStyle name="Normal 85" xfId="285" xr:uid="{00000000-0005-0000-0000-0000FF000000}"/>
    <cellStyle name="Normal 85 2" xfId="1295" xr:uid="{335C47FC-92F2-42EA-8C9A-6F3704C2C1B0}"/>
    <cellStyle name="Normal 86" xfId="287" xr:uid="{00000000-0005-0000-0000-000000010000}"/>
    <cellStyle name="Normal 86 2" xfId="1296" xr:uid="{9E366EDE-384C-4768-9863-D7658C756D3C}"/>
    <cellStyle name="Normal 87" xfId="289" xr:uid="{00000000-0005-0000-0000-000001010000}"/>
    <cellStyle name="Normal 87 2" xfId="1297" xr:uid="{7E24E5D8-5037-4491-963B-FB1E0ED3C5AE}"/>
    <cellStyle name="Normal 88" xfId="293" xr:uid="{00000000-0005-0000-0000-000002010000}"/>
    <cellStyle name="Normal 88 2" xfId="1298" xr:uid="{C6F2C8B1-B649-43D0-8E1F-B6A3D3E5C6E4}"/>
    <cellStyle name="Normal 89" xfId="294" xr:uid="{00000000-0005-0000-0000-000003010000}"/>
    <cellStyle name="Normal 89 2" xfId="1299" xr:uid="{B45C56C5-DA4E-4515-A6B2-01241F565AE1}"/>
    <cellStyle name="Normal 9" xfId="39" xr:uid="{00000000-0005-0000-0000-000004010000}"/>
    <cellStyle name="Normal 9 2" xfId="112" xr:uid="{00000000-0005-0000-0000-000005010000}"/>
    <cellStyle name="Normal 9 2 2" xfId="795" xr:uid="{14942C93-5213-40FB-9FFB-2C9F8AB65FF3}"/>
    <cellStyle name="Normal 9 2 3" xfId="1225" xr:uid="{2D9B92E3-695E-4CB4-A416-9CE80021ACCB}"/>
    <cellStyle name="Normal 9 3" xfId="796" xr:uid="{90F52637-8D61-4D39-AEE7-E8325CC1EF43}"/>
    <cellStyle name="Normal 9 3 2" xfId="797" xr:uid="{12533F03-142F-4B05-9314-82C10F5F1889}"/>
    <cellStyle name="Normal 9 3 2 2" xfId="1227" xr:uid="{B8208583-A6E3-45E4-9306-A01CD3E54D99}"/>
    <cellStyle name="Normal 9 3 3" xfId="1226" xr:uid="{4F950C9B-53C1-4D3C-B23D-2AE8F561F75E}"/>
    <cellStyle name="Normal 9 4" xfId="794" xr:uid="{1A0F1EEE-B8A3-4DBA-84B3-31CE2584407C}"/>
    <cellStyle name="Normal 9 4 6" xfId="798" xr:uid="{F13427AC-5F32-4BE9-835C-E045C1948CE7}"/>
    <cellStyle name="Normal 9 4 6 2" xfId="1228" xr:uid="{96343830-CFA1-4C66-9E43-719E79D2E512}"/>
    <cellStyle name="Normal 9 5" xfId="1224" xr:uid="{59746C69-9B97-40D3-B5C6-CAA774820452}"/>
    <cellStyle name="Normal 90" xfId="299" xr:uid="{00000000-0005-0000-0000-000006010000}"/>
    <cellStyle name="Normal 91" xfId="310" xr:uid="{00000000-0005-0000-0000-000007010000}"/>
    <cellStyle name="Normal 92" xfId="312" xr:uid="{00000000-0005-0000-0000-000008010000}"/>
    <cellStyle name="Normal 92 2 2 2" xfId="799" xr:uid="{4C57B7FF-7C81-4CED-8C8C-A26EABCECD92}"/>
    <cellStyle name="Normal 92 2 2 2 2" xfId="800" xr:uid="{C421304E-3CA0-49BE-8EDB-4255B645DCD6}"/>
    <cellStyle name="Normal 92 2 2 2 2 2" xfId="1230" xr:uid="{5E5EF9F0-518C-426D-BA44-1B676F2A38DA}"/>
    <cellStyle name="Normal 92 2 2 2 3" xfId="1229" xr:uid="{0F61C6EB-9BF2-4244-8D1E-580A50BFD4CE}"/>
    <cellStyle name="Normal 93" xfId="303" xr:uid="{00000000-0005-0000-0000-000009010000}"/>
    <cellStyle name="Normal 94" xfId="314" xr:uid="{00000000-0005-0000-0000-00000A010000}"/>
    <cellStyle name="Normal 95" xfId="309" xr:uid="{00000000-0005-0000-0000-00000B010000}"/>
    <cellStyle name="Normal 96" xfId="316" xr:uid="{00000000-0005-0000-0000-00000C010000}"/>
    <cellStyle name="Normal 96 2" xfId="801" xr:uid="{50A26B93-6A44-42E1-B4E0-53CB4F48CD2C}"/>
    <cellStyle name="Normal 96 2 2" xfId="802" xr:uid="{C77C0F5D-8AB9-4871-8F07-57CAD533CDAE}"/>
    <cellStyle name="Normal 96 2 2 2" xfId="803" xr:uid="{2121EE87-A558-4DE1-8BF2-FDC9901632F5}"/>
    <cellStyle name="Normal 96 2 2 2 2" xfId="1233" xr:uid="{D579A93A-8B4A-4568-9F98-0B82985EC69A}"/>
    <cellStyle name="Normal 96 2 2 3" xfId="1232" xr:uid="{B73DA786-D6B2-4F49-A674-594052DB6D44}"/>
    <cellStyle name="Normal 96 2 3" xfId="804" xr:uid="{BDA4CFCA-39AB-46C6-988C-7597B9E64834}"/>
    <cellStyle name="Normal 96 2 3 2" xfId="805" xr:uid="{FA8DF2B8-C162-44BE-AEEC-9D0D8B0903DF}"/>
    <cellStyle name="Normal 96 2 3 2 2" xfId="806" xr:uid="{2CA49098-F5ED-4F1C-B8FA-57CF172371A8}"/>
    <cellStyle name="Normal 96 2 3 2 2 2" xfId="1236" xr:uid="{050911D6-2DFF-4C3A-A0DE-842AAAD5F1AC}"/>
    <cellStyle name="Normal 96 2 3 2 3" xfId="1235" xr:uid="{F7E33082-D9DE-412E-8159-DF4666147107}"/>
    <cellStyle name="Normal 96 2 3 3" xfId="807" xr:uid="{3E094497-DA9C-41D0-A330-618186378CD9}"/>
    <cellStyle name="Normal 96 2 3 3 2" xfId="1237" xr:uid="{01912894-3B73-4B02-8098-0B88A0A36B59}"/>
    <cellStyle name="Normal 96 2 3 4" xfId="1234" xr:uid="{EB3A5919-D62A-4283-BA27-FF99B5980C82}"/>
    <cellStyle name="Normal 96 2 4" xfId="808" xr:uid="{82326F9E-98E0-44BA-B1F6-C850EC55600C}"/>
    <cellStyle name="Normal 96 2 4 2" xfId="1238" xr:uid="{9CA9C248-5833-4F3B-B522-9529C4601F1C}"/>
    <cellStyle name="Normal 96 2 5" xfId="1231" xr:uid="{029BE5D6-172F-494E-B576-5DCAACDAE953}"/>
    <cellStyle name="Normal 96 3 3" xfId="809" xr:uid="{57410523-20A2-4000-A9A1-9711987913CA}"/>
    <cellStyle name="Normal 96 3 3 2" xfId="810" xr:uid="{96377042-763A-4B52-BB70-EA4FE2603DFA}"/>
    <cellStyle name="Normal 96 3 3 2 2" xfId="811" xr:uid="{30187750-31F4-4600-A8E2-0AFE86569631}"/>
    <cellStyle name="Normal 96 3 3 2 2 2" xfId="1241" xr:uid="{26EBE101-F934-4E8A-93A1-D71B323D12F3}"/>
    <cellStyle name="Normal 96 3 3 2 3" xfId="1240" xr:uid="{D814AC17-C7F7-4238-8A86-7513D2DBBFB6}"/>
    <cellStyle name="Normal 96 3 3 3" xfId="812" xr:uid="{8448CB69-DA8B-4E3D-9FD9-4F5504744377}"/>
    <cellStyle name="Normal 96 3 3 3 2" xfId="1242" xr:uid="{BA11052B-36B4-41E6-BCD4-494D971C2255}"/>
    <cellStyle name="Normal 96 3 3 4" xfId="1239" xr:uid="{26F0F83A-95A2-4F8A-BC37-29B087819529}"/>
    <cellStyle name="Normal 97" xfId="317" xr:uid="{00000000-0005-0000-0000-00000D010000}"/>
    <cellStyle name="Normal 98" xfId="307" xr:uid="{00000000-0005-0000-0000-00000E010000}"/>
    <cellStyle name="Normal 99" xfId="298" xr:uid="{00000000-0005-0000-0000-00000F010000}"/>
    <cellStyle name="Percent" xfId="1" builtinId="5"/>
    <cellStyle name="Percent [2]" xfId="146" xr:uid="{00000000-0005-0000-0000-000011010000}"/>
    <cellStyle name="Percent 10" xfId="178" xr:uid="{00000000-0005-0000-0000-000012010000}"/>
    <cellStyle name="Percent 100" xfId="348" xr:uid="{00000000-0005-0000-0000-000013010000}"/>
    <cellStyle name="Percent 101" xfId="347" xr:uid="{00000000-0005-0000-0000-000014010000}"/>
    <cellStyle name="Percent 102" xfId="373" xr:uid="{00000000-0005-0000-0000-000015010000}"/>
    <cellStyle name="Percent 103" xfId="374" xr:uid="{00000000-0005-0000-0000-000016010000}"/>
    <cellStyle name="Percent 104" xfId="376" xr:uid="{00000000-0005-0000-0000-000017010000}"/>
    <cellStyle name="Percent 105" xfId="377" xr:uid="{00000000-0005-0000-0000-000018010000}"/>
    <cellStyle name="Percent 106" xfId="378" xr:uid="{00000000-0005-0000-0000-000019010000}"/>
    <cellStyle name="Percent 107" xfId="367" xr:uid="{00000000-0005-0000-0000-00001A010000}"/>
    <cellStyle name="Percent 107 2" xfId="1300" xr:uid="{78675CE4-9396-4AF0-A0E3-05FC8F8E292E}"/>
    <cellStyle name="Percent 108" xfId="380" xr:uid="{00000000-0005-0000-0000-00001B010000}"/>
    <cellStyle name="Percent 109" xfId="381" xr:uid="{00000000-0005-0000-0000-00001C010000}"/>
    <cellStyle name="Percent 11" xfId="180" xr:uid="{00000000-0005-0000-0000-00001D010000}"/>
    <cellStyle name="Percent 110" xfId="387" xr:uid="{00000000-0005-0000-0000-00001E010000}"/>
    <cellStyle name="Percent 111" xfId="397" xr:uid="{00000000-0005-0000-0000-00001F010000}"/>
    <cellStyle name="Percent 112" xfId="398" xr:uid="{00000000-0005-0000-0000-000020010000}"/>
    <cellStyle name="Percent 113" xfId="399" xr:uid="{00000000-0005-0000-0000-000021010000}"/>
    <cellStyle name="Percent 114" xfId="393" xr:uid="{00000000-0005-0000-0000-000022010000}"/>
    <cellStyle name="Percent 115" xfId="401" xr:uid="{00000000-0005-0000-0000-000023010000}"/>
    <cellStyle name="Percent 116" xfId="407" xr:uid="{00000000-0005-0000-0000-000024010000}"/>
    <cellStyle name="Percent 117" xfId="409" xr:uid="{00000000-0005-0000-0000-000025010000}"/>
    <cellStyle name="Percent 118" xfId="392" xr:uid="{00000000-0005-0000-0000-000026010000}"/>
    <cellStyle name="Percent 119" xfId="391" xr:uid="{00000000-0005-0000-0000-000027010000}"/>
    <cellStyle name="Percent 12" xfId="182" xr:uid="{00000000-0005-0000-0000-000028010000}"/>
    <cellStyle name="Percent 120" xfId="411" xr:uid="{00000000-0005-0000-0000-000029010000}"/>
    <cellStyle name="Percent 121" xfId="414" xr:uid="{00000000-0005-0000-0000-00002A010000}"/>
    <cellStyle name="Percent 122" xfId="390" xr:uid="{00000000-0005-0000-0000-00002B010000}"/>
    <cellStyle name="Percent 123" xfId="417" xr:uid="{00000000-0005-0000-0000-00002C010000}"/>
    <cellStyle name="Percent 124" xfId="418" xr:uid="{00000000-0005-0000-0000-00002D010000}"/>
    <cellStyle name="Percent 125" xfId="420" xr:uid="{00000000-0005-0000-0000-00002E010000}"/>
    <cellStyle name="Percent 126" xfId="421" xr:uid="{00000000-0005-0000-0000-00002F010000}"/>
    <cellStyle name="Percent 127" xfId="422" xr:uid="{00000000-0005-0000-0000-000030010000}"/>
    <cellStyle name="Percent 128" xfId="423" xr:uid="{00000000-0005-0000-0000-000031010000}"/>
    <cellStyle name="Percent 129" xfId="429" xr:uid="{00000000-0005-0000-0000-000032010000}"/>
    <cellStyle name="Percent 13" xfId="194" xr:uid="{00000000-0005-0000-0000-000033010000}"/>
    <cellStyle name="Percent 130" xfId="444" xr:uid="{93BD22E0-7E8E-4522-85DA-626F5B626F23}"/>
    <cellStyle name="Percent 131" xfId="432" xr:uid="{50D1C0DE-7195-4194-ACBE-1BC2E1BC8CD1}"/>
    <cellStyle name="Percent 132" xfId="433" xr:uid="{EFE70CA1-AD57-479E-AE7E-59188E19F27C}"/>
    <cellStyle name="Percent 133" xfId="448" xr:uid="{6DD0AAED-B812-4C69-8166-53B68B48C494}"/>
    <cellStyle name="Percent 134" xfId="443" xr:uid="{E4AF6ED1-5C04-42C2-8DD4-AFE8D4C0E279}"/>
    <cellStyle name="Percent 135" xfId="442" xr:uid="{329F720C-C8C8-40E0-B113-91E73A469898}"/>
    <cellStyle name="Percent 136" xfId="451" xr:uid="{74B52773-D89B-49C5-A1D3-543C2F2A8ED8}"/>
    <cellStyle name="Percent 137" xfId="454" xr:uid="{37672900-893D-4FAF-96DB-7993491A7300}"/>
    <cellStyle name="Percent 138" xfId="438" xr:uid="{30971ABF-DC4E-4841-90A3-FDD2281BB928}"/>
    <cellStyle name="Percent 139" xfId="435" xr:uid="{17DCBCBD-E3E8-441C-9D0F-C340CFDDC0DA}"/>
    <cellStyle name="Percent 14" xfId="195" xr:uid="{00000000-0005-0000-0000-000034010000}"/>
    <cellStyle name="Percent 140" xfId="453" xr:uid="{C11FA5DA-C66C-4F05-8B8A-927A61B47FE3}"/>
    <cellStyle name="Percent 141" xfId="459" xr:uid="{0872799A-1366-4C0B-BBB1-DC0E6B93EA5A}"/>
    <cellStyle name="Percent 142" xfId="460" xr:uid="{FDD9F721-8AC3-4B7E-8944-3AE3CB897918}"/>
    <cellStyle name="Percent 143" xfId="461" xr:uid="{F876571B-9A6A-4B19-81F3-E6DE8B75F230}"/>
    <cellStyle name="Percent 144" xfId="463" xr:uid="{F51F4F45-4694-4BE9-810A-2E52B6366BA9}"/>
    <cellStyle name="Percent 145" xfId="465" xr:uid="{0C5A31D5-C590-4277-884E-76B77FCF4058}"/>
    <cellStyle name="Percent 146" xfId="466" xr:uid="{F11EC310-1364-4D9E-B635-2BB8990F2339}"/>
    <cellStyle name="Percent 147" xfId="467" xr:uid="{1F8F8854-194E-4800-83C7-D9FF17800DA0}"/>
    <cellStyle name="Percent 148" xfId="468" xr:uid="{5475E640-B94C-4BD4-BDA4-B5205C3D3727}"/>
    <cellStyle name="Percent 149" xfId="831" xr:uid="{9822E775-031A-4E5A-9A62-FC601E1C7445}"/>
    <cellStyle name="Percent 15" xfId="190" xr:uid="{00000000-0005-0000-0000-000035010000}"/>
    <cellStyle name="Percent 150" xfId="834" xr:uid="{13A353CB-F91F-4FFB-9F14-CEF8DFCF6200}"/>
    <cellStyle name="Percent 151" xfId="836" xr:uid="{9E47FE75-33BD-49EC-B2B0-20DD8E06B9B9}"/>
    <cellStyle name="Percent 152" xfId="838" xr:uid="{CFC34E3F-DDE2-4C5D-B20A-0F3F3C372762}"/>
    <cellStyle name="Percent 153" xfId="850" xr:uid="{251517B9-368B-40B9-9F2D-B4E663108345}"/>
    <cellStyle name="Percent 154" xfId="847" xr:uid="{8AFFAA68-D86C-43C8-9763-555F7B8F669D}"/>
    <cellStyle name="Percent 155" xfId="843" xr:uid="{11B87A13-0259-4096-A673-B68237783D13}"/>
    <cellStyle name="Percent 156" xfId="846" xr:uid="{747423E3-CB25-4879-823C-23944B019D10}"/>
    <cellStyle name="Percent 157" xfId="858" xr:uid="{79EB0798-2D84-495B-92AB-823AC6741D42}"/>
    <cellStyle name="Percent 158" xfId="856" xr:uid="{34073122-3731-4A82-B6C1-D6F659673EE3}"/>
    <cellStyle name="Percent 159" xfId="842" xr:uid="{C70D22E3-3A6A-486A-9674-BF76885222AA}"/>
    <cellStyle name="Percent 16" xfId="197" xr:uid="{00000000-0005-0000-0000-000036010000}"/>
    <cellStyle name="Percent 160" xfId="862" xr:uid="{7368E091-3122-4413-8244-86FBB6EB9C5E}"/>
    <cellStyle name="Percent 161" xfId="864" xr:uid="{14021966-CB72-438C-8F0F-DAA50EBD1B5F}"/>
    <cellStyle name="Percent 162" xfId="861" xr:uid="{CCA772B0-13A2-41A6-ACF3-AC79B69B164D}"/>
    <cellStyle name="Percent 163" xfId="855" xr:uid="{1335E397-8A18-48AF-8C35-A51D275386EE}"/>
    <cellStyle name="Percent 164" xfId="867" xr:uid="{D61F1B6D-CC86-496C-A4C3-784908D77341}"/>
    <cellStyle name="Percent 165" xfId="869" xr:uid="{12D55A52-AC6D-4A47-9764-AC685B0106CF}"/>
    <cellStyle name="Percent 166" xfId="871" xr:uid="{C3E02725-EFAC-4BBE-8A3E-44D410DBDF33}"/>
    <cellStyle name="Percent 167" xfId="875" xr:uid="{83B0E425-BF48-4576-BAC8-9E35F97058EA}"/>
    <cellStyle name="Percent 168" xfId="876" xr:uid="{2F90E7D4-F76E-4D1A-A527-EA69E7BC14DB}"/>
    <cellStyle name="Percent 169" xfId="878" xr:uid="{01E8128F-A2A7-4B3C-8A36-FF7CF7839738}"/>
    <cellStyle name="Percent 17" xfId="191" xr:uid="{00000000-0005-0000-0000-000037010000}"/>
    <cellStyle name="Percent 170" xfId="879" xr:uid="{D6C89670-A808-49AE-9E6B-CE058D026648}"/>
    <cellStyle name="Percent 171" xfId="880" xr:uid="{13AF938D-8425-4421-9E2E-AF8ADF9BE486}"/>
    <cellStyle name="Percent 172" xfId="882" xr:uid="{390D9A11-EBF7-4BDF-A142-95C0DB6B0170}"/>
    <cellStyle name="Percent 173" xfId="884" xr:uid="{C587E8E4-D49F-4EDD-875E-8CEF53EAADCA}"/>
    <cellStyle name="Percent 174" xfId="1304" xr:uid="{38DADB47-DD75-40B4-AF39-5B13749F0C02}"/>
    <cellStyle name="Percent 175" xfId="1305" xr:uid="{199C491B-4F97-469E-A65C-E8B17BCA65B1}"/>
    <cellStyle name="Percent 176" xfId="1321" xr:uid="{2BCB51C1-58C5-4534-960A-7FDCE17F611B}"/>
    <cellStyle name="Percent 177" xfId="1317" xr:uid="{B3C8332D-E75F-40D1-8EDC-1A926AD70990}"/>
    <cellStyle name="Percent 178" xfId="1309" xr:uid="{A6D7A6BB-4163-4637-8538-53BF4BE512CE}"/>
    <cellStyle name="Percent 179" xfId="1316" xr:uid="{3720F364-F4B6-42E5-A1ED-44BF14E380F2}"/>
    <cellStyle name="Percent 18" xfId="199" xr:uid="{00000000-0005-0000-0000-000038010000}"/>
    <cellStyle name="Percent 180" xfId="1325" xr:uid="{1EFEC80D-4B6A-4E29-AA36-E0266AF1EBDF}"/>
    <cellStyle name="Percent 181" xfId="1313" xr:uid="{4A1050A1-6CEA-4F74-BEE8-C1812A378590}"/>
    <cellStyle name="Percent 182" xfId="1307" xr:uid="{7CF8AFD5-BB56-4180-834D-30E6D7071620}"/>
    <cellStyle name="Percent 183" xfId="1328" xr:uid="{1CE2140D-8F0F-42B7-BDDF-2147DFFACC48}"/>
    <cellStyle name="Percent 184" xfId="1331" xr:uid="{4D4A9DBC-51FC-4406-A320-F1F085AE1255}"/>
    <cellStyle name="Percent 185" xfId="1330" xr:uid="{2F5B47D2-7869-45D6-936D-960A74872A92}"/>
    <cellStyle name="Percent 186" xfId="1320" xr:uid="{939AFE48-DFAE-434C-B7D5-B84D1797CE32}"/>
    <cellStyle name="Percent 187" xfId="1333" xr:uid="{B307456B-3FA5-40D0-94E7-C2190AFDA47B}"/>
    <cellStyle name="Percent 188" xfId="1336" xr:uid="{7B77155D-13D8-4281-A5AC-5D6694BF79FD}"/>
    <cellStyle name="Percent 189" xfId="1335" xr:uid="{160AC721-5A24-4F5D-A7D5-4B1AC7A28E16}"/>
    <cellStyle name="Percent 19" xfId="201" xr:uid="{00000000-0005-0000-0000-000039010000}"/>
    <cellStyle name="Percent 190" xfId="1329" xr:uid="{032F4138-7FF2-4D29-80FF-3DC77BED030E}"/>
    <cellStyle name="Percent 191" xfId="1340" xr:uid="{6C7F7EDE-94DD-44B1-807E-30006DC02A6C}"/>
    <cellStyle name="Percent 192" xfId="1342" xr:uid="{7768FB2F-4421-4949-8D0E-50BCC54432E2}"/>
    <cellStyle name="Percent 193" xfId="1343" xr:uid="{A4E07FE3-4EB4-4003-9D7A-3C87F0FA91F6}"/>
    <cellStyle name="Percent 194" xfId="1344" xr:uid="{48D80439-3FA9-4FD6-8674-C642013C65FF}"/>
    <cellStyle name="Percent 195" xfId="1345" xr:uid="{DFEF2D0F-17B5-4003-BE51-3315E1F1D696}"/>
    <cellStyle name="Percent 196" xfId="1348" xr:uid="{347BDCB8-D4D1-4E2D-A81E-ED8E441CD44C}"/>
    <cellStyle name="Percent 197" xfId="1350" xr:uid="{721C2847-C6C5-465E-8723-59B58AFEB42D}"/>
    <cellStyle name="Percent 2" xfId="10" xr:uid="{00000000-0005-0000-0000-00003A010000}"/>
    <cellStyle name="Percent 2 2" xfId="12" xr:uid="{00000000-0005-0000-0000-00003B010000}"/>
    <cellStyle name="Percent 2 2 2" xfId="814" xr:uid="{0741AB8C-3D4A-4210-8060-3F99ADDDED3A}"/>
    <cellStyle name="Percent 2 2 2 2" xfId="1245" xr:uid="{4DCF03D5-4675-41FD-A1E8-C80FFF4383AB}"/>
    <cellStyle name="Percent 2 2 3" xfId="813" xr:uid="{75178A28-4557-4F60-B47C-CFB077A4D6CD}"/>
    <cellStyle name="Percent 2 2 4" xfId="1244" xr:uid="{05A2CD69-394E-4620-B344-51EDE05D8226}"/>
    <cellStyle name="Percent 2 3" xfId="31" xr:uid="{00000000-0005-0000-0000-00003C010000}"/>
    <cellStyle name="Percent 2 3 2" xfId="85" xr:uid="{00000000-0005-0000-0000-00003D010000}"/>
    <cellStyle name="Percent 2 3 3" xfId="1246" xr:uid="{5A9C3644-EB20-4FB7-B811-4D6A25FCEAE7}"/>
    <cellStyle name="Percent 2 35" xfId="815" xr:uid="{72994DA6-54EA-4F0D-8F78-C2B523902B58}"/>
    <cellStyle name="Percent 2 35 2" xfId="1247" xr:uid="{C4102DE2-6B2E-41A8-B4C9-45CABD2B4350}"/>
    <cellStyle name="Percent 2 4" xfId="32" xr:uid="{00000000-0005-0000-0000-00003E010000}"/>
    <cellStyle name="Percent 2 4 2" xfId="132" xr:uid="{00000000-0005-0000-0000-00003F010000}"/>
    <cellStyle name="Percent 2 4 3" xfId="816" xr:uid="{09BF29CD-7905-48F2-971F-A9D0140F7A77}"/>
    <cellStyle name="Percent 2 4 4" xfId="1248" xr:uid="{944C47EC-CCCE-4B4B-B14B-582A3AF3AF1D}"/>
    <cellStyle name="Percent 2 5" xfId="37" xr:uid="{00000000-0005-0000-0000-000040010000}"/>
    <cellStyle name="Percent 2 6" xfId="162" xr:uid="{00000000-0005-0000-0000-000041010000}"/>
    <cellStyle name="Percent 2 6 2" xfId="853" xr:uid="{6FDCA447-6F17-4FF1-BEA7-3028DF990D4E}"/>
    <cellStyle name="Percent 2 6 3" xfId="1301" xr:uid="{0DA96491-ABB7-441B-A3A5-E0D2BC8BCE14}"/>
    <cellStyle name="Percent 2 7" xfId="282" xr:uid="{00000000-0005-0000-0000-000042010000}"/>
    <cellStyle name="Percent 2 8" xfId="296" xr:uid="{00000000-0005-0000-0000-000043010000}"/>
    <cellStyle name="Percent 2 9" xfId="1243" xr:uid="{A6E299EE-52CB-4CFF-83A1-B5586F64310B}"/>
    <cellStyle name="Percent 20" xfId="193" xr:uid="{00000000-0005-0000-0000-000044010000}"/>
    <cellStyle name="Percent 21" xfId="202" xr:uid="{00000000-0005-0000-0000-000045010000}"/>
    <cellStyle name="Percent 22" xfId="187" xr:uid="{00000000-0005-0000-0000-000046010000}"/>
    <cellStyle name="Percent 22 2 2 2 2" xfId="817" xr:uid="{8D556427-81F7-4EC9-BC4D-1F8E1F7EC35C}"/>
    <cellStyle name="Percent 22 2 2 2 2 2" xfId="818" xr:uid="{E7D99007-F391-4B37-A338-452D60F58658}"/>
    <cellStyle name="Percent 22 2 2 2 2 2 2" xfId="1250" xr:uid="{0DEA0A3C-B9B5-45BF-9417-879EA5FE733E}"/>
    <cellStyle name="Percent 22 2 2 2 2 3" xfId="1249" xr:uid="{723B5472-DA90-40A2-91C5-3BFD6272855A}"/>
    <cellStyle name="Percent 23" xfId="206" xr:uid="{00000000-0005-0000-0000-000047010000}"/>
    <cellStyle name="Percent 24" xfId="207" xr:uid="{00000000-0005-0000-0000-000048010000}"/>
    <cellStyle name="Percent 25" xfId="209" xr:uid="{00000000-0005-0000-0000-000049010000}"/>
    <cellStyle name="Percent 26" xfId="210" xr:uid="{00000000-0005-0000-0000-00004A010000}"/>
    <cellStyle name="Percent 27" xfId="211" xr:uid="{00000000-0005-0000-0000-00004B010000}"/>
    <cellStyle name="Percent 28" xfId="214" xr:uid="{00000000-0005-0000-0000-00004C010000}"/>
    <cellStyle name="Percent 29" xfId="215" xr:uid="{00000000-0005-0000-0000-00004D010000}"/>
    <cellStyle name="Percent 3" xfId="30" xr:uid="{00000000-0005-0000-0000-00004E010000}"/>
    <cellStyle name="Percent 3 2" xfId="35" xr:uid="{00000000-0005-0000-0000-00004F010000}"/>
    <cellStyle name="Percent 3 3" xfId="120" xr:uid="{00000000-0005-0000-0000-000050010000}"/>
    <cellStyle name="Percent 3 4" xfId="170" xr:uid="{00000000-0005-0000-0000-000051010000}"/>
    <cellStyle name="Percent 3 5" xfId="819" xr:uid="{5C22EEE2-F8D5-44EC-8821-CB77E66610E2}"/>
    <cellStyle name="Percent 3 6" xfId="1251" xr:uid="{36D75050-DEF7-44FB-B6AF-3BEDC48393F5}"/>
    <cellStyle name="Percent 30" xfId="217" xr:uid="{00000000-0005-0000-0000-000052010000}"/>
    <cellStyle name="Percent 31" xfId="225" xr:uid="{00000000-0005-0000-0000-000053010000}"/>
    <cellStyle name="Percent 32" xfId="228" xr:uid="{00000000-0005-0000-0000-000054010000}"/>
    <cellStyle name="Percent 33" xfId="219" xr:uid="{00000000-0005-0000-0000-000055010000}"/>
    <cellStyle name="Percent 34" xfId="231" xr:uid="{00000000-0005-0000-0000-000056010000}"/>
    <cellStyle name="Percent 35" xfId="224" xr:uid="{00000000-0005-0000-0000-000057010000}"/>
    <cellStyle name="Percent 36" xfId="235" xr:uid="{00000000-0005-0000-0000-000058010000}"/>
    <cellStyle name="Percent 37" xfId="221" xr:uid="{00000000-0005-0000-0000-000059010000}"/>
    <cellStyle name="Percent 38" xfId="233" xr:uid="{00000000-0005-0000-0000-00005A010000}"/>
    <cellStyle name="Percent 39" xfId="238" xr:uid="{00000000-0005-0000-0000-00005B010000}"/>
    <cellStyle name="Percent 4" xfId="104" xr:uid="{00000000-0005-0000-0000-00005C010000}"/>
    <cellStyle name="Percent 4 2" xfId="121" xr:uid="{00000000-0005-0000-0000-00005D010000}"/>
    <cellStyle name="Percent 4 3" xfId="820" xr:uid="{CEFCC59C-8D05-4333-A158-0D5D2CAF6C4D}"/>
    <cellStyle name="Percent 4 4" xfId="1252" xr:uid="{CBD683F1-C17F-4C27-A137-7CCCE7BA4DEA}"/>
    <cellStyle name="Percent 40" xfId="240" xr:uid="{00000000-0005-0000-0000-00005E010000}"/>
    <cellStyle name="Percent 41" xfId="241" xr:uid="{00000000-0005-0000-0000-00005F010000}"/>
    <cellStyle name="Percent 42" xfId="243" xr:uid="{00000000-0005-0000-0000-000060010000}"/>
    <cellStyle name="Percent 43" xfId="244" xr:uid="{00000000-0005-0000-0000-000061010000}"/>
    <cellStyle name="Percent 44" xfId="245" xr:uid="{00000000-0005-0000-0000-000062010000}"/>
    <cellStyle name="Percent 45" xfId="248" xr:uid="{00000000-0005-0000-0000-000063010000}"/>
    <cellStyle name="Percent 46" xfId="256" xr:uid="{00000000-0005-0000-0000-000064010000}"/>
    <cellStyle name="Percent 47" xfId="258" xr:uid="{00000000-0005-0000-0000-000065010000}"/>
    <cellStyle name="Percent 48" xfId="262" xr:uid="{00000000-0005-0000-0000-000066010000}"/>
    <cellStyle name="Percent 49" xfId="252" xr:uid="{00000000-0005-0000-0000-000067010000}"/>
    <cellStyle name="Percent 5" xfId="105" xr:uid="{00000000-0005-0000-0000-000068010000}"/>
    <cellStyle name="Percent 5 2" xfId="114" xr:uid="{00000000-0005-0000-0000-000069010000}"/>
    <cellStyle name="Percent 5 3" xfId="821" xr:uid="{05601C9A-C4C0-4166-948D-298FAED6F1B6}"/>
    <cellStyle name="Percent 5 4" xfId="1253" xr:uid="{3888D553-6F05-485A-8389-32BD7899E6C3}"/>
    <cellStyle name="Percent 50" xfId="251" xr:uid="{00000000-0005-0000-0000-00006A010000}"/>
    <cellStyle name="Percent 51" xfId="257" xr:uid="{00000000-0005-0000-0000-00006B010000}"/>
    <cellStyle name="Percent 52" xfId="266" xr:uid="{00000000-0005-0000-0000-00006C010000}"/>
    <cellStyle name="Percent 53" xfId="253" xr:uid="{00000000-0005-0000-0000-00006D010000}"/>
    <cellStyle name="Percent 54" xfId="264" xr:uid="{00000000-0005-0000-0000-00006E010000}"/>
    <cellStyle name="Percent 55" xfId="270" xr:uid="{00000000-0005-0000-0000-00006F010000}"/>
    <cellStyle name="Percent 56" xfId="272" xr:uid="{00000000-0005-0000-0000-000070010000}"/>
    <cellStyle name="Percent 57" xfId="273" xr:uid="{00000000-0005-0000-0000-000071010000}"/>
    <cellStyle name="Percent 58" xfId="274" xr:uid="{00000000-0005-0000-0000-000072010000}"/>
    <cellStyle name="Percent 59" xfId="276" xr:uid="{00000000-0005-0000-0000-000073010000}"/>
    <cellStyle name="Percent 6" xfId="166" xr:uid="{00000000-0005-0000-0000-000074010000}"/>
    <cellStyle name="Percent 6 2" xfId="822" xr:uid="{A3F3B56A-9A7A-4355-9D3B-6A1DB787C955}"/>
    <cellStyle name="Percent 6 3" xfId="1254" xr:uid="{9EFED72B-B194-4E52-9BE9-C65E9C252CA2}"/>
    <cellStyle name="Percent 6 4" xfId="1302" xr:uid="{6EE9292A-53A6-466E-BE2A-769D73F8550B}"/>
    <cellStyle name="Percent 60" xfId="277" xr:uid="{00000000-0005-0000-0000-000075010000}"/>
    <cellStyle name="Percent 61" xfId="278" xr:uid="{00000000-0005-0000-0000-000076010000}"/>
    <cellStyle name="Percent 62" xfId="281" xr:uid="{00000000-0005-0000-0000-000077010000}"/>
    <cellStyle name="Percent 63" xfId="284" xr:uid="{00000000-0005-0000-0000-000078010000}"/>
    <cellStyle name="Percent 64" xfId="286" xr:uid="{00000000-0005-0000-0000-000079010000}"/>
    <cellStyle name="Percent 65" xfId="288" xr:uid="{00000000-0005-0000-0000-00007A010000}"/>
    <cellStyle name="Percent 66" xfId="290" xr:uid="{00000000-0005-0000-0000-00007B010000}"/>
    <cellStyle name="Percent 67" xfId="291" xr:uid="{00000000-0005-0000-0000-00007C010000}"/>
    <cellStyle name="Percent 68" xfId="292" xr:uid="{00000000-0005-0000-0000-00007D010000}"/>
    <cellStyle name="Percent 69" xfId="308" xr:uid="{00000000-0005-0000-0000-00007E010000}"/>
    <cellStyle name="Percent 7" xfId="172" xr:uid="{00000000-0005-0000-0000-00007F010000}"/>
    <cellStyle name="Percent 7 2" xfId="823" xr:uid="{95958FE9-2874-48D5-AD45-0E1B4EBAB541}"/>
    <cellStyle name="Percent 7 3" xfId="1255" xr:uid="{3E6AB3B2-B86B-4DFE-A466-A062F4890E97}"/>
    <cellStyle name="Percent 70" xfId="311" xr:uid="{00000000-0005-0000-0000-000080010000}"/>
    <cellStyle name="Percent 71" xfId="305" xr:uid="{00000000-0005-0000-0000-000081010000}"/>
    <cellStyle name="Percent 72" xfId="300" xr:uid="{00000000-0005-0000-0000-000082010000}"/>
    <cellStyle name="Percent 73" xfId="306" xr:uid="{00000000-0005-0000-0000-000083010000}"/>
    <cellStyle name="Percent 74" xfId="315" xr:uid="{00000000-0005-0000-0000-000084010000}"/>
    <cellStyle name="Percent 75" xfId="304" xr:uid="{00000000-0005-0000-0000-000085010000}"/>
    <cellStyle name="Percent 76" xfId="313" xr:uid="{00000000-0005-0000-0000-000086010000}"/>
    <cellStyle name="Percent 77" xfId="301" xr:uid="{00000000-0005-0000-0000-000087010000}"/>
    <cellStyle name="Percent 78" xfId="319" xr:uid="{00000000-0005-0000-0000-000088010000}"/>
    <cellStyle name="Percent 79" xfId="320" xr:uid="{00000000-0005-0000-0000-000089010000}"/>
    <cellStyle name="Percent 8" xfId="173" xr:uid="{00000000-0005-0000-0000-00008A010000}"/>
    <cellStyle name="Percent 8 2" xfId="825" xr:uid="{7A2094C3-16AE-4B3E-BBD8-DDF2D51DD68F}"/>
    <cellStyle name="Percent 8 2 2" xfId="1257" xr:uid="{8924DF41-82D8-472E-8A1C-FCA3920AEEF1}"/>
    <cellStyle name="Percent 8 3" xfId="824" xr:uid="{9197BF8B-2192-4874-8CC9-C21C51BDE77E}"/>
    <cellStyle name="Percent 8 4" xfId="1256" xr:uid="{DF9D9197-0845-4479-920B-442839F85D11}"/>
    <cellStyle name="Percent 80" xfId="321" xr:uid="{00000000-0005-0000-0000-00008B010000}"/>
    <cellStyle name="Percent 81" xfId="323" xr:uid="{00000000-0005-0000-0000-00008C010000}"/>
    <cellStyle name="Percent 82" xfId="324" xr:uid="{00000000-0005-0000-0000-00008D010000}"/>
    <cellStyle name="Percent 83" xfId="327" xr:uid="{00000000-0005-0000-0000-00008E010000}"/>
    <cellStyle name="Percent 84" xfId="326" xr:uid="{00000000-0005-0000-0000-00008F010000}"/>
    <cellStyle name="Percent 84 2" xfId="1303" xr:uid="{A5E211F9-1028-4609-8103-A3AB79BEF36A}"/>
    <cellStyle name="Percent 85" xfId="329" xr:uid="{00000000-0005-0000-0000-000090010000}"/>
    <cellStyle name="Percent 86" xfId="331" xr:uid="{00000000-0005-0000-0000-000091010000}"/>
    <cellStyle name="Percent 87" xfId="333" xr:uid="{00000000-0005-0000-0000-000092010000}"/>
    <cellStyle name="Percent 88" xfId="337" xr:uid="{00000000-0005-0000-0000-000093010000}"/>
    <cellStyle name="Percent 89" xfId="339" xr:uid="{00000000-0005-0000-0000-000094010000}"/>
    <cellStyle name="Percent 9" xfId="176" xr:uid="{00000000-0005-0000-0000-000095010000}"/>
    <cellStyle name="Percent 9 2" xfId="826" xr:uid="{12142848-F24E-4800-89B9-4B4451A63BC1}"/>
    <cellStyle name="Percent 9 3" xfId="1258" xr:uid="{9D1C9924-DE27-458B-B3D9-0CC3229C4505}"/>
    <cellStyle name="Percent 90" xfId="340" xr:uid="{00000000-0005-0000-0000-000096010000}"/>
    <cellStyle name="Percent 91" xfId="342" xr:uid="{00000000-0005-0000-0000-000097010000}"/>
    <cellStyle name="Percent 92" xfId="356" xr:uid="{00000000-0005-0000-0000-000098010000}"/>
    <cellStyle name="Percent 93" xfId="360" xr:uid="{00000000-0005-0000-0000-000099010000}"/>
    <cellStyle name="Percent 94" xfId="363" xr:uid="{00000000-0005-0000-0000-00009A010000}"/>
    <cellStyle name="Percent 95" xfId="359" xr:uid="{00000000-0005-0000-0000-00009B010000}"/>
    <cellStyle name="Percent 96" xfId="355" xr:uid="{00000000-0005-0000-0000-00009C010000}"/>
    <cellStyle name="Percent 97" xfId="354" xr:uid="{00000000-0005-0000-0000-00009D010000}"/>
    <cellStyle name="Percent 98" xfId="368" xr:uid="{00000000-0005-0000-0000-00009E010000}"/>
    <cellStyle name="Percent 99" xfId="369" xr:uid="{00000000-0005-0000-0000-00009F010000}"/>
    <cellStyle name="RevList" xfId="147" xr:uid="{00000000-0005-0000-0000-0000A0010000}"/>
    <cellStyle name="RevList 2" xfId="246" xr:uid="{00000000-0005-0000-0000-0000A1010000}"/>
    <cellStyle name="Sheet Title" xfId="827" xr:uid="{BEF72916-971C-4511-ADC2-571FEB25363A}"/>
    <cellStyle name="Sheet Title 2" xfId="1259" xr:uid="{50B33CC2-295B-4E56-A707-1C6F1819F3E7}"/>
    <cellStyle name="Style 1" xfId="828" xr:uid="{CA58E224-8147-4194-8D96-1D8B5923D118}"/>
    <cellStyle name="Style 1 2" xfId="1260" xr:uid="{E842821C-EF2D-48CB-A6F2-B369F3A62E6E}"/>
    <cellStyle name="Subtotal" xfId="148" xr:uid="{00000000-0005-0000-0000-0000A2010000}"/>
    <cellStyle name="똿뗦먛귟 [0.00]_PRODUCT DETAIL Q1" xfId="149" xr:uid="{00000000-0005-0000-0000-0000A3010000}"/>
    <cellStyle name="똿뗦먛귟_PRODUCT DETAIL Q1" xfId="150" xr:uid="{00000000-0005-0000-0000-0000A4010000}"/>
    <cellStyle name="믅됞 [0.00]_PRODUCT DETAIL Q1" xfId="151" xr:uid="{00000000-0005-0000-0000-0000A5010000}"/>
    <cellStyle name="믅됞_PRODUCT DETAIL Q1" xfId="152" xr:uid="{00000000-0005-0000-0000-0000A6010000}"/>
    <cellStyle name="백분율_HOBONG" xfId="153" xr:uid="{00000000-0005-0000-0000-0000A7010000}"/>
    <cellStyle name="뷭?_BOOKSHIP" xfId="154" xr:uid="{00000000-0005-0000-0000-0000A8010000}"/>
    <cellStyle name="콤마 [0]_1202" xfId="155" xr:uid="{00000000-0005-0000-0000-0000A9010000}"/>
    <cellStyle name="콤마_1202" xfId="156" xr:uid="{00000000-0005-0000-0000-0000AA010000}"/>
    <cellStyle name="통화 [0]_1202" xfId="157" xr:uid="{00000000-0005-0000-0000-0000AB010000}"/>
    <cellStyle name="통화_1202" xfId="158" xr:uid="{00000000-0005-0000-0000-0000AC010000}"/>
    <cellStyle name="표준_(정보부문)월별인원계획" xfId="159" xr:uid="{00000000-0005-0000-0000-0000AD010000}"/>
    <cellStyle name="常规_Sheet1" xfId="160" xr:uid="{00000000-0005-0000-0000-0000AE010000}"/>
    <cellStyle name="貨幣[0]_pldt" xfId="161" xr:uid="{00000000-0005-0000-0000-0000AF010000}"/>
  </cellStyles>
  <dxfs count="0"/>
  <tableStyles count="0" defaultTableStyle="TableStyleMedium2" defaultPivotStyle="PivotStyleLight16"/>
  <colors>
    <mruColors>
      <color rgb="FFF1EB75"/>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tiff"/></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1" Type="http://schemas.openxmlformats.org/officeDocument/2006/relationships/image" Target="../media/image7.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9.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4.xml.rels><?xml version="1.0" encoding="UTF-8" standalone="yes"?>
<Relationships xmlns="http://schemas.openxmlformats.org/package/2006/relationships"><Relationship Id="rId2" Type="http://schemas.microsoft.com/office/2007/relationships/hdphoto" Target="../media/hdphoto2.wdp"/><Relationship Id="rId1"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5.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6.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7.jpeg"/></Relationships>
</file>

<file path=xl/drawings/drawing1.xml><?xml version="1.0" encoding="utf-8"?>
<xdr:wsDr xmlns:xdr="http://schemas.openxmlformats.org/drawingml/2006/spreadsheetDrawing" xmlns:a="http://schemas.openxmlformats.org/drawingml/2006/main">
  <xdr:oneCellAnchor>
    <xdr:from>
      <xdr:col>11</xdr:col>
      <xdr:colOff>0</xdr:colOff>
      <xdr:row>0</xdr:row>
      <xdr:rowOff>0</xdr:rowOff>
    </xdr:from>
    <xdr:ext cx="2257425" cy="628651"/>
    <xdr:sp macro="" textlink="">
      <xdr:nvSpPr>
        <xdr:cNvPr id="2" name="TextBox 1">
          <a:extLst>
            <a:ext uri="{FF2B5EF4-FFF2-40B4-BE49-F238E27FC236}">
              <a16:creationId xmlns:a16="http://schemas.microsoft.com/office/drawing/2014/main" id="{6C636A0A-231D-41D6-B167-03FF3C8D52CD}"/>
            </a:ext>
          </a:extLst>
        </xdr:cNvPr>
        <xdr:cNvSpPr txBox="1"/>
      </xdr:nvSpPr>
      <xdr:spPr>
        <a:xfrm>
          <a:off x="8772525" y="119310150"/>
          <a:ext cx="2257425" cy="6286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US" sz="1100">
            <a:latin typeface="Times New Roman" panose="02020603050405020304" pitchFamily="18" charset="0"/>
            <a:cs typeface="Times New Roman" panose="02020603050405020304" pitchFamily="18" charset="0"/>
          </a:endParaRPr>
        </a:p>
      </xdr:txBody>
    </xdr:sp>
    <xdr:clientData/>
  </xdr:oneCellAnchor>
  <xdr:twoCellAnchor editAs="oneCell">
    <xdr:from>
      <xdr:col>25</xdr:col>
      <xdr:colOff>504825</xdr:colOff>
      <xdr:row>4</xdr:row>
      <xdr:rowOff>9525</xdr:rowOff>
    </xdr:from>
    <xdr:to>
      <xdr:col>26</xdr:col>
      <xdr:colOff>504825</xdr:colOff>
      <xdr:row>6</xdr:row>
      <xdr:rowOff>47625</xdr:rowOff>
    </xdr:to>
    <xdr:pic>
      <xdr:nvPicPr>
        <xdr:cNvPr id="5" name="Picture 4">
          <a:extLst>
            <a:ext uri="{FF2B5EF4-FFF2-40B4-BE49-F238E27FC236}">
              <a16:creationId xmlns:a16="http://schemas.microsoft.com/office/drawing/2014/main" id="{C71854C6-4227-4E96-9DD5-0CAD9E47D3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44825" y="771525"/>
          <a:ext cx="609600" cy="438150"/>
        </a:xfrm>
        <a:prstGeom prst="rect">
          <a:avLst/>
        </a:prstGeom>
      </xdr:spPr>
    </xdr:pic>
    <xdr:clientData/>
  </xdr:twoCellAnchor>
  <xdr:twoCellAnchor>
    <xdr:from>
      <xdr:col>10</xdr:col>
      <xdr:colOff>276224</xdr:colOff>
      <xdr:row>679</xdr:row>
      <xdr:rowOff>0</xdr:rowOff>
    </xdr:from>
    <xdr:to>
      <xdr:col>13</xdr:col>
      <xdr:colOff>723898</xdr:colOff>
      <xdr:row>684</xdr:row>
      <xdr:rowOff>155147</xdr:rowOff>
    </xdr:to>
    <xdr:sp macro="" textlink="">
      <xdr:nvSpPr>
        <xdr:cNvPr id="3" name="Rectangle 21">
          <a:extLst>
            <a:ext uri="{FF2B5EF4-FFF2-40B4-BE49-F238E27FC236}">
              <a16:creationId xmlns:a16="http://schemas.microsoft.com/office/drawing/2014/main" id="{D37FE270-8005-4BF9-AF22-30377782DDF3}"/>
            </a:ext>
          </a:extLst>
        </xdr:cNvPr>
        <xdr:cNvSpPr>
          <a:spLocks noChangeArrowheads="1"/>
        </xdr:cNvSpPr>
      </xdr:nvSpPr>
      <xdr:spPr bwMode="auto">
        <a:xfrm flipH="1">
          <a:off x="8715374" y="252393450"/>
          <a:ext cx="2476499" cy="1107647"/>
        </a:xfrm>
        <a:prstGeom prst="rect">
          <a:avLst/>
        </a:prstGeom>
        <a:solidFill>
          <a:srgbClr val="FFFFFF"/>
        </a:solidFill>
        <a:ln w="9525">
          <a:noFill/>
          <a:miter lim="800000"/>
          <a:headEnd/>
          <a:tailEnd/>
        </a:ln>
      </xdr:spPr>
      <xdr:txBody>
        <a:bodyPr vertOverflow="clip" wrap="square" lIns="27432" tIns="22860" rIns="27432" bIns="0" anchor="ctr" upright="1"/>
        <a:lstStyle/>
        <a:p>
          <a:pPr algn="ctr" rtl="1">
            <a:defRPr sz="1000"/>
          </a:pPr>
          <a:r>
            <a:rPr lang="en-US" sz="1200" b="0" i="0" strike="noStrike">
              <a:solidFill>
                <a:srgbClr val="000000"/>
              </a:solidFill>
              <a:latin typeface="Times New Roman"/>
              <a:cs typeface="Times New Roman"/>
            </a:rPr>
            <a:t>Sr.</a:t>
          </a:r>
          <a:r>
            <a:rPr lang="en-US" sz="1200" b="0" i="0" strike="noStrike" baseline="0">
              <a:solidFill>
                <a:srgbClr val="000000"/>
              </a:solidFill>
              <a:latin typeface="Times New Roman"/>
              <a:cs typeface="Times New Roman"/>
            </a:rPr>
            <a:t> Executive Engineer, PWD.,</a:t>
          </a:r>
          <a:endParaRPr lang="en-US" sz="1200" b="0" i="0" strike="noStrike">
            <a:solidFill>
              <a:srgbClr val="000000"/>
            </a:solidFill>
            <a:latin typeface="Times New Roman"/>
            <a:cs typeface="Times New Roman"/>
          </a:endParaRPr>
        </a:p>
        <a:p>
          <a:pPr algn="ctr" rtl="1">
            <a:defRPr sz="1000"/>
          </a:pPr>
          <a:r>
            <a:rPr lang="en-US" sz="1200" b="0" i="0" strike="noStrike">
              <a:solidFill>
                <a:srgbClr val="000000"/>
              </a:solidFill>
              <a:latin typeface="Times New Roman"/>
              <a:cs typeface="Times New Roman"/>
            </a:rPr>
            <a:t>Aizawl Road North  Division,</a:t>
          </a:r>
        </a:p>
        <a:p>
          <a:pPr algn="ctr" rtl="1">
            <a:defRPr sz="1000"/>
          </a:pPr>
          <a:r>
            <a:rPr lang="en-US" sz="1200" b="0" i="0" strike="noStrike">
              <a:solidFill>
                <a:srgbClr val="000000"/>
              </a:solidFill>
              <a:latin typeface="Times New Roman"/>
              <a:cs typeface="Times New Roman"/>
            </a:rPr>
            <a:t>Aizawl</a:t>
          </a:r>
        </a:p>
      </xdr:txBody>
    </xdr:sp>
    <xdr:clientData/>
  </xdr:twoCellAnchor>
  <xdr:twoCellAnchor editAs="oneCell">
    <xdr:from>
      <xdr:col>11</xdr:col>
      <xdr:colOff>457200</xdr:colOff>
      <xdr:row>677</xdr:row>
      <xdr:rowOff>152400</xdr:rowOff>
    </xdr:from>
    <xdr:to>
      <xdr:col>12</xdr:col>
      <xdr:colOff>342900</xdr:colOff>
      <xdr:row>679</xdr:row>
      <xdr:rowOff>123825</xdr:rowOff>
    </xdr:to>
    <xdr:pic>
      <xdr:nvPicPr>
        <xdr:cNvPr id="6" name="Picture 5">
          <a:extLst>
            <a:ext uri="{FF2B5EF4-FFF2-40B4-BE49-F238E27FC236}">
              <a16:creationId xmlns:a16="http://schemas.microsoft.com/office/drawing/2014/main" id="{35CD4DF6-E00D-401F-B5E7-55777BC695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72625" y="252164850"/>
          <a:ext cx="561975" cy="352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10</xdr:col>
      <xdr:colOff>270004</xdr:colOff>
      <xdr:row>0</xdr:row>
      <xdr:rowOff>0</xdr:rowOff>
    </xdr:from>
    <xdr:ext cx="184730" cy="254493"/>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6366004"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14</xdr:col>
      <xdr:colOff>310249</xdr:colOff>
      <xdr:row>0</xdr:row>
      <xdr:rowOff>0</xdr:rowOff>
    </xdr:from>
    <xdr:ext cx="184731" cy="254493"/>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365707" y="2455035"/>
          <a:ext cx="184731"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12</xdr:col>
      <xdr:colOff>264101</xdr:colOff>
      <xdr:row>0</xdr:row>
      <xdr:rowOff>0</xdr:rowOff>
    </xdr:from>
    <xdr:ext cx="184730" cy="254493"/>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5793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13</xdr:col>
      <xdr:colOff>264101</xdr:colOff>
      <xdr:row>0</xdr:row>
      <xdr:rowOff>0</xdr:rowOff>
    </xdr:from>
    <xdr:ext cx="184730" cy="254493"/>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81889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11</xdr:col>
      <xdr:colOff>264101</xdr:colOff>
      <xdr:row>0</xdr:row>
      <xdr:rowOff>0</xdr:rowOff>
    </xdr:from>
    <xdr:ext cx="184730" cy="254493"/>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69697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11</xdr:col>
      <xdr:colOff>0</xdr:colOff>
      <xdr:row>47</xdr:row>
      <xdr:rowOff>0</xdr:rowOff>
    </xdr:from>
    <xdr:ext cx="1932132" cy="578813"/>
    <xdr:sp macro="" textlink="">
      <xdr:nvSpPr>
        <xdr:cNvPr id="5" name="TextBox 4">
          <a:extLst>
            <a:ext uri="{FF2B5EF4-FFF2-40B4-BE49-F238E27FC236}">
              <a16:creationId xmlns:a16="http://schemas.microsoft.com/office/drawing/2014/main" id="{CADE7A24-CAE4-4CBF-9691-40B6876AD413}"/>
            </a:ext>
          </a:extLst>
        </xdr:cNvPr>
        <xdr:cNvSpPr txBox="1"/>
      </xdr:nvSpPr>
      <xdr:spPr>
        <a:xfrm>
          <a:off x="7677150" y="21840825"/>
          <a:ext cx="1932132" cy="5788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r>
            <a:rPr lang="en-US" sz="1100" b="1" i="1">
              <a:latin typeface="Times New Roman" pitchFamily="18" charset="0"/>
              <a:cs typeface="Times New Roman" pitchFamily="18" charset="0"/>
            </a:rPr>
            <a:t>Sr.Executive Engineer, PWD;</a:t>
          </a:r>
        </a:p>
        <a:p>
          <a:pPr algn="ctr"/>
          <a:r>
            <a:rPr lang="en-US" sz="1100" b="1" i="1">
              <a:latin typeface="Times New Roman" pitchFamily="18" charset="0"/>
              <a:cs typeface="Times New Roman" pitchFamily="18" charset="0"/>
            </a:rPr>
            <a:t>Aizawl Road South Division,</a:t>
          </a:r>
        </a:p>
        <a:p>
          <a:pPr algn="ctr"/>
          <a:r>
            <a:rPr lang="en-US" sz="1100" b="1" i="1">
              <a:latin typeface="Times New Roman" pitchFamily="18" charset="0"/>
              <a:cs typeface="Times New Roman" pitchFamily="18" charset="0"/>
            </a:rPr>
            <a:t>Aizawl, Mizoram.</a:t>
          </a:r>
        </a:p>
      </xdr:txBody>
    </xdr:sp>
    <xdr:clientData/>
  </xdr:oneCellAnchor>
  <xdr:twoCellAnchor editAs="oneCell">
    <xdr:from>
      <xdr:col>12</xdr:col>
      <xdr:colOff>0</xdr:colOff>
      <xdr:row>45</xdr:row>
      <xdr:rowOff>0</xdr:rowOff>
    </xdr:from>
    <xdr:to>
      <xdr:col>12</xdr:col>
      <xdr:colOff>838200</xdr:colOff>
      <xdr:row>46</xdr:row>
      <xdr:rowOff>152400</xdr:rowOff>
    </xdr:to>
    <xdr:pic>
      <xdr:nvPicPr>
        <xdr:cNvPr id="9" name="Picture 8" descr="EE Peka signature.tif">
          <a:extLst>
            <a:ext uri="{FF2B5EF4-FFF2-40B4-BE49-F238E27FC236}">
              <a16:creationId xmlns:a16="http://schemas.microsoft.com/office/drawing/2014/main" id="{492E3BEC-084F-4F0D-9894-81A6AF5DD59C}"/>
            </a:ext>
          </a:extLst>
        </xdr:cNvPr>
        <xdr:cNvPicPr>
          <a:picLocks noChangeAspect="1"/>
        </xdr:cNvPicPr>
      </xdr:nvPicPr>
      <xdr:blipFill>
        <a:blip xmlns:r="http://schemas.openxmlformats.org/officeDocument/2006/relationships" r:embed="rId1"/>
        <a:stretch>
          <a:fillRect/>
        </a:stretch>
      </xdr:blipFill>
      <xdr:spPr>
        <a:xfrm>
          <a:off x="8286750" y="21459825"/>
          <a:ext cx="838200" cy="342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485775</xdr:colOff>
      <xdr:row>73</xdr:row>
      <xdr:rowOff>47625</xdr:rowOff>
    </xdr:from>
    <xdr:to>
      <xdr:col>13</xdr:col>
      <xdr:colOff>333374</xdr:colOff>
      <xdr:row>76</xdr:row>
      <xdr:rowOff>9525</xdr:rowOff>
    </xdr:to>
    <xdr:pic>
      <xdr:nvPicPr>
        <xdr:cNvPr id="4" name="Picture 3" descr="C:\Users\13\AppData\Local\Microsoft\Windows\INetCache\Content.Word\IMG_20240227_145045.jpg">
          <a:extLst>
            <a:ext uri="{FF2B5EF4-FFF2-40B4-BE49-F238E27FC236}">
              <a16:creationId xmlns:a16="http://schemas.microsoft.com/office/drawing/2014/main" id="{81D7413C-D9C9-4CAD-BFEF-8EF0B3CF2C71}"/>
            </a:ext>
          </a:extLst>
        </xdr:cNvPr>
        <xdr:cNvPicPr/>
      </xdr:nvPicPr>
      <xdr:blipFill rotWithShape="1">
        <a:blip xmlns:r="http://schemas.openxmlformats.org/officeDocument/2006/relationships" r:embed="rId1" cstate="print">
          <a:lum bright="20000"/>
          <a:extLst>
            <a:ext uri="{BEBA8EAE-BF5A-486C-A8C5-ECC9F3942E4B}">
              <a14:imgProps xmlns:a14="http://schemas.microsoft.com/office/drawing/2010/main">
                <a14:imgLayer r:embed="rId2">
                  <a14:imgEffect>
                    <a14:saturation sat="300000"/>
                  </a14:imgEffect>
                </a14:imgLayer>
              </a14:imgProps>
            </a:ext>
            <a:ext uri="{28A0092B-C50C-407E-A947-70E740481C1C}">
              <a14:useLocalDpi xmlns:a14="http://schemas.microsoft.com/office/drawing/2010/main" val="0"/>
            </a:ext>
          </a:extLst>
        </a:blip>
        <a:srcRect t="13953" b="12403"/>
        <a:stretch/>
      </xdr:blipFill>
      <xdr:spPr bwMode="auto">
        <a:xfrm>
          <a:off x="7591425" y="22421850"/>
          <a:ext cx="1066799" cy="5334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247650</xdr:colOff>
      <xdr:row>9</xdr:row>
      <xdr:rowOff>47625</xdr:rowOff>
    </xdr:from>
    <xdr:to>
      <xdr:col>11</xdr:col>
      <xdr:colOff>742948</xdr:colOff>
      <xdr:row>13</xdr:row>
      <xdr:rowOff>85724</xdr:rowOff>
    </xdr:to>
    <xdr:pic>
      <xdr:nvPicPr>
        <xdr:cNvPr id="2" name="Picture 1" descr="WhatsApp Image 2026-02-04 at 1.01.55 PM.jpeg">
          <a:extLst>
            <a:ext uri="{FF2B5EF4-FFF2-40B4-BE49-F238E27FC236}">
              <a16:creationId xmlns:a16="http://schemas.microsoft.com/office/drawing/2014/main" id="{ECAEF9ED-3AC5-4F9D-861F-51C091FD7C01}"/>
            </a:ext>
          </a:extLst>
        </xdr:cNvPr>
        <xdr:cNvPicPr>
          <a:picLocks noChangeAspect="1"/>
        </xdr:cNvPicPr>
      </xdr:nvPicPr>
      <xdr:blipFill>
        <a:blip xmlns:r="http://schemas.openxmlformats.org/officeDocument/2006/relationships" r:embed="rId1" cstate="print"/>
        <a:stretch>
          <a:fillRect/>
        </a:stretch>
      </xdr:blipFill>
      <xdr:spPr>
        <a:xfrm>
          <a:off x="7239000" y="3228975"/>
          <a:ext cx="1104898" cy="8000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11</xdr:col>
      <xdr:colOff>0</xdr:colOff>
      <xdr:row>26</xdr:row>
      <xdr:rowOff>95251</xdr:rowOff>
    </xdr:from>
    <xdr:to>
      <xdr:col>14</xdr:col>
      <xdr:colOff>314325</xdr:colOff>
      <xdr:row>28</xdr:row>
      <xdr:rowOff>238125</xdr:rowOff>
    </xdr:to>
    <xdr:sp macro="" textlink="">
      <xdr:nvSpPr>
        <xdr:cNvPr id="3" name="TextBox 2">
          <a:extLst>
            <a:ext uri="{FF2B5EF4-FFF2-40B4-BE49-F238E27FC236}">
              <a16:creationId xmlns:a16="http://schemas.microsoft.com/office/drawing/2014/main" id="{EFFC09BF-AF23-4BA6-9064-CB2DE44FACAF}"/>
            </a:ext>
          </a:extLst>
        </xdr:cNvPr>
        <xdr:cNvSpPr txBox="1"/>
      </xdr:nvSpPr>
      <xdr:spPr>
        <a:xfrm>
          <a:off x="8296275" y="12268201"/>
          <a:ext cx="2676525"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N" sz="1200">
              <a:latin typeface="Times New Roman" panose="02020603050405020304" pitchFamily="18" charset="0"/>
              <a:cs typeface="Times New Roman" panose="02020603050405020304" pitchFamily="18" charset="0"/>
            </a:rPr>
            <a:t>Executive Engineer, PWD.,</a:t>
          </a:r>
        </a:p>
        <a:p>
          <a:pPr algn="ctr"/>
          <a:r>
            <a:rPr lang="en-IN" sz="1200">
              <a:latin typeface="Times New Roman" panose="02020603050405020304" pitchFamily="18" charset="0"/>
              <a:cs typeface="Times New Roman" panose="02020603050405020304" pitchFamily="18" charset="0"/>
            </a:rPr>
            <a:t>Champhai Division:Champhai</a:t>
          </a:r>
        </a:p>
      </xdr:txBody>
    </xdr:sp>
    <xdr:clientData/>
  </xdr:twoCellAnchor>
  <xdr:twoCellAnchor editAs="oneCell">
    <xdr:from>
      <xdr:col>12</xdr:col>
      <xdr:colOff>76200</xdr:colOff>
      <xdr:row>23</xdr:row>
      <xdr:rowOff>161926</xdr:rowOff>
    </xdr:from>
    <xdr:to>
      <xdr:col>13</xdr:col>
      <xdr:colOff>485775</xdr:colOff>
      <xdr:row>26</xdr:row>
      <xdr:rowOff>95250</xdr:rowOff>
    </xdr:to>
    <xdr:pic>
      <xdr:nvPicPr>
        <xdr:cNvPr id="4" name="Picture 3" descr="C:\Users\Owners\Downloads\WhatsApp Image 2026-06-23 at 1.25.49 PM.jpeg">
          <a:extLst>
            <a:ext uri="{FF2B5EF4-FFF2-40B4-BE49-F238E27FC236}">
              <a16:creationId xmlns:a16="http://schemas.microsoft.com/office/drawing/2014/main" id="{C0272CCA-B455-45AB-AAB0-0665F9899658}"/>
            </a:ext>
          </a:extLst>
        </xdr:cNvPr>
        <xdr:cNvPicPr/>
      </xdr:nvPicPr>
      <xdr:blipFill>
        <a:blip xmlns:r="http://schemas.openxmlformats.org/officeDocument/2006/relationships" r:embed="rId1" cstate="print">
          <a:clrChange>
            <a:clrFrom>
              <a:srgbClr val="F8F8F8"/>
            </a:clrFrom>
            <a:clrTo>
              <a:srgbClr val="F8F8F8">
                <a:alpha val="0"/>
              </a:srgbClr>
            </a:clrTo>
          </a:clrChange>
          <a:extLst>
            <a:ext uri="{28A0092B-C50C-407E-A947-70E740481C1C}">
              <a14:useLocalDpi xmlns:a14="http://schemas.microsoft.com/office/drawing/2010/main" val="0"/>
            </a:ext>
          </a:extLst>
        </a:blip>
        <a:srcRect/>
        <a:stretch>
          <a:fillRect/>
        </a:stretch>
      </xdr:blipFill>
      <xdr:spPr bwMode="auto">
        <a:xfrm>
          <a:off x="8982075" y="11763376"/>
          <a:ext cx="1323975" cy="504824"/>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581025</xdr:colOff>
      <xdr:row>25</xdr:row>
      <xdr:rowOff>152400</xdr:rowOff>
    </xdr:from>
    <xdr:to>
      <xdr:col>13</xdr:col>
      <xdr:colOff>295275</xdr:colOff>
      <xdr:row>29</xdr:row>
      <xdr:rowOff>19050</xdr:rowOff>
    </xdr:to>
    <xdr:pic>
      <xdr:nvPicPr>
        <xdr:cNvPr id="4" name="Picture 2">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clrChange>
            <a:clrFrom>
              <a:srgbClr val="FFFFFD"/>
            </a:clrFrom>
            <a:clrTo>
              <a:srgbClr val="FFFFFD">
                <a:alpha val="0"/>
              </a:srgbClr>
            </a:clrTo>
          </a:clrChange>
          <a:extLst>
            <a:ext uri="{28A0092B-C50C-407E-A947-70E740481C1C}">
              <a14:useLocalDpi xmlns:a14="http://schemas.microsoft.com/office/drawing/2010/main" val="0"/>
            </a:ext>
          </a:extLst>
        </a:blip>
        <a:srcRect/>
        <a:stretch>
          <a:fillRect/>
        </a:stretch>
      </xdr:blipFill>
      <xdr:spPr bwMode="auto">
        <a:xfrm>
          <a:off x="8886825" y="10467975"/>
          <a:ext cx="10858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12</xdr:col>
      <xdr:colOff>234509</xdr:colOff>
      <xdr:row>0</xdr:row>
      <xdr:rowOff>0</xdr:rowOff>
    </xdr:from>
    <xdr:ext cx="184730" cy="254493"/>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69401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oneCellAnchor>
    <xdr:from>
      <xdr:col>12</xdr:col>
      <xdr:colOff>234509</xdr:colOff>
      <xdr:row>0</xdr:row>
      <xdr:rowOff>0</xdr:rowOff>
    </xdr:from>
    <xdr:ext cx="184730" cy="254493"/>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75497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oneCellAnchor>
    <xdr:from>
      <xdr:col>11</xdr:col>
      <xdr:colOff>234509</xdr:colOff>
      <xdr:row>0</xdr:row>
      <xdr:rowOff>81080</xdr:rowOff>
    </xdr:from>
    <xdr:ext cx="184730" cy="254493"/>
    <xdr:sp macro="" textlink="">
      <xdr:nvSpPr>
        <xdr:cNvPr id="5" name="TextBox 4">
          <a:extLst>
            <a:ext uri="{FF2B5EF4-FFF2-40B4-BE49-F238E27FC236}">
              <a16:creationId xmlns:a16="http://schemas.microsoft.com/office/drawing/2014/main" id="{00000000-0008-0000-0700-000005000000}"/>
            </a:ext>
          </a:extLst>
        </xdr:cNvPr>
        <xdr:cNvSpPr txBox="1"/>
      </xdr:nvSpPr>
      <xdr:spPr>
        <a:xfrm>
          <a:off x="69401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oneCellAnchor>
    <xdr:from>
      <xdr:col>9</xdr:col>
      <xdr:colOff>0</xdr:colOff>
      <xdr:row>247</xdr:row>
      <xdr:rowOff>0</xdr:rowOff>
    </xdr:from>
    <xdr:ext cx="1872949" cy="416653"/>
    <xdr:sp macro="" textlink="">
      <xdr:nvSpPr>
        <xdr:cNvPr id="3" name="TextBox 2">
          <a:extLst>
            <a:ext uri="{FF2B5EF4-FFF2-40B4-BE49-F238E27FC236}">
              <a16:creationId xmlns:a16="http://schemas.microsoft.com/office/drawing/2014/main" id="{6461CDAD-0962-4864-867B-4DF71D4AEB6D}"/>
            </a:ext>
          </a:extLst>
        </xdr:cNvPr>
        <xdr:cNvSpPr txBox="1"/>
      </xdr:nvSpPr>
      <xdr:spPr>
        <a:xfrm>
          <a:off x="7124700" y="57578625"/>
          <a:ext cx="1872949" cy="4166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r>
            <a:rPr lang="en-US" sz="1100">
              <a:latin typeface="Times New Roman" pitchFamily="18" charset="0"/>
              <a:cs typeface="Times New Roman" pitchFamily="18" charset="0"/>
            </a:rPr>
            <a:t>Sr.Executive Engineer, PWD,</a:t>
          </a:r>
        </a:p>
        <a:p>
          <a:pPr algn="ctr"/>
          <a:r>
            <a:rPr lang="en-US" sz="1100">
              <a:latin typeface="Times New Roman" pitchFamily="18" charset="0"/>
              <a:cs typeface="Times New Roman" pitchFamily="18" charset="0"/>
            </a:rPr>
            <a:t>Khawzawl</a:t>
          </a:r>
          <a:r>
            <a:rPr lang="en-US" sz="1100" baseline="0">
              <a:latin typeface="Times New Roman" pitchFamily="18" charset="0"/>
              <a:cs typeface="Times New Roman" pitchFamily="18" charset="0"/>
            </a:rPr>
            <a:t> Division.</a:t>
          </a:r>
          <a:endParaRPr lang="en-US" sz="1100">
            <a:latin typeface="Times New Roman" pitchFamily="18" charset="0"/>
            <a:cs typeface="Times New Roman" pitchFamily="18" charset="0"/>
          </a:endParaRPr>
        </a:p>
      </xdr:txBody>
    </xdr:sp>
    <xdr:clientData/>
  </xdr:oneCellAnchor>
  <xdr:twoCellAnchor editAs="oneCell">
    <xdr:from>
      <xdr:col>10</xdr:col>
      <xdr:colOff>0</xdr:colOff>
      <xdr:row>245</xdr:row>
      <xdr:rowOff>0</xdr:rowOff>
    </xdr:from>
    <xdr:to>
      <xdr:col>11</xdr:col>
      <xdr:colOff>333375</xdr:colOff>
      <xdr:row>246</xdr:row>
      <xdr:rowOff>162681</xdr:rowOff>
    </xdr:to>
    <xdr:pic>
      <xdr:nvPicPr>
        <xdr:cNvPr id="7" name="Picture 6" descr="EE p.png">
          <a:extLst>
            <a:ext uri="{FF2B5EF4-FFF2-40B4-BE49-F238E27FC236}">
              <a16:creationId xmlns:a16="http://schemas.microsoft.com/office/drawing/2014/main" id="{C8370D00-D063-4996-B9A0-9E4ADE0662E3}"/>
            </a:ext>
          </a:extLst>
        </xdr:cNvPr>
        <xdr:cNvPicPr>
          <a:picLocks noChangeAspect="1"/>
        </xdr:cNvPicPr>
      </xdr:nvPicPr>
      <xdr:blipFill>
        <a:blip xmlns:r="http://schemas.openxmlformats.org/officeDocument/2006/relationships" r:embed="rId1" cstate="print"/>
        <a:stretch>
          <a:fillRect/>
        </a:stretch>
      </xdr:blipFill>
      <xdr:spPr>
        <a:xfrm>
          <a:off x="7734300" y="57102375"/>
          <a:ext cx="942975" cy="44843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438150</xdr:colOff>
      <xdr:row>60</xdr:row>
      <xdr:rowOff>95250</xdr:rowOff>
    </xdr:from>
    <xdr:to>
      <xdr:col>13</xdr:col>
      <xdr:colOff>714375</xdr:colOff>
      <xdr:row>63</xdr:row>
      <xdr:rowOff>28575</xdr:rowOff>
    </xdr:to>
    <xdr:pic>
      <xdr:nvPicPr>
        <xdr:cNvPr id="2" name="Picture 1" descr="C:\Users\UC\AppData\Local\Microsoft\Windows\Temporary Internet Files\Content.Word\IMG-20240605-WA0011.jpg">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15400" y="31575375"/>
          <a:ext cx="885825" cy="504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66675</xdr:colOff>
      <xdr:row>67</xdr:row>
      <xdr:rowOff>95250</xdr:rowOff>
    </xdr:from>
    <xdr:to>
      <xdr:col>13</xdr:col>
      <xdr:colOff>323850</xdr:colOff>
      <xdr:row>71</xdr:row>
      <xdr:rowOff>95250</xdr:rowOff>
    </xdr:to>
    <xdr:pic>
      <xdr:nvPicPr>
        <xdr:cNvPr id="2" name="Picture 1">
          <a:extLst>
            <a:ext uri="{FF2B5EF4-FFF2-40B4-BE49-F238E27FC236}">
              <a16:creationId xmlns:a16="http://schemas.microsoft.com/office/drawing/2014/main" id="{7890E5CA-A83A-4453-B3D1-AA1530CA6EED}"/>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a:xfrm>
          <a:off x="9677400" y="20050125"/>
          <a:ext cx="981075" cy="78105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438150</xdr:colOff>
      <xdr:row>122</xdr:row>
      <xdr:rowOff>85725</xdr:rowOff>
    </xdr:from>
    <xdr:to>
      <xdr:col>13</xdr:col>
      <xdr:colOff>9525</xdr:colOff>
      <xdr:row>124</xdr:row>
      <xdr:rowOff>123821</xdr:rowOff>
    </xdr:to>
    <xdr:pic>
      <xdr:nvPicPr>
        <xdr:cNvPr id="3" name="Picture 196">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V="1">
          <a:off x="7839075" y="63045975"/>
          <a:ext cx="790575" cy="4381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23</xdr:col>
      <xdr:colOff>76200</xdr:colOff>
      <xdr:row>15</xdr:row>
      <xdr:rowOff>161925</xdr:rowOff>
    </xdr:from>
    <xdr:to>
      <xdr:col>24</xdr:col>
      <xdr:colOff>161925</xdr:colOff>
      <xdr:row>18</xdr:row>
      <xdr:rowOff>57151</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97000" y="6010275"/>
          <a:ext cx="695325" cy="495301"/>
        </a:xfrm>
        <a:prstGeom prst="rect">
          <a:avLst/>
        </a:prstGeom>
      </xdr:spPr>
    </xdr:pic>
    <xdr:clientData/>
  </xdr:twoCellAnchor>
  <xdr:twoCellAnchor editAs="oneCell">
    <xdr:from>
      <xdr:col>9</xdr:col>
      <xdr:colOff>352425</xdr:colOff>
      <xdr:row>180</xdr:row>
      <xdr:rowOff>161925</xdr:rowOff>
    </xdr:from>
    <xdr:to>
      <xdr:col>10</xdr:col>
      <xdr:colOff>495409</xdr:colOff>
      <xdr:row>184</xdr:row>
      <xdr:rowOff>28663</xdr:rowOff>
    </xdr:to>
    <xdr:pic>
      <xdr:nvPicPr>
        <xdr:cNvPr id="3" name="Picture 2">
          <a:extLst>
            <a:ext uri="{FF2B5EF4-FFF2-40B4-BE49-F238E27FC236}">
              <a16:creationId xmlns:a16="http://schemas.microsoft.com/office/drawing/2014/main" id="{66934230-D111-416E-81C8-07CCF9DCE031}"/>
            </a:ext>
          </a:extLst>
        </xdr:cNvPr>
        <xdr:cNvPicPr>
          <a:picLocks noChangeAspect="1"/>
        </xdr:cNvPicPr>
      </xdr:nvPicPr>
      <xdr:blipFill>
        <a:blip xmlns:r="http://schemas.openxmlformats.org/officeDocument/2006/relationships" r:embed="rId2"/>
        <a:stretch>
          <a:fillRect/>
        </a:stretch>
      </xdr:blipFill>
      <xdr:spPr>
        <a:xfrm>
          <a:off x="7667625" y="45262800"/>
          <a:ext cx="838309" cy="62873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571501</xdr:colOff>
      <xdr:row>12</xdr:row>
      <xdr:rowOff>104775</xdr:rowOff>
    </xdr:from>
    <xdr:to>
      <xdr:col>12</xdr:col>
      <xdr:colOff>590551</xdr:colOff>
      <xdr:row>15</xdr:row>
      <xdr:rowOff>146699</xdr:rowOff>
    </xdr:to>
    <xdr:pic>
      <xdr:nvPicPr>
        <xdr:cNvPr id="3" name="Picture 2">
          <a:extLst>
            <a:ext uri="{FF2B5EF4-FFF2-40B4-BE49-F238E27FC236}">
              <a16:creationId xmlns:a16="http://schemas.microsoft.com/office/drawing/2014/main" id="{00B6B2C1-A8D5-42DC-AE0B-3DEB121618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77301" y="6505575"/>
          <a:ext cx="628650" cy="64199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11</xdr:col>
      <xdr:colOff>0</xdr:colOff>
      <xdr:row>0</xdr:row>
      <xdr:rowOff>0</xdr:rowOff>
    </xdr:from>
    <xdr:ext cx="2435225" cy="571500"/>
    <xdr:sp macro="" textlink="">
      <xdr:nvSpPr>
        <xdr:cNvPr id="4" name="TextBox 3">
          <a:extLst>
            <a:ext uri="{FF2B5EF4-FFF2-40B4-BE49-F238E27FC236}">
              <a16:creationId xmlns:a16="http://schemas.microsoft.com/office/drawing/2014/main" id="{00000000-0008-0000-0D00-000004000000}"/>
            </a:ext>
          </a:extLst>
        </xdr:cNvPr>
        <xdr:cNvSpPr txBox="1"/>
      </xdr:nvSpPr>
      <xdr:spPr>
        <a:xfrm>
          <a:off x="7153275" y="83429475"/>
          <a:ext cx="2435225"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100">
            <a:latin typeface="Book Antiqua" pitchFamily="18" charset="0"/>
          </a:endParaRPr>
        </a:p>
      </xdr:txBody>
    </xdr:sp>
    <xdr:clientData/>
  </xdr:oneCellAnchor>
  <xdr:oneCellAnchor>
    <xdr:from>
      <xdr:col>11</xdr:col>
      <xdr:colOff>0</xdr:colOff>
      <xdr:row>0</xdr:row>
      <xdr:rowOff>0</xdr:rowOff>
    </xdr:from>
    <xdr:ext cx="2435225" cy="267637"/>
    <xdr:sp macro="" textlink="">
      <xdr:nvSpPr>
        <xdr:cNvPr id="5" name="TextBox 4">
          <a:extLst>
            <a:ext uri="{FF2B5EF4-FFF2-40B4-BE49-F238E27FC236}">
              <a16:creationId xmlns:a16="http://schemas.microsoft.com/office/drawing/2014/main" id="{00000000-0008-0000-0D00-000005000000}"/>
            </a:ext>
          </a:extLst>
        </xdr:cNvPr>
        <xdr:cNvSpPr txBox="1"/>
      </xdr:nvSpPr>
      <xdr:spPr>
        <a:xfrm>
          <a:off x="7153275" y="8390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11</xdr:col>
      <xdr:colOff>0</xdr:colOff>
      <xdr:row>0</xdr:row>
      <xdr:rowOff>0</xdr:rowOff>
    </xdr:from>
    <xdr:ext cx="2435225" cy="267637"/>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0</xdr:row>
      <xdr:rowOff>0</xdr:rowOff>
    </xdr:from>
    <xdr:ext cx="2435225" cy="267637"/>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11</xdr:col>
      <xdr:colOff>638175</xdr:colOff>
      <xdr:row>0</xdr:row>
      <xdr:rowOff>0</xdr:rowOff>
    </xdr:from>
    <xdr:ext cx="2257425" cy="509829"/>
    <xdr:sp macro="" textlink="">
      <xdr:nvSpPr>
        <xdr:cNvPr id="8" name="TextBox 7">
          <a:extLst>
            <a:ext uri="{FF2B5EF4-FFF2-40B4-BE49-F238E27FC236}">
              <a16:creationId xmlns:a16="http://schemas.microsoft.com/office/drawing/2014/main" id="{00000000-0008-0000-0D00-000008000000}"/>
            </a:ext>
          </a:extLst>
        </xdr:cNvPr>
        <xdr:cNvSpPr txBox="1"/>
      </xdr:nvSpPr>
      <xdr:spPr>
        <a:xfrm>
          <a:off x="8486775" y="7162800"/>
          <a:ext cx="2257425" cy="5098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200" b="0">
            <a:latin typeface="Times New Roman" panose="02020603050405020304" pitchFamily="18" charset="0"/>
            <a:cs typeface="Times New Roman" panose="02020603050405020304" pitchFamily="18" charset="0"/>
          </a:endParaRPr>
        </a:p>
      </xdr:txBody>
    </xdr:sp>
    <xdr:clientData/>
  </xdr:oneCellAnchor>
  <xdr:oneCellAnchor>
    <xdr:from>
      <xdr:col>10</xdr:col>
      <xdr:colOff>0</xdr:colOff>
      <xdr:row>0</xdr:row>
      <xdr:rowOff>0</xdr:rowOff>
    </xdr:from>
    <xdr:ext cx="2435225" cy="267637"/>
    <xdr:sp macro="" textlink="">
      <xdr:nvSpPr>
        <xdr:cNvPr id="9" name="TextBox 8">
          <a:extLst>
            <a:ext uri="{FF2B5EF4-FFF2-40B4-BE49-F238E27FC236}">
              <a16:creationId xmlns:a16="http://schemas.microsoft.com/office/drawing/2014/main" id="{00000000-0008-0000-0D00-000009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0</xdr:row>
      <xdr:rowOff>87652</xdr:rowOff>
    </xdr:from>
    <xdr:ext cx="2435225" cy="267637"/>
    <xdr:sp macro="" textlink="">
      <xdr:nvSpPr>
        <xdr:cNvPr id="6" name="TextBox 5">
          <a:extLst>
            <a:ext uri="{FF2B5EF4-FFF2-40B4-BE49-F238E27FC236}">
              <a16:creationId xmlns:a16="http://schemas.microsoft.com/office/drawing/2014/main" id="{60268E93-9E00-469B-B5F4-A0C0FB0E7E54}"/>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twoCellAnchor editAs="oneCell">
    <xdr:from>
      <xdr:col>11</xdr:col>
      <xdr:colOff>295275</xdr:colOff>
      <xdr:row>157</xdr:row>
      <xdr:rowOff>47625</xdr:rowOff>
    </xdr:from>
    <xdr:to>
      <xdr:col>12</xdr:col>
      <xdr:colOff>619125</xdr:colOff>
      <xdr:row>160</xdr:row>
      <xdr:rowOff>28575</xdr:rowOff>
    </xdr:to>
    <xdr:pic>
      <xdr:nvPicPr>
        <xdr:cNvPr id="10" name="Picture 9" descr="C:\Users\AMD\Downloads\EE thar.png">
          <a:extLst>
            <a:ext uri="{FF2B5EF4-FFF2-40B4-BE49-F238E27FC236}">
              <a16:creationId xmlns:a16="http://schemas.microsoft.com/office/drawing/2014/main" id="{56DD4D8B-0B61-4681-A083-FCF4360975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43950" y="44834175"/>
          <a:ext cx="933450" cy="552450"/>
        </a:xfrm>
        <a:prstGeom prst="rect">
          <a:avLst/>
        </a:prstGeom>
        <a:noFill/>
        <a:ln>
          <a:noFill/>
        </a:ln>
      </xdr:spPr>
    </xdr:pic>
    <xdr:clientData/>
  </xdr:twoCellAnchor>
  <xdr:oneCellAnchor>
    <xdr:from>
      <xdr:col>10</xdr:col>
      <xdr:colOff>0</xdr:colOff>
      <xdr:row>160</xdr:row>
      <xdr:rowOff>0</xdr:rowOff>
    </xdr:from>
    <xdr:ext cx="2435225" cy="442942"/>
    <xdr:sp macro="" textlink="">
      <xdr:nvSpPr>
        <xdr:cNvPr id="11" name="TextBox 10">
          <a:extLst>
            <a:ext uri="{FF2B5EF4-FFF2-40B4-BE49-F238E27FC236}">
              <a16:creationId xmlns:a16="http://schemas.microsoft.com/office/drawing/2014/main" id="{AF1E2806-1A10-4CA6-8144-27CCFF88307D}"/>
            </a:ext>
          </a:extLst>
        </xdr:cNvPr>
        <xdr:cNvSpPr txBox="1"/>
      </xdr:nvSpPr>
      <xdr:spPr>
        <a:xfrm>
          <a:off x="7839075" y="45358050"/>
          <a:ext cx="2435225" cy="442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N" sz="1100">
              <a:latin typeface="Book Antiqua" pitchFamily="18" charset="0"/>
            </a:rPr>
            <a:t>Sr.</a:t>
          </a:r>
          <a:r>
            <a:rPr lang="en-IN" sz="1100" baseline="0">
              <a:latin typeface="Book Antiqua" pitchFamily="18" charset="0"/>
            </a:rPr>
            <a:t> </a:t>
          </a:r>
          <a:r>
            <a:rPr lang="en-IN" sz="1100">
              <a:latin typeface="Book Antiqua" pitchFamily="18" charset="0"/>
            </a:rPr>
            <a:t>Executive Engineer, PWD</a:t>
          </a:r>
        </a:p>
        <a:p>
          <a:pPr algn="ctr"/>
          <a:r>
            <a:rPr lang="en-IN" sz="1100">
              <a:latin typeface="Book Antiqua" pitchFamily="18" charset="0"/>
            </a:rPr>
            <a:t>Lawngtlai Division : Lawngtlai</a:t>
          </a:r>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11</xdr:col>
      <xdr:colOff>254739</xdr:colOff>
      <xdr:row>174</xdr:row>
      <xdr:rowOff>0</xdr:rowOff>
    </xdr:from>
    <xdr:ext cx="184731" cy="264560"/>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69603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12</xdr:col>
      <xdr:colOff>254739</xdr:colOff>
      <xdr:row>174</xdr:row>
      <xdr:rowOff>0</xdr:rowOff>
    </xdr:from>
    <xdr:ext cx="184731" cy="264560"/>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5699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11</xdr:col>
      <xdr:colOff>254739</xdr:colOff>
      <xdr:row>174</xdr:row>
      <xdr:rowOff>0</xdr:rowOff>
    </xdr:from>
    <xdr:ext cx="184731" cy="264560"/>
    <xdr:sp macro="" textlink="">
      <xdr:nvSpPr>
        <xdr:cNvPr id="3" name="TextBox 2">
          <a:extLst>
            <a:ext uri="{FF2B5EF4-FFF2-40B4-BE49-F238E27FC236}">
              <a16:creationId xmlns:a16="http://schemas.microsoft.com/office/drawing/2014/main" id="{00000000-0008-0000-0F00-000003000000}"/>
            </a:ext>
          </a:extLst>
        </xdr:cNvPr>
        <xdr:cNvSpPr txBox="1"/>
      </xdr:nvSpPr>
      <xdr:spPr>
        <a:xfrm>
          <a:off x="69603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8</xdr:col>
      <xdr:colOff>168681</xdr:colOff>
      <xdr:row>174</xdr:row>
      <xdr:rowOff>93936</xdr:rowOff>
    </xdr:from>
    <xdr:ext cx="184730" cy="280205"/>
    <xdr:sp macro="" textlink="">
      <xdr:nvSpPr>
        <xdr:cNvPr id="9" name="TextBox 8">
          <a:extLst>
            <a:ext uri="{FF2B5EF4-FFF2-40B4-BE49-F238E27FC236}">
              <a16:creationId xmlns:a16="http://schemas.microsoft.com/office/drawing/2014/main" id="{00000000-0008-0000-0F00-000009000000}"/>
            </a:ext>
          </a:extLst>
        </xdr:cNvPr>
        <xdr:cNvSpPr txBox="1"/>
      </xdr:nvSpPr>
      <xdr:spPr>
        <a:xfrm>
          <a:off x="5045481" y="93936"/>
          <a:ext cx="184730" cy="2802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200"/>
        </a:p>
      </xdr:txBody>
    </xdr:sp>
    <xdr:clientData/>
  </xdr:oneCellAnchor>
  <xdr:oneCellAnchor>
    <xdr:from>
      <xdr:col>12</xdr:col>
      <xdr:colOff>41910</xdr:colOff>
      <xdr:row>30</xdr:row>
      <xdr:rowOff>0</xdr:rowOff>
    </xdr:from>
    <xdr:ext cx="2297429" cy="518160"/>
    <xdr:sp macro="" textlink="">
      <xdr:nvSpPr>
        <xdr:cNvPr id="13" name="TextBox 12">
          <a:extLst>
            <a:ext uri="{FF2B5EF4-FFF2-40B4-BE49-F238E27FC236}">
              <a16:creationId xmlns:a16="http://schemas.microsoft.com/office/drawing/2014/main" id="{00000000-0008-0000-0F00-00000D000000}"/>
            </a:ext>
          </a:extLst>
        </xdr:cNvPr>
        <xdr:cNvSpPr txBox="1"/>
      </xdr:nvSpPr>
      <xdr:spPr>
        <a:xfrm>
          <a:off x="8862060" y="8315325"/>
          <a:ext cx="2297429" cy="5181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algn="ctr"/>
          <a:endParaRPr lang="en-US" sz="1200">
            <a:latin typeface="Times New Roman" pitchFamily="18" charset="0"/>
            <a:cs typeface="Times New Roman" pitchFamily="18" charset="0"/>
          </a:endParaRPr>
        </a:p>
      </xdr:txBody>
    </xdr:sp>
    <xdr:clientData/>
  </xdr:oneCellAnchor>
  <xdr:oneCellAnchor>
    <xdr:from>
      <xdr:col>5</xdr:col>
      <xdr:colOff>638175</xdr:colOff>
      <xdr:row>127</xdr:row>
      <xdr:rowOff>47625</xdr:rowOff>
    </xdr:from>
    <xdr:ext cx="3267075" cy="533400"/>
    <xdr:sp macro="" textlink="">
      <xdr:nvSpPr>
        <xdr:cNvPr id="17" name="TextBox 16">
          <a:extLst>
            <a:ext uri="{FF2B5EF4-FFF2-40B4-BE49-F238E27FC236}">
              <a16:creationId xmlns:a16="http://schemas.microsoft.com/office/drawing/2014/main" id="{00000000-0008-0000-0F00-000011000000}"/>
            </a:ext>
          </a:extLst>
        </xdr:cNvPr>
        <xdr:cNvSpPr txBox="1"/>
      </xdr:nvSpPr>
      <xdr:spPr>
        <a:xfrm>
          <a:off x="4905375" y="36566475"/>
          <a:ext cx="3267075" cy="53340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algn="ctr"/>
          <a:r>
            <a:rPr lang="en-US" sz="1200">
              <a:latin typeface="Times New Roman" pitchFamily="18" charset="0"/>
              <a:cs typeface="Times New Roman" pitchFamily="18" charset="0"/>
            </a:rPr>
            <a:t>Sr. Executive Engineer, P.W.D.,</a:t>
          </a:r>
        </a:p>
        <a:p>
          <a:pPr algn="ctr"/>
          <a:r>
            <a:rPr lang="en-US" sz="1200">
              <a:latin typeface="Times New Roman" pitchFamily="18" charset="0"/>
              <a:cs typeface="Times New Roman" pitchFamily="18" charset="0"/>
            </a:rPr>
            <a:t>Mamit Division, Mamit</a:t>
          </a:r>
        </a:p>
      </xdr:txBody>
    </xdr:sp>
    <xdr:clientData/>
  </xdr:oneCellAnchor>
  <xdr:twoCellAnchor editAs="oneCell">
    <xdr:from>
      <xdr:col>8</xdr:col>
      <xdr:colOff>28576</xdr:colOff>
      <xdr:row>124</xdr:row>
      <xdr:rowOff>9525</xdr:rowOff>
    </xdr:from>
    <xdr:to>
      <xdr:col>9</xdr:col>
      <xdr:colOff>85726</xdr:colOff>
      <xdr:row>127</xdr:row>
      <xdr:rowOff>38100</xdr:rowOff>
    </xdr:to>
    <xdr:pic>
      <xdr:nvPicPr>
        <xdr:cNvPr id="18" name="Picture 17">
          <a:extLst>
            <a:ext uri="{FF2B5EF4-FFF2-40B4-BE49-F238E27FC236}">
              <a16:creationId xmlns:a16="http://schemas.microsoft.com/office/drawing/2014/main" id="{00000000-0008-0000-0F00-000012000000}"/>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Layer>
              </a14:imgProps>
            </a:ext>
            <a:ext uri="{28A0092B-C50C-407E-A947-70E740481C1C}">
              <a14:useLocalDpi xmlns:a14="http://schemas.microsoft.com/office/drawing/2010/main" val="0"/>
            </a:ext>
          </a:extLst>
        </a:blip>
        <a:stretch>
          <a:fillRect/>
        </a:stretch>
      </xdr:blipFill>
      <xdr:spPr>
        <a:xfrm>
          <a:off x="6324601" y="35956875"/>
          <a:ext cx="666750" cy="6000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515937</xdr:colOff>
      <xdr:row>31</xdr:row>
      <xdr:rowOff>148828</xdr:rowOff>
    </xdr:from>
    <xdr:to>
      <xdr:col>10</xdr:col>
      <xdr:colOff>463153</xdr:colOff>
      <xdr:row>33</xdr:row>
      <xdr:rowOff>173512</xdr:rowOff>
    </xdr:to>
    <xdr:pic>
      <xdr:nvPicPr>
        <xdr:cNvPr id="4" name="Picture 3">
          <a:extLst>
            <a:ext uri="{FF2B5EF4-FFF2-40B4-BE49-F238E27FC236}">
              <a16:creationId xmlns:a16="http://schemas.microsoft.com/office/drawing/2014/main" id="{B2A1F178-998E-4EF8-8519-324CD023193D}"/>
            </a:ext>
          </a:extLst>
        </xdr:cNvPr>
        <xdr:cNvPicPr/>
      </xdr:nvPicPr>
      <xdr:blipFill>
        <a:blip xmlns:r="http://schemas.openxmlformats.org/officeDocument/2006/relationships" r:embed="rId1" cstate="print">
          <a:clrChange>
            <a:clrFrom>
              <a:srgbClr val="000000">
                <a:alpha val="0"/>
              </a:srgbClr>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7858125" y="12035234"/>
          <a:ext cx="552450" cy="421559"/>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569800</xdr:colOff>
      <xdr:row>22</xdr:row>
      <xdr:rowOff>68036</xdr:rowOff>
    </xdr:from>
    <xdr:to>
      <xdr:col>11</xdr:col>
      <xdr:colOff>110558</xdr:colOff>
      <xdr:row>24</xdr:row>
      <xdr:rowOff>153080</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60179" y="11140849"/>
          <a:ext cx="765401" cy="45924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11</xdr:col>
      <xdr:colOff>391205</xdr:colOff>
      <xdr:row>28</xdr:row>
      <xdr:rowOff>85044</xdr:rowOff>
    </xdr:from>
    <xdr:to>
      <xdr:col>12</xdr:col>
      <xdr:colOff>851127</xdr:colOff>
      <xdr:row>30</xdr:row>
      <xdr:rowOff>68872</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93906" y="9771629"/>
          <a:ext cx="1072243" cy="3580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oneCellAnchor>
    <xdr:from>
      <xdr:col>17</xdr:col>
      <xdr:colOff>438150</xdr:colOff>
      <xdr:row>0</xdr:row>
      <xdr:rowOff>0</xdr:rowOff>
    </xdr:from>
    <xdr:ext cx="2133600" cy="254172"/>
    <xdr:sp macro="" textlink="">
      <xdr:nvSpPr>
        <xdr:cNvPr id="2" name="TextBox 1">
          <a:extLst>
            <a:ext uri="{FF2B5EF4-FFF2-40B4-BE49-F238E27FC236}">
              <a16:creationId xmlns:a16="http://schemas.microsoft.com/office/drawing/2014/main" id="{00000000-0008-0000-1300-000002000000}"/>
            </a:ext>
          </a:extLst>
        </xdr:cNvPr>
        <xdr:cNvSpPr txBox="1"/>
      </xdr:nvSpPr>
      <xdr:spPr>
        <a:xfrm>
          <a:off x="13582650" y="6137330"/>
          <a:ext cx="2133600" cy="254172"/>
        </a:xfrm>
        <a:prstGeom prst="rect">
          <a:avLst/>
        </a:prstGeom>
        <a:noFill/>
        <a:ln w="9525">
          <a:solidFill>
            <a:schemeClr val="l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i="1">
              <a:latin typeface="Arial Narrow" pitchFamily="34" charset="0"/>
            </a:rPr>
            <a:t> </a:t>
          </a:r>
          <a:endParaRPr lang="en-US" sz="1200" i="1">
            <a:latin typeface="Arial Narrow" pitchFamily="34" charset="0"/>
          </a:endParaRPr>
        </a:p>
      </xdr:txBody>
    </xdr:sp>
    <xdr:clientData/>
  </xdr:oneCellAnchor>
  <xdr:oneCellAnchor>
    <xdr:from>
      <xdr:col>18</xdr:col>
      <xdr:colOff>438150</xdr:colOff>
      <xdr:row>0</xdr:row>
      <xdr:rowOff>0</xdr:rowOff>
    </xdr:from>
    <xdr:ext cx="2133600" cy="254172"/>
    <xdr:sp macro="" textlink="">
      <xdr:nvSpPr>
        <xdr:cNvPr id="3" name="TextBox 2">
          <a:extLst>
            <a:ext uri="{FF2B5EF4-FFF2-40B4-BE49-F238E27FC236}">
              <a16:creationId xmlns:a16="http://schemas.microsoft.com/office/drawing/2014/main" id="{209C4581-2278-4C02-B4C2-5FAA0989354D}"/>
            </a:ext>
          </a:extLst>
        </xdr:cNvPr>
        <xdr:cNvSpPr txBox="1"/>
      </xdr:nvSpPr>
      <xdr:spPr>
        <a:xfrm>
          <a:off x="13592175" y="11499905"/>
          <a:ext cx="2133600" cy="254172"/>
        </a:xfrm>
        <a:prstGeom prst="rect">
          <a:avLst/>
        </a:prstGeom>
        <a:noFill/>
        <a:ln w="9525">
          <a:solidFill>
            <a:schemeClr val="l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i="1">
              <a:latin typeface="Arial Narrow" pitchFamily="34" charset="0"/>
            </a:rPr>
            <a:t> </a:t>
          </a:r>
          <a:endParaRPr lang="en-US" sz="1200" i="1">
            <a:latin typeface="Arial Narrow" pitchFamily="34" charset="0"/>
          </a:endParaRPr>
        </a:p>
      </xdr:txBody>
    </xdr:sp>
    <xdr:clientData/>
  </xdr:oneCellAnchor>
  <xdr:twoCellAnchor editAs="oneCell">
    <xdr:from>
      <xdr:col>10</xdr:col>
      <xdr:colOff>581026</xdr:colOff>
      <xdr:row>35</xdr:row>
      <xdr:rowOff>190500</xdr:rowOff>
    </xdr:from>
    <xdr:to>
      <xdr:col>12</xdr:col>
      <xdr:colOff>9526</xdr:colOff>
      <xdr:row>38</xdr:row>
      <xdr:rowOff>19050</xdr:rowOff>
    </xdr:to>
    <xdr:pic>
      <xdr:nvPicPr>
        <xdr:cNvPr id="4" name="Picture 3">
          <a:extLst>
            <a:ext uri="{FF2B5EF4-FFF2-40B4-BE49-F238E27FC236}">
              <a16:creationId xmlns:a16="http://schemas.microsoft.com/office/drawing/2014/main" id="{7895CC09-8E5A-4C5D-BA24-3E1B64CAAD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29701" y="36861750"/>
          <a:ext cx="647700" cy="4381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11</xdr:col>
      <xdr:colOff>504824</xdr:colOff>
      <xdr:row>54</xdr:row>
      <xdr:rowOff>66675</xdr:rowOff>
    </xdr:from>
    <xdr:to>
      <xdr:col>13</xdr:col>
      <xdr:colOff>9524</xdr:colOff>
      <xdr:row>57</xdr:row>
      <xdr:rowOff>180975</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10424" y="0"/>
          <a:ext cx="809625" cy="6858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361950</xdr:colOff>
      <xdr:row>30</xdr:row>
      <xdr:rowOff>28574</xdr:rowOff>
    </xdr:from>
    <xdr:to>
      <xdr:col>11</xdr:col>
      <xdr:colOff>285750</xdr:colOff>
      <xdr:row>31</xdr:row>
      <xdr:rowOff>190499</xdr:rowOff>
    </xdr:to>
    <xdr:pic>
      <xdr:nvPicPr>
        <xdr:cNvPr id="2" name="Picture 1">
          <a:extLst>
            <a:ext uri="{FF2B5EF4-FFF2-40B4-BE49-F238E27FC236}">
              <a16:creationId xmlns:a16="http://schemas.microsoft.com/office/drawing/2014/main" id="{37C7515C-1A7D-4930-8615-21873B605C8F}"/>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a:xfrm>
          <a:off x="7210425" y="12411074"/>
          <a:ext cx="1143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oneCellAnchor>
    <xdr:from>
      <xdr:col>11</xdr:col>
      <xdr:colOff>0</xdr:colOff>
      <xdr:row>0</xdr:row>
      <xdr:rowOff>0</xdr:rowOff>
    </xdr:from>
    <xdr:ext cx="2118358" cy="280205"/>
    <xdr:sp macro="" textlink="">
      <xdr:nvSpPr>
        <xdr:cNvPr id="2" name="TextBox 1">
          <a:extLst>
            <a:ext uri="{FF2B5EF4-FFF2-40B4-BE49-F238E27FC236}">
              <a16:creationId xmlns:a16="http://schemas.microsoft.com/office/drawing/2014/main" id="{00000000-0008-0000-1700-000002000000}"/>
            </a:ext>
          </a:extLst>
        </xdr:cNvPr>
        <xdr:cNvSpPr txBox="1"/>
      </xdr:nvSpPr>
      <xdr:spPr>
        <a:xfrm>
          <a:off x="6096000" y="0"/>
          <a:ext cx="2118358" cy="28020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endParaRPr lang="en-IN" sz="1200">
            <a:effectLst/>
            <a:latin typeface="+mj-lt"/>
          </a:endParaRPr>
        </a:p>
      </xdr:txBody>
    </xdr:sp>
    <xdr:clientData/>
  </xdr:oneCellAnchor>
  <xdr:twoCellAnchor editAs="oneCell">
    <xdr:from>
      <xdr:col>11</xdr:col>
      <xdr:colOff>390525</xdr:colOff>
      <xdr:row>40</xdr:row>
      <xdr:rowOff>66675</xdr:rowOff>
    </xdr:from>
    <xdr:to>
      <xdr:col>13</xdr:col>
      <xdr:colOff>104775</xdr:colOff>
      <xdr:row>43</xdr:row>
      <xdr:rowOff>142874</xdr:rowOff>
    </xdr:to>
    <xdr:pic>
      <xdr:nvPicPr>
        <xdr:cNvPr id="4" name="Picture 3">
          <a:extLst>
            <a:ext uri="{FF2B5EF4-FFF2-40B4-BE49-F238E27FC236}">
              <a16:creationId xmlns:a16="http://schemas.microsoft.com/office/drawing/2014/main" id="{F755135A-2A5B-425A-9985-C38DF19CEF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01150" y="15954375"/>
          <a:ext cx="1076325" cy="64769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oneCellAnchor>
    <xdr:from>
      <xdr:col>9</xdr:col>
      <xdr:colOff>0</xdr:colOff>
      <xdr:row>0</xdr:row>
      <xdr:rowOff>0</xdr:rowOff>
    </xdr:from>
    <xdr:ext cx="184731" cy="269304"/>
    <xdr:sp macro="" textlink="">
      <xdr:nvSpPr>
        <xdr:cNvPr id="2" name="TextBox 1">
          <a:extLst>
            <a:ext uri="{FF2B5EF4-FFF2-40B4-BE49-F238E27FC236}">
              <a16:creationId xmlns:a16="http://schemas.microsoft.com/office/drawing/2014/main" id="{00000000-0008-0000-1800-000002000000}"/>
            </a:ext>
          </a:extLst>
        </xdr:cNvPr>
        <xdr:cNvSpPr txBox="1"/>
      </xdr:nvSpPr>
      <xdr:spPr>
        <a:xfrm>
          <a:off x="5486400" y="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200">
            <a:latin typeface="Times New Roman" pitchFamily="18" charset="0"/>
            <a:cs typeface="Times New Roman" pitchFamily="18" charset="0"/>
          </a:endParaRPr>
        </a:p>
      </xdr:txBody>
    </xdr:sp>
    <xdr:clientData/>
  </xdr:oneCellAnchor>
  <xdr:oneCellAnchor>
    <xdr:from>
      <xdr:col>11</xdr:col>
      <xdr:colOff>0</xdr:colOff>
      <xdr:row>0</xdr:row>
      <xdr:rowOff>0</xdr:rowOff>
    </xdr:from>
    <xdr:ext cx="2314576" cy="269304"/>
    <xdr:sp macro="" textlink="">
      <xdr:nvSpPr>
        <xdr:cNvPr id="3" name="TextBox 2">
          <a:extLst>
            <a:ext uri="{FF2B5EF4-FFF2-40B4-BE49-F238E27FC236}">
              <a16:creationId xmlns:a16="http://schemas.microsoft.com/office/drawing/2014/main" id="{00000000-0008-0000-1800-000003000000}"/>
            </a:ext>
          </a:extLst>
        </xdr:cNvPr>
        <xdr:cNvSpPr txBox="1"/>
      </xdr:nvSpPr>
      <xdr:spPr>
        <a:xfrm>
          <a:off x="670560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9</xdr:col>
      <xdr:colOff>0</xdr:colOff>
      <xdr:row>0</xdr:row>
      <xdr:rowOff>0</xdr:rowOff>
    </xdr:from>
    <xdr:ext cx="4257675" cy="269304"/>
    <xdr:sp macro="" textlink="">
      <xdr:nvSpPr>
        <xdr:cNvPr id="5" name="TextBox 4">
          <a:extLst>
            <a:ext uri="{FF2B5EF4-FFF2-40B4-BE49-F238E27FC236}">
              <a16:creationId xmlns:a16="http://schemas.microsoft.com/office/drawing/2014/main" id="{00000000-0008-0000-1800-000005000000}"/>
            </a:ext>
          </a:extLst>
        </xdr:cNvPr>
        <xdr:cNvSpPr txBox="1"/>
      </xdr:nvSpPr>
      <xdr:spPr>
        <a:xfrm>
          <a:off x="9191625" y="0"/>
          <a:ext cx="4257675"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10</xdr:col>
      <xdr:colOff>44561</xdr:colOff>
      <xdr:row>0</xdr:row>
      <xdr:rowOff>0</xdr:rowOff>
    </xdr:from>
    <xdr:ext cx="184731" cy="269304"/>
    <xdr:sp macro="" textlink="">
      <xdr:nvSpPr>
        <xdr:cNvPr id="7" name="TextBox 6">
          <a:extLst>
            <a:ext uri="{FF2B5EF4-FFF2-40B4-BE49-F238E27FC236}">
              <a16:creationId xmlns:a16="http://schemas.microsoft.com/office/drawing/2014/main" id="{00000000-0008-0000-1800-000007000000}"/>
            </a:ext>
          </a:extLst>
        </xdr:cNvPr>
        <xdr:cNvSpPr txBox="1"/>
      </xdr:nvSpPr>
      <xdr:spPr>
        <a:xfrm>
          <a:off x="10112486" y="3278505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10</xdr:col>
      <xdr:colOff>0</xdr:colOff>
      <xdr:row>0</xdr:row>
      <xdr:rowOff>0</xdr:rowOff>
    </xdr:from>
    <xdr:ext cx="2314576" cy="269304"/>
    <xdr:sp macro="" textlink="">
      <xdr:nvSpPr>
        <xdr:cNvPr id="4" name="TextBox 3">
          <a:extLst>
            <a:ext uri="{FF2B5EF4-FFF2-40B4-BE49-F238E27FC236}">
              <a16:creationId xmlns:a16="http://schemas.microsoft.com/office/drawing/2014/main" id="{00000000-0008-0000-1800-000004000000}"/>
            </a:ext>
          </a:extLst>
        </xdr:cNvPr>
        <xdr:cNvSpPr txBox="1"/>
      </xdr:nvSpPr>
      <xdr:spPr>
        <a:xfrm>
          <a:off x="609600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11</xdr:col>
      <xdr:colOff>0</xdr:colOff>
      <xdr:row>0</xdr:row>
      <xdr:rowOff>0</xdr:rowOff>
    </xdr:from>
    <xdr:ext cx="2314576" cy="269304"/>
    <xdr:sp macro="" textlink="">
      <xdr:nvSpPr>
        <xdr:cNvPr id="6" name="TextBox 5">
          <a:extLst>
            <a:ext uri="{FF2B5EF4-FFF2-40B4-BE49-F238E27FC236}">
              <a16:creationId xmlns:a16="http://schemas.microsoft.com/office/drawing/2014/main" id="{B7CC2BC3-14A9-429F-AB2D-B0169BC34699}"/>
            </a:ext>
          </a:extLst>
        </xdr:cNvPr>
        <xdr:cNvSpPr txBox="1"/>
      </xdr:nvSpPr>
      <xdr:spPr>
        <a:xfrm>
          <a:off x="942975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10</xdr:col>
      <xdr:colOff>0</xdr:colOff>
      <xdr:row>140</xdr:row>
      <xdr:rowOff>0</xdr:rowOff>
    </xdr:from>
    <xdr:ext cx="2314576" cy="446276"/>
    <xdr:sp macro="" textlink="">
      <xdr:nvSpPr>
        <xdr:cNvPr id="8" name="TextBox 7">
          <a:extLst>
            <a:ext uri="{FF2B5EF4-FFF2-40B4-BE49-F238E27FC236}">
              <a16:creationId xmlns:a16="http://schemas.microsoft.com/office/drawing/2014/main" id="{CA4C5D7F-F077-4C3F-94A1-4C2021AACE2A}"/>
            </a:ext>
          </a:extLst>
        </xdr:cNvPr>
        <xdr:cNvSpPr txBox="1"/>
      </xdr:nvSpPr>
      <xdr:spPr>
        <a:xfrm>
          <a:off x="8620125" y="35175825"/>
          <a:ext cx="2314576" cy="4462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N" sz="1200">
              <a:latin typeface="Times New Roman" pitchFamily="18" charset="0"/>
              <a:cs typeface="Times New Roman" pitchFamily="18" charset="0"/>
            </a:rPr>
            <a:t>Sr. Executive Engineer,PWD</a:t>
          </a:r>
        </a:p>
        <a:p>
          <a:pPr algn="ctr"/>
          <a:r>
            <a:rPr lang="en-IN" sz="1200">
              <a:latin typeface="Times New Roman" pitchFamily="18" charset="0"/>
              <a:cs typeface="Times New Roman" pitchFamily="18" charset="0"/>
            </a:rPr>
            <a:t>Serchhip Division: Serchhip</a:t>
          </a:r>
        </a:p>
      </xdr:txBody>
    </xdr:sp>
    <xdr:clientData/>
  </xdr:oneCellAnchor>
  <xdr:twoCellAnchor editAs="oneCell">
    <xdr:from>
      <xdr:col>10</xdr:col>
      <xdr:colOff>200025</xdr:colOff>
      <xdr:row>136</xdr:row>
      <xdr:rowOff>180975</xdr:rowOff>
    </xdr:from>
    <xdr:to>
      <xdr:col>12</xdr:col>
      <xdr:colOff>253170</xdr:colOff>
      <xdr:row>140</xdr:row>
      <xdr:rowOff>0</xdr:rowOff>
    </xdr:to>
    <xdr:pic>
      <xdr:nvPicPr>
        <xdr:cNvPr id="10" name="Picture 9" descr="SDO Makhuma.jpg">
          <a:extLst>
            <a:ext uri="{FF2B5EF4-FFF2-40B4-BE49-F238E27FC236}">
              <a16:creationId xmlns:a16="http://schemas.microsoft.com/office/drawing/2014/main" id="{34C4C26A-C166-4EDB-A45F-366FA1FE3243}"/>
            </a:ext>
          </a:extLst>
        </xdr:cNvPr>
        <xdr:cNvPicPr>
          <a:picLocks noChangeAspect="1"/>
        </xdr:cNvPicPr>
      </xdr:nvPicPr>
      <xdr:blipFill>
        <a:blip xmlns:r="http://schemas.openxmlformats.org/officeDocument/2006/relationships" r:embed="rId1"/>
        <a:stretch>
          <a:fillRect/>
        </a:stretch>
      </xdr:blipFill>
      <xdr:spPr>
        <a:xfrm>
          <a:off x="8820150" y="34594800"/>
          <a:ext cx="1643820" cy="58102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11</xdr:col>
      <xdr:colOff>485775</xdr:colOff>
      <xdr:row>22</xdr:row>
      <xdr:rowOff>38100</xdr:rowOff>
    </xdr:from>
    <xdr:to>
      <xdr:col>13</xdr:col>
      <xdr:colOff>85725</xdr:colOff>
      <xdr:row>25</xdr:row>
      <xdr:rowOff>85725</xdr:rowOff>
    </xdr:to>
    <xdr:pic>
      <xdr:nvPicPr>
        <xdr:cNvPr id="2" name="Picture 2">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81975" y="5829300"/>
          <a:ext cx="10572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12</xdr:col>
      <xdr:colOff>92449</xdr:colOff>
      <xdr:row>64</xdr:row>
      <xdr:rowOff>50777</xdr:rowOff>
    </xdr:from>
    <xdr:to>
      <xdr:col>13</xdr:col>
      <xdr:colOff>68784</xdr:colOff>
      <xdr:row>66</xdr:row>
      <xdr:rowOff>22205</xdr:rowOff>
    </xdr:to>
    <xdr:pic>
      <xdr:nvPicPr>
        <xdr:cNvPr id="3" name="Picture 2">
          <a:extLst>
            <a:ext uri="{FF2B5EF4-FFF2-40B4-BE49-F238E27FC236}">
              <a16:creationId xmlns:a16="http://schemas.microsoft.com/office/drawing/2014/main" id="{74709036-A403-402B-82B8-99431720D923}"/>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705054" y="39263698"/>
          <a:ext cx="768414" cy="372481"/>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oneCellAnchor>
    <xdr:from>
      <xdr:col>8</xdr:col>
      <xdr:colOff>0</xdr:colOff>
      <xdr:row>0</xdr:row>
      <xdr:rowOff>0</xdr:rowOff>
    </xdr:from>
    <xdr:ext cx="2053117" cy="269304"/>
    <xdr:sp macro="" textlink="">
      <xdr:nvSpPr>
        <xdr:cNvPr id="3" name="TextBox 2">
          <a:extLst>
            <a:ext uri="{FF2B5EF4-FFF2-40B4-BE49-F238E27FC236}">
              <a16:creationId xmlns:a16="http://schemas.microsoft.com/office/drawing/2014/main" id="{00000000-0008-0000-1B00-000003000000}"/>
            </a:ext>
          </a:extLst>
        </xdr:cNvPr>
        <xdr:cNvSpPr txBox="1"/>
      </xdr:nvSpPr>
      <xdr:spPr>
        <a:xfrm>
          <a:off x="6038850" y="19233736"/>
          <a:ext cx="2053117" cy="26930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ctr"/>
          <a:endParaRPr lang="en-US" sz="1200">
            <a:latin typeface="Times New Roman" panose="02020603050405020304" pitchFamily="18" charset="0"/>
            <a:cs typeface="Times New Roman" panose="02020603050405020304" pitchFamily="18" charset="0"/>
          </a:endParaRPr>
        </a:p>
      </xdr:txBody>
    </xdr:sp>
    <xdr:clientData/>
  </xdr:oneCellAnchor>
  <xdr:oneCellAnchor>
    <xdr:from>
      <xdr:col>12</xdr:col>
      <xdr:colOff>227937</xdr:colOff>
      <xdr:row>0</xdr:row>
      <xdr:rowOff>0</xdr:rowOff>
    </xdr:from>
    <xdr:ext cx="184731" cy="269304"/>
    <xdr:sp macro="" textlink="">
      <xdr:nvSpPr>
        <xdr:cNvPr id="4" name="TextBox 3">
          <a:extLst>
            <a:ext uri="{FF2B5EF4-FFF2-40B4-BE49-F238E27FC236}">
              <a16:creationId xmlns:a16="http://schemas.microsoft.com/office/drawing/2014/main" id="{00000000-0008-0000-1B00-000004000000}"/>
            </a:ext>
          </a:extLst>
        </xdr:cNvPr>
        <xdr:cNvSpPr txBox="1"/>
      </xdr:nvSpPr>
      <xdr:spPr>
        <a:xfrm>
          <a:off x="8228937" y="10918411"/>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200">
            <a:latin typeface="Times New Roman" pitchFamily="18" charset="0"/>
            <a:cs typeface="Times New Roman" pitchFamily="18" charset="0"/>
          </a:endParaRPr>
        </a:p>
      </xdr:txBody>
    </xdr:sp>
    <xdr:clientData/>
  </xdr:oneCellAnchor>
  <xdr:oneCellAnchor>
    <xdr:from>
      <xdr:col>11</xdr:col>
      <xdr:colOff>229988</xdr:colOff>
      <xdr:row>0</xdr:row>
      <xdr:rowOff>0</xdr:rowOff>
    </xdr:from>
    <xdr:ext cx="184731" cy="269304"/>
    <xdr:sp macro="" textlink="">
      <xdr:nvSpPr>
        <xdr:cNvPr id="5" name="TextBox 4">
          <a:extLst>
            <a:ext uri="{FF2B5EF4-FFF2-40B4-BE49-F238E27FC236}">
              <a16:creationId xmlns:a16="http://schemas.microsoft.com/office/drawing/2014/main" id="{00000000-0008-0000-1B00-000005000000}"/>
            </a:ext>
          </a:extLst>
        </xdr:cNvPr>
        <xdr:cNvSpPr txBox="1"/>
      </xdr:nvSpPr>
      <xdr:spPr>
        <a:xfrm>
          <a:off x="6935588" y="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200">
            <a:latin typeface="Times New Roman" pitchFamily="18" charset="0"/>
            <a:cs typeface="Times New Roman" pitchFamily="18" charset="0"/>
          </a:endParaRPr>
        </a:p>
      </xdr:txBody>
    </xdr:sp>
    <xdr:clientData/>
  </xdr:oneCellAnchor>
  <xdr:oneCellAnchor>
    <xdr:from>
      <xdr:col>11</xdr:col>
      <xdr:colOff>229988</xdr:colOff>
      <xdr:row>0</xdr:row>
      <xdr:rowOff>0</xdr:rowOff>
    </xdr:from>
    <xdr:ext cx="184731" cy="269304"/>
    <xdr:sp macro="" textlink="">
      <xdr:nvSpPr>
        <xdr:cNvPr id="2" name="TextBox 1">
          <a:extLst>
            <a:ext uri="{FF2B5EF4-FFF2-40B4-BE49-F238E27FC236}">
              <a16:creationId xmlns:a16="http://schemas.microsoft.com/office/drawing/2014/main" id="{F10BCE09-9960-4E90-BE1F-AFBFC1150EC4}"/>
            </a:ext>
          </a:extLst>
        </xdr:cNvPr>
        <xdr:cNvSpPr txBox="1"/>
      </xdr:nvSpPr>
      <xdr:spPr>
        <a:xfrm>
          <a:off x="8069063" y="29156025"/>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200">
            <a:latin typeface="Times New Roman" pitchFamily="18" charset="0"/>
            <a:cs typeface="Times New Roman" pitchFamily="18" charset="0"/>
          </a:endParaRPr>
        </a:p>
      </xdr:txBody>
    </xdr:sp>
    <xdr:clientData/>
  </xdr:oneCellAnchor>
  <xdr:oneCellAnchor>
    <xdr:from>
      <xdr:col>12</xdr:col>
      <xdr:colOff>227937</xdr:colOff>
      <xdr:row>0</xdr:row>
      <xdr:rowOff>0</xdr:rowOff>
    </xdr:from>
    <xdr:ext cx="184730" cy="269304"/>
    <xdr:sp macro="" textlink="">
      <xdr:nvSpPr>
        <xdr:cNvPr id="8" name="TextBox 7">
          <a:extLst>
            <a:ext uri="{FF2B5EF4-FFF2-40B4-BE49-F238E27FC236}">
              <a16:creationId xmlns:a16="http://schemas.microsoft.com/office/drawing/2014/main" id="{0D4332F8-518A-4523-8945-8EDE2B4FE4FE}"/>
            </a:ext>
          </a:extLst>
        </xdr:cNvPr>
        <xdr:cNvSpPr txBox="1"/>
      </xdr:nvSpPr>
      <xdr:spPr>
        <a:xfrm>
          <a:off x="7543137" y="88486"/>
          <a:ext cx="184730"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200">
            <a:latin typeface="Times New Roman" pitchFamily="18" charset="0"/>
            <a:cs typeface="Times New Roman" pitchFamily="18" charset="0"/>
          </a:endParaRPr>
        </a:p>
      </xdr:txBody>
    </xdr:sp>
    <xdr:clientData/>
  </xdr:oneCellAnchor>
  <xdr:oneCellAnchor>
    <xdr:from>
      <xdr:col>11</xdr:col>
      <xdr:colOff>0</xdr:colOff>
      <xdr:row>84</xdr:row>
      <xdr:rowOff>0</xdr:rowOff>
    </xdr:from>
    <xdr:ext cx="1863908" cy="446276"/>
    <xdr:sp macro="" textlink="">
      <xdr:nvSpPr>
        <xdr:cNvPr id="7" name="TextBox 6">
          <a:extLst>
            <a:ext uri="{FF2B5EF4-FFF2-40B4-BE49-F238E27FC236}">
              <a16:creationId xmlns:a16="http://schemas.microsoft.com/office/drawing/2014/main" id="{4D604574-1ED8-481F-B044-9509E795ADEB}"/>
            </a:ext>
          </a:extLst>
        </xdr:cNvPr>
        <xdr:cNvSpPr txBox="1"/>
      </xdr:nvSpPr>
      <xdr:spPr>
        <a:xfrm>
          <a:off x="8229600" y="25079325"/>
          <a:ext cx="1863908" cy="4462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r>
            <a:rPr lang="en-US" sz="1200">
              <a:latin typeface="Times New Roman" pitchFamily="18" charset="0"/>
              <a:cs typeface="Times New Roman" pitchFamily="18" charset="0"/>
            </a:rPr>
            <a:t>Executive Engineer,PWD</a:t>
          </a:r>
        </a:p>
        <a:p>
          <a:pPr algn="ctr"/>
          <a:r>
            <a:rPr lang="en-US" sz="1200">
              <a:latin typeface="Times New Roman" pitchFamily="18" charset="0"/>
              <a:cs typeface="Times New Roman" pitchFamily="18" charset="0"/>
            </a:rPr>
            <a:t>Tlabung Division, Tlabung</a:t>
          </a:r>
        </a:p>
      </xdr:txBody>
    </xdr:sp>
    <xdr:clientData/>
  </xdr:oneCellAnchor>
  <xdr:twoCellAnchor editAs="oneCell">
    <xdr:from>
      <xdr:col>11</xdr:col>
      <xdr:colOff>371475</xdr:colOff>
      <xdr:row>80</xdr:row>
      <xdr:rowOff>123825</xdr:rowOff>
    </xdr:from>
    <xdr:to>
      <xdr:col>13</xdr:col>
      <xdr:colOff>92913</xdr:colOff>
      <xdr:row>84</xdr:row>
      <xdr:rowOff>32461</xdr:rowOff>
    </xdr:to>
    <xdr:pic>
      <xdr:nvPicPr>
        <xdr:cNvPr id="10" name="Picture 9">
          <a:extLst>
            <a:ext uri="{FF2B5EF4-FFF2-40B4-BE49-F238E27FC236}">
              <a16:creationId xmlns:a16="http://schemas.microsoft.com/office/drawing/2014/main" id="{A4C05504-4C65-4F9E-B694-3B63588784B0}"/>
            </a:ext>
          </a:extLst>
        </xdr:cNvPr>
        <xdr:cNvPicPr>
          <a:picLocks noChangeAspect="1"/>
        </xdr:cNvPicPr>
      </xdr:nvPicPr>
      <xdr:blipFill>
        <a:blip xmlns:r="http://schemas.openxmlformats.org/officeDocument/2006/relationships" r:embed="rId1"/>
        <a:stretch>
          <a:fillRect/>
        </a:stretch>
      </xdr:blipFill>
      <xdr:spPr>
        <a:xfrm>
          <a:off x="8601075" y="24441150"/>
          <a:ext cx="940638" cy="6706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l.no/"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74"/>
  <sheetViews>
    <sheetView zoomScaleNormal="100" workbookViewId="0">
      <selection activeCell="L686" sqref="L686"/>
    </sheetView>
  </sheetViews>
  <sheetFormatPr defaultRowHeight="15"/>
  <cols>
    <col min="1" max="1" width="4.7109375" customWidth="1"/>
    <col min="2" max="2" width="30.42578125" customWidth="1"/>
    <col min="4" max="4" width="11.140625" customWidth="1"/>
    <col min="5" max="5" width="14.28515625" customWidth="1"/>
    <col min="6" max="6" width="12.140625" customWidth="1"/>
    <col min="7" max="7" width="11.7109375" customWidth="1"/>
    <col min="8" max="8" width="10.5703125" customWidth="1"/>
    <col min="9" max="9" width="12.42578125" customWidth="1"/>
    <col min="10" max="10" width="10" customWidth="1"/>
    <col min="11" max="13" width="10.140625" customWidth="1"/>
    <col min="14" max="14" width="12.7109375" customWidth="1"/>
  </cols>
  <sheetData>
    <row r="1" spans="1:20" ht="19.5">
      <c r="A1" s="2905" t="s">
        <v>2500</v>
      </c>
      <c r="B1" s="2905"/>
      <c r="C1" s="2905"/>
      <c r="D1" s="2905"/>
      <c r="E1" s="2905"/>
      <c r="F1" s="2905"/>
      <c r="G1" s="2905"/>
      <c r="H1" s="2905"/>
      <c r="I1" s="2905"/>
      <c r="J1" s="2905"/>
      <c r="K1" s="2905"/>
      <c r="L1" s="2905"/>
      <c r="M1" s="2905"/>
      <c r="N1" s="2905"/>
      <c r="O1" s="2905"/>
      <c r="P1" s="1249"/>
      <c r="Q1" s="1249"/>
      <c r="R1" s="1249"/>
      <c r="S1" s="1249"/>
      <c r="T1" s="1249"/>
    </row>
    <row r="2" spans="1:20" ht="15.75">
      <c r="A2" s="1250"/>
      <c r="B2" s="1250"/>
      <c r="C2" s="1250"/>
      <c r="D2" s="1250"/>
      <c r="E2" s="1250"/>
      <c r="F2" s="1250"/>
      <c r="G2" s="1250"/>
      <c r="H2" s="1250"/>
      <c r="I2" s="1250"/>
      <c r="J2" s="1250"/>
      <c r="K2" s="1250"/>
      <c r="L2" s="1250"/>
      <c r="M2" s="1250"/>
      <c r="N2" s="1250"/>
      <c r="O2" s="1250"/>
      <c r="P2" s="1249"/>
      <c r="Q2" s="1249"/>
      <c r="R2" s="1249"/>
      <c r="S2" s="1249"/>
      <c r="T2" s="1249"/>
    </row>
    <row r="3" spans="1:20" ht="15.75">
      <c r="A3" s="2906" t="s">
        <v>1396</v>
      </c>
      <c r="B3" s="2906"/>
      <c r="C3" s="2906"/>
      <c r="D3" s="2906"/>
      <c r="E3" s="2906"/>
      <c r="F3" s="2906"/>
      <c r="G3" s="2906"/>
      <c r="H3" s="2906"/>
      <c r="I3" s="2906"/>
      <c r="J3" s="2906"/>
      <c r="K3" s="2906"/>
      <c r="L3" s="2906"/>
      <c r="M3" s="2906"/>
      <c r="N3" s="2906"/>
      <c r="O3" s="2906"/>
      <c r="P3" s="1249"/>
      <c r="Q3" s="1249"/>
      <c r="R3" s="1249"/>
      <c r="S3" s="1249"/>
      <c r="T3" s="1249"/>
    </row>
    <row r="4" spans="1:20" ht="15.75">
      <c r="A4" s="1251" t="s">
        <v>1397</v>
      </c>
      <c r="B4" s="1251"/>
      <c r="C4" s="1251"/>
      <c r="D4" s="1251"/>
      <c r="E4" s="1251"/>
      <c r="F4" s="1251"/>
      <c r="G4" s="1251"/>
      <c r="H4" s="1251"/>
      <c r="I4" s="1251"/>
      <c r="J4" s="1250"/>
      <c r="K4" s="1250"/>
      <c r="L4" s="1250"/>
      <c r="M4" s="1250"/>
      <c r="N4" s="1250"/>
      <c r="O4" s="1250"/>
      <c r="P4" s="1249"/>
      <c r="Q4" s="1249"/>
      <c r="R4" s="1249"/>
      <c r="S4" s="1249"/>
      <c r="T4" s="1249"/>
    </row>
    <row r="5" spans="1:20" ht="15.75">
      <c r="A5" s="1251" t="s">
        <v>1398</v>
      </c>
      <c r="B5" s="1251"/>
      <c r="C5" s="1251"/>
      <c r="D5" s="1251"/>
      <c r="E5" s="1251"/>
      <c r="F5" s="1251"/>
      <c r="G5" s="1251"/>
      <c r="H5" s="1251"/>
      <c r="I5" s="1251"/>
      <c r="J5" s="1250"/>
      <c r="K5" s="1250"/>
      <c r="L5" s="1250"/>
      <c r="M5" s="1250"/>
      <c r="N5" s="1250"/>
      <c r="O5" s="1250"/>
      <c r="P5" s="1249"/>
      <c r="Q5" s="1249"/>
      <c r="R5" s="1249"/>
      <c r="S5" s="1249"/>
      <c r="T5" s="1249"/>
    </row>
    <row r="6" spans="1:20" ht="15.75">
      <c r="A6" s="1251" t="s">
        <v>1399</v>
      </c>
      <c r="B6" s="1251"/>
      <c r="C6" s="1251"/>
      <c r="D6" s="1251"/>
      <c r="E6" s="1251"/>
      <c r="F6" s="1251"/>
      <c r="G6" s="1251"/>
      <c r="H6" s="1251"/>
      <c r="I6" s="1251"/>
      <c r="J6" s="1250"/>
      <c r="K6" s="1250"/>
      <c r="L6" s="1250"/>
      <c r="M6" s="1250"/>
      <c r="N6" s="1250"/>
      <c r="O6" s="1250"/>
      <c r="P6" s="1249"/>
      <c r="Q6" s="1249"/>
      <c r="R6" s="1249"/>
      <c r="S6" s="1249"/>
      <c r="T6" s="1249"/>
    </row>
    <row r="7" spans="1:20" ht="15.75">
      <c r="A7" s="1251" t="s">
        <v>1400</v>
      </c>
      <c r="B7" s="1251"/>
      <c r="C7" s="1251"/>
      <c r="D7" s="1251"/>
      <c r="E7" s="1251"/>
      <c r="F7" s="1251"/>
      <c r="G7" s="1251"/>
      <c r="H7" s="1251"/>
      <c r="I7" s="1251"/>
      <c r="J7" s="1250"/>
      <c r="K7" s="1250"/>
      <c r="L7" s="1250"/>
      <c r="M7" s="1250"/>
      <c r="N7" s="1250"/>
      <c r="O7" s="1250"/>
      <c r="P7" s="1249"/>
      <c r="Q7" s="1249"/>
      <c r="R7" s="1249"/>
      <c r="S7" s="1249"/>
      <c r="T7" s="1249"/>
    </row>
    <row r="8" spans="1:20" ht="15.75">
      <c r="A8" s="1251" t="s">
        <v>514</v>
      </c>
      <c r="B8" s="1251"/>
      <c r="C8" s="1251"/>
      <c r="D8" s="1251"/>
      <c r="E8" s="1251"/>
      <c r="F8" s="1251"/>
      <c r="G8" s="1251"/>
      <c r="H8" s="1251"/>
      <c r="I8" s="1251"/>
      <c r="J8" s="1250"/>
      <c r="K8" s="1250"/>
      <c r="L8" s="1250"/>
      <c r="M8" s="1250"/>
      <c r="N8" s="1250"/>
      <c r="O8" s="1250"/>
      <c r="P8" s="1249"/>
      <c r="Q8" s="1249"/>
      <c r="R8" s="1249"/>
      <c r="S8" s="1249"/>
      <c r="T8" s="1249"/>
    </row>
    <row r="9" spans="1:20" ht="44.25" customHeight="1">
      <c r="A9" s="2900" t="s">
        <v>484</v>
      </c>
      <c r="B9" s="2901" t="s">
        <v>1022</v>
      </c>
      <c r="C9" s="2903" t="s">
        <v>5</v>
      </c>
      <c r="D9" s="2901" t="s">
        <v>244</v>
      </c>
      <c r="E9" s="2900" t="s">
        <v>504</v>
      </c>
      <c r="F9" s="2909" t="s">
        <v>7</v>
      </c>
      <c r="G9" s="2909" t="s">
        <v>8</v>
      </c>
      <c r="H9" s="2911" t="s">
        <v>505</v>
      </c>
      <c r="I9" s="2911"/>
      <c r="J9" s="2911" t="s">
        <v>376</v>
      </c>
      <c r="K9" s="2911"/>
      <c r="L9" s="2900" t="s">
        <v>506</v>
      </c>
      <c r="M9" s="2903"/>
      <c r="N9" s="2900" t="s">
        <v>12</v>
      </c>
      <c r="O9" s="2900" t="s">
        <v>13</v>
      </c>
      <c r="P9" s="1249"/>
      <c r="Q9" s="1249"/>
      <c r="R9" s="1249"/>
      <c r="S9" s="1249"/>
      <c r="T9" s="1249"/>
    </row>
    <row r="10" spans="1:20" ht="15.75">
      <c r="A10" s="2901"/>
      <c r="B10" s="2902"/>
      <c r="C10" s="2901"/>
      <c r="D10" s="2904"/>
      <c r="E10" s="2901"/>
      <c r="F10" s="2910"/>
      <c r="G10" s="2910"/>
      <c r="H10" s="1252" t="s">
        <v>28</v>
      </c>
      <c r="I10" s="1252" t="s">
        <v>15</v>
      </c>
      <c r="J10" s="1252" t="s">
        <v>28</v>
      </c>
      <c r="K10" s="1253" t="s">
        <v>15</v>
      </c>
      <c r="L10" s="1252" t="s">
        <v>28</v>
      </c>
      <c r="M10" s="1253" t="s">
        <v>15</v>
      </c>
      <c r="N10" s="2909"/>
      <c r="O10" s="2909"/>
      <c r="P10" s="1249"/>
      <c r="Q10" s="1249"/>
      <c r="R10" s="1249"/>
      <c r="S10" s="1249"/>
      <c r="T10" s="1249"/>
    </row>
    <row r="11" spans="1:20">
      <c r="A11" s="1254">
        <v>1</v>
      </c>
      <c r="B11" s="1254">
        <v>2</v>
      </c>
      <c r="C11" s="1254">
        <v>3</v>
      </c>
      <c r="D11" s="1254">
        <v>4</v>
      </c>
      <c r="E11" s="1254">
        <v>5</v>
      </c>
      <c r="F11" s="1254">
        <v>6</v>
      </c>
      <c r="G11" s="1254">
        <v>7</v>
      </c>
      <c r="H11" s="1254">
        <v>8</v>
      </c>
      <c r="I11" s="1254">
        <v>9</v>
      </c>
      <c r="J11" s="1254">
        <v>10</v>
      </c>
      <c r="K11" s="1254">
        <v>11</v>
      </c>
      <c r="L11" s="1254">
        <v>12</v>
      </c>
      <c r="M11" s="1254">
        <v>13</v>
      </c>
      <c r="N11" s="1254">
        <v>14</v>
      </c>
      <c r="O11" s="1254">
        <v>15</v>
      </c>
      <c r="P11" s="1255"/>
      <c r="Q11" s="1255" t="s">
        <v>2550</v>
      </c>
      <c r="R11" s="1255" t="s">
        <v>2551</v>
      </c>
      <c r="S11" s="1255" t="s">
        <v>2552</v>
      </c>
      <c r="T11" s="1255"/>
    </row>
    <row r="12" spans="1:20" ht="30">
      <c r="A12" s="1256">
        <v>1</v>
      </c>
      <c r="B12" s="1274" t="s">
        <v>1401</v>
      </c>
      <c r="C12" s="1257" t="s">
        <v>17</v>
      </c>
      <c r="D12" s="1257">
        <v>0.8</v>
      </c>
      <c r="E12" s="2907">
        <v>254.74</v>
      </c>
      <c r="F12" s="2920">
        <v>46018</v>
      </c>
      <c r="G12" s="2920">
        <v>46200</v>
      </c>
      <c r="H12" s="1272">
        <v>1</v>
      </c>
      <c r="I12" s="2917">
        <v>230.32</v>
      </c>
      <c r="J12" s="1272">
        <v>0</v>
      </c>
      <c r="K12" s="2915" t="s">
        <v>347</v>
      </c>
      <c r="L12" s="1273">
        <v>1</v>
      </c>
      <c r="M12" s="2916">
        <v>230.32</v>
      </c>
      <c r="N12" s="2913" t="s">
        <v>52</v>
      </c>
      <c r="O12" s="2914" t="s">
        <v>242</v>
      </c>
      <c r="P12" s="1258"/>
      <c r="Q12" s="1259">
        <v>1</v>
      </c>
      <c r="R12" s="1258">
        <v>1</v>
      </c>
      <c r="S12" s="1260">
        <v>0</v>
      </c>
      <c r="T12" s="1261"/>
    </row>
    <row r="13" spans="1:20" ht="30">
      <c r="A13" s="1256">
        <v>2</v>
      </c>
      <c r="B13" s="1274" t="s">
        <v>1402</v>
      </c>
      <c r="C13" s="1257" t="s">
        <v>17</v>
      </c>
      <c r="D13" s="1257">
        <v>0.4</v>
      </c>
      <c r="E13" s="2907"/>
      <c r="F13" s="2920"/>
      <c r="G13" s="2920"/>
      <c r="H13" s="1272">
        <v>1</v>
      </c>
      <c r="I13" s="2918"/>
      <c r="J13" s="1272">
        <v>0</v>
      </c>
      <c r="K13" s="2915"/>
      <c r="L13" s="1273">
        <v>1</v>
      </c>
      <c r="M13" s="2916"/>
      <c r="N13" s="2913"/>
      <c r="O13" s="2914"/>
      <c r="P13" s="1258"/>
      <c r="Q13" s="1259">
        <v>0</v>
      </c>
      <c r="R13" s="1258">
        <v>0</v>
      </c>
      <c r="S13" s="1260">
        <v>0</v>
      </c>
      <c r="T13" s="1261"/>
    </row>
    <row r="14" spans="1:20" ht="45">
      <c r="A14" s="1256">
        <v>3</v>
      </c>
      <c r="B14" s="1274" t="s">
        <v>1403</v>
      </c>
      <c r="C14" s="1257" t="s">
        <v>17</v>
      </c>
      <c r="D14" s="1257">
        <v>3.5</v>
      </c>
      <c r="E14" s="2907"/>
      <c r="F14" s="2920"/>
      <c r="G14" s="2920"/>
      <c r="H14" s="1272">
        <v>1</v>
      </c>
      <c r="I14" s="2918"/>
      <c r="J14" s="1272">
        <v>0</v>
      </c>
      <c r="K14" s="2915"/>
      <c r="L14" s="1273">
        <v>1</v>
      </c>
      <c r="M14" s="2916"/>
      <c r="N14" s="2913"/>
      <c r="O14" s="2914"/>
      <c r="P14" s="1249"/>
      <c r="Q14" s="1259">
        <v>0</v>
      </c>
      <c r="R14" s="1258">
        <v>0</v>
      </c>
      <c r="S14" s="1260">
        <v>0</v>
      </c>
      <c r="T14" s="1261"/>
    </row>
    <row r="15" spans="1:20" ht="45">
      <c r="A15" s="1256">
        <v>4</v>
      </c>
      <c r="B15" s="1274" t="s">
        <v>1404</v>
      </c>
      <c r="C15" s="1257" t="s">
        <v>17</v>
      </c>
      <c r="D15" s="1257">
        <v>0.5</v>
      </c>
      <c r="E15" s="2907"/>
      <c r="F15" s="2920"/>
      <c r="G15" s="2920"/>
      <c r="H15" s="1272">
        <v>1</v>
      </c>
      <c r="I15" s="2918"/>
      <c r="J15" s="1272">
        <v>0</v>
      </c>
      <c r="K15" s="2915"/>
      <c r="L15" s="1273">
        <v>1</v>
      </c>
      <c r="M15" s="2916"/>
      <c r="N15" s="2913"/>
      <c r="O15" s="2914"/>
      <c r="P15" s="1249"/>
      <c r="Q15" s="1259">
        <v>0</v>
      </c>
      <c r="R15" s="1258">
        <v>0</v>
      </c>
      <c r="S15" s="1260">
        <v>0</v>
      </c>
      <c r="T15" s="1261"/>
    </row>
    <row r="16" spans="1:20" ht="45">
      <c r="A16" s="1256">
        <v>5</v>
      </c>
      <c r="B16" s="1274" t="s">
        <v>1405</v>
      </c>
      <c r="C16" s="1257" t="s">
        <v>17</v>
      </c>
      <c r="D16" s="1257">
        <v>0.25</v>
      </c>
      <c r="E16" s="2907"/>
      <c r="F16" s="2920"/>
      <c r="G16" s="2920"/>
      <c r="H16" s="1272">
        <v>1</v>
      </c>
      <c r="I16" s="2918"/>
      <c r="J16" s="1272">
        <v>0</v>
      </c>
      <c r="K16" s="2915"/>
      <c r="L16" s="1273">
        <v>1</v>
      </c>
      <c r="M16" s="2916"/>
      <c r="N16" s="2913"/>
      <c r="O16" s="2914"/>
      <c r="P16" s="1249"/>
      <c r="Q16" s="1259">
        <v>0</v>
      </c>
      <c r="R16" s="1258">
        <v>0</v>
      </c>
      <c r="S16" s="1260">
        <v>0</v>
      </c>
      <c r="T16" s="1261"/>
    </row>
    <row r="17" spans="1:20" ht="30">
      <c r="A17" s="1256">
        <v>6</v>
      </c>
      <c r="B17" s="1274" t="s">
        <v>1406</v>
      </c>
      <c r="C17" s="1257" t="s">
        <v>17</v>
      </c>
      <c r="D17" s="1257">
        <v>2.5</v>
      </c>
      <c r="E17" s="2907"/>
      <c r="F17" s="2920"/>
      <c r="G17" s="2920"/>
      <c r="H17" s="1272">
        <v>1</v>
      </c>
      <c r="I17" s="2918"/>
      <c r="J17" s="1272">
        <v>0</v>
      </c>
      <c r="K17" s="2915"/>
      <c r="L17" s="1273">
        <v>1</v>
      </c>
      <c r="M17" s="2916"/>
      <c r="N17" s="2913"/>
      <c r="O17" s="2914"/>
      <c r="P17" s="1249"/>
      <c r="Q17" s="1259">
        <v>0</v>
      </c>
      <c r="R17" s="1258">
        <v>0</v>
      </c>
      <c r="S17" s="1260">
        <v>0</v>
      </c>
      <c r="T17" s="1261"/>
    </row>
    <row r="18" spans="1:20" ht="30">
      <c r="A18" s="1256">
        <v>7</v>
      </c>
      <c r="B18" s="1274" t="s">
        <v>1407</v>
      </c>
      <c r="C18" s="1257" t="s">
        <v>17</v>
      </c>
      <c r="D18" s="1257">
        <v>0.62</v>
      </c>
      <c r="E18" s="2907"/>
      <c r="F18" s="2920"/>
      <c r="G18" s="2920"/>
      <c r="H18" s="1272">
        <v>1</v>
      </c>
      <c r="I18" s="2918"/>
      <c r="J18" s="1272">
        <v>0</v>
      </c>
      <c r="K18" s="2915"/>
      <c r="L18" s="1273">
        <v>1</v>
      </c>
      <c r="M18" s="2916"/>
      <c r="N18" s="2913"/>
      <c r="O18" s="2914"/>
      <c r="P18" s="1249"/>
      <c r="Q18" s="1259">
        <v>0</v>
      </c>
      <c r="R18" s="1258">
        <v>0</v>
      </c>
      <c r="S18" s="1260">
        <v>0</v>
      </c>
      <c r="T18" s="1261"/>
    </row>
    <row r="19" spans="1:20" ht="45">
      <c r="A19" s="1256">
        <v>8</v>
      </c>
      <c r="B19" s="1274" t="s">
        <v>1408</v>
      </c>
      <c r="C19" s="1257" t="s">
        <v>17</v>
      </c>
      <c r="D19" s="1257">
        <v>0.5</v>
      </c>
      <c r="E19" s="2907"/>
      <c r="F19" s="2920"/>
      <c r="G19" s="2920"/>
      <c r="H19" s="1272">
        <v>1</v>
      </c>
      <c r="I19" s="2918"/>
      <c r="J19" s="1272">
        <v>0</v>
      </c>
      <c r="K19" s="2915"/>
      <c r="L19" s="1273">
        <v>1</v>
      </c>
      <c r="M19" s="2916"/>
      <c r="N19" s="2913"/>
      <c r="O19" s="2914"/>
      <c r="P19" s="1249"/>
      <c r="Q19" s="1259">
        <v>0</v>
      </c>
      <c r="R19" s="1258">
        <v>0</v>
      </c>
      <c r="S19" s="1260">
        <v>0</v>
      </c>
      <c r="T19" s="1261"/>
    </row>
    <row r="20" spans="1:20" ht="30">
      <c r="A20" s="1256">
        <v>9</v>
      </c>
      <c r="B20" s="1274" t="s">
        <v>1409</v>
      </c>
      <c r="C20" s="1257" t="s">
        <v>17</v>
      </c>
      <c r="D20" s="1262">
        <v>0.28499999999999998</v>
      </c>
      <c r="E20" s="2907"/>
      <c r="F20" s="2920"/>
      <c r="G20" s="2920"/>
      <c r="H20" s="1272">
        <v>1</v>
      </c>
      <c r="I20" s="2918"/>
      <c r="J20" s="1272">
        <v>0</v>
      </c>
      <c r="K20" s="2915"/>
      <c r="L20" s="1273">
        <v>1</v>
      </c>
      <c r="M20" s="2916"/>
      <c r="N20" s="2913"/>
      <c r="O20" s="2914"/>
      <c r="P20" s="1249"/>
      <c r="Q20" s="1259">
        <v>0</v>
      </c>
      <c r="R20" s="1258">
        <v>0</v>
      </c>
      <c r="S20" s="1260">
        <v>0</v>
      </c>
      <c r="T20" s="1261"/>
    </row>
    <row r="21" spans="1:20" ht="30">
      <c r="A21" s="1256">
        <v>10</v>
      </c>
      <c r="B21" s="1275" t="s">
        <v>1410</v>
      </c>
      <c r="C21" s="1257" t="s">
        <v>17</v>
      </c>
      <c r="D21" s="1263">
        <v>0.05</v>
      </c>
      <c r="E21" s="2907"/>
      <c r="F21" s="2920"/>
      <c r="G21" s="2920"/>
      <c r="H21" s="1272">
        <v>1</v>
      </c>
      <c r="I21" s="2919"/>
      <c r="J21" s="1272">
        <v>0</v>
      </c>
      <c r="K21" s="2915"/>
      <c r="L21" s="1273">
        <v>1</v>
      </c>
      <c r="M21" s="2916"/>
      <c r="N21" s="2913"/>
      <c r="O21" s="2914"/>
      <c r="P21" s="1249"/>
      <c r="Q21" s="1259"/>
      <c r="R21" s="1258"/>
      <c r="S21" s="1260"/>
      <c r="T21" s="1261"/>
    </row>
    <row r="22" spans="1:20">
      <c r="A22" s="1264"/>
      <c r="B22" s="1264" t="s">
        <v>512</v>
      </c>
      <c r="C22" s="1265"/>
      <c r="D22" s="1265"/>
      <c r="E22" s="1266">
        <v>254.74</v>
      </c>
      <c r="F22" s="1267"/>
      <c r="G22" s="1268"/>
      <c r="H22" s="1270"/>
      <c r="I22" s="1271"/>
      <c r="J22" s="1270"/>
      <c r="K22" s="1271"/>
      <c r="L22" s="1270"/>
      <c r="M22" s="1271"/>
      <c r="N22" s="1276"/>
      <c r="O22" s="1277"/>
      <c r="P22" s="1258"/>
      <c r="Q22" s="1261">
        <v>1</v>
      </c>
      <c r="R22" s="1269">
        <v>1</v>
      </c>
      <c r="S22" s="1269">
        <v>0</v>
      </c>
      <c r="T22" s="1269"/>
    </row>
    <row r="23" spans="1:20" ht="15.75">
      <c r="A23" s="1249"/>
      <c r="B23" s="1249"/>
      <c r="C23" s="1249"/>
      <c r="D23" s="1249"/>
      <c r="E23" s="1249"/>
      <c r="F23" s="1249"/>
      <c r="G23" s="1249"/>
      <c r="H23" s="1249"/>
      <c r="I23" s="1249"/>
      <c r="J23" s="2912"/>
      <c r="K23" s="2912"/>
      <c r="L23" s="2912"/>
      <c r="M23" s="2912"/>
      <c r="N23" s="2912"/>
      <c r="O23" s="1249"/>
      <c r="P23" s="1249"/>
      <c r="Q23" s="1249"/>
      <c r="R23" s="1249"/>
      <c r="S23" s="1249"/>
      <c r="T23" s="1249"/>
    </row>
    <row r="24" spans="1:20" ht="15.75">
      <c r="A24" s="1289"/>
      <c r="B24" s="1289"/>
      <c r="C24" s="1289"/>
      <c r="D24" s="1289"/>
      <c r="E24" s="1289"/>
      <c r="F24" s="1294" t="s">
        <v>1993</v>
      </c>
      <c r="G24" s="2908" t="s">
        <v>2553</v>
      </c>
      <c r="H24" s="2908"/>
      <c r="I24" s="2908"/>
      <c r="J24" s="1289">
        <v>2026</v>
      </c>
      <c r="K24" s="1289"/>
      <c r="L24" s="1289"/>
      <c r="M24" s="1289"/>
      <c r="N24" s="1289"/>
    </row>
    <row r="25" spans="1:20" ht="15.75">
      <c r="A25" s="1284" t="s">
        <v>1884</v>
      </c>
      <c r="B25" s="1295"/>
      <c r="C25" s="1290"/>
      <c r="D25" s="1290"/>
      <c r="E25" s="1290"/>
      <c r="F25" s="1290"/>
      <c r="G25" s="1290"/>
      <c r="H25" s="1290"/>
      <c r="I25" s="1278"/>
      <c r="J25" s="1284" t="s">
        <v>1885</v>
      </c>
      <c r="K25" s="1288"/>
      <c r="L25" s="1291"/>
      <c r="M25" s="1291"/>
      <c r="N25" s="1291"/>
    </row>
    <row r="26" spans="1:20" ht="15.75">
      <c r="A26" s="1284" t="s">
        <v>1886</v>
      </c>
      <c r="B26" s="1295"/>
      <c r="C26" s="1290"/>
      <c r="D26" s="1290"/>
      <c r="E26" s="1290"/>
      <c r="F26" s="1290"/>
      <c r="G26" s="1290"/>
      <c r="H26" s="1290"/>
      <c r="I26" s="1278"/>
      <c r="J26" s="1284" t="s">
        <v>1887</v>
      </c>
      <c r="K26" s="1288"/>
      <c r="L26" s="1291"/>
      <c r="M26" s="1291"/>
      <c r="N26" s="1291"/>
    </row>
    <row r="27" spans="1:20" ht="15.75">
      <c r="A27" s="1284" t="s">
        <v>1888</v>
      </c>
      <c r="B27" s="1295"/>
      <c r="C27" s="1290"/>
      <c r="D27" s="1290"/>
      <c r="E27" s="1290"/>
      <c r="F27" s="1290"/>
      <c r="G27" s="1290"/>
      <c r="H27" s="1290"/>
      <c r="I27" s="1278"/>
      <c r="J27" s="1284" t="s">
        <v>1889</v>
      </c>
      <c r="K27" s="1288"/>
      <c r="L27" s="1291"/>
      <c r="M27" s="1291"/>
      <c r="N27" s="1291"/>
    </row>
    <row r="28" spans="1:20" ht="15.75">
      <c r="A28" s="1284" t="s">
        <v>1890</v>
      </c>
      <c r="B28" s="1296"/>
      <c r="C28" s="1278"/>
      <c r="D28" s="1278"/>
      <c r="E28" s="1278"/>
      <c r="F28" s="1278"/>
      <c r="G28" s="1278"/>
      <c r="H28" s="1278"/>
      <c r="I28" s="1278"/>
      <c r="J28" s="1278"/>
      <c r="K28" s="1278"/>
      <c r="L28" s="1278"/>
      <c r="M28" s="1278"/>
      <c r="N28" s="1278"/>
    </row>
    <row r="29" spans="1:20" ht="15.75">
      <c r="A29" s="2921" t="s">
        <v>1891</v>
      </c>
      <c r="B29" s="2921"/>
      <c r="C29" s="2921"/>
      <c r="D29" s="2921"/>
      <c r="E29" s="1278"/>
      <c r="F29" s="1278"/>
      <c r="G29" s="1278"/>
      <c r="H29" s="1278"/>
      <c r="I29" s="1278"/>
      <c r="J29" s="1278"/>
      <c r="K29" s="1278"/>
      <c r="L29" s="1278"/>
      <c r="M29" s="1278"/>
      <c r="N29" s="1278"/>
    </row>
    <row r="30" spans="1:20" ht="37.5" customHeight="1">
      <c r="A30" s="2885" t="s">
        <v>243</v>
      </c>
      <c r="B30" s="2885" t="s">
        <v>189</v>
      </c>
      <c r="C30" s="2885" t="s">
        <v>5</v>
      </c>
      <c r="D30" s="2885" t="s">
        <v>527</v>
      </c>
      <c r="E30" s="2885" t="s">
        <v>7</v>
      </c>
      <c r="F30" s="2885" t="s">
        <v>250</v>
      </c>
      <c r="G30" s="2887" t="s">
        <v>9</v>
      </c>
      <c r="H30" s="2888"/>
      <c r="I30" s="2887" t="s">
        <v>518</v>
      </c>
      <c r="J30" s="2888"/>
      <c r="K30" s="2887" t="s">
        <v>115</v>
      </c>
      <c r="L30" s="2888"/>
      <c r="M30" s="2889" t="s">
        <v>12</v>
      </c>
      <c r="N30" s="2932" t="s">
        <v>279</v>
      </c>
    </row>
    <row r="31" spans="1:20" ht="16.5" customHeight="1">
      <c r="A31" s="2886"/>
      <c r="B31" s="2886"/>
      <c r="C31" s="2886"/>
      <c r="D31" s="2886"/>
      <c r="E31" s="2886"/>
      <c r="F31" s="2886"/>
      <c r="G31" s="1283" t="s">
        <v>196</v>
      </c>
      <c r="H31" s="1283" t="s">
        <v>51</v>
      </c>
      <c r="I31" s="1283" t="s">
        <v>196</v>
      </c>
      <c r="J31" s="1283" t="s">
        <v>51</v>
      </c>
      <c r="K31" s="1283" t="s">
        <v>196</v>
      </c>
      <c r="L31" s="1283" t="s">
        <v>51</v>
      </c>
      <c r="M31" s="2890"/>
      <c r="N31" s="2933"/>
    </row>
    <row r="32" spans="1:20">
      <c r="A32" s="1279">
        <v>1</v>
      </c>
      <c r="B32" s="1280">
        <v>2</v>
      </c>
      <c r="C32" s="1279">
        <v>3</v>
      </c>
      <c r="D32" s="1279">
        <v>4</v>
      </c>
      <c r="E32" s="1279">
        <v>5</v>
      </c>
      <c r="F32" s="1279">
        <v>6</v>
      </c>
      <c r="G32" s="1279">
        <v>7</v>
      </c>
      <c r="H32" s="1279">
        <v>8</v>
      </c>
      <c r="I32" s="1279">
        <v>9</v>
      </c>
      <c r="J32" s="1279">
        <v>10</v>
      </c>
      <c r="K32" s="1279">
        <v>11</v>
      </c>
      <c r="L32" s="1279">
        <v>12</v>
      </c>
      <c r="M32" s="1279">
        <v>13</v>
      </c>
      <c r="N32" s="1279">
        <v>14</v>
      </c>
    </row>
    <row r="33" spans="1:14" ht="20.25" customHeight="1">
      <c r="A33" s="1285" t="s">
        <v>1892</v>
      </c>
      <c r="B33" s="1285"/>
      <c r="C33" s="1285"/>
      <c r="D33" s="1286"/>
      <c r="E33" s="1285"/>
      <c r="F33" s="1285"/>
      <c r="G33" s="1285"/>
      <c r="H33" s="1285"/>
      <c r="I33" s="1285"/>
      <c r="J33" s="1285"/>
      <c r="K33" s="1285"/>
      <c r="L33" s="1285"/>
      <c r="M33" s="1287"/>
      <c r="N33" s="1285"/>
    </row>
    <row r="34" spans="1:14" ht="30.75" customHeight="1">
      <c r="A34" s="1282">
        <v>1</v>
      </c>
      <c r="B34" s="1297" t="s">
        <v>1893</v>
      </c>
      <c r="C34" s="1298" t="s">
        <v>17</v>
      </c>
      <c r="D34" s="1292">
        <v>269.70999999999998</v>
      </c>
      <c r="E34" s="1293">
        <v>46098</v>
      </c>
      <c r="F34" s="1293">
        <v>46197</v>
      </c>
      <c r="G34" s="1281">
        <v>1</v>
      </c>
      <c r="H34" s="1299">
        <v>269.70999999999998</v>
      </c>
      <c r="I34" s="1281">
        <v>0</v>
      </c>
      <c r="J34" s="1299" t="s">
        <v>347</v>
      </c>
      <c r="K34" s="1281">
        <v>1</v>
      </c>
      <c r="L34" s="1299">
        <v>269.70999999999998</v>
      </c>
      <c r="M34" s="1282" t="s">
        <v>52</v>
      </c>
      <c r="N34" s="1282" t="s">
        <v>33</v>
      </c>
    </row>
    <row r="36" spans="1:14" ht="19.5">
      <c r="A36" s="2928" t="s">
        <v>2500</v>
      </c>
      <c r="B36" s="2928"/>
      <c r="C36" s="2928"/>
      <c r="D36" s="2928"/>
      <c r="E36" s="2928"/>
      <c r="F36" s="2928"/>
      <c r="G36" s="2928"/>
      <c r="H36" s="2928"/>
      <c r="I36" s="2928"/>
      <c r="J36" s="2928"/>
      <c r="K36" s="2928"/>
      <c r="L36" s="2928"/>
      <c r="M36" s="2928"/>
      <c r="N36" s="2928"/>
    </row>
    <row r="37" spans="1:14">
      <c r="A37" s="1305" t="s">
        <v>1894</v>
      </c>
      <c r="B37" s="1314"/>
      <c r="C37" s="1314"/>
      <c r="D37" s="1314"/>
      <c r="E37" s="1314"/>
      <c r="F37" s="1314"/>
      <c r="G37" s="1311"/>
      <c r="H37" s="1311"/>
      <c r="I37" s="1309"/>
      <c r="J37" s="1305" t="s">
        <v>1895</v>
      </c>
      <c r="K37" s="1309"/>
      <c r="L37" s="1311"/>
      <c r="M37" s="1311"/>
      <c r="N37" s="1311"/>
    </row>
    <row r="38" spans="1:14">
      <c r="A38" s="1305" t="s">
        <v>1896</v>
      </c>
      <c r="B38" s="1314"/>
      <c r="C38" s="1314"/>
      <c r="D38" s="1314"/>
      <c r="E38" s="1314"/>
      <c r="F38" s="1314"/>
      <c r="G38" s="1311"/>
      <c r="H38" s="1311"/>
      <c r="I38" s="1309"/>
      <c r="J38" s="1305" t="s">
        <v>1887</v>
      </c>
      <c r="K38" s="1309"/>
      <c r="L38" s="1311"/>
      <c r="M38" s="1311"/>
      <c r="N38" s="1311"/>
    </row>
    <row r="39" spans="1:14">
      <c r="A39" s="1305" t="s">
        <v>1890</v>
      </c>
      <c r="B39" s="1314"/>
      <c r="C39" s="1314"/>
      <c r="D39" s="1314"/>
      <c r="E39" s="1314"/>
      <c r="F39" s="1314"/>
      <c r="G39" s="1311"/>
      <c r="H39" s="1311"/>
      <c r="I39" s="1309"/>
      <c r="J39" s="1305" t="s">
        <v>1889</v>
      </c>
      <c r="K39" s="1309"/>
      <c r="L39" s="1311"/>
      <c r="M39" s="1311"/>
      <c r="N39" s="1311"/>
    </row>
    <row r="40" spans="1:14">
      <c r="A40" s="2929" t="s">
        <v>1891</v>
      </c>
      <c r="B40" s="2929"/>
      <c r="C40" s="2929"/>
      <c r="D40" s="2929"/>
      <c r="E40" s="1310"/>
      <c r="F40" s="1310"/>
      <c r="G40" s="1310"/>
      <c r="H40" s="1310"/>
      <c r="I40" s="1310"/>
      <c r="J40" s="1310"/>
      <c r="K40" s="1310"/>
      <c r="L40" s="1310"/>
      <c r="M40" s="1310"/>
      <c r="N40" s="1310"/>
    </row>
    <row r="41" spans="1:14" ht="39.75" customHeight="1">
      <c r="A41" s="2930" t="s">
        <v>243</v>
      </c>
      <c r="B41" s="2930" t="s">
        <v>189</v>
      </c>
      <c r="C41" s="2930" t="s">
        <v>5</v>
      </c>
      <c r="D41" s="2930" t="s">
        <v>527</v>
      </c>
      <c r="E41" s="2930" t="s">
        <v>7</v>
      </c>
      <c r="F41" s="2930" t="s">
        <v>250</v>
      </c>
      <c r="G41" s="2922" t="s">
        <v>9</v>
      </c>
      <c r="H41" s="2923"/>
      <c r="I41" s="2922" t="s">
        <v>518</v>
      </c>
      <c r="J41" s="2923"/>
      <c r="K41" s="2922" t="s">
        <v>115</v>
      </c>
      <c r="L41" s="2923"/>
      <c r="M41" s="2924" t="s">
        <v>12</v>
      </c>
      <c r="N41" s="2926" t="s">
        <v>279</v>
      </c>
    </row>
    <row r="42" spans="1:14">
      <c r="A42" s="2931"/>
      <c r="B42" s="2931"/>
      <c r="C42" s="2931"/>
      <c r="D42" s="2931"/>
      <c r="E42" s="2931"/>
      <c r="F42" s="2931"/>
      <c r="G42" s="1304" t="s">
        <v>196</v>
      </c>
      <c r="H42" s="1304" t="s">
        <v>51</v>
      </c>
      <c r="I42" s="1304" t="s">
        <v>196</v>
      </c>
      <c r="J42" s="1304" t="s">
        <v>51</v>
      </c>
      <c r="K42" s="1304" t="s">
        <v>196</v>
      </c>
      <c r="L42" s="1304" t="s">
        <v>51</v>
      </c>
      <c r="M42" s="2925"/>
      <c r="N42" s="2927"/>
    </row>
    <row r="43" spans="1:14">
      <c r="A43" s="1300">
        <v>1</v>
      </c>
      <c r="B43" s="1301">
        <v>2</v>
      </c>
      <c r="C43" s="1300">
        <v>3</v>
      </c>
      <c r="D43" s="1301">
        <v>4</v>
      </c>
      <c r="E43" s="1300">
        <v>5</v>
      </c>
      <c r="F43" s="1301">
        <v>6</v>
      </c>
      <c r="G43" s="1300">
        <v>7</v>
      </c>
      <c r="H43" s="1301">
        <v>8</v>
      </c>
      <c r="I43" s="1300">
        <v>9</v>
      </c>
      <c r="J43" s="1301">
        <v>10</v>
      </c>
      <c r="K43" s="1300">
        <v>11</v>
      </c>
      <c r="L43" s="1301">
        <v>12</v>
      </c>
      <c r="M43" s="1300">
        <v>13</v>
      </c>
      <c r="N43" s="1301">
        <v>14</v>
      </c>
    </row>
    <row r="44" spans="1:14">
      <c r="A44" s="1306" t="s">
        <v>1897</v>
      </c>
      <c r="B44" s="1306"/>
      <c r="C44" s="1306"/>
      <c r="D44" s="1307"/>
      <c r="E44" s="1306"/>
      <c r="F44" s="1306"/>
      <c r="G44" s="1306"/>
      <c r="H44" s="1306"/>
      <c r="I44" s="1306"/>
      <c r="J44" s="1306"/>
      <c r="K44" s="1306"/>
      <c r="L44" s="1306"/>
      <c r="M44" s="1308"/>
      <c r="N44" s="1306"/>
    </row>
    <row r="45" spans="1:14" ht="25.5" customHeight="1">
      <c r="A45" s="1303">
        <v>1</v>
      </c>
      <c r="B45" s="1315" t="s">
        <v>1893</v>
      </c>
      <c r="C45" s="1316" t="s">
        <v>17</v>
      </c>
      <c r="D45" s="1312">
        <v>107.47</v>
      </c>
      <c r="E45" s="1313">
        <v>46098</v>
      </c>
      <c r="F45" s="1313">
        <v>46197</v>
      </c>
      <c r="G45" s="1302">
        <v>1</v>
      </c>
      <c r="H45" s="1317">
        <v>107.47</v>
      </c>
      <c r="I45" s="1302">
        <v>0</v>
      </c>
      <c r="J45" s="1317" t="s">
        <v>347</v>
      </c>
      <c r="K45" s="1302">
        <v>1</v>
      </c>
      <c r="L45" s="1317">
        <v>107.47</v>
      </c>
      <c r="M45" s="1303" t="s">
        <v>52</v>
      </c>
      <c r="N45" s="1303" t="s">
        <v>33</v>
      </c>
    </row>
    <row r="47" spans="1:14">
      <c r="A47" s="2937" t="s">
        <v>2500</v>
      </c>
      <c r="B47" s="2937"/>
      <c r="C47" s="2937"/>
      <c r="D47" s="2937"/>
      <c r="E47" s="2937"/>
      <c r="F47" s="2937"/>
      <c r="G47" s="2937"/>
      <c r="H47" s="2937"/>
      <c r="I47" s="2937"/>
      <c r="J47" s="2937"/>
      <c r="K47" s="2937"/>
      <c r="L47" s="2937"/>
      <c r="M47" s="2937"/>
      <c r="N47" s="2937"/>
    </row>
    <row r="48" spans="1:14">
      <c r="A48" s="1331"/>
      <c r="B48" s="1331"/>
      <c r="C48" s="1331"/>
      <c r="D48" s="1331"/>
      <c r="E48" s="1331"/>
      <c r="F48" s="1331"/>
      <c r="G48" s="1331"/>
      <c r="H48" s="1331"/>
      <c r="I48" s="1331"/>
      <c r="J48" s="1331"/>
      <c r="K48" s="1331"/>
      <c r="L48" s="1331"/>
      <c r="M48" s="1331"/>
      <c r="N48" s="1331"/>
    </row>
    <row r="49" spans="1:14">
      <c r="A49" s="2938" t="s">
        <v>1996</v>
      </c>
      <c r="B49" s="2938"/>
      <c r="C49" s="2938"/>
      <c r="D49" s="2938"/>
      <c r="E49" s="2938"/>
      <c r="F49" s="2938"/>
      <c r="G49" s="2938"/>
      <c r="H49" s="2938"/>
      <c r="I49" s="2938"/>
      <c r="J49" s="2938"/>
      <c r="K49" s="2938"/>
      <c r="L49" s="2938"/>
      <c r="M49" s="2938"/>
      <c r="N49" s="2938"/>
    </row>
    <row r="50" spans="1:14">
      <c r="A50" s="1327" t="s">
        <v>1997</v>
      </c>
      <c r="B50" s="1327"/>
      <c r="C50" s="1327"/>
      <c r="D50" s="1341"/>
      <c r="E50" s="1327"/>
      <c r="F50" s="1327"/>
      <c r="G50" s="1327"/>
      <c r="H50" s="1327"/>
      <c r="I50" s="1331"/>
      <c r="J50" s="1331"/>
      <c r="K50" s="1331"/>
      <c r="L50" s="1331"/>
      <c r="M50" s="1331"/>
      <c r="N50" s="1331"/>
    </row>
    <row r="51" spans="1:14">
      <c r="A51" s="1327" t="s">
        <v>1998</v>
      </c>
      <c r="B51" s="1327"/>
      <c r="C51" s="1327"/>
      <c r="D51" s="1341"/>
      <c r="E51" s="1327"/>
      <c r="F51" s="1327"/>
      <c r="G51" s="1327"/>
      <c r="H51" s="1327"/>
      <c r="I51" s="1331"/>
      <c r="J51" s="1331"/>
      <c r="K51" s="1331"/>
      <c r="L51" s="1331"/>
      <c r="M51" s="1331"/>
      <c r="N51" s="1331"/>
    </row>
    <row r="52" spans="1:14">
      <c r="A52" s="1327" t="s">
        <v>1399</v>
      </c>
      <c r="B52" s="1327"/>
      <c r="C52" s="1327"/>
      <c r="D52" s="1341"/>
      <c r="E52" s="1327"/>
      <c r="F52" s="1327"/>
      <c r="G52" s="1327"/>
      <c r="H52" s="1327"/>
      <c r="I52" s="1331"/>
      <c r="J52" s="1331"/>
      <c r="K52" s="1331"/>
      <c r="L52" s="1331"/>
      <c r="M52" s="1331"/>
      <c r="N52" s="1331"/>
    </row>
    <row r="53" spans="1:14">
      <c r="A53" s="1327" t="s">
        <v>1999</v>
      </c>
      <c r="B53" s="1327"/>
      <c r="C53" s="1327"/>
      <c r="D53" s="1341"/>
      <c r="E53" s="1327"/>
      <c r="F53" s="1327"/>
      <c r="G53" s="1327"/>
      <c r="H53" s="1327"/>
      <c r="I53" s="1331"/>
      <c r="J53" s="1331"/>
      <c r="K53" s="1331"/>
      <c r="L53" s="1331"/>
      <c r="M53" s="1331"/>
      <c r="N53" s="1331"/>
    </row>
    <row r="54" spans="1:14">
      <c r="A54" s="1327" t="s">
        <v>2554</v>
      </c>
      <c r="B54" s="1327"/>
      <c r="C54" s="1327"/>
      <c r="D54" s="1341"/>
      <c r="E54" s="1327"/>
      <c r="F54" s="1327"/>
      <c r="G54" s="1327"/>
      <c r="H54" s="1327"/>
      <c r="I54" s="1331"/>
      <c r="J54" s="1331"/>
      <c r="K54" s="1331"/>
      <c r="L54" s="1331"/>
      <c r="M54" s="1331"/>
      <c r="N54" s="1331"/>
    </row>
    <row r="55" spans="1:14" ht="43.5" customHeight="1">
      <c r="A55" s="2934" t="s">
        <v>484</v>
      </c>
      <c r="B55" s="2939" t="s">
        <v>2000</v>
      </c>
      <c r="C55" s="2935" t="s">
        <v>5</v>
      </c>
      <c r="D55" s="2934" t="s">
        <v>2001</v>
      </c>
      <c r="E55" s="2936" t="s">
        <v>7</v>
      </c>
      <c r="F55" s="2936" t="s">
        <v>8</v>
      </c>
      <c r="G55" s="2899" t="s">
        <v>505</v>
      </c>
      <c r="H55" s="2899"/>
      <c r="I55" s="2899" t="s">
        <v>376</v>
      </c>
      <c r="J55" s="2899"/>
      <c r="K55" s="2934" t="s">
        <v>506</v>
      </c>
      <c r="L55" s="2935"/>
      <c r="M55" s="2934" t="s">
        <v>12</v>
      </c>
      <c r="N55" s="2934" t="s">
        <v>13</v>
      </c>
    </row>
    <row r="56" spans="1:14">
      <c r="A56" s="2939"/>
      <c r="B56" s="2940"/>
      <c r="C56" s="2939"/>
      <c r="D56" s="2939"/>
      <c r="E56" s="2941"/>
      <c r="F56" s="2941"/>
      <c r="G56" s="1332" t="s">
        <v>28</v>
      </c>
      <c r="H56" s="1332" t="s">
        <v>15</v>
      </c>
      <c r="I56" s="1332" t="s">
        <v>28</v>
      </c>
      <c r="J56" s="1333" t="s">
        <v>15</v>
      </c>
      <c r="K56" s="1332" t="s">
        <v>28</v>
      </c>
      <c r="L56" s="1333" t="s">
        <v>15</v>
      </c>
      <c r="M56" s="2936"/>
      <c r="N56" s="2936"/>
    </row>
    <row r="57" spans="1:14">
      <c r="A57" s="1328">
        <v>1</v>
      </c>
      <c r="B57" s="1328">
        <v>2</v>
      </c>
      <c r="C57" s="1328">
        <v>3</v>
      </c>
      <c r="D57" s="1328">
        <v>5</v>
      </c>
      <c r="E57" s="1328">
        <v>6</v>
      </c>
      <c r="F57" s="1328">
        <v>7</v>
      </c>
      <c r="G57" s="1328">
        <v>8</v>
      </c>
      <c r="H57" s="1328">
        <v>9</v>
      </c>
      <c r="I57" s="1328">
        <v>10</v>
      </c>
      <c r="J57" s="1328">
        <v>11</v>
      </c>
      <c r="K57" s="1328">
        <v>12</v>
      </c>
      <c r="L57" s="1328">
        <v>13</v>
      </c>
      <c r="M57" s="1328">
        <v>14</v>
      </c>
      <c r="N57" s="1328">
        <v>15</v>
      </c>
    </row>
    <row r="58" spans="1:14" ht="30">
      <c r="A58" s="1329">
        <v>1</v>
      </c>
      <c r="B58" s="1334" t="s">
        <v>1601</v>
      </c>
      <c r="C58" s="1326" t="s">
        <v>248</v>
      </c>
      <c r="D58" s="1325">
        <v>1.07</v>
      </c>
      <c r="E58" s="2893">
        <v>46102</v>
      </c>
      <c r="F58" s="2893">
        <v>46194</v>
      </c>
      <c r="G58" s="1318">
        <v>1</v>
      </c>
      <c r="H58" s="2892">
        <v>177.76</v>
      </c>
      <c r="I58" s="1330">
        <v>0</v>
      </c>
      <c r="J58" s="2891">
        <v>6.86</v>
      </c>
      <c r="K58" s="1318">
        <v>1</v>
      </c>
      <c r="L58" s="2892">
        <v>184.62</v>
      </c>
      <c r="M58" s="1338" t="s">
        <v>530</v>
      </c>
      <c r="N58" s="1339" t="s">
        <v>242</v>
      </c>
    </row>
    <row r="59" spans="1:14" ht="30">
      <c r="A59" s="1329">
        <v>2</v>
      </c>
      <c r="B59" s="1334" t="s">
        <v>1605</v>
      </c>
      <c r="C59" s="1326" t="s">
        <v>261</v>
      </c>
      <c r="D59" s="1325">
        <v>17.440000000000001</v>
      </c>
      <c r="E59" s="2893"/>
      <c r="F59" s="2893"/>
      <c r="G59" s="1318">
        <v>1</v>
      </c>
      <c r="H59" s="2892"/>
      <c r="I59" s="1330">
        <v>0</v>
      </c>
      <c r="J59" s="2891"/>
      <c r="K59" s="1318">
        <v>1</v>
      </c>
      <c r="L59" s="2892"/>
      <c r="M59" s="1338" t="s">
        <v>530</v>
      </c>
      <c r="N59" s="1339" t="s">
        <v>242</v>
      </c>
    </row>
    <row r="60" spans="1:14" ht="30">
      <c r="A60" s="1329">
        <v>3</v>
      </c>
      <c r="B60" s="1334" t="s">
        <v>1291</v>
      </c>
      <c r="C60" s="1326" t="s">
        <v>248</v>
      </c>
      <c r="D60" s="1335">
        <v>2.3059999999999999E-3</v>
      </c>
      <c r="E60" s="2893"/>
      <c r="F60" s="2893"/>
      <c r="G60" s="1318">
        <v>1</v>
      </c>
      <c r="H60" s="2892"/>
      <c r="I60" s="1330">
        <v>0</v>
      </c>
      <c r="J60" s="2891"/>
      <c r="K60" s="1318">
        <v>1</v>
      </c>
      <c r="L60" s="2892"/>
      <c r="M60" s="1338" t="s">
        <v>530</v>
      </c>
      <c r="N60" s="1339" t="s">
        <v>242</v>
      </c>
    </row>
    <row r="61" spans="1:14" ht="30">
      <c r="A61" s="1329">
        <v>4</v>
      </c>
      <c r="B61" s="1334" t="s">
        <v>1292</v>
      </c>
      <c r="C61" s="1326" t="s">
        <v>248</v>
      </c>
      <c r="D61" s="1325">
        <v>6.57</v>
      </c>
      <c r="E61" s="2893"/>
      <c r="F61" s="2893"/>
      <c r="G61" s="1330">
        <v>0.94930000000000003</v>
      </c>
      <c r="H61" s="2892"/>
      <c r="I61" s="1330">
        <v>5.0699999999999967E-2</v>
      </c>
      <c r="J61" s="2891"/>
      <c r="K61" s="1318">
        <v>1</v>
      </c>
      <c r="L61" s="2892"/>
      <c r="M61" s="1338" t="s">
        <v>530</v>
      </c>
      <c r="N61" s="1339" t="s">
        <v>242</v>
      </c>
    </row>
    <row r="62" spans="1:14" ht="30">
      <c r="A62" s="1329">
        <v>5</v>
      </c>
      <c r="B62" s="1334" t="s">
        <v>2002</v>
      </c>
      <c r="C62" s="1326" t="s">
        <v>248</v>
      </c>
      <c r="D62" s="1325">
        <v>98.85</v>
      </c>
      <c r="E62" s="2893"/>
      <c r="F62" s="2893"/>
      <c r="G62" s="1330">
        <v>0.94889999999999997</v>
      </c>
      <c r="H62" s="2892"/>
      <c r="I62" s="1330">
        <v>5.1100000000000034E-2</v>
      </c>
      <c r="J62" s="2891"/>
      <c r="K62" s="1318">
        <v>1</v>
      </c>
      <c r="L62" s="2892"/>
      <c r="M62" s="1338" t="s">
        <v>530</v>
      </c>
      <c r="N62" s="1339" t="s">
        <v>242</v>
      </c>
    </row>
    <row r="63" spans="1:14" ht="30">
      <c r="A63" s="1329">
        <v>6</v>
      </c>
      <c r="B63" s="1334" t="s">
        <v>2003</v>
      </c>
      <c r="C63" s="1326" t="s">
        <v>248</v>
      </c>
      <c r="D63" s="1325">
        <v>0.18</v>
      </c>
      <c r="E63" s="2893"/>
      <c r="F63" s="2893"/>
      <c r="G63" s="1318">
        <v>1</v>
      </c>
      <c r="H63" s="2892"/>
      <c r="I63" s="1330">
        <v>0</v>
      </c>
      <c r="J63" s="2891"/>
      <c r="K63" s="1318">
        <v>1</v>
      </c>
      <c r="L63" s="2892"/>
      <c r="M63" s="1338" t="s">
        <v>530</v>
      </c>
      <c r="N63" s="1339" t="s">
        <v>242</v>
      </c>
    </row>
    <row r="64" spans="1:14" ht="30">
      <c r="A64" s="1329">
        <v>7</v>
      </c>
      <c r="B64" s="1334" t="s">
        <v>1294</v>
      </c>
      <c r="C64" s="1326" t="s">
        <v>248</v>
      </c>
      <c r="D64" s="1325">
        <v>2.04</v>
      </c>
      <c r="E64" s="2893"/>
      <c r="F64" s="2893"/>
      <c r="G64" s="1318">
        <v>1</v>
      </c>
      <c r="H64" s="2892"/>
      <c r="I64" s="1330">
        <v>0</v>
      </c>
      <c r="J64" s="2891"/>
      <c r="K64" s="1318">
        <v>1</v>
      </c>
      <c r="L64" s="2892"/>
      <c r="M64" s="1338" t="s">
        <v>530</v>
      </c>
      <c r="N64" s="1339" t="s">
        <v>242</v>
      </c>
    </row>
    <row r="65" spans="1:14" ht="45">
      <c r="A65" s="1329">
        <v>8</v>
      </c>
      <c r="B65" s="1323" t="s">
        <v>2555</v>
      </c>
      <c r="C65" s="1322" t="s">
        <v>17</v>
      </c>
      <c r="D65" s="1319">
        <v>8.5500000000000007</v>
      </c>
      <c r="E65" s="2893"/>
      <c r="F65" s="2893"/>
      <c r="G65" s="1318">
        <v>0</v>
      </c>
      <c r="H65" s="2892"/>
      <c r="I65" s="1324">
        <v>1</v>
      </c>
      <c r="J65" s="2891"/>
      <c r="K65" s="1324">
        <v>1</v>
      </c>
      <c r="L65" s="2892"/>
      <c r="M65" s="1338" t="s">
        <v>530</v>
      </c>
      <c r="N65" s="1339" t="s">
        <v>242</v>
      </c>
    </row>
    <row r="66" spans="1:14" ht="45">
      <c r="A66" s="1329">
        <v>9</v>
      </c>
      <c r="B66" s="1323" t="s">
        <v>2556</v>
      </c>
      <c r="C66" s="1322"/>
      <c r="D66" s="1319">
        <v>6.5</v>
      </c>
      <c r="E66" s="2893"/>
      <c r="F66" s="2893"/>
      <c r="G66" s="1318">
        <v>0</v>
      </c>
      <c r="H66" s="2892"/>
      <c r="I66" s="1324">
        <v>0</v>
      </c>
      <c r="J66" s="2891"/>
      <c r="K66" s="1324">
        <v>0</v>
      </c>
      <c r="L66" s="2892"/>
      <c r="M66" s="1340" t="s">
        <v>602</v>
      </c>
      <c r="N66" s="1336"/>
    </row>
    <row r="67" spans="1:14" ht="45">
      <c r="A67" s="1329">
        <v>10</v>
      </c>
      <c r="B67" s="1323" t="s">
        <v>2557</v>
      </c>
      <c r="C67" s="1322" t="s">
        <v>17</v>
      </c>
      <c r="D67" s="1325">
        <v>24.13</v>
      </c>
      <c r="E67" s="2893"/>
      <c r="F67" s="2893"/>
      <c r="G67" s="1318">
        <v>0</v>
      </c>
      <c r="H67" s="2892"/>
      <c r="I67" s="1324">
        <v>0</v>
      </c>
      <c r="J67" s="2891"/>
      <c r="K67" s="1324">
        <v>0</v>
      </c>
      <c r="L67" s="2892"/>
      <c r="M67" s="1340" t="s">
        <v>602</v>
      </c>
      <c r="N67" s="1336"/>
    </row>
    <row r="68" spans="1:14" ht="45">
      <c r="A68" s="1329">
        <v>11</v>
      </c>
      <c r="B68" s="1323" t="s">
        <v>2558</v>
      </c>
      <c r="C68" s="1322" t="s">
        <v>17</v>
      </c>
      <c r="D68" s="1325">
        <v>10</v>
      </c>
      <c r="E68" s="2893"/>
      <c r="F68" s="2893"/>
      <c r="G68" s="1318">
        <v>0</v>
      </c>
      <c r="H68" s="2895"/>
      <c r="I68" s="1324">
        <v>1</v>
      </c>
      <c r="J68" s="2897"/>
      <c r="K68" s="1324">
        <v>1</v>
      </c>
      <c r="L68" s="2895"/>
      <c r="M68" s="1337" t="s">
        <v>530</v>
      </c>
      <c r="N68" s="1339" t="s">
        <v>242</v>
      </c>
    </row>
    <row r="69" spans="1:14" ht="45">
      <c r="A69" s="1329">
        <v>12</v>
      </c>
      <c r="B69" s="1323" t="s">
        <v>2559</v>
      </c>
      <c r="C69" s="1322" t="s">
        <v>17</v>
      </c>
      <c r="D69" s="1325">
        <v>10.68</v>
      </c>
      <c r="E69" s="2893"/>
      <c r="F69" s="2893"/>
      <c r="G69" s="1318">
        <v>0</v>
      </c>
      <c r="H69" s="2896"/>
      <c r="I69" s="1324">
        <v>1</v>
      </c>
      <c r="J69" s="2898"/>
      <c r="K69" s="1324">
        <v>1</v>
      </c>
      <c r="L69" s="2896"/>
      <c r="M69" s="1337" t="s">
        <v>530</v>
      </c>
      <c r="N69" s="1339" t="s">
        <v>242</v>
      </c>
    </row>
    <row r="70" spans="1:14" ht="45">
      <c r="A70" s="1329">
        <v>13</v>
      </c>
      <c r="B70" s="1323" t="s">
        <v>2560</v>
      </c>
      <c r="C70" s="1322" t="s">
        <v>17</v>
      </c>
      <c r="D70" s="1325">
        <v>4</v>
      </c>
      <c r="E70" s="2893"/>
      <c r="F70" s="2893"/>
      <c r="G70" s="1318">
        <v>0</v>
      </c>
      <c r="H70" s="2896"/>
      <c r="I70" s="1324">
        <v>1</v>
      </c>
      <c r="J70" s="2898"/>
      <c r="K70" s="1324">
        <v>1</v>
      </c>
      <c r="L70" s="2896"/>
      <c r="M70" s="1337" t="s">
        <v>530</v>
      </c>
      <c r="N70" s="1339" t="s">
        <v>242</v>
      </c>
    </row>
    <row r="71" spans="1:14" ht="45">
      <c r="A71" s="1329">
        <v>14</v>
      </c>
      <c r="B71" s="1323" t="s">
        <v>2561</v>
      </c>
      <c r="C71" s="1322" t="s">
        <v>17</v>
      </c>
      <c r="D71" s="1325">
        <v>6.66</v>
      </c>
      <c r="E71" s="2893"/>
      <c r="F71" s="2893"/>
      <c r="G71" s="1318">
        <v>0</v>
      </c>
      <c r="H71" s="2896"/>
      <c r="I71" s="1324">
        <v>0</v>
      </c>
      <c r="J71" s="2898"/>
      <c r="K71" s="1324">
        <v>0</v>
      </c>
      <c r="L71" s="2896"/>
      <c r="M71" s="1340" t="s">
        <v>602</v>
      </c>
      <c r="N71" s="1336"/>
    </row>
    <row r="72" spans="1:14" ht="30">
      <c r="A72" s="1329">
        <v>15</v>
      </c>
      <c r="B72" s="1323" t="s">
        <v>2562</v>
      </c>
      <c r="C72" s="1322" t="s">
        <v>17</v>
      </c>
      <c r="D72" s="1325">
        <v>7.77</v>
      </c>
      <c r="E72" s="2893"/>
      <c r="F72" s="2893"/>
      <c r="G72" s="1318">
        <v>0</v>
      </c>
      <c r="H72" s="2896"/>
      <c r="I72" s="1324">
        <v>0</v>
      </c>
      <c r="J72" s="2898"/>
      <c r="K72" s="1324">
        <v>0</v>
      </c>
      <c r="L72" s="2896"/>
      <c r="M72" s="1340" t="s">
        <v>602</v>
      </c>
      <c r="N72" s="1336"/>
    </row>
    <row r="73" spans="1:14" ht="30">
      <c r="A73" s="1329">
        <v>16</v>
      </c>
      <c r="B73" s="1323" t="s">
        <v>2563</v>
      </c>
      <c r="C73" s="1322" t="s">
        <v>17</v>
      </c>
      <c r="D73" s="1325">
        <v>6.66</v>
      </c>
      <c r="E73" s="2893"/>
      <c r="F73" s="2893"/>
      <c r="G73" s="1318">
        <v>0</v>
      </c>
      <c r="H73" s="2896"/>
      <c r="I73" s="1324">
        <v>1</v>
      </c>
      <c r="J73" s="2898"/>
      <c r="K73" s="1324">
        <v>1</v>
      </c>
      <c r="L73" s="2896"/>
      <c r="M73" s="1337" t="s">
        <v>530</v>
      </c>
      <c r="N73" s="1339" t="s">
        <v>242</v>
      </c>
    </row>
    <row r="74" spans="1:14" ht="45">
      <c r="A74" s="1329">
        <v>17</v>
      </c>
      <c r="B74" s="1323" t="s">
        <v>2564</v>
      </c>
      <c r="C74" s="1322" t="s">
        <v>17</v>
      </c>
      <c r="D74" s="1325">
        <v>4.4400000000000004</v>
      </c>
      <c r="E74" s="2893"/>
      <c r="F74" s="2893"/>
      <c r="G74" s="1318">
        <v>0</v>
      </c>
      <c r="H74" s="2896"/>
      <c r="I74" s="1324">
        <v>1</v>
      </c>
      <c r="J74" s="2898"/>
      <c r="K74" s="1324">
        <v>1</v>
      </c>
      <c r="L74" s="2896"/>
      <c r="M74" s="1337" t="s">
        <v>530</v>
      </c>
      <c r="N74" s="1339" t="s">
        <v>242</v>
      </c>
    </row>
    <row r="75" spans="1:14" ht="45">
      <c r="A75" s="1329">
        <v>18</v>
      </c>
      <c r="B75" s="1323" t="s">
        <v>2565</v>
      </c>
      <c r="C75" s="1322" t="s">
        <v>17</v>
      </c>
      <c r="D75" s="1325">
        <v>3.33</v>
      </c>
      <c r="E75" s="2893"/>
      <c r="F75" s="2893"/>
      <c r="G75" s="1318">
        <v>0</v>
      </c>
      <c r="H75" s="2896"/>
      <c r="I75" s="1324">
        <v>1</v>
      </c>
      <c r="J75" s="2898"/>
      <c r="K75" s="1324">
        <v>1</v>
      </c>
      <c r="L75" s="2896"/>
      <c r="M75" s="1337" t="s">
        <v>530</v>
      </c>
      <c r="N75" s="1339" t="s">
        <v>242</v>
      </c>
    </row>
    <row r="76" spans="1:14" ht="45">
      <c r="A76" s="1329">
        <v>19</v>
      </c>
      <c r="B76" s="1323" t="s">
        <v>2566</v>
      </c>
      <c r="C76" s="1322" t="s">
        <v>17</v>
      </c>
      <c r="D76" s="1319">
        <v>3.13</v>
      </c>
      <c r="E76" s="2893"/>
      <c r="F76" s="2893"/>
      <c r="G76" s="1318">
        <v>0</v>
      </c>
      <c r="H76" s="2896"/>
      <c r="I76" s="1324">
        <v>0</v>
      </c>
      <c r="J76" s="2898"/>
      <c r="K76" s="1324">
        <v>0</v>
      </c>
      <c r="L76" s="2896"/>
      <c r="M76" s="1340" t="s">
        <v>602</v>
      </c>
      <c r="N76" s="1336"/>
    </row>
    <row r="77" spans="1:14" ht="45">
      <c r="A77" s="1329">
        <v>20</v>
      </c>
      <c r="B77" s="1323" t="s">
        <v>2567</v>
      </c>
      <c r="C77" s="1322" t="s">
        <v>17</v>
      </c>
      <c r="D77" s="1319">
        <v>2.08</v>
      </c>
      <c r="E77" s="2893"/>
      <c r="F77" s="2893"/>
      <c r="G77" s="1318">
        <v>0</v>
      </c>
      <c r="H77" s="2896"/>
      <c r="I77" s="1324">
        <v>0</v>
      </c>
      <c r="J77" s="2898"/>
      <c r="K77" s="1324">
        <v>0</v>
      </c>
      <c r="L77" s="2896"/>
      <c r="M77" s="1340" t="s">
        <v>602</v>
      </c>
      <c r="N77" s="1336"/>
    </row>
    <row r="78" spans="1:14" ht="30">
      <c r="A78" s="1329">
        <v>21</v>
      </c>
      <c r="B78" s="1323" t="s">
        <v>2568</v>
      </c>
      <c r="C78" s="1322" t="s">
        <v>17</v>
      </c>
      <c r="D78" s="1319">
        <v>5.55</v>
      </c>
      <c r="E78" s="2893"/>
      <c r="F78" s="2893"/>
      <c r="G78" s="1318">
        <v>0</v>
      </c>
      <c r="H78" s="2896"/>
      <c r="I78" s="1324">
        <v>1</v>
      </c>
      <c r="J78" s="2898"/>
      <c r="K78" s="1324">
        <v>1</v>
      </c>
      <c r="L78" s="2896"/>
      <c r="M78" s="1337" t="s">
        <v>530</v>
      </c>
      <c r="N78" s="1339" t="s">
        <v>242</v>
      </c>
    </row>
    <row r="79" spans="1:14" ht="60">
      <c r="A79" s="1329">
        <v>22</v>
      </c>
      <c r="B79" s="1323" t="s">
        <v>2569</v>
      </c>
      <c r="C79" s="1322" t="s">
        <v>17</v>
      </c>
      <c r="D79" s="1319">
        <v>5.55</v>
      </c>
      <c r="E79" s="2893"/>
      <c r="F79" s="2893"/>
      <c r="G79" s="1318">
        <v>0</v>
      </c>
      <c r="H79" s="2894"/>
      <c r="I79" s="1324">
        <v>1</v>
      </c>
      <c r="J79" s="2891"/>
      <c r="K79" s="1324">
        <v>1</v>
      </c>
      <c r="L79" s="2892"/>
      <c r="M79" s="1337" t="s">
        <v>530</v>
      </c>
      <c r="N79" s="1339" t="s">
        <v>242</v>
      </c>
    </row>
    <row r="80" spans="1:14" ht="45">
      <c r="A80" s="1329">
        <v>23</v>
      </c>
      <c r="B80" s="1323" t="s">
        <v>2570</v>
      </c>
      <c r="C80" s="1322" t="s">
        <v>17</v>
      </c>
      <c r="D80" s="1319">
        <v>3.33</v>
      </c>
      <c r="E80" s="2893"/>
      <c r="F80" s="2893"/>
      <c r="G80" s="1318">
        <v>0</v>
      </c>
      <c r="H80" s="2894"/>
      <c r="I80" s="1324">
        <v>1</v>
      </c>
      <c r="J80" s="2891"/>
      <c r="K80" s="1324">
        <v>1</v>
      </c>
      <c r="L80" s="2892"/>
      <c r="M80" s="1337" t="s">
        <v>530</v>
      </c>
      <c r="N80" s="1339" t="s">
        <v>242</v>
      </c>
    </row>
    <row r="82" spans="1:15" ht="18.75">
      <c r="A82" s="2942" t="s">
        <v>2500</v>
      </c>
      <c r="B82" s="2942"/>
      <c r="C82" s="2942"/>
      <c r="D82" s="2942"/>
      <c r="E82" s="2942"/>
      <c r="F82" s="2942"/>
      <c r="G82" s="2942"/>
      <c r="H82" s="2942"/>
      <c r="I82" s="2942"/>
      <c r="J82" s="2942"/>
      <c r="K82" s="2942"/>
      <c r="L82" s="2942"/>
      <c r="M82" s="2942"/>
      <c r="N82" s="2942"/>
      <c r="O82" s="2942"/>
    </row>
    <row r="83" spans="1:15" ht="18.75">
      <c r="A83" s="1342"/>
      <c r="B83" s="1342"/>
      <c r="C83" s="1342"/>
      <c r="D83" s="1342"/>
      <c r="E83" s="1342"/>
      <c r="F83" s="1342"/>
      <c r="G83" s="1342"/>
      <c r="H83" s="1342"/>
      <c r="I83" s="1342"/>
      <c r="J83" s="1342"/>
      <c r="K83" s="1342"/>
      <c r="L83" s="1342"/>
      <c r="M83" s="1342"/>
      <c r="N83" s="1342"/>
      <c r="O83" s="1342"/>
    </row>
    <row r="84" spans="1:15" ht="18.75">
      <c r="A84" s="2943" t="s">
        <v>497</v>
      </c>
      <c r="B84" s="2943"/>
      <c r="C84" s="2943"/>
      <c r="D84" s="2943"/>
      <c r="E84" s="2943"/>
      <c r="F84" s="2943"/>
      <c r="G84" s="2943"/>
      <c r="H84" s="2943"/>
      <c r="I84" s="2943"/>
      <c r="J84" s="1342"/>
      <c r="K84" s="1342"/>
      <c r="L84" s="1342"/>
      <c r="M84" s="1342"/>
      <c r="N84" s="1342"/>
      <c r="O84" s="1342"/>
    </row>
    <row r="85" spans="1:15" ht="18.75">
      <c r="A85" s="1156" t="s">
        <v>498</v>
      </c>
      <c r="B85" s="1156"/>
      <c r="C85" s="1156"/>
      <c r="D85" s="1156"/>
      <c r="E85" s="1156"/>
      <c r="F85" s="1156"/>
      <c r="G85" s="1156"/>
      <c r="H85" s="1156"/>
      <c r="I85" s="1156"/>
      <c r="J85" s="1342"/>
      <c r="K85" s="1342"/>
      <c r="L85" s="1342"/>
      <c r="M85" s="1342"/>
      <c r="N85" s="1342"/>
      <c r="O85" s="1342"/>
    </row>
    <row r="86" spans="1:15" ht="18.75">
      <c r="A86" s="1156" t="s">
        <v>499</v>
      </c>
      <c r="B86" s="1156"/>
      <c r="C86" s="1156"/>
      <c r="D86" s="1156"/>
      <c r="E86" s="1156"/>
      <c r="F86" s="1156"/>
      <c r="G86" s="1156"/>
      <c r="H86" s="1156"/>
      <c r="I86" s="1156"/>
      <c r="J86" s="1342"/>
      <c r="K86" s="1342"/>
      <c r="L86" s="1342"/>
      <c r="M86" s="1342"/>
      <c r="N86" s="1342"/>
      <c r="O86" s="1342"/>
    </row>
    <row r="87" spans="1:15" ht="18.75">
      <c r="A87" s="1156" t="s">
        <v>500</v>
      </c>
      <c r="B87" s="1156"/>
      <c r="C87" s="1156"/>
      <c r="D87" s="1343"/>
      <c r="E87" s="1156"/>
      <c r="F87" s="1156"/>
      <c r="G87" s="1156"/>
      <c r="H87" s="1156"/>
      <c r="I87" s="1156"/>
      <c r="J87" s="1342"/>
      <c r="K87" s="1342"/>
      <c r="L87" s="1342"/>
      <c r="M87" s="1342"/>
      <c r="N87" s="1342"/>
      <c r="O87" s="1342"/>
    </row>
    <row r="88" spans="1:15" ht="18.75">
      <c r="A88" s="1156" t="s">
        <v>501</v>
      </c>
      <c r="B88" s="1156"/>
      <c r="C88" s="1156"/>
      <c r="D88" s="1156"/>
      <c r="E88" s="1156"/>
      <c r="F88" s="1156"/>
      <c r="G88" s="1156"/>
      <c r="H88" s="1156"/>
      <c r="I88" s="1156"/>
      <c r="J88" s="1342"/>
      <c r="K88" s="1342"/>
      <c r="L88" s="1342"/>
      <c r="M88" s="1342"/>
      <c r="N88" s="1342"/>
      <c r="O88" s="1342"/>
    </row>
    <row r="89" spans="1:15" ht="18.75">
      <c r="A89" s="1156" t="s">
        <v>502</v>
      </c>
      <c r="B89" s="1156"/>
      <c r="C89" s="1156"/>
      <c r="D89" s="1156"/>
      <c r="E89" s="1156"/>
      <c r="F89" s="1156"/>
      <c r="G89" s="1156"/>
      <c r="H89" s="1156"/>
      <c r="I89" s="1156"/>
      <c r="J89" s="1342"/>
      <c r="K89" s="1342"/>
      <c r="L89" s="1342"/>
      <c r="M89" s="1342"/>
      <c r="N89" s="1342"/>
      <c r="O89" s="1342"/>
    </row>
    <row r="90" spans="1:15" ht="41.25" customHeight="1">
      <c r="A90" s="2944" t="s">
        <v>484</v>
      </c>
      <c r="B90" s="2945" t="s">
        <v>503</v>
      </c>
      <c r="C90" s="2947" t="s">
        <v>5</v>
      </c>
      <c r="D90" s="2945" t="s">
        <v>244</v>
      </c>
      <c r="E90" s="2944" t="s">
        <v>504</v>
      </c>
      <c r="F90" s="2949" t="s">
        <v>7</v>
      </c>
      <c r="G90" s="2949" t="s">
        <v>8</v>
      </c>
      <c r="H90" s="2951" t="s">
        <v>505</v>
      </c>
      <c r="I90" s="2951"/>
      <c r="J90" s="2951" t="s">
        <v>376</v>
      </c>
      <c r="K90" s="2951"/>
      <c r="L90" s="2944" t="s">
        <v>506</v>
      </c>
      <c r="M90" s="2947"/>
      <c r="N90" s="2944" t="s">
        <v>12</v>
      </c>
      <c r="O90" s="2944" t="s">
        <v>13</v>
      </c>
    </row>
    <row r="91" spans="1:15">
      <c r="A91" s="2945"/>
      <c r="B91" s="2946"/>
      <c r="C91" s="2945"/>
      <c r="D91" s="2948"/>
      <c r="E91" s="2945"/>
      <c r="F91" s="2950"/>
      <c r="G91" s="2950"/>
      <c r="H91" s="1344" t="s">
        <v>28</v>
      </c>
      <c r="I91" s="1344" t="s">
        <v>15</v>
      </c>
      <c r="J91" s="1344" t="s">
        <v>28</v>
      </c>
      <c r="K91" s="1345" t="s">
        <v>15</v>
      </c>
      <c r="L91" s="1344" t="s">
        <v>28</v>
      </c>
      <c r="M91" s="1345" t="s">
        <v>15</v>
      </c>
      <c r="N91" s="2949"/>
      <c r="O91" s="2949"/>
    </row>
    <row r="92" spans="1:15">
      <c r="A92" s="1346">
        <v>1</v>
      </c>
      <c r="B92" s="1346">
        <v>2</v>
      </c>
      <c r="C92" s="1346">
        <v>3</v>
      </c>
      <c r="D92" s="1346">
        <v>4</v>
      </c>
      <c r="E92" s="1346">
        <v>5</v>
      </c>
      <c r="F92" s="1346">
        <v>6</v>
      </c>
      <c r="G92" s="1346">
        <v>7</v>
      </c>
      <c r="H92" s="1346">
        <v>8</v>
      </c>
      <c r="I92" s="1346">
        <v>9</v>
      </c>
      <c r="J92" s="1346">
        <v>10</v>
      </c>
      <c r="K92" s="1346">
        <v>11</v>
      </c>
      <c r="L92" s="1346">
        <v>12</v>
      </c>
      <c r="M92" s="1346">
        <v>13</v>
      </c>
      <c r="N92" s="1346">
        <v>14</v>
      </c>
      <c r="O92" s="1346">
        <v>15</v>
      </c>
    </row>
    <row r="93" spans="1:15">
      <c r="A93" s="1347">
        <v>1</v>
      </c>
      <c r="B93" s="1348" t="s">
        <v>507</v>
      </c>
      <c r="C93" s="1347" t="s">
        <v>248</v>
      </c>
      <c r="D93" s="1349">
        <v>8495</v>
      </c>
      <c r="E93" s="1350">
        <v>52.55</v>
      </c>
      <c r="F93" s="2964">
        <v>45764</v>
      </c>
      <c r="G93" s="2964">
        <v>46312</v>
      </c>
      <c r="H93" s="1363">
        <v>1</v>
      </c>
      <c r="I93" s="2974">
        <v>2133.1</v>
      </c>
      <c r="J93" s="1351">
        <v>0</v>
      </c>
      <c r="K93" s="2952" t="s">
        <v>347</v>
      </c>
      <c r="L93" s="1362">
        <v>1</v>
      </c>
      <c r="M93" s="2974">
        <v>2133.1</v>
      </c>
      <c r="N93" s="2965" t="s">
        <v>530</v>
      </c>
      <c r="O93" s="2971" t="s">
        <v>22</v>
      </c>
    </row>
    <row r="94" spans="1:15" ht="30">
      <c r="A94" s="1347">
        <v>2</v>
      </c>
      <c r="B94" s="1348" t="s">
        <v>508</v>
      </c>
      <c r="C94" s="1347" t="s">
        <v>294</v>
      </c>
      <c r="D94" s="1349">
        <v>44.63</v>
      </c>
      <c r="E94" s="1350">
        <v>1647.25</v>
      </c>
      <c r="F94" s="2964"/>
      <c r="G94" s="2964"/>
      <c r="H94" s="1363">
        <v>1</v>
      </c>
      <c r="I94" s="2975"/>
      <c r="J94" s="1351">
        <v>0</v>
      </c>
      <c r="K94" s="2952"/>
      <c r="L94" s="1362">
        <v>1</v>
      </c>
      <c r="M94" s="2975"/>
      <c r="N94" s="2966"/>
      <c r="O94" s="2972"/>
    </row>
    <row r="95" spans="1:15">
      <c r="A95" s="1347">
        <v>3</v>
      </c>
      <c r="B95" s="1348" t="s">
        <v>509</v>
      </c>
      <c r="C95" s="1347" t="s">
        <v>294</v>
      </c>
      <c r="D95" s="1349">
        <v>1.5</v>
      </c>
      <c r="E95" s="1350">
        <v>397.57</v>
      </c>
      <c r="F95" s="2964"/>
      <c r="G95" s="2964"/>
      <c r="H95" s="1363">
        <v>1</v>
      </c>
      <c r="I95" s="2975"/>
      <c r="J95" s="1351">
        <v>0</v>
      </c>
      <c r="K95" s="2952"/>
      <c r="L95" s="1362">
        <v>1</v>
      </c>
      <c r="M95" s="2975"/>
      <c r="N95" s="2966"/>
      <c r="O95" s="2972"/>
    </row>
    <row r="96" spans="1:15">
      <c r="A96" s="1347">
        <v>4</v>
      </c>
      <c r="B96" s="1352" t="s">
        <v>510</v>
      </c>
      <c r="C96" s="1347" t="s">
        <v>246</v>
      </c>
      <c r="D96" s="1347">
        <v>1</v>
      </c>
      <c r="E96" s="1350">
        <v>6.14</v>
      </c>
      <c r="F96" s="2964"/>
      <c r="G96" s="2964"/>
      <c r="H96" s="1363">
        <v>1</v>
      </c>
      <c r="I96" s="2975"/>
      <c r="J96" s="1351">
        <v>0</v>
      </c>
      <c r="K96" s="2952"/>
      <c r="L96" s="1362">
        <v>1</v>
      </c>
      <c r="M96" s="2975"/>
      <c r="N96" s="2966"/>
      <c r="O96" s="2972"/>
    </row>
    <row r="97" spans="1:15" ht="30">
      <c r="A97" s="1347">
        <v>5</v>
      </c>
      <c r="B97" s="1353" t="s">
        <v>511</v>
      </c>
      <c r="C97" s="1347" t="s">
        <v>160</v>
      </c>
      <c r="D97" s="1349">
        <v>60</v>
      </c>
      <c r="E97" s="1350">
        <v>42.05</v>
      </c>
      <c r="F97" s="2964"/>
      <c r="G97" s="2964"/>
      <c r="H97" s="1363">
        <v>1</v>
      </c>
      <c r="I97" s="2976"/>
      <c r="J97" s="1351">
        <v>0</v>
      </c>
      <c r="K97" s="2952"/>
      <c r="L97" s="1363">
        <v>1</v>
      </c>
      <c r="M97" s="2976"/>
      <c r="N97" s="2966"/>
      <c r="O97" s="2972"/>
    </row>
    <row r="98" spans="1:15">
      <c r="A98" s="1354"/>
      <c r="B98" s="1355" t="s">
        <v>512</v>
      </c>
      <c r="C98" s="1160"/>
      <c r="D98" s="1160"/>
      <c r="E98" s="1356">
        <v>2145.56</v>
      </c>
      <c r="F98" s="1357"/>
      <c r="G98" s="1358"/>
      <c r="H98" s="1359">
        <v>0.25425504490192163</v>
      </c>
      <c r="I98" s="1360">
        <v>0.99419265832696357</v>
      </c>
      <c r="J98" s="1359">
        <v>0.74574495509807837</v>
      </c>
      <c r="K98" s="1360"/>
      <c r="L98" s="1359">
        <v>1</v>
      </c>
      <c r="M98" s="1361">
        <v>0.99419265832696357</v>
      </c>
      <c r="N98" s="2967"/>
      <c r="O98" s="2973"/>
    </row>
    <row r="100" spans="1:15" ht="19.5">
      <c r="A100" s="2969" t="s">
        <v>2512</v>
      </c>
      <c r="B100" s="2969"/>
      <c r="C100" s="2969"/>
      <c r="D100" s="2969"/>
      <c r="E100" s="2969"/>
      <c r="F100" s="2969"/>
      <c r="G100" s="2969"/>
      <c r="H100" s="2969"/>
      <c r="I100" s="2969"/>
      <c r="J100" s="2969"/>
      <c r="K100" s="2969"/>
      <c r="L100" s="2969"/>
      <c r="M100" s="2969"/>
      <c r="N100" s="2969"/>
    </row>
    <row r="101" spans="1:15">
      <c r="A101" s="2970" t="s">
        <v>1138</v>
      </c>
      <c r="B101" s="2970"/>
      <c r="C101" s="2970"/>
      <c r="D101" s="2970"/>
      <c r="E101" s="2970"/>
      <c r="F101" s="2970"/>
      <c r="G101" s="2970"/>
      <c r="H101" s="2970"/>
      <c r="I101" s="1366" t="s">
        <v>1139</v>
      </c>
      <c r="J101" s="1366"/>
      <c r="K101" s="1366"/>
      <c r="L101" s="1366"/>
      <c r="M101" s="1366"/>
      <c r="N101" s="1365"/>
    </row>
    <row r="102" spans="1:15">
      <c r="A102" s="1367" t="s">
        <v>513</v>
      </c>
      <c r="B102" s="1367"/>
      <c r="C102" s="1367"/>
      <c r="D102" s="1367"/>
      <c r="E102" s="1367"/>
      <c r="F102" s="1367"/>
      <c r="G102" s="1367"/>
      <c r="H102" s="1367"/>
      <c r="I102" s="2968" t="s">
        <v>1140</v>
      </c>
      <c r="J102" s="2968"/>
      <c r="K102" s="2968"/>
      <c r="L102" s="2968"/>
      <c r="M102" s="2968"/>
      <c r="N102" s="2968"/>
    </row>
    <row r="103" spans="1:15">
      <c r="A103" s="1367" t="s">
        <v>1141</v>
      </c>
      <c r="B103" s="1367"/>
      <c r="C103" s="1367"/>
      <c r="D103" s="1367"/>
      <c r="E103" s="1367"/>
      <c r="F103" s="1367"/>
      <c r="G103" s="1367"/>
      <c r="H103" s="1367"/>
      <c r="I103" s="2968" t="s">
        <v>1142</v>
      </c>
      <c r="J103" s="2968"/>
      <c r="K103" s="2968"/>
      <c r="L103" s="2968"/>
      <c r="M103" s="2968"/>
      <c r="N103" s="2968"/>
    </row>
    <row r="104" spans="1:15">
      <c r="A104" s="1367" t="s">
        <v>1143</v>
      </c>
      <c r="B104" s="1367"/>
      <c r="C104" s="1367"/>
      <c r="D104" s="1367"/>
      <c r="E104" s="1367"/>
      <c r="F104" s="1367"/>
      <c r="G104" s="1367"/>
      <c r="H104" s="1367"/>
      <c r="I104" s="2968" t="s">
        <v>1144</v>
      </c>
      <c r="J104" s="2968"/>
      <c r="K104" s="2968"/>
      <c r="L104" s="2968"/>
      <c r="M104" s="2968"/>
      <c r="N104" s="2968"/>
    </row>
    <row r="105" spans="1:15">
      <c r="A105" s="1367" t="s">
        <v>514</v>
      </c>
      <c r="B105" s="1367"/>
      <c r="C105" s="1367"/>
      <c r="D105" s="1367"/>
      <c r="E105" s="1367"/>
      <c r="F105" s="1367"/>
      <c r="G105" s="1367"/>
      <c r="H105" s="1367"/>
      <c r="I105" s="2968" t="s">
        <v>515</v>
      </c>
      <c r="J105" s="2968"/>
      <c r="K105" s="2968"/>
      <c r="L105" s="2968"/>
      <c r="M105" s="2968"/>
      <c r="N105" s="2968"/>
    </row>
    <row r="106" spans="1:15" ht="15.75">
      <c r="A106" s="2979" t="s">
        <v>2571</v>
      </c>
      <c r="B106" s="2979"/>
      <c r="C106" s="2979"/>
      <c r="D106" s="1368"/>
      <c r="E106" s="1364"/>
      <c r="F106" s="1364"/>
      <c r="G106" s="1364"/>
      <c r="H106" s="1364"/>
      <c r="I106" s="1364"/>
      <c r="J106" s="1364"/>
      <c r="K106" s="1364"/>
      <c r="L106" s="2981" t="s">
        <v>150</v>
      </c>
      <c r="M106" s="2981"/>
      <c r="N106" s="2981"/>
    </row>
    <row r="107" spans="1:15" ht="44.25" customHeight="1">
      <c r="A107" s="2980" t="s">
        <v>243</v>
      </c>
      <c r="B107" s="2982" t="s">
        <v>516</v>
      </c>
      <c r="C107" s="2980" t="s">
        <v>5</v>
      </c>
      <c r="D107" s="2980" t="s">
        <v>517</v>
      </c>
      <c r="E107" s="2982" t="s">
        <v>276</v>
      </c>
      <c r="F107" s="2982" t="s">
        <v>250</v>
      </c>
      <c r="G107" s="2871" t="s">
        <v>9</v>
      </c>
      <c r="H107" s="2871"/>
      <c r="I107" s="2871" t="s">
        <v>518</v>
      </c>
      <c r="J107" s="2871"/>
      <c r="K107" s="2871" t="s">
        <v>519</v>
      </c>
      <c r="L107" s="2871"/>
      <c r="M107" s="2980" t="s">
        <v>12</v>
      </c>
      <c r="N107" s="2980" t="s">
        <v>13</v>
      </c>
    </row>
    <row r="108" spans="1:15">
      <c r="A108" s="2980"/>
      <c r="B108" s="2983"/>
      <c r="C108" s="2980"/>
      <c r="D108" s="2980"/>
      <c r="E108" s="2983"/>
      <c r="F108" s="2983"/>
      <c r="G108" s="1369" t="s">
        <v>520</v>
      </c>
      <c r="H108" s="1369" t="s">
        <v>15</v>
      </c>
      <c r="I108" s="1369" t="s">
        <v>520</v>
      </c>
      <c r="J108" s="1369" t="s">
        <v>15</v>
      </c>
      <c r="K108" s="1369" t="s">
        <v>520</v>
      </c>
      <c r="L108" s="1369" t="s">
        <v>15</v>
      </c>
      <c r="M108" s="2980"/>
      <c r="N108" s="2980"/>
    </row>
    <row r="109" spans="1:15">
      <c r="A109" s="1370">
        <v>1</v>
      </c>
      <c r="B109" s="1371">
        <v>2</v>
      </c>
      <c r="C109" s="1370">
        <v>3</v>
      </c>
      <c r="D109" s="1370">
        <v>4</v>
      </c>
      <c r="E109" s="1370">
        <v>5</v>
      </c>
      <c r="F109" s="1370">
        <v>6</v>
      </c>
      <c r="G109" s="1370">
        <v>7</v>
      </c>
      <c r="H109" s="1370">
        <v>8</v>
      </c>
      <c r="I109" s="1370">
        <v>9</v>
      </c>
      <c r="J109" s="1370">
        <v>10</v>
      </c>
      <c r="K109" s="1370">
        <v>11</v>
      </c>
      <c r="L109" s="1370">
        <v>12</v>
      </c>
      <c r="M109" s="1370">
        <v>13</v>
      </c>
      <c r="N109" s="1370">
        <v>14</v>
      </c>
    </row>
    <row r="110" spans="1:15">
      <c r="A110" s="1157">
        <v>1</v>
      </c>
      <c r="B110" s="1372" t="s">
        <v>1145</v>
      </c>
      <c r="C110" s="1373" t="s">
        <v>160</v>
      </c>
      <c r="D110" s="1373">
        <v>7.76</v>
      </c>
      <c r="E110" s="2984" t="s">
        <v>1147</v>
      </c>
      <c r="F110" s="2984" t="s">
        <v>1148</v>
      </c>
      <c r="G110" s="1379">
        <v>1</v>
      </c>
      <c r="H110" s="2984">
        <v>2572.88</v>
      </c>
      <c r="I110" s="1379">
        <v>0</v>
      </c>
      <c r="J110" s="2991" t="s">
        <v>347</v>
      </c>
      <c r="K110" s="1158">
        <v>1</v>
      </c>
      <c r="L110" s="2994">
        <v>2572.88</v>
      </c>
      <c r="M110" s="2986" t="s">
        <v>1564</v>
      </c>
      <c r="N110" s="2989" t="s">
        <v>22</v>
      </c>
    </row>
    <row r="111" spans="1:15">
      <c r="A111" s="1157">
        <v>2</v>
      </c>
      <c r="B111" s="1372" t="s">
        <v>521</v>
      </c>
      <c r="C111" s="1374" t="s">
        <v>166</v>
      </c>
      <c r="D111" s="1374">
        <v>102.89</v>
      </c>
      <c r="E111" s="2985"/>
      <c r="F111" s="2985"/>
      <c r="G111" s="1379">
        <v>1</v>
      </c>
      <c r="H111" s="2985"/>
      <c r="I111" s="1379">
        <v>0</v>
      </c>
      <c r="J111" s="2992"/>
      <c r="K111" s="1379">
        <v>1</v>
      </c>
      <c r="L111" s="2995"/>
      <c r="M111" s="2987"/>
      <c r="N111" s="2989"/>
    </row>
    <row r="112" spans="1:15">
      <c r="A112" s="1157">
        <v>3</v>
      </c>
      <c r="B112" s="1372" t="s">
        <v>1149</v>
      </c>
      <c r="C112" s="1374" t="s">
        <v>1146</v>
      </c>
      <c r="D112" s="1374">
        <v>166.68</v>
      </c>
      <c r="E112" s="2985"/>
      <c r="F112" s="2985"/>
      <c r="G112" s="1379">
        <v>1</v>
      </c>
      <c r="H112" s="2985"/>
      <c r="I112" s="1379">
        <v>0</v>
      </c>
      <c r="J112" s="2992"/>
      <c r="K112" s="1379">
        <v>1</v>
      </c>
      <c r="L112" s="2995"/>
      <c r="M112" s="2987"/>
      <c r="N112" s="2989"/>
    </row>
    <row r="113" spans="1:14">
      <c r="A113" s="1157">
        <v>4</v>
      </c>
      <c r="B113" s="1372" t="s">
        <v>1150</v>
      </c>
      <c r="C113" s="1374" t="s">
        <v>160</v>
      </c>
      <c r="D113" s="1374">
        <v>299.22000000000003</v>
      </c>
      <c r="E113" s="2985"/>
      <c r="F113" s="2985"/>
      <c r="G113" s="1379">
        <v>1</v>
      </c>
      <c r="H113" s="2985"/>
      <c r="I113" s="1379">
        <v>0</v>
      </c>
      <c r="J113" s="2992"/>
      <c r="K113" s="1379">
        <v>1</v>
      </c>
      <c r="L113" s="2995"/>
      <c r="M113" s="2987"/>
      <c r="N113" s="2989"/>
    </row>
    <row r="114" spans="1:14" ht="28.5">
      <c r="A114" s="1157">
        <v>5</v>
      </c>
      <c r="B114" s="1372" t="s">
        <v>1151</v>
      </c>
      <c r="C114" s="1374" t="s">
        <v>160</v>
      </c>
      <c r="D114" s="1374">
        <v>1638.24</v>
      </c>
      <c r="E114" s="2985"/>
      <c r="F114" s="2985"/>
      <c r="G114" s="1379">
        <v>1</v>
      </c>
      <c r="H114" s="2985"/>
      <c r="I114" s="1379">
        <v>0</v>
      </c>
      <c r="J114" s="2992"/>
      <c r="K114" s="1379">
        <v>1</v>
      </c>
      <c r="L114" s="2995"/>
      <c r="M114" s="2987"/>
      <c r="N114" s="2989"/>
    </row>
    <row r="115" spans="1:14">
      <c r="A115" s="1157">
        <v>6</v>
      </c>
      <c r="B115" s="1372" t="s">
        <v>1198</v>
      </c>
      <c r="C115" s="1374" t="s">
        <v>160</v>
      </c>
      <c r="D115" s="1375">
        <v>715.77</v>
      </c>
      <c r="E115" s="2985"/>
      <c r="F115" s="2985"/>
      <c r="G115" s="1379">
        <v>0.9</v>
      </c>
      <c r="H115" s="2985"/>
      <c r="I115" s="1379">
        <v>0</v>
      </c>
      <c r="J115" s="2992"/>
      <c r="K115" s="1379">
        <v>0.9</v>
      </c>
      <c r="L115" s="2995"/>
      <c r="M115" s="2987"/>
      <c r="N115" s="2989"/>
    </row>
    <row r="116" spans="1:14">
      <c r="A116" s="1157">
        <v>7</v>
      </c>
      <c r="B116" s="1372" t="s">
        <v>170</v>
      </c>
      <c r="C116" s="1374" t="s">
        <v>160</v>
      </c>
      <c r="D116" s="1373">
        <v>148.94</v>
      </c>
      <c r="E116" s="2985"/>
      <c r="F116" s="2985"/>
      <c r="G116" s="1379">
        <v>0.75</v>
      </c>
      <c r="H116" s="2985"/>
      <c r="I116" s="1379">
        <v>0.05</v>
      </c>
      <c r="J116" s="2992"/>
      <c r="K116" s="1379">
        <v>0.8</v>
      </c>
      <c r="L116" s="2995"/>
      <c r="M116" s="2987"/>
      <c r="N116" s="2989"/>
    </row>
    <row r="117" spans="1:14">
      <c r="A117" s="1157">
        <v>8</v>
      </c>
      <c r="B117" s="1372" t="s">
        <v>1199</v>
      </c>
      <c r="C117" s="1373" t="s">
        <v>525</v>
      </c>
      <c r="D117" s="1376">
        <v>484.5</v>
      </c>
      <c r="E117" s="2985"/>
      <c r="F117" s="2985"/>
      <c r="G117" s="1379">
        <v>1</v>
      </c>
      <c r="H117" s="2985"/>
      <c r="I117" s="1379">
        <v>0</v>
      </c>
      <c r="J117" s="2992"/>
      <c r="K117" s="1379">
        <v>1</v>
      </c>
      <c r="L117" s="2995"/>
      <c r="M117" s="2987"/>
      <c r="N117" s="2989"/>
    </row>
    <row r="118" spans="1:14">
      <c r="A118" s="1157">
        <v>9</v>
      </c>
      <c r="B118" s="1372" t="s">
        <v>523</v>
      </c>
      <c r="C118" s="1373" t="s">
        <v>525</v>
      </c>
      <c r="D118" s="1376">
        <v>57.66</v>
      </c>
      <c r="E118" s="2985"/>
      <c r="F118" s="2985"/>
      <c r="G118" s="1379">
        <v>1</v>
      </c>
      <c r="H118" s="2985"/>
      <c r="I118" s="1379">
        <v>0</v>
      </c>
      <c r="J118" s="2992"/>
      <c r="K118" s="1379">
        <v>1</v>
      </c>
      <c r="L118" s="2995"/>
      <c r="M118" s="2987"/>
      <c r="N118" s="2989"/>
    </row>
    <row r="119" spans="1:14">
      <c r="A119" s="1157">
        <v>10</v>
      </c>
      <c r="B119" s="1372" t="s">
        <v>1154</v>
      </c>
      <c r="C119" s="1373" t="s">
        <v>160</v>
      </c>
      <c r="D119" s="1376">
        <v>34.56</v>
      </c>
      <c r="E119" s="2985"/>
      <c r="F119" s="2985"/>
      <c r="G119" s="1379">
        <v>0</v>
      </c>
      <c r="H119" s="2985"/>
      <c r="I119" s="1379">
        <v>0.1</v>
      </c>
      <c r="J119" s="2992"/>
      <c r="K119" s="1379">
        <v>0.1</v>
      </c>
      <c r="L119" s="2995"/>
      <c r="M119" s="2987"/>
      <c r="N119" s="2989"/>
    </row>
    <row r="120" spans="1:14">
      <c r="A120" s="1157">
        <v>11</v>
      </c>
      <c r="B120" s="1372" t="s">
        <v>969</v>
      </c>
      <c r="C120" s="1373" t="s">
        <v>525</v>
      </c>
      <c r="D120" s="1376">
        <v>3.91</v>
      </c>
      <c r="E120" s="2985"/>
      <c r="F120" s="2985"/>
      <c r="G120" s="1379">
        <v>0</v>
      </c>
      <c r="H120" s="2985"/>
      <c r="I120" s="1379">
        <v>0</v>
      </c>
      <c r="J120" s="2992"/>
      <c r="K120" s="1379">
        <v>0</v>
      </c>
      <c r="L120" s="2995"/>
      <c r="M120" s="2987"/>
      <c r="N120" s="2989"/>
    </row>
    <row r="121" spans="1:14">
      <c r="A121" s="1157">
        <v>12</v>
      </c>
      <c r="B121" s="1372" t="s">
        <v>1152</v>
      </c>
      <c r="C121" s="1373" t="s">
        <v>160</v>
      </c>
      <c r="D121" s="1376">
        <v>7.91</v>
      </c>
      <c r="E121" s="2985"/>
      <c r="F121" s="2985"/>
      <c r="G121" s="1379">
        <v>0</v>
      </c>
      <c r="H121" s="2985"/>
      <c r="I121" s="1379">
        <v>0</v>
      </c>
      <c r="J121" s="2992"/>
      <c r="K121" s="1379">
        <v>0</v>
      </c>
      <c r="L121" s="2995"/>
      <c r="M121" s="2987"/>
      <c r="N121" s="2989"/>
    </row>
    <row r="122" spans="1:14">
      <c r="A122" s="1157">
        <v>13</v>
      </c>
      <c r="B122" s="1372" t="s">
        <v>1153</v>
      </c>
      <c r="C122" s="1373" t="s">
        <v>525</v>
      </c>
      <c r="D122" s="1376">
        <v>0.38</v>
      </c>
      <c r="E122" s="2985"/>
      <c r="F122" s="2985"/>
      <c r="G122" s="1379">
        <v>0</v>
      </c>
      <c r="H122" s="2985"/>
      <c r="I122" s="1379">
        <v>0</v>
      </c>
      <c r="J122" s="2992"/>
      <c r="K122" s="1379">
        <v>0</v>
      </c>
      <c r="L122" s="2995"/>
      <c r="M122" s="2987"/>
      <c r="N122" s="2989"/>
    </row>
    <row r="123" spans="1:14">
      <c r="A123" s="1157">
        <v>14</v>
      </c>
      <c r="B123" s="1372" t="s">
        <v>698</v>
      </c>
      <c r="C123" s="1373" t="s">
        <v>160</v>
      </c>
      <c r="D123" s="1376">
        <v>320.52</v>
      </c>
      <c r="E123" s="2985"/>
      <c r="F123" s="2985"/>
      <c r="G123" s="1379">
        <v>1</v>
      </c>
      <c r="H123" s="2985"/>
      <c r="I123" s="1379">
        <v>0</v>
      </c>
      <c r="J123" s="2992"/>
      <c r="K123" s="1379">
        <v>1</v>
      </c>
      <c r="L123" s="2995"/>
      <c r="M123" s="2987"/>
      <c r="N123" s="2989"/>
    </row>
    <row r="124" spans="1:14" ht="28.5">
      <c r="A124" s="1157">
        <v>15</v>
      </c>
      <c r="B124" s="1372" t="s">
        <v>1200</v>
      </c>
      <c r="C124" s="1373" t="s">
        <v>160</v>
      </c>
      <c r="D124" s="1376">
        <v>12.54</v>
      </c>
      <c r="E124" s="2985"/>
      <c r="F124" s="2985"/>
      <c r="G124" s="1379">
        <v>0.8</v>
      </c>
      <c r="H124" s="2985"/>
      <c r="I124" s="1379">
        <v>0.05</v>
      </c>
      <c r="J124" s="2992"/>
      <c r="K124" s="1379">
        <v>0.85</v>
      </c>
      <c r="L124" s="2995"/>
      <c r="M124" s="2987"/>
      <c r="N124" s="2989"/>
    </row>
    <row r="125" spans="1:14">
      <c r="A125" s="1157">
        <v>16</v>
      </c>
      <c r="B125" s="1372" t="s">
        <v>1201</v>
      </c>
      <c r="C125" s="1373" t="s">
        <v>525</v>
      </c>
      <c r="D125" s="1376">
        <v>15.91</v>
      </c>
      <c r="E125" s="2985"/>
      <c r="F125" s="2985"/>
      <c r="G125" s="1379">
        <v>1</v>
      </c>
      <c r="H125" s="2985"/>
      <c r="I125" s="1379">
        <v>0</v>
      </c>
      <c r="J125" s="2992"/>
      <c r="K125" s="1379">
        <v>1</v>
      </c>
      <c r="L125" s="2995"/>
      <c r="M125" s="2987"/>
      <c r="N125" s="2989"/>
    </row>
    <row r="126" spans="1:14">
      <c r="A126" s="1157">
        <v>17</v>
      </c>
      <c r="B126" s="1372" t="s">
        <v>1202</v>
      </c>
      <c r="C126" s="1373" t="s">
        <v>167</v>
      </c>
      <c r="D126" s="1376">
        <v>2.06</v>
      </c>
      <c r="E126" s="2985"/>
      <c r="F126" s="2985"/>
      <c r="G126" s="1379">
        <v>0</v>
      </c>
      <c r="H126" s="2985"/>
      <c r="I126" s="1379">
        <v>0</v>
      </c>
      <c r="J126" s="2992"/>
      <c r="K126" s="1379">
        <v>0</v>
      </c>
      <c r="L126" s="2995"/>
      <c r="M126" s="2987"/>
      <c r="N126" s="2989"/>
    </row>
    <row r="127" spans="1:14">
      <c r="A127" s="1157">
        <v>18</v>
      </c>
      <c r="B127" s="1372" t="s">
        <v>1203</v>
      </c>
      <c r="C127" s="1373" t="s">
        <v>525</v>
      </c>
      <c r="D127" s="1376">
        <v>11.35</v>
      </c>
      <c r="E127" s="2985"/>
      <c r="F127" s="2985"/>
      <c r="G127" s="1379">
        <v>0</v>
      </c>
      <c r="H127" s="2985"/>
      <c r="I127" s="1379">
        <v>0</v>
      </c>
      <c r="J127" s="2992"/>
      <c r="K127" s="1379">
        <v>0</v>
      </c>
      <c r="L127" s="2995"/>
      <c r="M127" s="2987"/>
      <c r="N127" s="2989"/>
    </row>
    <row r="128" spans="1:14">
      <c r="A128" s="1157">
        <v>19</v>
      </c>
      <c r="B128" s="1372" t="s">
        <v>1204</v>
      </c>
      <c r="C128" s="1373" t="s">
        <v>160</v>
      </c>
      <c r="D128" s="1376">
        <v>362.84</v>
      </c>
      <c r="E128" s="2985"/>
      <c r="F128" s="2985"/>
      <c r="G128" s="1379">
        <v>0.55000000000000004</v>
      </c>
      <c r="H128" s="2985"/>
      <c r="I128" s="1379">
        <v>0.14999999999999991</v>
      </c>
      <c r="J128" s="2992"/>
      <c r="K128" s="1379">
        <v>0.7</v>
      </c>
      <c r="L128" s="2995"/>
      <c r="M128" s="2987"/>
      <c r="N128" s="2989"/>
    </row>
    <row r="129" spans="1:15">
      <c r="A129" s="1157">
        <v>20</v>
      </c>
      <c r="B129" s="1372" t="s">
        <v>1205</v>
      </c>
      <c r="C129" s="1373" t="s">
        <v>525</v>
      </c>
      <c r="D129" s="1376">
        <v>9.0399999999999991</v>
      </c>
      <c r="E129" s="2985"/>
      <c r="F129" s="2985"/>
      <c r="G129" s="1379">
        <v>0.4</v>
      </c>
      <c r="H129" s="2990"/>
      <c r="I129" s="1379">
        <v>0.4</v>
      </c>
      <c r="J129" s="2993"/>
      <c r="K129" s="1379">
        <v>0.4</v>
      </c>
      <c r="L129" s="2996"/>
      <c r="M129" s="2988"/>
      <c r="N129" s="2989"/>
    </row>
    <row r="130" spans="1:15">
      <c r="A130" s="1377"/>
      <c r="B130" s="1378"/>
      <c r="C130" s="1373"/>
      <c r="D130" s="1382">
        <v>4402.6799999999994</v>
      </c>
      <c r="E130" s="1379"/>
      <c r="F130" s="1379"/>
      <c r="G130" s="1379"/>
      <c r="H130" s="1380"/>
      <c r="I130" s="1379"/>
      <c r="J130" s="1379"/>
      <c r="K130" s="1379"/>
      <c r="L130" s="1383"/>
      <c r="M130" s="1381"/>
      <c r="N130" s="1381"/>
    </row>
    <row r="132" spans="1:15" ht="19.5">
      <c r="A132" s="2876" t="s">
        <v>2500</v>
      </c>
      <c r="B132" s="2876"/>
      <c r="C132" s="2876"/>
      <c r="D132" s="2876"/>
      <c r="E132" s="2876"/>
      <c r="F132" s="2876"/>
      <c r="G132" s="2876"/>
      <c r="H132" s="2876"/>
      <c r="I132" s="2876"/>
      <c r="J132" s="2876"/>
      <c r="K132" s="2876"/>
      <c r="L132" s="2876"/>
      <c r="M132" s="2876"/>
      <c r="N132" s="2876"/>
      <c r="O132" s="2876"/>
    </row>
    <row r="133" spans="1:15" ht="15.75">
      <c r="A133" s="1423" t="s">
        <v>1565</v>
      </c>
      <c r="B133" s="1388"/>
      <c r="C133" s="1388"/>
      <c r="D133" s="1388"/>
      <c r="E133" s="1388"/>
      <c r="F133" s="1388"/>
      <c r="G133" s="1388"/>
      <c r="H133" s="1388"/>
      <c r="I133" s="1388"/>
      <c r="J133" s="1388"/>
      <c r="K133" s="1424" t="s">
        <v>1566</v>
      </c>
      <c r="L133" s="1384"/>
      <c r="M133" s="1384"/>
      <c r="N133" s="1389"/>
      <c r="O133" s="1385"/>
    </row>
    <row r="134" spans="1:15" ht="15.75">
      <c r="A134" s="1422" t="s">
        <v>1567</v>
      </c>
      <c r="B134" s="1392"/>
      <c r="C134" s="1392"/>
      <c r="D134" s="1392"/>
      <c r="E134" s="1392"/>
      <c r="F134" s="1392"/>
      <c r="G134" s="1392"/>
      <c r="H134" s="1392"/>
      <c r="I134" s="1391"/>
      <c r="J134" s="1391"/>
      <c r="K134" s="1424" t="s">
        <v>1568</v>
      </c>
      <c r="L134" s="1384"/>
      <c r="M134" s="1384"/>
      <c r="N134" s="1389"/>
      <c r="O134" s="1385"/>
    </row>
    <row r="135" spans="1:15" ht="15.75">
      <c r="A135" s="1422" t="s">
        <v>1569</v>
      </c>
      <c r="B135" s="1392"/>
      <c r="C135" s="1392"/>
      <c r="D135" s="1392"/>
      <c r="E135" s="1392"/>
      <c r="F135" s="1392"/>
      <c r="G135" s="1392"/>
      <c r="H135" s="1392"/>
      <c r="I135" s="1391"/>
      <c r="J135" s="1391"/>
      <c r="K135" s="1424" t="s">
        <v>1570</v>
      </c>
      <c r="L135" s="1384"/>
      <c r="M135" s="1384"/>
      <c r="N135" s="1389"/>
      <c r="O135" s="1384"/>
    </row>
    <row r="136" spans="1:15" ht="15.75">
      <c r="A136" s="1422" t="s">
        <v>1571</v>
      </c>
      <c r="B136" s="1385"/>
      <c r="C136" s="1385"/>
      <c r="D136" s="1394"/>
      <c r="E136" s="1385"/>
      <c r="F136" s="1385"/>
      <c r="G136" s="1385"/>
      <c r="H136" s="1385"/>
      <c r="I136" s="1385"/>
      <c r="J136" s="1385"/>
      <c r="K136" s="1386"/>
      <c r="L136" s="1386"/>
      <c r="M136" s="1386"/>
      <c r="N136" s="1387"/>
      <c r="O136" s="1386"/>
    </row>
    <row r="137" spans="1:15" ht="15.75">
      <c r="A137" s="1422" t="s">
        <v>1572</v>
      </c>
      <c r="B137" s="1385"/>
      <c r="C137" s="1385"/>
      <c r="D137" s="1394"/>
      <c r="E137" s="1385"/>
      <c r="F137" s="1385"/>
      <c r="G137" s="1385"/>
      <c r="H137" s="1385"/>
      <c r="I137" s="1385"/>
      <c r="J137" s="1385"/>
      <c r="K137" s="1386"/>
      <c r="L137" s="1386"/>
      <c r="M137" s="1386"/>
      <c r="N137" s="1387"/>
      <c r="O137" s="1386"/>
    </row>
    <row r="138" spans="1:15" ht="40.5" customHeight="1">
      <c r="A138" s="2879" t="s">
        <v>243</v>
      </c>
      <c r="B138" s="2879" t="s">
        <v>189</v>
      </c>
      <c r="C138" s="2881" t="s">
        <v>5</v>
      </c>
      <c r="D138" s="2882"/>
      <c r="E138" s="2879" t="s">
        <v>1573</v>
      </c>
      <c r="F138" s="2879" t="s">
        <v>7</v>
      </c>
      <c r="G138" s="2879" t="s">
        <v>250</v>
      </c>
      <c r="H138" s="2877" t="s">
        <v>9</v>
      </c>
      <c r="I138" s="2878"/>
      <c r="J138" s="2877" t="s">
        <v>518</v>
      </c>
      <c r="K138" s="2878"/>
      <c r="L138" s="2877" t="s">
        <v>115</v>
      </c>
      <c r="M138" s="2878"/>
      <c r="N138" s="3019" t="s">
        <v>12</v>
      </c>
      <c r="O138" s="3021" t="s">
        <v>279</v>
      </c>
    </row>
    <row r="139" spans="1:15">
      <c r="A139" s="2880"/>
      <c r="B139" s="2880"/>
      <c r="C139" s="2883"/>
      <c r="D139" s="2884"/>
      <c r="E139" s="2880"/>
      <c r="F139" s="2880"/>
      <c r="G139" s="2880"/>
      <c r="H139" s="1390" t="s">
        <v>196</v>
      </c>
      <c r="I139" s="1390" t="s">
        <v>51</v>
      </c>
      <c r="J139" s="1390" t="s">
        <v>196</v>
      </c>
      <c r="K139" s="1390" t="s">
        <v>51</v>
      </c>
      <c r="L139" s="1390" t="s">
        <v>196</v>
      </c>
      <c r="M139" s="1390" t="s">
        <v>51</v>
      </c>
      <c r="N139" s="3020"/>
      <c r="O139" s="3022"/>
    </row>
    <row r="140" spans="1:15">
      <c r="A140" s="1421">
        <v>1</v>
      </c>
      <c r="B140" s="1320">
        <v>2</v>
      </c>
      <c r="C140" s="3023">
        <v>3</v>
      </c>
      <c r="D140" s="3024"/>
      <c r="E140" s="1421">
        <v>4</v>
      </c>
      <c r="F140" s="1421">
        <v>5</v>
      </c>
      <c r="G140" s="1421">
        <v>6</v>
      </c>
      <c r="H140" s="1421">
        <v>7</v>
      </c>
      <c r="I140" s="1421">
        <v>8</v>
      </c>
      <c r="J140" s="1421">
        <v>9</v>
      </c>
      <c r="K140" s="1421">
        <v>10</v>
      </c>
      <c r="L140" s="1421">
        <v>11</v>
      </c>
      <c r="M140" s="1421">
        <v>12</v>
      </c>
      <c r="N140" s="1421">
        <v>13</v>
      </c>
      <c r="O140" s="1421">
        <v>14</v>
      </c>
    </row>
    <row r="141" spans="1:15">
      <c r="A141" s="1412" t="s">
        <v>1574</v>
      </c>
      <c r="B141" s="1425" t="s">
        <v>1575</v>
      </c>
      <c r="C141" s="1420"/>
      <c r="D141" s="1419"/>
      <c r="E141" s="1418"/>
      <c r="F141" s="3025" t="s">
        <v>1576</v>
      </c>
      <c r="G141" s="3025" t="s">
        <v>1577</v>
      </c>
      <c r="H141" s="1393"/>
      <c r="I141" s="1393"/>
      <c r="J141" s="1393"/>
      <c r="K141" s="1393"/>
      <c r="L141" s="1393"/>
      <c r="M141" s="1393"/>
      <c r="N141" s="3014" t="s">
        <v>21</v>
      </c>
      <c r="O141" s="3014" t="s">
        <v>242</v>
      </c>
    </row>
    <row r="142" spans="1:15">
      <c r="A142" s="1413" t="s">
        <v>696</v>
      </c>
      <c r="B142" s="1426" t="s">
        <v>1578</v>
      </c>
      <c r="C142" s="1417">
        <v>1</v>
      </c>
      <c r="D142" s="1408" t="s">
        <v>17</v>
      </c>
      <c r="E142" s="1432">
        <v>0.22500000000000001</v>
      </c>
      <c r="F142" s="3026"/>
      <c r="G142" s="3026"/>
      <c r="H142" s="1416">
        <v>1</v>
      </c>
      <c r="I142" s="1416" t="s">
        <v>347</v>
      </c>
      <c r="J142" s="1416">
        <v>0</v>
      </c>
      <c r="K142" s="1416" t="s">
        <v>347</v>
      </c>
      <c r="L142" s="1416">
        <v>1</v>
      </c>
      <c r="M142" s="1416"/>
      <c r="N142" s="3015"/>
      <c r="O142" s="3015"/>
    </row>
    <row r="143" spans="1:15">
      <c r="A143" s="1431" t="s">
        <v>697</v>
      </c>
      <c r="B143" s="1427" t="s">
        <v>1579</v>
      </c>
      <c r="C143" s="1415">
        <v>24011.667900000004</v>
      </c>
      <c r="D143" s="1405" t="s">
        <v>166</v>
      </c>
      <c r="E143" s="1396">
        <v>79.06</v>
      </c>
      <c r="F143" s="3026"/>
      <c r="G143" s="3026"/>
      <c r="H143" s="1400">
        <v>1</v>
      </c>
      <c r="I143" s="1400" t="s">
        <v>347</v>
      </c>
      <c r="J143" s="1400">
        <v>0</v>
      </c>
      <c r="K143" s="1400" t="s">
        <v>347</v>
      </c>
      <c r="L143" s="1400">
        <v>1</v>
      </c>
      <c r="M143" s="1400"/>
      <c r="N143" s="3015"/>
      <c r="O143" s="3015"/>
    </row>
    <row r="144" spans="1:15">
      <c r="A144" s="1412" t="s">
        <v>1580</v>
      </c>
      <c r="B144" s="1425" t="s">
        <v>1581</v>
      </c>
      <c r="C144" s="1414"/>
      <c r="D144" s="1410"/>
      <c r="E144" s="1433"/>
      <c r="F144" s="3026"/>
      <c r="G144" s="3026"/>
      <c r="H144" s="1400"/>
      <c r="I144" s="1400"/>
      <c r="J144" s="1400"/>
      <c r="K144" s="1400"/>
      <c r="L144" s="1400"/>
      <c r="M144" s="1400"/>
      <c r="N144" s="3015"/>
      <c r="O144" s="3015"/>
    </row>
    <row r="145" spans="1:15">
      <c r="A145" s="1413"/>
      <c r="B145" s="1426" t="s">
        <v>1582</v>
      </c>
      <c r="C145" s="1409">
        <v>13260</v>
      </c>
      <c r="D145" s="1408" t="s">
        <v>160</v>
      </c>
      <c r="E145" s="1407">
        <v>38.1</v>
      </c>
      <c r="F145" s="3026"/>
      <c r="G145" s="3026"/>
      <c r="H145" s="1400"/>
      <c r="I145" s="1400"/>
      <c r="J145" s="1400"/>
      <c r="K145" s="1400"/>
      <c r="L145" s="1400"/>
      <c r="M145" s="1400"/>
      <c r="N145" s="3015"/>
      <c r="O145" s="3015"/>
    </row>
    <row r="146" spans="1:15">
      <c r="A146" s="1403"/>
      <c r="B146" s="1428" t="s">
        <v>1583</v>
      </c>
      <c r="C146" s="1402">
        <v>944</v>
      </c>
      <c r="D146" s="1401" t="s">
        <v>160</v>
      </c>
      <c r="E146" s="1396">
        <v>22.36</v>
      </c>
      <c r="F146" s="3026"/>
      <c r="G146" s="3026"/>
      <c r="H146" s="1400"/>
      <c r="I146" s="1400"/>
      <c r="J146" s="1400"/>
      <c r="K146" s="1400"/>
      <c r="L146" s="1400"/>
      <c r="M146" s="1400"/>
      <c r="N146" s="3015"/>
      <c r="O146" s="3015"/>
    </row>
    <row r="147" spans="1:15">
      <c r="A147" s="1412" t="s">
        <v>1584</v>
      </c>
      <c r="B147" s="1425" t="s">
        <v>1585</v>
      </c>
      <c r="C147" s="1411"/>
      <c r="D147" s="1410"/>
      <c r="E147" s="1433"/>
      <c r="F147" s="3026"/>
      <c r="G147" s="3026"/>
      <c r="H147" s="1400"/>
      <c r="I147" s="1400"/>
      <c r="J147" s="1400"/>
      <c r="K147" s="1400"/>
      <c r="L147" s="1400"/>
      <c r="M147" s="1400"/>
      <c r="N147" s="3015"/>
      <c r="O147" s="3015"/>
    </row>
    <row r="148" spans="1:15">
      <c r="A148" s="1413" t="s">
        <v>696</v>
      </c>
      <c r="B148" s="1426" t="s">
        <v>1586</v>
      </c>
      <c r="C148" s="1409">
        <v>251</v>
      </c>
      <c r="D148" s="1408" t="s">
        <v>160</v>
      </c>
      <c r="E148" s="1434">
        <v>217.07</v>
      </c>
      <c r="F148" s="3026"/>
      <c r="G148" s="3026"/>
      <c r="H148" s="1400">
        <v>0.4</v>
      </c>
      <c r="I148" s="1400" t="s">
        <v>347</v>
      </c>
      <c r="J148" s="1400">
        <v>0</v>
      </c>
      <c r="K148" s="1400" t="s">
        <v>347</v>
      </c>
      <c r="L148" s="1400">
        <v>0.4</v>
      </c>
      <c r="M148" s="1400"/>
      <c r="N148" s="3015"/>
      <c r="O148" s="3015"/>
    </row>
    <row r="149" spans="1:15">
      <c r="A149" s="1412" t="s">
        <v>1587</v>
      </c>
      <c r="B149" s="1425" t="s">
        <v>1588</v>
      </c>
      <c r="C149" s="1411"/>
      <c r="D149" s="1410"/>
      <c r="E149" s="1433"/>
      <c r="F149" s="3026"/>
      <c r="G149" s="3026"/>
      <c r="H149" s="1400"/>
      <c r="I149" s="1400"/>
      <c r="J149" s="1400"/>
      <c r="K149" s="1400"/>
      <c r="L149" s="1400"/>
      <c r="M149" s="1400"/>
      <c r="N149" s="3015"/>
      <c r="O149" s="3015"/>
    </row>
    <row r="150" spans="1:15">
      <c r="A150" s="1413" t="s">
        <v>696</v>
      </c>
      <c r="B150" s="1426" t="s">
        <v>1589</v>
      </c>
      <c r="C150" s="1409">
        <v>6</v>
      </c>
      <c r="D150" s="1408" t="s">
        <v>169</v>
      </c>
      <c r="E150" s="1432">
        <v>36.484999999999999</v>
      </c>
      <c r="F150" s="3026"/>
      <c r="G150" s="3026"/>
      <c r="H150" s="1400">
        <v>0</v>
      </c>
      <c r="I150" s="1400" t="s">
        <v>347</v>
      </c>
      <c r="J150" s="1400">
        <v>0.5</v>
      </c>
      <c r="K150" s="1400" t="s">
        <v>347</v>
      </c>
      <c r="L150" s="1400">
        <v>0.5</v>
      </c>
      <c r="M150" s="1400"/>
      <c r="N150" s="3015"/>
      <c r="O150" s="3015"/>
    </row>
    <row r="151" spans="1:15">
      <c r="A151" s="1431" t="s">
        <v>697</v>
      </c>
      <c r="B151" s="1427" t="s">
        <v>1590</v>
      </c>
      <c r="C151" s="1406"/>
      <c r="D151" s="1405"/>
      <c r="E151" s="1435"/>
      <c r="F151" s="3026"/>
      <c r="G151" s="3026"/>
      <c r="H151" s="1400">
        <v>0.1</v>
      </c>
      <c r="I151" s="1400" t="s">
        <v>347</v>
      </c>
      <c r="J151" s="1400">
        <v>0</v>
      </c>
      <c r="K151" s="1400" t="s">
        <v>347</v>
      </c>
      <c r="L151" s="1400">
        <v>0.1</v>
      </c>
      <c r="M151" s="1400"/>
      <c r="N151" s="3015"/>
      <c r="O151" s="3015"/>
    </row>
    <row r="152" spans="1:15">
      <c r="A152" s="1403"/>
      <c r="B152" s="1429" t="s">
        <v>1591</v>
      </c>
      <c r="C152" s="1402">
        <v>2</v>
      </c>
      <c r="D152" s="1401" t="s">
        <v>169</v>
      </c>
      <c r="E152" s="1404">
        <v>324.67</v>
      </c>
      <c r="F152" s="3026"/>
      <c r="G152" s="3026"/>
      <c r="H152" s="1400"/>
      <c r="I152" s="1400"/>
      <c r="J152" s="1400"/>
      <c r="K152" s="1400"/>
      <c r="L152" s="1400"/>
      <c r="M152" s="1400"/>
      <c r="N152" s="3015"/>
      <c r="O152" s="3015"/>
    </row>
    <row r="153" spans="1:15" ht="15.75">
      <c r="A153" s="1399" t="s">
        <v>1592</v>
      </c>
      <c r="B153" s="1430" t="s">
        <v>1593</v>
      </c>
      <c r="C153" s="1398">
        <v>42</v>
      </c>
      <c r="D153" s="1397" t="s">
        <v>160</v>
      </c>
      <c r="E153" s="1396">
        <v>156.03</v>
      </c>
      <c r="F153" s="3027"/>
      <c r="G153" s="3027"/>
      <c r="H153" s="1395"/>
      <c r="I153" s="1395"/>
      <c r="J153" s="1395"/>
      <c r="K153" s="1395"/>
      <c r="L153" s="1395"/>
      <c r="M153" s="1395"/>
      <c r="N153" s="3016"/>
      <c r="O153" s="3016"/>
    </row>
    <row r="155" spans="1:15" ht="19.5">
      <c r="A155" s="3058" t="s">
        <v>2572</v>
      </c>
      <c r="B155" s="3058"/>
      <c r="C155" s="3058"/>
      <c r="D155" s="3058"/>
      <c r="E155" s="3058"/>
      <c r="F155" s="3058"/>
      <c r="G155" s="3058"/>
      <c r="H155" s="3058"/>
      <c r="I155" s="3058"/>
      <c r="J155" s="3058"/>
      <c r="K155" s="3058"/>
      <c r="L155" s="3058"/>
      <c r="M155" s="3058"/>
      <c r="N155" s="3058"/>
    </row>
    <row r="156" spans="1:15" ht="15.75">
      <c r="A156" s="1447" t="s">
        <v>2573</v>
      </c>
      <c r="B156" s="1448"/>
      <c r="C156" s="1449"/>
      <c r="D156" s="1445"/>
      <c r="E156" s="1445"/>
      <c r="F156" s="1445"/>
      <c r="G156" s="1445"/>
      <c r="H156" s="1445"/>
      <c r="I156" s="1445"/>
      <c r="J156" s="1445"/>
      <c r="K156" s="1445"/>
      <c r="L156" s="1445"/>
      <c r="M156" s="1446"/>
      <c r="N156" s="1445"/>
    </row>
    <row r="157" spans="1:15" ht="33" customHeight="1">
      <c r="A157" s="3059" t="s">
        <v>243</v>
      </c>
      <c r="B157" s="3059" t="s">
        <v>189</v>
      </c>
      <c r="C157" s="3059" t="s">
        <v>5</v>
      </c>
      <c r="D157" s="3059" t="s">
        <v>527</v>
      </c>
      <c r="E157" s="3059" t="s">
        <v>7</v>
      </c>
      <c r="F157" s="3059" t="s">
        <v>250</v>
      </c>
      <c r="G157" s="3061" t="s">
        <v>9</v>
      </c>
      <c r="H157" s="3062"/>
      <c r="I157" s="3061" t="s">
        <v>518</v>
      </c>
      <c r="J157" s="3062"/>
      <c r="K157" s="3061" t="s">
        <v>115</v>
      </c>
      <c r="L157" s="3062"/>
      <c r="M157" s="3054" t="s">
        <v>12</v>
      </c>
      <c r="N157" s="3056" t="s">
        <v>279</v>
      </c>
    </row>
    <row r="158" spans="1:15">
      <c r="A158" s="3060"/>
      <c r="B158" s="3060"/>
      <c r="C158" s="3060"/>
      <c r="D158" s="3060"/>
      <c r="E158" s="3060"/>
      <c r="F158" s="3060"/>
      <c r="G158" s="1443" t="s">
        <v>196</v>
      </c>
      <c r="H158" s="1443" t="s">
        <v>51</v>
      </c>
      <c r="I158" s="1443" t="s">
        <v>196</v>
      </c>
      <c r="J158" s="1443" t="s">
        <v>51</v>
      </c>
      <c r="K158" s="1443" t="s">
        <v>196</v>
      </c>
      <c r="L158" s="1443" t="s">
        <v>51</v>
      </c>
      <c r="M158" s="3055"/>
      <c r="N158" s="3057"/>
    </row>
    <row r="159" spans="1:15">
      <c r="A159" s="1440">
        <v>1</v>
      </c>
      <c r="B159" s="1441">
        <v>2</v>
      </c>
      <c r="C159" s="1440">
        <v>3</v>
      </c>
      <c r="D159" s="1440">
        <v>4</v>
      </c>
      <c r="E159" s="1440">
        <v>5</v>
      </c>
      <c r="F159" s="1440">
        <v>6</v>
      </c>
      <c r="G159" s="1440">
        <v>7</v>
      </c>
      <c r="H159" s="1440">
        <v>8</v>
      </c>
      <c r="I159" s="1440">
        <v>9</v>
      </c>
      <c r="J159" s="1440">
        <v>10</v>
      </c>
      <c r="K159" s="1440">
        <v>11</v>
      </c>
      <c r="L159" s="1440">
        <v>12</v>
      </c>
      <c r="M159" s="1440">
        <v>13</v>
      </c>
      <c r="N159" s="1440">
        <v>14</v>
      </c>
    </row>
    <row r="160" spans="1:15">
      <c r="A160" s="1450" t="s">
        <v>528</v>
      </c>
      <c r="B160" s="1450"/>
      <c r="C160" s="1450"/>
      <c r="D160" s="1451"/>
      <c r="E160" s="1450"/>
      <c r="F160" s="1450"/>
      <c r="G160" s="1450"/>
      <c r="H160" s="1450"/>
      <c r="I160" s="1450"/>
      <c r="J160" s="1450"/>
      <c r="K160" s="1450"/>
      <c r="L160" s="1450"/>
      <c r="M160" s="1452"/>
      <c r="N160" s="1450"/>
    </row>
    <row r="161" spans="1:14" ht="30">
      <c r="A161" s="1247">
        <v>1</v>
      </c>
      <c r="B161" s="1453" t="s">
        <v>529</v>
      </c>
      <c r="C161" s="1454" t="s">
        <v>160</v>
      </c>
      <c r="D161" s="3017">
        <v>480.72</v>
      </c>
      <c r="E161" s="3039" t="s">
        <v>2574</v>
      </c>
      <c r="F161" s="3039" t="s">
        <v>347</v>
      </c>
      <c r="G161" s="1442">
        <v>0.94</v>
      </c>
      <c r="H161" s="3018">
        <v>438.49</v>
      </c>
      <c r="I161" s="1442">
        <v>0.03</v>
      </c>
      <c r="J161" s="3038" t="s">
        <v>347</v>
      </c>
      <c r="K161" s="1442">
        <v>0.97</v>
      </c>
      <c r="L161" s="3035" t="s">
        <v>2004</v>
      </c>
      <c r="M161" s="1247" t="s">
        <v>120</v>
      </c>
      <c r="N161" s="3028" t="s">
        <v>53</v>
      </c>
    </row>
    <row r="162" spans="1:14" ht="30">
      <c r="A162" s="1247">
        <v>2</v>
      </c>
      <c r="B162" s="1453" t="s">
        <v>1023</v>
      </c>
      <c r="C162" s="1454" t="s">
        <v>160</v>
      </c>
      <c r="D162" s="3017"/>
      <c r="E162" s="3040"/>
      <c r="F162" s="3040"/>
      <c r="G162" s="1442">
        <v>1</v>
      </c>
      <c r="H162" s="3018"/>
      <c r="I162" s="1442" t="s">
        <v>347</v>
      </c>
      <c r="J162" s="3038"/>
      <c r="K162" s="1442">
        <v>1</v>
      </c>
      <c r="L162" s="3036"/>
      <c r="M162" s="1247" t="s">
        <v>530</v>
      </c>
      <c r="N162" s="3028"/>
    </row>
    <row r="163" spans="1:14" ht="45">
      <c r="A163" s="1247">
        <v>3</v>
      </c>
      <c r="B163" s="1453" t="s">
        <v>1024</v>
      </c>
      <c r="C163" s="1454" t="s">
        <v>160</v>
      </c>
      <c r="D163" s="3017"/>
      <c r="E163" s="3040"/>
      <c r="F163" s="3040"/>
      <c r="G163" s="1442">
        <v>1</v>
      </c>
      <c r="H163" s="3018"/>
      <c r="I163" s="1442" t="s">
        <v>347</v>
      </c>
      <c r="J163" s="3038"/>
      <c r="K163" s="1442">
        <v>1</v>
      </c>
      <c r="L163" s="3036"/>
      <c r="M163" s="1247" t="s">
        <v>530</v>
      </c>
      <c r="N163" s="3028"/>
    </row>
    <row r="164" spans="1:14" ht="30">
      <c r="A164" s="1247">
        <v>4</v>
      </c>
      <c r="B164" s="1453" t="s">
        <v>531</v>
      </c>
      <c r="C164" s="1454" t="s">
        <v>160</v>
      </c>
      <c r="D164" s="3017"/>
      <c r="E164" s="3040"/>
      <c r="F164" s="3040"/>
      <c r="G164" s="1442">
        <v>1</v>
      </c>
      <c r="H164" s="3018"/>
      <c r="I164" s="1442" t="s">
        <v>347</v>
      </c>
      <c r="J164" s="3038"/>
      <c r="K164" s="1442">
        <v>1</v>
      </c>
      <c r="L164" s="3036"/>
      <c r="M164" s="1247" t="s">
        <v>530</v>
      </c>
      <c r="N164" s="3028"/>
    </row>
    <row r="165" spans="1:14" ht="30">
      <c r="A165" s="1247">
        <v>5</v>
      </c>
      <c r="B165" s="1444" t="s">
        <v>532</v>
      </c>
      <c r="C165" s="1454" t="s">
        <v>160</v>
      </c>
      <c r="D165" s="3017"/>
      <c r="E165" s="3040"/>
      <c r="F165" s="3040"/>
      <c r="G165" s="1442">
        <v>1</v>
      </c>
      <c r="H165" s="3018"/>
      <c r="I165" s="1442" t="s">
        <v>347</v>
      </c>
      <c r="J165" s="3038"/>
      <c r="K165" s="1442">
        <v>1</v>
      </c>
      <c r="L165" s="3036"/>
      <c r="M165" s="1247" t="s">
        <v>530</v>
      </c>
      <c r="N165" s="3028"/>
    </row>
    <row r="166" spans="1:14" ht="30">
      <c r="A166" s="1247">
        <v>6</v>
      </c>
      <c r="B166" s="1444" t="s">
        <v>533</v>
      </c>
      <c r="C166" s="1454" t="s">
        <v>160</v>
      </c>
      <c r="D166" s="3017"/>
      <c r="E166" s="3040"/>
      <c r="F166" s="3040"/>
      <c r="G166" s="1442">
        <v>1</v>
      </c>
      <c r="H166" s="3018"/>
      <c r="I166" s="1442" t="s">
        <v>347</v>
      </c>
      <c r="J166" s="3038"/>
      <c r="K166" s="1442">
        <v>1</v>
      </c>
      <c r="L166" s="3036"/>
      <c r="M166" s="1247" t="s">
        <v>530</v>
      </c>
      <c r="N166" s="3028"/>
    </row>
    <row r="167" spans="1:14" ht="30">
      <c r="A167" s="1247">
        <v>7</v>
      </c>
      <c r="B167" s="1444" t="s">
        <v>534</v>
      </c>
      <c r="C167" s="1454" t="s">
        <v>160</v>
      </c>
      <c r="D167" s="3017"/>
      <c r="E167" s="3040"/>
      <c r="F167" s="3040"/>
      <c r="G167" s="1442">
        <v>1</v>
      </c>
      <c r="H167" s="3018"/>
      <c r="I167" s="1442" t="s">
        <v>347</v>
      </c>
      <c r="J167" s="3038"/>
      <c r="K167" s="1442">
        <v>1</v>
      </c>
      <c r="L167" s="3036"/>
      <c r="M167" s="1247" t="s">
        <v>530</v>
      </c>
      <c r="N167" s="3028"/>
    </row>
    <row r="168" spans="1:14" ht="30">
      <c r="A168" s="1247">
        <v>8</v>
      </c>
      <c r="B168" s="1444" t="s">
        <v>1025</v>
      </c>
      <c r="C168" s="1454" t="s">
        <v>160</v>
      </c>
      <c r="D168" s="3017"/>
      <c r="E168" s="3040"/>
      <c r="F168" s="3040"/>
      <c r="G168" s="1442">
        <v>1</v>
      </c>
      <c r="H168" s="3018"/>
      <c r="I168" s="1442" t="s">
        <v>347</v>
      </c>
      <c r="J168" s="3038"/>
      <c r="K168" s="1442">
        <v>1</v>
      </c>
      <c r="L168" s="3036"/>
      <c r="M168" s="1247" t="s">
        <v>530</v>
      </c>
      <c r="N168" s="3028"/>
    </row>
    <row r="169" spans="1:14" ht="30">
      <c r="A169" s="1247">
        <v>9</v>
      </c>
      <c r="B169" s="1444" t="s">
        <v>1026</v>
      </c>
      <c r="C169" s="1454" t="s">
        <v>160</v>
      </c>
      <c r="D169" s="3017"/>
      <c r="E169" s="3041"/>
      <c r="F169" s="3041"/>
      <c r="G169" s="1442">
        <v>1</v>
      </c>
      <c r="H169" s="3018"/>
      <c r="I169" s="1442" t="s">
        <v>347</v>
      </c>
      <c r="J169" s="3038"/>
      <c r="K169" s="1442">
        <v>1</v>
      </c>
      <c r="L169" s="3037"/>
      <c r="M169" s="1247" t="s">
        <v>530</v>
      </c>
      <c r="N169" s="3028"/>
    </row>
    <row r="170" spans="1:14" ht="30">
      <c r="A170" s="1247">
        <v>10</v>
      </c>
      <c r="B170" s="1444" t="s">
        <v>1027</v>
      </c>
      <c r="C170" s="1454" t="s">
        <v>160</v>
      </c>
      <c r="D170" s="3017"/>
      <c r="E170" s="3029" t="s">
        <v>347</v>
      </c>
      <c r="F170" s="3029" t="s">
        <v>347</v>
      </c>
      <c r="G170" s="1442">
        <v>1</v>
      </c>
      <c r="H170" s="3018"/>
      <c r="I170" s="1442" t="s">
        <v>347</v>
      </c>
      <c r="J170" s="3018"/>
      <c r="K170" s="1442">
        <v>1</v>
      </c>
      <c r="L170" s="3018"/>
      <c r="M170" s="1247" t="s">
        <v>530</v>
      </c>
      <c r="N170" s="3028" t="s">
        <v>53</v>
      </c>
    </row>
    <row r="171" spans="1:14" ht="30">
      <c r="A171" s="1247">
        <v>11</v>
      </c>
      <c r="B171" s="1444" t="s">
        <v>1028</v>
      </c>
      <c r="C171" s="1454" t="s">
        <v>160</v>
      </c>
      <c r="D171" s="3017"/>
      <c r="E171" s="3030"/>
      <c r="F171" s="3030"/>
      <c r="G171" s="1442">
        <v>1</v>
      </c>
      <c r="H171" s="3018"/>
      <c r="I171" s="1442" t="s">
        <v>347</v>
      </c>
      <c r="J171" s="3018"/>
      <c r="K171" s="1442">
        <v>1</v>
      </c>
      <c r="L171" s="3018"/>
      <c r="M171" s="1247" t="s">
        <v>530</v>
      </c>
      <c r="N171" s="3028"/>
    </row>
    <row r="172" spans="1:14" ht="30">
      <c r="A172" s="1247">
        <v>12</v>
      </c>
      <c r="B172" s="1444" t="s">
        <v>1029</v>
      </c>
      <c r="C172" s="1454" t="s">
        <v>160</v>
      </c>
      <c r="D172" s="3017"/>
      <c r="E172" s="3030"/>
      <c r="F172" s="3030"/>
      <c r="G172" s="1442">
        <v>1</v>
      </c>
      <c r="H172" s="3018"/>
      <c r="I172" s="1442" t="s">
        <v>347</v>
      </c>
      <c r="J172" s="3018"/>
      <c r="K172" s="1442">
        <v>1</v>
      </c>
      <c r="L172" s="3018"/>
      <c r="M172" s="1247" t="s">
        <v>530</v>
      </c>
      <c r="N172" s="3028"/>
    </row>
    <row r="173" spans="1:14" ht="30">
      <c r="A173" s="1247">
        <v>13</v>
      </c>
      <c r="B173" s="1444" t="s">
        <v>1030</v>
      </c>
      <c r="C173" s="1454"/>
      <c r="D173" s="3017"/>
      <c r="E173" s="3031"/>
      <c r="F173" s="3031"/>
      <c r="G173" s="1442">
        <v>1</v>
      </c>
      <c r="H173" s="3018"/>
      <c r="I173" s="1442" t="s">
        <v>347</v>
      </c>
      <c r="J173" s="3018"/>
      <c r="K173" s="1442">
        <v>1</v>
      </c>
      <c r="L173" s="3018"/>
      <c r="M173" s="1247" t="s">
        <v>530</v>
      </c>
      <c r="N173" s="3028"/>
    </row>
    <row r="175" spans="1:14" ht="19.5">
      <c r="A175" s="3069" t="s">
        <v>2500</v>
      </c>
      <c r="B175" s="3069"/>
      <c r="C175" s="3069"/>
      <c r="D175" s="3069"/>
      <c r="E175" s="3069"/>
      <c r="F175" s="3069"/>
      <c r="G175" s="3069"/>
      <c r="H175" s="3069"/>
      <c r="I175" s="3069"/>
      <c r="J175" s="3069"/>
      <c r="K175" s="3069"/>
      <c r="L175" s="3069"/>
    </row>
    <row r="176" spans="1:14" ht="19.5">
      <c r="A176" s="3069" t="s">
        <v>535</v>
      </c>
      <c r="B176" s="3069"/>
      <c r="C176" s="3069"/>
      <c r="D176" s="3069"/>
      <c r="E176" s="3069"/>
      <c r="F176" s="3069"/>
      <c r="G176" s="3069"/>
      <c r="H176" s="3069"/>
      <c r="I176" s="3069"/>
      <c r="J176" s="3069"/>
      <c r="K176" s="3069"/>
      <c r="L176" s="3069"/>
    </row>
    <row r="177" spans="1:12" ht="19.5">
      <c r="A177" s="1460"/>
      <c r="B177" s="1460"/>
      <c r="C177" s="1460"/>
      <c r="D177" s="1460"/>
      <c r="E177" s="1460"/>
      <c r="F177" s="1460"/>
      <c r="G177" s="1460"/>
      <c r="H177" s="1460"/>
      <c r="I177" s="1460"/>
      <c r="J177" s="1460"/>
      <c r="K177" s="1460"/>
      <c r="L177" s="1460"/>
    </row>
    <row r="178" spans="1:12" ht="15.75">
      <c r="A178" s="3070" t="s">
        <v>536</v>
      </c>
      <c r="B178" s="3070"/>
      <c r="C178" s="3070"/>
      <c r="D178" s="3070"/>
      <c r="E178" s="3070"/>
      <c r="F178" s="3070"/>
      <c r="G178" s="3070"/>
      <c r="H178" s="3070"/>
      <c r="I178" s="3070"/>
      <c r="J178" s="3070"/>
      <c r="K178" s="3070"/>
      <c r="L178" s="3070"/>
    </row>
    <row r="179" spans="1:12" ht="15.75">
      <c r="A179" s="1137"/>
      <c r="B179" s="1137"/>
      <c r="C179" s="1137"/>
      <c r="D179" s="1137"/>
      <c r="E179" s="1137"/>
      <c r="F179" s="1137"/>
      <c r="G179" s="1137"/>
      <c r="H179" s="1137"/>
      <c r="I179" s="1137"/>
      <c r="J179" s="1137"/>
      <c r="K179" s="3071" t="s">
        <v>537</v>
      </c>
      <c r="L179" s="3071"/>
    </row>
    <row r="180" spans="1:12" ht="51" customHeight="1">
      <c r="A180" s="3072" t="s">
        <v>3</v>
      </c>
      <c r="B180" s="3072" t="s">
        <v>538</v>
      </c>
      <c r="C180" s="3072" t="s">
        <v>539</v>
      </c>
      <c r="D180" s="3072" t="s">
        <v>540</v>
      </c>
      <c r="E180" s="3072"/>
      <c r="F180" s="3072" t="s">
        <v>541</v>
      </c>
      <c r="G180" s="3072" t="s">
        <v>542</v>
      </c>
      <c r="H180" s="3063" t="s">
        <v>543</v>
      </c>
      <c r="I180" s="3064"/>
      <c r="J180" s="3072" t="s">
        <v>544</v>
      </c>
      <c r="K180" s="3072"/>
      <c r="L180" s="3073" t="s">
        <v>12</v>
      </c>
    </row>
    <row r="181" spans="1:12" ht="63">
      <c r="A181" s="3072"/>
      <c r="B181" s="3072"/>
      <c r="C181" s="3072"/>
      <c r="D181" s="1141" t="s">
        <v>545</v>
      </c>
      <c r="E181" s="1141" t="s">
        <v>546</v>
      </c>
      <c r="F181" s="3072"/>
      <c r="G181" s="3072"/>
      <c r="H181" s="3065"/>
      <c r="I181" s="3066"/>
      <c r="J181" s="1138" t="s">
        <v>547</v>
      </c>
      <c r="K181" s="1138" t="s">
        <v>548</v>
      </c>
      <c r="L181" s="3073"/>
    </row>
    <row r="182" spans="1:12" ht="15.75">
      <c r="A182" s="1141">
        <v>1</v>
      </c>
      <c r="B182" s="1141">
        <v>2</v>
      </c>
      <c r="C182" s="1141">
        <v>3</v>
      </c>
      <c r="D182" s="1141">
        <v>4</v>
      </c>
      <c r="E182" s="1141">
        <v>5</v>
      </c>
      <c r="F182" s="1141">
        <v>6</v>
      </c>
      <c r="G182" s="1141">
        <v>7</v>
      </c>
      <c r="H182" s="3067">
        <v>8</v>
      </c>
      <c r="I182" s="3068"/>
      <c r="J182" s="1141">
        <v>9</v>
      </c>
      <c r="K182" s="1141">
        <v>10</v>
      </c>
      <c r="L182" s="1141">
        <v>11</v>
      </c>
    </row>
    <row r="183" spans="1:12" ht="15.75">
      <c r="A183" s="2977">
        <v>1</v>
      </c>
      <c r="B183" s="3074" t="s">
        <v>549</v>
      </c>
      <c r="C183" s="3074" t="s">
        <v>1155</v>
      </c>
      <c r="D183" s="3075">
        <v>3358</v>
      </c>
      <c r="E183" s="2977" t="s">
        <v>550</v>
      </c>
      <c r="F183" s="2977" t="s">
        <v>1156</v>
      </c>
      <c r="G183" s="2977" t="s">
        <v>551</v>
      </c>
      <c r="H183" s="1462" t="s">
        <v>1224</v>
      </c>
      <c r="I183" s="1461" t="s">
        <v>1411</v>
      </c>
      <c r="J183" s="2978">
        <v>1.2E-2</v>
      </c>
      <c r="K183" s="2978">
        <v>0.88119999999999998</v>
      </c>
      <c r="L183" s="3074" t="s">
        <v>120</v>
      </c>
    </row>
    <row r="184" spans="1:12" ht="31.5">
      <c r="A184" s="2977"/>
      <c r="B184" s="3074"/>
      <c r="C184" s="3074"/>
      <c r="D184" s="3075"/>
      <c r="E184" s="2977"/>
      <c r="F184" s="2977"/>
      <c r="G184" s="2977"/>
      <c r="H184" s="1462" t="s">
        <v>524</v>
      </c>
      <c r="I184" s="1463" t="s">
        <v>1412</v>
      </c>
      <c r="J184" s="2978"/>
      <c r="K184" s="2978"/>
      <c r="L184" s="3074"/>
    </row>
    <row r="185" spans="1:12" ht="15.75">
      <c r="A185" s="2977"/>
      <c r="B185" s="3074"/>
      <c r="C185" s="3074"/>
      <c r="D185" s="3075"/>
      <c r="E185" s="2977"/>
      <c r="F185" s="2977"/>
      <c r="G185" s="2977"/>
      <c r="H185" s="1462" t="s">
        <v>1413</v>
      </c>
      <c r="I185" s="1463" t="s">
        <v>1414</v>
      </c>
      <c r="J185" s="2978"/>
      <c r="K185" s="2978"/>
      <c r="L185" s="3074"/>
    </row>
    <row r="186" spans="1:12" ht="31.5">
      <c r="A186" s="2977"/>
      <c r="B186" s="3074"/>
      <c r="C186" s="3074"/>
      <c r="D186" s="3075"/>
      <c r="E186" s="2977"/>
      <c r="F186" s="2977"/>
      <c r="G186" s="2977"/>
      <c r="H186" s="1462" t="s">
        <v>170</v>
      </c>
      <c r="I186" s="1463" t="s">
        <v>1415</v>
      </c>
      <c r="J186" s="2978"/>
      <c r="K186" s="2978"/>
      <c r="L186" s="3074"/>
    </row>
    <row r="187" spans="1:12" ht="31.5">
      <c r="A187" s="2977"/>
      <c r="B187" s="3074"/>
      <c r="C187" s="3074"/>
      <c r="D187" s="3075"/>
      <c r="E187" s="2977"/>
      <c r="F187" s="2977"/>
      <c r="G187" s="2977"/>
      <c r="H187" s="1462" t="s">
        <v>1207</v>
      </c>
      <c r="I187" s="1463" t="s">
        <v>1416</v>
      </c>
      <c r="J187" s="2978"/>
      <c r="K187" s="2978"/>
      <c r="L187" s="3074"/>
    </row>
    <row r="188" spans="1:12" ht="31.5">
      <c r="A188" s="2977"/>
      <c r="B188" s="3074"/>
      <c r="C188" s="3074"/>
      <c r="D188" s="3075"/>
      <c r="E188" s="2977"/>
      <c r="F188" s="2977"/>
      <c r="G188" s="2977"/>
      <c r="H188" s="1462" t="s">
        <v>709</v>
      </c>
      <c r="I188" s="1463" t="s">
        <v>1417</v>
      </c>
      <c r="J188" s="2978"/>
      <c r="K188" s="2978"/>
      <c r="L188" s="3074"/>
    </row>
    <row r="189" spans="1:12" ht="31.5">
      <c r="A189" s="2977"/>
      <c r="B189" s="3074"/>
      <c r="C189" s="3074"/>
      <c r="D189" s="3075"/>
      <c r="E189" s="2977"/>
      <c r="F189" s="2977"/>
      <c r="G189" s="2977"/>
      <c r="H189" s="1462" t="s">
        <v>698</v>
      </c>
      <c r="I189" s="1463" t="s">
        <v>1418</v>
      </c>
      <c r="J189" s="2978"/>
      <c r="K189" s="2978"/>
      <c r="L189" s="3074"/>
    </row>
    <row r="190" spans="1:12" ht="31.5">
      <c r="A190" s="2977"/>
      <c r="B190" s="3074"/>
      <c r="C190" s="3074"/>
      <c r="D190" s="3075"/>
      <c r="E190" s="2977"/>
      <c r="F190" s="2977"/>
      <c r="G190" s="2977"/>
      <c r="H190" s="1462" t="s">
        <v>1299</v>
      </c>
      <c r="I190" s="1463" t="s">
        <v>1411</v>
      </c>
      <c r="J190" s="2978"/>
      <c r="K190" s="2978"/>
      <c r="L190" s="3074"/>
    </row>
    <row r="192" spans="1:12" ht="19.5">
      <c r="A192" s="3069" t="s">
        <v>2500</v>
      </c>
      <c r="B192" s="3069"/>
      <c r="C192" s="3069"/>
      <c r="D192" s="3069"/>
      <c r="E192" s="3069"/>
      <c r="F192" s="3069"/>
      <c r="G192" s="3069"/>
      <c r="H192" s="3069"/>
      <c r="I192" s="3069"/>
      <c r="J192" s="3069"/>
      <c r="K192" s="3069"/>
      <c r="L192" s="3069"/>
    </row>
    <row r="193" spans="1:15" ht="19.5">
      <c r="A193" s="3069" t="s">
        <v>535</v>
      </c>
      <c r="B193" s="3069"/>
      <c r="C193" s="3069"/>
      <c r="D193" s="3069"/>
      <c r="E193" s="3069"/>
      <c r="F193" s="3069"/>
      <c r="G193" s="3069"/>
      <c r="H193" s="3069"/>
      <c r="I193" s="3069"/>
      <c r="J193" s="3069"/>
      <c r="K193" s="3069"/>
      <c r="L193" s="3069"/>
    </row>
    <row r="194" spans="1:15" ht="19.5">
      <c r="A194" s="1136"/>
      <c r="B194" s="1136"/>
      <c r="C194" s="1136"/>
      <c r="D194" s="1136"/>
      <c r="E194" s="1136"/>
      <c r="F194" s="1136"/>
      <c r="G194" s="1136"/>
      <c r="H194" s="1136"/>
      <c r="I194" s="1136"/>
      <c r="J194" s="1136"/>
      <c r="K194" s="1136"/>
      <c r="L194" s="1136"/>
    </row>
    <row r="195" spans="1:15" ht="15.75">
      <c r="A195" s="3070" t="s">
        <v>552</v>
      </c>
      <c r="B195" s="3070"/>
      <c r="C195" s="3070"/>
      <c r="D195" s="3070"/>
      <c r="E195" s="3070"/>
      <c r="F195" s="3070"/>
      <c r="G195" s="3070"/>
      <c r="H195" s="3070"/>
      <c r="I195" s="3070"/>
      <c r="J195" s="3070"/>
      <c r="K195" s="3070"/>
      <c r="L195" s="3070"/>
    </row>
    <row r="196" spans="1:15" ht="15.75">
      <c r="A196" s="1137"/>
      <c r="B196" s="1137"/>
      <c r="C196" s="1137"/>
      <c r="D196" s="1137"/>
      <c r="E196" s="1137"/>
      <c r="F196" s="1137"/>
      <c r="G196" s="1137"/>
      <c r="H196" s="1137"/>
      <c r="I196" s="1137"/>
      <c r="J196" s="1137"/>
      <c r="K196" s="3071" t="s">
        <v>537</v>
      </c>
      <c r="L196" s="3071"/>
    </row>
    <row r="197" spans="1:15" ht="46.5" customHeight="1">
      <c r="A197" s="3072" t="s">
        <v>3</v>
      </c>
      <c r="B197" s="3072" t="s">
        <v>538</v>
      </c>
      <c r="C197" s="3072" t="s">
        <v>539</v>
      </c>
      <c r="D197" s="3072" t="s">
        <v>540</v>
      </c>
      <c r="E197" s="3072"/>
      <c r="F197" s="3072" t="s">
        <v>553</v>
      </c>
      <c r="G197" s="3072"/>
      <c r="H197" s="3072" t="s">
        <v>554</v>
      </c>
      <c r="I197" s="3072"/>
      <c r="J197" s="3076" t="s">
        <v>555</v>
      </c>
      <c r="K197" s="3076" t="s">
        <v>556</v>
      </c>
      <c r="L197" s="3073" t="s">
        <v>12</v>
      </c>
    </row>
    <row r="198" spans="1:15" ht="63">
      <c r="A198" s="3072"/>
      <c r="B198" s="3072"/>
      <c r="C198" s="3072"/>
      <c r="D198" s="1138" t="s">
        <v>557</v>
      </c>
      <c r="E198" s="1138" t="s">
        <v>558</v>
      </c>
      <c r="F198" s="1139" t="s">
        <v>559</v>
      </c>
      <c r="G198" s="1139" t="s">
        <v>560</v>
      </c>
      <c r="H198" s="1138" t="s">
        <v>561</v>
      </c>
      <c r="I198" s="1138" t="s">
        <v>560</v>
      </c>
      <c r="J198" s="3077"/>
      <c r="K198" s="3077"/>
      <c r="L198" s="3073"/>
    </row>
    <row r="199" spans="1:15" ht="15.75">
      <c r="A199" s="1141">
        <v>1</v>
      </c>
      <c r="B199" s="1141">
        <v>2</v>
      </c>
      <c r="C199" s="1141">
        <v>3</v>
      </c>
      <c r="D199" s="1141">
        <v>4</v>
      </c>
      <c r="E199" s="1141">
        <v>5</v>
      </c>
      <c r="F199" s="1141">
        <v>6</v>
      </c>
      <c r="G199" s="1141">
        <v>7</v>
      </c>
      <c r="H199" s="1141">
        <v>8</v>
      </c>
      <c r="I199" s="1141">
        <v>9</v>
      </c>
      <c r="J199" s="1141">
        <v>10</v>
      </c>
      <c r="K199" s="1141">
        <v>11</v>
      </c>
      <c r="L199" s="1141">
        <v>12</v>
      </c>
    </row>
    <row r="200" spans="1:15" ht="63">
      <c r="A200" s="1140">
        <v>1</v>
      </c>
      <c r="B200" s="1464" t="s">
        <v>549</v>
      </c>
      <c r="C200" s="1143" t="s">
        <v>1155</v>
      </c>
      <c r="D200" s="1466" t="s">
        <v>1157</v>
      </c>
      <c r="E200" s="1466" t="s">
        <v>1158</v>
      </c>
      <c r="F200" s="1465" t="s">
        <v>347</v>
      </c>
      <c r="G200" s="1144" t="s">
        <v>347</v>
      </c>
      <c r="H200" s="1467" t="s">
        <v>347</v>
      </c>
      <c r="I200" s="1144">
        <v>2298.7800000000002</v>
      </c>
      <c r="J200" s="1142" t="s">
        <v>347</v>
      </c>
      <c r="K200" s="1143" t="s">
        <v>347</v>
      </c>
      <c r="L200" s="1143" t="s">
        <v>120</v>
      </c>
    </row>
    <row r="202" spans="1:15" ht="19.5">
      <c r="A202" s="2844" t="s">
        <v>2575</v>
      </c>
      <c r="B202" s="2844"/>
      <c r="C202" s="2844"/>
      <c r="D202" s="2844"/>
      <c r="E202" s="2844"/>
      <c r="F202" s="2844"/>
      <c r="G202" s="2844"/>
      <c r="H202" s="2844"/>
      <c r="I202" s="2844"/>
      <c r="J202" s="2844"/>
      <c r="K202" s="2844"/>
      <c r="L202" s="2844"/>
      <c r="M202" s="2844"/>
      <c r="N202" s="2844"/>
      <c r="O202" s="2844"/>
    </row>
    <row r="203" spans="1:15" ht="15.75">
      <c r="A203" s="2845" t="s">
        <v>1594</v>
      </c>
      <c r="B203" s="2845"/>
      <c r="C203" s="2845"/>
      <c r="D203" s="2845"/>
      <c r="E203" s="2845"/>
      <c r="F203" s="2845"/>
      <c r="G203" s="2845"/>
      <c r="H203" s="1477"/>
      <c r="I203" s="1476" t="s">
        <v>1595</v>
      </c>
      <c r="J203" s="1482"/>
      <c r="K203" s="1483"/>
      <c r="L203" s="1483"/>
      <c r="M203" s="1483"/>
      <c r="N203" s="1483"/>
      <c r="O203" s="1469"/>
    </row>
    <row r="204" spans="1:15" ht="15.75">
      <c r="A204" s="1476" t="s">
        <v>1596</v>
      </c>
      <c r="B204" s="1476"/>
      <c r="C204" s="1476"/>
      <c r="D204" s="1476"/>
      <c r="E204" s="1476"/>
      <c r="F204" s="1476"/>
      <c r="G204" s="1477"/>
      <c r="H204" s="1477"/>
      <c r="I204" s="1476" t="s">
        <v>1597</v>
      </c>
      <c r="J204" s="1482"/>
      <c r="K204" s="1483"/>
      <c r="L204" s="1483"/>
      <c r="M204" s="1483"/>
      <c r="N204" s="1483"/>
      <c r="O204" s="1469"/>
    </row>
    <row r="205" spans="1:15" ht="15.75">
      <c r="A205" s="1476" t="s">
        <v>1598</v>
      </c>
      <c r="B205" s="1476"/>
      <c r="C205" s="1476"/>
      <c r="D205" s="1476"/>
      <c r="E205" s="1476"/>
      <c r="F205" s="1476"/>
      <c r="G205" s="1477"/>
      <c r="H205" s="1477"/>
      <c r="I205" s="1476" t="s">
        <v>1599</v>
      </c>
      <c r="J205" s="1483"/>
      <c r="K205" s="1483"/>
      <c r="L205" s="1483"/>
      <c r="M205" s="1483"/>
      <c r="N205" s="1483"/>
      <c r="O205" s="1468"/>
    </row>
    <row r="206" spans="1:15" ht="15.75">
      <c r="A206" s="1476" t="s">
        <v>1425</v>
      </c>
      <c r="B206" s="1476"/>
      <c r="C206" s="1476"/>
      <c r="D206" s="1476"/>
      <c r="E206" s="1476"/>
      <c r="F206" s="1476"/>
      <c r="G206" s="1477"/>
      <c r="H206" s="1477"/>
      <c r="I206" s="1477"/>
      <c r="J206" s="1477"/>
      <c r="K206" s="1477"/>
      <c r="L206" s="1477"/>
      <c r="M206" s="1477"/>
      <c r="N206" s="1477"/>
      <c r="O206" s="1468"/>
    </row>
    <row r="207" spans="1:15" ht="15.75">
      <c r="A207" s="1481" t="s">
        <v>1600</v>
      </c>
      <c r="B207" s="1481"/>
      <c r="C207" s="1481"/>
      <c r="D207" s="1481"/>
      <c r="E207" s="1481"/>
      <c r="F207" s="1481"/>
      <c r="G207" s="1474"/>
      <c r="H207" s="1474"/>
      <c r="I207" s="1474"/>
      <c r="J207" s="1474"/>
      <c r="K207" s="1474"/>
      <c r="L207" s="1474"/>
      <c r="M207" s="1474"/>
      <c r="N207" s="1475"/>
      <c r="O207" s="1474"/>
    </row>
    <row r="208" spans="1:15" ht="15.75">
      <c r="A208" s="1469" t="s">
        <v>1898</v>
      </c>
      <c r="B208" s="1469"/>
      <c r="C208" s="1469"/>
      <c r="D208" s="1469"/>
      <c r="E208" s="1469"/>
      <c r="F208" s="1469"/>
      <c r="G208" s="1469"/>
      <c r="H208" s="1469"/>
      <c r="I208" s="1469"/>
      <c r="J208" s="1469"/>
      <c r="K208" s="1469"/>
      <c r="L208" s="1469"/>
      <c r="M208" s="1469"/>
      <c r="N208" s="1469"/>
      <c r="O208" s="1469"/>
    </row>
    <row r="209" spans="1:15" ht="37.5" customHeight="1">
      <c r="A209" s="3085" t="s">
        <v>243</v>
      </c>
      <c r="B209" s="3085" t="s">
        <v>189</v>
      </c>
      <c r="C209" s="3135" t="s">
        <v>5</v>
      </c>
      <c r="D209" s="3136"/>
      <c r="E209" s="3085" t="s">
        <v>527</v>
      </c>
      <c r="F209" s="3085" t="s">
        <v>7</v>
      </c>
      <c r="G209" s="3085" t="s">
        <v>250</v>
      </c>
      <c r="H209" s="3131" t="s">
        <v>9</v>
      </c>
      <c r="I209" s="3132"/>
      <c r="J209" s="3131" t="s">
        <v>518</v>
      </c>
      <c r="K209" s="3132"/>
      <c r="L209" s="3131" t="s">
        <v>115</v>
      </c>
      <c r="M209" s="3132"/>
      <c r="N209" s="3133" t="s">
        <v>12</v>
      </c>
      <c r="O209" s="3105" t="s">
        <v>279</v>
      </c>
    </row>
    <row r="210" spans="1:15">
      <c r="A210" s="3086"/>
      <c r="B210" s="3086"/>
      <c r="C210" s="3137"/>
      <c r="D210" s="3138"/>
      <c r="E210" s="3086"/>
      <c r="F210" s="3086"/>
      <c r="G210" s="3086"/>
      <c r="H210" s="1479" t="s">
        <v>196</v>
      </c>
      <c r="I210" s="1479" t="s">
        <v>51</v>
      </c>
      <c r="J210" s="1479" t="s">
        <v>196</v>
      </c>
      <c r="K210" s="1479" t="s">
        <v>51</v>
      </c>
      <c r="L210" s="1479" t="s">
        <v>196</v>
      </c>
      <c r="M210" s="1479" t="s">
        <v>51</v>
      </c>
      <c r="N210" s="3134"/>
      <c r="O210" s="3106"/>
    </row>
    <row r="211" spans="1:15">
      <c r="A211" s="1470">
        <v>1</v>
      </c>
      <c r="B211" s="1458">
        <v>2</v>
      </c>
      <c r="C211" s="3090">
        <v>3</v>
      </c>
      <c r="D211" s="3091"/>
      <c r="E211" s="1470">
        <v>4</v>
      </c>
      <c r="F211" s="1470">
        <v>5</v>
      </c>
      <c r="G211" s="1470">
        <v>6</v>
      </c>
      <c r="H211" s="1470">
        <v>7</v>
      </c>
      <c r="I211" s="1470">
        <v>8</v>
      </c>
      <c r="J211" s="1470">
        <v>9</v>
      </c>
      <c r="K211" s="1470">
        <v>10</v>
      </c>
      <c r="L211" s="1470">
        <v>11</v>
      </c>
      <c r="M211" s="1470">
        <v>12</v>
      </c>
      <c r="N211" s="1470">
        <v>13</v>
      </c>
      <c r="O211" s="1470">
        <v>14</v>
      </c>
    </row>
    <row r="212" spans="1:15" ht="30">
      <c r="A212" s="1472">
        <v>1</v>
      </c>
      <c r="B212" s="1484" t="s">
        <v>1601</v>
      </c>
      <c r="C212" s="1485">
        <v>600.46</v>
      </c>
      <c r="D212" s="1478" t="s">
        <v>261</v>
      </c>
      <c r="E212" s="1480">
        <v>30233</v>
      </c>
      <c r="F212" s="3092" t="s">
        <v>1602</v>
      </c>
      <c r="G212" s="3092" t="s">
        <v>1603</v>
      </c>
      <c r="H212" s="1471">
        <v>1</v>
      </c>
      <c r="I212" s="3078"/>
      <c r="J212" s="1471">
        <v>0</v>
      </c>
      <c r="K212" s="3081"/>
      <c r="L212" s="1471">
        <v>1</v>
      </c>
      <c r="M212" s="2846" t="s">
        <v>1604</v>
      </c>
      <c r="N212" s="1472" t="s">
        <v>530</v>
      </c>
      <c r="O212" s="2849" t="s">
        <v>33</v>
      </c>
    </row>
    <row r="213" spans="1:15" ht="30">
      <c r="A213" s="1472">
        <v>2</v>
      </c>
      <c r="B213" s="1473" t="s">
        <v>1605</v>
      </c>
      <c r="C213" s="1485">
        <v>60.05</v>
      </c>
      <c r="D213" s="1478" t="s">
        <v>261</v>
      </c>
      <c r="E213" s="1480">
        <v>357590</v>
      </c>
      <c r="F213" s="3093"/>
      <c r="G213" s="3093"/>
      <c r="H213" s="1471">
        <v>1</v>
      </c>
      <c r="I213" s="3079"/>
      <c r="J213" s="1471">
        <v>0</v>
      </c>
      <c r="K213" s="3082"/>
      <c r="L213" s="1471">
        <v>1</v>
      </c>
      <c r="M213" s="2847"/>
      <c r="N213" s="1472" t="s">
        <v>530</v>
      </c>
      <c r="O213" s="2850"/>
    </row>
    <row r="214" spans="1:15" ht="30">
      <c r="A214" s="1472">
        <v>3</v>
      </c>
      <c r="B214" s="1473" t="s">
        <v>1062</v>
      </c>
      <c r="C214" s="1485">
        <v>600.46</v>
      </c>
      <c r="D214" s="1478" t="s">
        <v>261</v>
      </c>
      <c r="E214" s="1480">
        <v>30900</v>
      </c>
      <c r="F214" s="3093"/>
      <c r="G214" s="3093"/>
      <c r="H214" s="1471">
        <v>1</v>
      </c>
      <c r="I214" s="3079"/>
      <c r="J214" s="1471">
        <v>0</v>
      </c>
      <c r="K214" s="3082"/>
      <c r="L214" s="1471">
        <v>1</v>
      </c>
      <c r="M214" s="2847"/>
      <c r="N214" s="1472" t="s">
        <v>530</v>
      </c>
      <c r="O214" s="2850"/>
    </row>
    <row r="215" spans="1:15" ht="30">
      <c r="A215" s="1472">
        <v>4</v>
      </c>
      <c r="B215" s="1473" t="s">
        <v>1064</v>
      </c>
      <c r="C215" s="1485">
        <v>9322.5</v>
      </c>
      <c r="D215" s="1478" t="s">
        <v>261</v>
      </c>
      <c r="E215" s="1480">
        <v>3284876</v>
      </c>
      <c r="F215" s="3093"/>
      <c r="G215" s="3093"/>
      <c r="H215" s="1471">
        <v>1</v>
      </c>
      <c r="I215" s="3079"/>
      <c r="J215" s="1471">
        <v>0</v>
      </c>
      <c r="K215" s="3082"/>
      <c r="L215" s="1471">
        <v>1</v>
      </c>
      <c r="M215" s="2847"/>
      <c r="N215" s="1472" t="s">
        <v>530</v>
      </c>
      <c r="O215" s="2850"/>
    </row>
    <row r="216" spans="1:15" ht="30">
      <c r="A216" s="1472">
        <v>5</v>
      </c>
      <c r="B216" s="1473" t="s">
        <v>1606</v>
      </c>
      <c r="C216" s="1485">
        <v>9322.5</v>
      </c>
      <c r="D216" s="1478" t="s">
        <v>261</v>
      </c>
      <c r="E216" s="1480">
        <v>239961</v>
      </c>
      <c r="F216" s="3094"/>
      <c r="G216" s="3094"/>
      <c r="H216" s="1471">
        <v>1</v>
      </c>
      <c r="I216" s="3080"/>
      <c r="J216" s="1471">
        <v>0</v>
      </c>
      <c r="K216" s="3083"/>
      <c r="L216" s="1471">
        <v>1</v>
      </c>
      <c r="M216" s="2848"/>
      <c r="N216" s="1472" t="s">
        <v>530</v>
      </c>
      <c r="O216" s="2851"/>
    </row>
    <row r="218" spans="1:15" ht="19.5">
      <c r="A218" s="3123" t="s">
        <v>2575</v>
      </c>
      <c r="B218" s="3123"/>
      <c r="C218" s="3123"/>
      <c r="D218" s="3123"/>
      <c r="E218" s="3123"/>
      <c r="F218" s="3123"/>
      <c r="G218" s="3123"/>
      <c r="H218" s="3123"/>
      <c r="I218" s="3123"/>
      <c r="J218" s="3123"/>
      <c r="K218" s="3123"/>
      <c r="L218" s="3123"/>
      <c r="M218" s="3123"/>
      <c r="N218" s="3123"/>
      <c r="O218" s="3123"/>
    </row>
    <row r="219" spans="1:15" ht="15.75">
      <c r="A219" s="3124" t="s">
        <v>1607</v>
      </c>
      <c r="B219" s="3124"/>
      <c r="C219" s="3124"/>
      <c r="D219" s="3124"/>
      <c r="E219" s="3124"/>
      <c r="F219" s="3124"/>
      <c r="G219" s="3124"/>
      <c r="H219" s="1500"/>
      <c r="I219" s="1499" t="s">
        <v>1608</v>
      </c>
      <c r="J219" s="1505"/>
      <c r="K219" s="1506"/>
      <c r="L219" s="1506"/>
      <c r="M219" s="1506"/>
      <c r="N219" s="1506"/>
      <c r="O219" s="1492"/>
    </row>
    <row r="220" spans="1:15" ht="15.75">
      <c r="A220" s="1499" t="s">
        <v>1609</v>
      </c>
      <c r="B220" s="1499"/>
      <c r="C220" s="1499"/>
      <c r="D220" s="1499"/>
      <c r="E220" s="1499"/>
      <c r="F220" s="1499"/>
      <c r="G220" s="1500"/>
      <c r="H220" s="1500"/>
      <c r="I220" s="1499" t="s">
        <v>1597</v>
      </c>
      <c r="J220" s="1505"/>
      <c r="K220" s="1506"/>
      <c r="L220" s="1506"/>
      <c r="M220" s="1506"/>
      <c r="N220" s="1506"/>
      <c r="O220" s="1492"/>
    </row>
    <row r="221" spans="1:15" ht="15.75">
      <c r="A221" s="1499" t="s">
        <v>1610</v>
      </c>
      <c r="B221" s="1499"/>
      <c r="C221" s="1499"/>
      <c r="D221" s="1499"/>
      <c r="E221" s="1499"/>
      <c r="F221" s="1499"/>
      <c r="G221" s="1500"/>
      <c r="H221" s="1500"/>
      <c r="I221" s="1499" t="s">
        <v>1599</v>
      </c>
      <c r="J221" s="1506"/>
      <c r="K221" s="1506"/>
      <c r="L221" s="1506"/>
      <c r="M221" s="1506"/>
      <c r="N221" s="1506"/>
      <c r="O221" s="1491"/>
    </row>
    <row r="222" spans="1:15" ht="15.75">
      <c r="A222" s="1499" t="s">
        <v>1425</v>
      </c>
      <c r="B222" s="1499"/>
      <c r="C222" s="1499"/>
      <c r="D222" s="1499"/>
      <c r="E222" s="1499"/>
      <c r="F222" s="1499"/>
      <c r="G222" s="1500"/>
      <c r="H222" s="1500"/>
      <c r="I222" s="1500"/>
      <c r="J222" s="1500"/>
      <c r="K222" s="1500"/>
      <c r="L222" s="1500"/>
      <c r="M222" s="1500"/>
      <c r="N222" s="1500"/>
      <c r="O222" s="1491"/>
    </row>
    <row r="223" spans="1:15" ht="15.75">
      <c r="A223" s="1504" t="s">
        <v>1600</v>
      </c>
      <c r="B223" s="1504"/>
      <c r="C223" s="1504"/>
      <c r="D223" s="1504"/>
      <c r="E223" s="1504"/>
      <c r="F223" s="1504"/>
      <c r="G223" s="1497"/>
      <c r="H223" s="1497"/>
      <c r="I223" s="1497"/>
      <c r="J223" s="1497"/>
      <c r="K223" s="1497"/>
      <c r="L223" s="1497"/>
      <c r="M223" s="1497"/>
      <c r="N223" s="1498"/>
      <c r="O223" s="1497"/>
    </row>
    <row r="224" spans="1:15" ht="15.75">
      <c r="A224" s="1492" t="s">
        <v>1898</v>
      </c>
      <c r="B224" s="1492"/>
      <c r="C224" s="1492"/>
      <c r="D224" s="1492"/>
      <c r="E224" s="1492"/>
      <c r="F224" s="1492"/>
      <c r="G224" s="1492"/>
      <c r="H224" s="1492"/>
      <c r="I224" s="1492"/>
      <c r="J224" s="1492"/>
      <c r="K224" s="1492"/>
      <c r="L224" s="1492"/>
      <c r="M224" s="1492"/>
      <c r="N224" s="1492"/>
      <c r="O224" s="1492"/>
    </row>
    <row r="225" spans="1:16" ht="38.25" customHeight="1">
      <c r="A225" s="3125" t="s">
        <v>243</v>
      </c>
      <c r="B225" s="3125" t="s">
        <v>189</v>
      </c>
      <c r="C225" s="3127" t="s">
        <v>5</v>
      </c>
      <c r="D225" s="3128"/>
      <c r="E225" s="3125" t="s">
        <v>527</v>
      </c>
      <c r="F225" s="3125" t="s">
        <v>7</v>
      </c>
      <c r="G225" s="3125" t="s">
        <v>250</v>
      </c>
      <c r="H225" s="3139" t="s">
        <v>9</v>
      </c>
      <c r="I225" s="3140"/>
      <c r="J225" s="3139" t="s">
        <v>518</v>
      </c>
      <c r="K225" s="3140"/>
      <c r="L225" s="3139" t="s">
        <v>115</v>
      </c>
      <c r="M225" s="3140"/>
      <c r="N225" s="3141" t="s">
        <v>12</v>
      </c>
      <c r="O225" s="3143" t="s">
        <v>279</v>
      </c>
    </row>
    <row r="226" spans="1:16">
      <c r="A226" s="3126"/>
      <c r="B226" s="3126"/>
      <c r="C226" s="3129"/>
      <c r="D226" s="3130"/>
      <c r="E226" s="3126"/>
      <c r="F226" s="3126"/>
      <c r="G226" s="3126"/>
      <c r="H226" s="1502" t="s">
        <v>196</v>
      </c>
      <c r="I226" s="1502" t="s">
        <v>51</v>
      </c>
      <c r="J226" s="1502" t="s">
        <v>196</v>
      </c>
      <c r="K226" s="1502" t="s">
        <v>51</v>
      </c>
      <c r="L226" s="1502" t="s">
        <v>196</v>
      </c>
      <c r="M226" s="1502" t="s">
        <v>51</v>
      </c>
      <c r="N226" s="3142"/>
      <c r="O226" s="3144"/>
    </row>
    <row r="227" spans="1:16">
      <c r="A227" s="1493">
        <v>1</v>
      </c>
      <c r="B227" s="1489">
        <v>2</v>
      </c>
      <c r="C227" s="3113">
        <v>3</v>
      </c>
      <c r="D227" s="3114"/>
      <c r="E227" s="1493">
        <v>4</v>
      </c>
      <c r="F227" s="1493">
        <v>5</v>
      </c>
      <c r="G227" s="1493">
        <v>6</v>
      </c>
      <c r="H227" s="1493">
        <v>7</v>
      </c>
      <c r="I227" s="1493">
        <v>8</v>
      </c>
      <c r="J227" s="1493">
        <v>9</v>
      </c>
      <c r="K227" s="1493">
        <v>10</v>
      </c>
      <c r="L227" s="1493">
        <v>11</v>
      </c>
      <c r="M227" s="1493">
        <v>12</v>
      </c>
      <c r="N227" s="1493">
        <v>13</v>
      </c>
      <c r="O227" s="1493">
        <v>14</v>
      </c>
    </row>
    <row r="228" spans="1:16" ht="30">
      <c r="A228" s="1495">
        <v>1</v>
      </c>
      <c r="B228" s="1507" t="s">
        <v>1601</v>
      </c>
      <c r="C228" s="1508">
        <v>3026</v>
      </c>
      <c r="D228" s="1501" t="s">
        <v>261</v>
      </c>
      <c r="E228" s="1503">
        <v>161497</v>
      </c>
      <c r="F228" s="3115" t="s">
        <v>1602</v>
      </c>
      <c r="G228" s="3115" t="s">
        <v>1603</v>
      </c>
      <c r="H228" s="1494">
        <v>1</v>
      </c>
      <c r="I228" s="3107">
        <v>42.97</v>
      </c>
      <c r="J228" s="1494">
        <v>0</v>
      </c>
      <c r="K228" s="3120" t="s">
        <v>347</v>
      </c>
      <c r="L228" s="1494">
        <v>1</v>
      </c>
      <c r="M228" s="3107">
        <v>42.97</v>
      </c>
      <c r="N228" s="1495" t="s">
        <v>52</v>
      </c>
      <c r="O228" s="3110" t="s">
        <v>33</v>
      </c>
    </row>
    <row r="229" spans="1:16">
      <c r="A229" s="1495">
        <v>2</v>
      </c>
      <c r="B229" s="1496" t="s">
        <v>1605</v>
      </c>
      <c r="C229" s="1508">
        <v>458.1</v>
      </c>
      <c r="D229" s="1501" t="s">
        <v>261</v>
      </c>
      <c r="E229" s="1503">
        <v>2634556</v>
      </c>
      <c r="F229" s="3116"/>
      <c r="G229" s="3116"/>
      <c r="H229" s="1494">
        <v>1</v>
      </c>
      <c r="I229" s="3118"/>
      <c r="J229" s="1494">
        <v>0</v>
      </c>
      <c r="K229" s="3121"/>
      <c r="L229" s="1494">
        <v>1</v>
      </c>
      <c r="M229" s="3108"/>
      <c r="N229" s="1495" t="s">
        <v>52</v>
      </c>
      <c r="O229" s="3111"/>
    </row>
    <row r="230" spans="1:16">
      <c r="A230" s="1495">
        <v>3</v>
      </c>
      <c r="B230" s="1496" t="s">
        <v>1062</v>
      </c>
      <c r="C230" s="1508">
        <v>3026</v>
      </c>
      <c r="D230" s="1501" t="s">
        <v>261</v>
      </c>
      <c r="E230" s="1503">
        <v>165007</v>
      </c>
      <c r="F230" s="3116"/>
      <c r="G230" s="3116"/>
      <c r="H230" s="1494">
        <v>1</v>
      </c>
      <c r="I230" s="3118"/>
      <c r="J230" s="1494">
        <v>0</v>
      </c>
      <c r="K230" s="3121"/>
      <c r="L230" s="1494">
        <v>1</v>
      </c>
      <c r="M230" s="3108"/>
      <c r="N230" s="1495" t="s">
        <v>52</v>
      </c>
      <c r="O230" s="3111"/>
    </row>
    <row r="231" spans="1:16">
      <c r="A231" s="1495">
        <v>4</v>
      </c>
      <c r="B231" s="1496" t="s">
        <v>1611</v>
      </c>
      <c r="C231" s="1508">
        <v>3026</v>
      </c>
      <c r="D231" s="1501" t="s">
        <v>261</v>
      </c>
      <c r="E231" s="1503">
        <v>825038</v>
      </c>
      <c r="F231" s="3116"/>
      <c r="G231" s="3116"/>
      <c r="H231" s="1494">
        <v>1</v>
      </c>
      <c r="I231" s="3118"/>
      <c r="J231" s="1494">
        <v>0</v>
      </c>
      <c r="K231" s="3121"/>
      <c r="L231" s="1494">
        <v>1</v>
      </c>
      <c r="M231" s="3108"/>
      <c r="N231" s="1495" t="s">
        <v>52</v>
      </c>
      <c r="O231" s="3111"/>
    </row>
    <row r="232" spans="1:16">
      <c r="A232" s="1495">
        <v>5</v>
      </c>
      <c r="B232" s="1496" t="s">
        <v>1064</v>
      </c>
      <c r="C232" s="1508">
        <v>3026</v>
      </c>
      <c r="D232" s="1501" t="s">
        <v>261</v>
      </c>
      <c r="E232" s="1503">
        <v>163827</v>
      </c>
      <c r="F232" s="3116"/>
      <c r="G232" s="3116"/>
      <c r="H232" s="1494">
        <v>1</v>
      </c>
      <c r="I232" s="3118"/>
      <c r="J232" s="1494">
        <v>0</v>
      </c>
      <c r="K232" s="3121"/>
      <c r="L232" s="1494">
        <v>1</v>
      </c>
      <c r="M232" s="3108"/>
      <c r="N232" s="1495" t="s">
        <v>52</v>
      </c>
      <c r="O232" s="3111"/>
    </row>
    <row r="233" spans="1:16">
      <c r="A233" s="1495">
        <v>6</v>
      </c>
      <c r="B233" s="1496" t="s">
        <v>1294</v>
      </c>
      <c r="C233" s="1508">
        <v>3026</v>
      </c>
      <c r="D233" s="1501" t="s">
        <v>261</v>
      </c>
      <c r="E233" s="1503">
        <v>347990</v>
      </c>
      <c r="F233" s="3117"/>
      <c r="G233" s="3117"/>
      <c r="H233" s="1494">
        <v>1</v>
      </c>
      <c r="I233" s="3119"/>
      <c r="J233" s="1494">
        <v>0</v>
      </c>
      <c r="K233" s="3122"/>
      <c r="L233" s="1494">
        <v>1</v>
      </c>
      <c r="M233" s="3109"/>
      <c r="N233" s="1495" t="s">
        <v>52</v>
      </c>
      <c r="O233" s="3112"/>
    </row>
    <row r="235" spans="1:16" ht="18.75">
      <c r="A235" s="3164" t="s">
        <v>2500</v>
      </c>
      <c r="B235" s="3164"/>
      <c r="C235" s="3164"/>
      <c r="D235" s="3164"/>
      <c r="E235" s="3164"/>
      <c r="F235" s="3164"/>
      <c r="G235" s="3164"/>
      <c r="H235" s="3164"/>
      <c r="I235" s="3164"/>
      <c r="J235" s="3164"/>
      <c r="K235" s="3164"/>
      <c r="L235" s="3164"/>
      <c r="M235" s="3164"/>
      <c r="N235" s="3164"/>
      <c r="O235" s="3164"/>
      <c r="P235" s="3164"/>
    </row>
    <row r="236" spans="1:16" ht="18.75">
      <c r="A236" s="1518"/>
      <c r="B236" s="1518"/>
      <c r="C236" s="1518"/>
      <c r="D236" s="1518"/>
      <c r="E236" s="1518"/>
      <c r="F236" s="1518"/>
      <c r="G236" s="1518"/>
      <c r="H236" s="1518"/>
      <c r="I236" s="1518"/>
      <c r="J236" s="1518"/>
      <c r="K236" s="1518"/>
      <c r="L236" s="1518"/>
      <c r="M236" s="1518"/>
      <c r="N236" s="1518"/>
      <c r="O236" s="1518"/>
      <c r="P236" s="1518"/>
    </row>
    <row r="237" spans="1:16">
      <c r="A237" s="2938" t="s">
        <v>2005</v>
      </c>
      <c r="B237" s="2938"/>
      <c r="C237" s="2938"/>
      <c r="D237" s="2938"/>
      <c r="E237" s="2938"/>
      <c r="F237" s="2938"/>
      <c r="G237" s="2938"/>
      <c r="H237" s="2938"/>
      <c r="I237" s="2938"/>
      <c r="J237" s="2938"/>
      <c r="K237" s="2938"/>
      <c r="L237" s="2938"/>
      <c r="M237" s="2938"/>
      <c r="N237" s="2938"/>
      <c r="O237" s="2938"/>
      <c r="P237" s="2938"/>
    </row>
    <row r="238" spans="1:16" ht="18.75">
      <c r="A238" s="1327" t="s">
        <v>2006</v>
      </c>
      <c r="B238" s="1327"/>
      <c r="C238" s="1327"/>
      <c r="D238" s="1327"/>
      <c r="E238" s="1327"/>
      <c r="F238" s="1327"/>
      <c r="G238" s="1327"/>
      <c r="H238" s="1327"/>
      <c r="I238" s="1327"/>
      <c r="J238" s="1518"/>
      <c r="K238" s="1518"/>
      <c r="L238" s="1518"/>
      <c r="M238" s="1518"/>
      <c r="N238" s="1518"/>
      <c r="O238" s="1518"/>
      <c r="P238" s="1518"/>
    </row>
    <row r="239" spans="1:16" ht="18.75">
      <c r="A239" s="1327" t="s">
        <v>2007</v>
      </c>
      <c r="B239" s="1327"/>
      <c r="C239" s="1327"/>
      <c r="D239" s="1327"/>
      <c r="E239" s="1327"/>
      <c r="F239" s="1327"/>
      <c r="G239" s="1327"/>
      <c r="H239" s="1327"/>
      <c r="I239" s="1327"/>
      <c r="J239" s="1518"/>
      <c r="K239" s="1518"/>
      <c r="L239" s="1518"/>
      <c r="M239" s="1518"/>
      <c r="N239" s="1518"/>
      <c r="O239" s="1518"/>
      <c r="P239" s="1518"/>
    </row>
    <row r="240" spans="1:16" ht="18.75">
      <c r="A240" s="1327" t="s">
        <v>2008</v>
      </c>
      <c r="B240" s="1327"/>
      <c r="C240" s="1327"/>
      <c r="D240" s="1515"/>
      <c r="E240" s="1327"/>
      <c r="F240" s="1327"/>
      <c r="G240" s="1327"/>
      <c r="H240" s="1327"/>
      <c r="I240" s="1327"/>
      <c r="J240" s="1518"/>
      <c r="K240" s="1518"/>
      <c r="L240" s="1518"/>
      <c r="M240" s="1518"/>
      <c r="N240" s="1518"/>
      <c r="O240" s="1518"/>
      <c r="P240" s="1518"/>
    </row>
    <row r="241" spans="1:16" ht="18.75">
      <c r="A241" s="1327" t="s">
        <v>2009</v>
      </c>
      <c r="B241" s="1327"/>
      <c r="C241" s="1327"/>
      <c r="D241" s="1327"/>
      <c r="E241" s="1327"/>
      <c r="F241" s="1327"/>
      <c r="G241" s="1327"/>
      <c r="H241" s="1327"/>
      <c r="I241" s="1327"/>
      <c r="J241" s="1518"/>
      <c r="K241" s="1518"/>
      <c r="L241" s="1518"/>
      <c r="M241" s="1518"/>
      <c r="N241" s="1518"/>
      <c r="O241" s="1518"/>
      <c r="P241" s="1518"/>
    </row>
    <row r="242" spans="1:16" ht="18.75">
      <c r="A242" s="1327" t="s">
        <v>2010</v>
      </c>
      <c r="B242" s="1327"/>
      <c r="C242" s="1327"/>
      <c r="D242" s="1327"/>
      <c r="E242" s="1327"/>
      <c r="F242" s="1327"/>
      <c r="G242" s="1327"/>
      <c r="H242" s="1327"/>
      <c r="I242" s="1327"/>
      <c r="J242" s="1518"/>
      <c r="K242" s="1518"/>
      <c r="L242" s="1518"/>
      <c r="M242" s="1518"/>
      <c r="N242" s="1518"/>
      <c r="O242" s="1518"/>
      <c r="P242" s="1518"/>
    </row>
    <row r="243" spans="1:16" ht="47.25" customHeight="1">
      <c r="A243" s="3165" t="s">
        <v>484</v>
      </c>
      <c r="B243" s="3166" t="s">
        <v>1022</v>
      </c>
      <c r="C243" s="3168" t="s">
        <v>5</v>
      </c>
      <c r="D243" s="3166" t="s">
        <v>244</v>
      </c>
      <c r="E243" s="3165" t="s">
        <v>504</v>
      </c>
      <c r="F243" s="3170" t="s">
        <v>7</v>
      </c>
      <c r="G243" s="3170" t="s">
        <v>8</v>
      </c>
      <c r="H243" s="3172" t="s">
        <v>505</v>
      </c>
      <c r="I243" s="3172"/>
      <c r="J243" s="3172" t="s">
        <v>376</v>
      </c>
      <c r="K243" s="3172"/>
      <c r="L243" s="1121"/>
      <c r="M243" s="3165" t="s">
        <v>506</v>
      </c>
      <c r="N243" s="3168"/>
      <c r="O243" s="3165" t="s">
        <v>12</v>
      </c>
      <c r="P243" s="3165" t="s">
        <v>13</v>
      </c>
    </row>
    <row r="244" spans="1:16">
      <c r="A244" s="3166"/>
      <c r="B244" s="3167"/>
      <c r="C244" s="3166"/>
      <c r="D244" s="3169"/>
      <c r="E244" s="3166"/>
      <c r="F244" s="3171"/>
      <c r="G244" s="3171"/>
      <c r="H244" s="1519" t="s">
        <v>28</v>
      </c>
      <c r="I244" s="1519" t="s">
        <v>15</v>
      </c>
      <c r="J244" s="1519" t="s">
        <v>28</v>
      </c>
      <c r="K244" s="1520" t="s">
        <v>15</v>
      </c>
      <c r="L244" s="1520"/>
      <c r="M244" s="1519" t="s">
        <v>28</v>
      </c>
      <c r="N244" s="1520" t="s">
        <v>15</v>
      </c>
      <c r="O244" s="3170"/>
      <c r="P244" s="3170"/>
    </row>
    <row r="245" spans="1:16">
      <c r="A245" s="1328">
        <v>1</v>
      </c>
      <c r="B245" s="1328">
        <v>2</v>
      </c>
      <c r="C245" s="1328">
        <v>3</v>
      </c>
      <c r="D245" s="1328">
        <v>4</v>
      </c>
      <c r="E245" s="1328">
        <v>5</v>
      </c>
      <c r="F245" s="1328">
        <v>6</v>
      </c>
      <c r="G245" s="1328">
        <v>7</v>
      </c>
      <c r="H245" s="1328">
        <v>8</v>
      </c>
      <c r="I245" s="1328">
        <v>9</v>
      </c>
      <c r="J245" s="1328">
        <v>10</v>
      </c>
      <c r="K245" s="1328">
        <v>11</v>
      </c>
      <c r="L245" s="1328"/>
      <c r="M245" s="1328">
        <v>12</v>
      </c>
      <c r="N245" s="1328">
        <v>13</v>
      </c>
      <c r="O245" s="1328">
        <v>14</v>
      </c>
      <c r="P245" s="1328">
        <v>15</v>
      </c>
    </row>
    <row r="246" spans="1:16" ht="60">
      <c r="A246" s="1329">
        <v>1</v>
      </c>
      <c r="B246" s="1521" t="s">
        <v>2011</v>
      </c>
      <c r="C246" s="1516" t="s">
        <v>160</v>
      </c>
      <c r="D246" s="1522">
        <v>54</v>
      </c>
      <c r="E246" s="1517">
        <v>33.04</v>
      </c>
      <c r="F246" s="3148">
        <v>46113</v>
      </c>
      <c r="G246" s="3148">
        <v>46357</v>
      </c>
      <c r="H246" s="1330">
        <v>0</v>
      </c>
      <c r="I246" s="1330" t="s">
        <v>347</v>
      </c>
      <c r="J246" s="1330">
        <v>0</v>
      </c>
      <c r="K246" s="1321" t="s">
        <v>347</v>
      </c>
      <c r="L246" s="1522"/>
      <c r="M246" s="1523">
        <v>0</v>
      </c>
      <c r="N246" s="1321" t="s">
        <v>347</v>
      </c>
      <c r="O246" s="3150" t="s">
        <v>349</v>
      </c>
      <c r="P246" s="3153" t="s">
        <v>242</v>
      </c>
    </row>
    <row r="247" spans="1:16" ht="30">
      <c r="A247" s="1329">
        <v>2</v>
      </c>
      <c r="B247" s="1524" t="s">
        <v>2012</v>
      </c>
      <c r="C247" s="1516" t="s">
        <v>160</v>
      </c>
      <c r="D247" s="1522">
        <v>220</v>
      </c>
      <c r="E247" s="1517">
        <v>31.37</v>
      </c>
      <c r="F247" s="3149"/>
      <c r="G247" s="3149"/>
      <c r="H247" s="1330">
        <v>0</v>
      </c>
      <c r="I247" s="1321" t="s">
        <v>347</v>
      </c>
      <c r="J247" s="1330">
        <v>0.30909999999999999</v>
      </c>
      <c r="K247" s="1321" t="s">
        <v>347</v>
      </c>
      <c r="L247" s="1522"/>
      <c r="M247" s="1523">
        <v>0.30909999999999999</v>
      </c>
      <c r="N247" s="1321" t="s">
        <v>347</v>
      </c>
      <c r="O247" s="3151"/>
      <c r="P247" s="3154"/>
    </row>
    <row r="248" spans="1:16" ht="60">
      <c r="A248" s="1329">
        <v>3</v>
      </c>
      <c r="B248" s="1525" t="s">
        <v>2013</v>
      </c>
      <c r="C248" s="1516" t="s">
        <v>160</v>
      </c>
      <c r="D248" s="1522">
        <v>120</v>
      </c>
      <c r="E248" s="1517">
        <v>97.53</v>
      </c>
      <c r="F248" s="3149"/>
      <c r="G248" s="3149"/>
      <c r="H248" s="1535">
        <v>0</v>
      </c>
      <c r="I248" s="1321" t="s">
        <v>347</v>
      </c>
      <c r="J248" s="1330">
        <v>0</v>
      </c>
      <c r="K248" s="1321" t="s">
        <v>347</v>
      </c>
      <c r="L248" s="1522"/>
      <c r="M248" s="1523">
        <v>0</v>
      </c>
      <c r="N248" s="1321" t="s">
        <v>347</v>
      </c>
      <c r="O248" s="3151"/>
      <c r="P248" s="3154"/>
    </row>
    <row r="249" spans="1:16" ht="60">
      <c r="A249" s="1329">
        <v>4</v>
      </c>
      <c r="B249" s="1525" t="s">
        <v>2014</v>
      </c>
      <c r="C249" s="1516" t="s">
        <v>160</v>
      </c>
      <c r="D249" s="1522">
        <v>300</v>
      </c>
      <c r="E249" s="1517">
        <v>222.57</v>
      </c>
      <c r="F249" s="3149"/>
      <c r="G249" s="3149"/>
      <c r="H249" s="1330">
        <v>0.14000000000000001</v>
      </c>
      <c r="I249" s="1321" t="s">
        <v>347</v>
      </c>
      <c r="J249" s="1330">
        <v>0.19329999999999997</v>
      </c>
      <c r="K249" s="1321" t="s">
        <v>347</v>
      </c>
      <c r="L249" s="1522">
        <v>42</v>
      </c>
      <c r="M249" s="1523">
        <v>0.33329999999999999</v>
      </c>
      <c r="N249" s="1321" t="s">
        <v>347</v>
      </c>
      <c r="O249" s="3151"/>
      <c r="P249" s="3154"/>
    </row>
    <row r="250" spans="1:16">
      <c r="A250" s="1526"/>
      <c r="B250" s="1526" t="s">
        <v>512</v>
      </c>
      <c r="C250" s="1527" t="s">
        <v>160</v>
      </c>
      <c r="D250" s="1528">
        <v>694</v>
      </c>
      <c r="E250" s="1529">
        <v>384.51</v>
      </c>
      <c r="F250" s="1530"/>
      <c r="G250" s="1531"/>
      <c r="H250" s="1532"/>
      <c r="I250" s="1533"/>
      <c r="J250" s="1534">
        <v>0.21814529661127149</v>
      </c>
      <c r="K250" s="1533"/>
      <c r="L250" s="1533"/>
      <c r="M250" s="1534">
        <v>0.21814529661127149</v>
      </c>
      <c r="N250" s="1533"/>
      <c r="O250" s="3152"/>
      <c r="P250" s="3155"/>
    </row>
    <row r="252" spans="1:16" ht="18.75">
      <c r="A252" s="2870" t="s">
        <v>2576</v>
      </c>
      <c r="B252" s="2870"/>
      <c r="C252" s="2870"/>
      <c r="D252" s="2870"/>
      <c r="E252" s="2870"/>
      <c r="F252" s="2870"/>
      <c r="G252" s="2870"/>
      <c r="H252" s="2870"/>
      <c r="I252" s="2870"/>
      <c r="J252" s="2870"/>
      <c r="K252" s="2870"/>
      <c r="L252" s="2870"/>
      <c r="M252" s="2870"/>
      <c r="N252" s="2870"/>
    </row>
    <row r="253" spans="1:16" ht="46.5" customHeight="1">
      <c r="A253" s="2871" t="s">
        <v>2015</v>
      </c>
      <c r="B253" s="2873" t="s">
        <v>503</v>
      </c>
      <c r="C253" s="2875" t="s">
        <v>5</v>
      </c>
      <c r="D253" s="2871" t="s">
        <v>504</v>
      </c>
      <c r="E253" s="3049" t="s">
        <v>2016</v>
      </c>
      <c r="F253" s="3049" t="s">
        <v>8</v>
      </c>
      <c r="G253" s="3051" t="s">
        <v>505</v>
      </c>
      <c r="H253" s="3051"/>
      <c r="I253" s="3051" t="s">
        <v>376</v>
      </c>
      <c r="J253" s="3051"/>
      <c r="K253" s="2871" t="s">
        <v>506</v>
      </c>
      <c r="L253" s="2875"/>
      <c r="M253" s="2871" t="s">
        <v>12</v>
      </c>
      <c r="N253" s="2871" t="s">
        <v>13</v>
      </c>
    </row>
    <row r="254" spans="1:16" ht="22.5" customHeight="1">
      <c r="A254" s="2872"/>
      <c r="B254" s="2874"/>
      <c r="C254" s="2872"/>
      <c r="D254" s="2872"/>
      <c r="E254" s="3050"/>
      <c r="F254" s="3050"/>
      <c r="G254" s="1543" t="s">
        <v>28</v>
      </c>
      <c r="H254" s="1543" t="s">
        <v>15</v>
      </c>
      <c r="I254" s="1543" t="s">
        <v>28</v>
      </c>
      <c r="J254" s="1544" t="s">
        <v>15</v>
      </c>
      <c r="K254" s="1543" t="s">
        <v>28</v>
      </c>
      <c r="L254" s="1544" t="s">
        <v>15</v>
      </c>
      <c r="M254" s="3049"/>
      <c r="N254" s="3049"/>
    </row>
    <row r="255" spans="1:16">
      <c r="A255" s="1545">
        <v>1</v>
      </c>
      <c r="B255" s="1545">
        <v>2</v>
      </c>
      <c r="C255" s="1545">
        <v>3</v>
      </c>
      <c r="D255" s="1545">
        <v>4</v>
      </c>
      <c r="E255" s="1546">
        <v>5</v>
      </c>
      <c r="F255" s="1546">
        <v>6</v>
      </c>
      <c r="G255" s="1545">
        <v>7</v>
      </c>
      <c r="H255" s="1545">
        <v>8</v>
      </c>
      <c r="I255" s="1545">
        <v>9</v>
      </c>
      <c r="J255" s="1545">
        <v>10</v>
      </c>
      <c r="K255" s="1545">
        <v>11</v>
      </c>
      <c r="L255" s="1545">
        <v>12</v>
      </c>
      <c r="M255" s="1546">
        <v>13</v>
      </c>
      <c r="N255" s="1546">
        <v>14</v>
      </c>
    </row>
    <row r="256" spans="1:16" ht="18.75">
      <c r="A256" s="3052" t="s">
        <v>2017</v>
      </c>
      <c r="B256" s="3052"/>
      <c r="C256" s="3052"/>
      <c r="D256" s="3052"/>
      <c r="E256" s="3052"/>
      <c r="F256" s="3052"/>
      <c r="G256" s="3052"/>
      <c r="H256" s="3052"/>
      <c r="I256" s="3052"/>
      <c r="J256" s="3052"/>
      <c r="K256" s="3052"/>
      <c r="L256" s="3052"/>
      <c r="M256" s="3052"/>
      <c r="N256" s="3052"/>
    </row>
    <row r="257" spans="1:14">
      <c r="A257" s="3005" t="s">
        <v>2018</v>
      </c>
      <c r="B257" s="3005"/>
      <c r="C257" s="3005"/>
      <c r="D257" s="3005"/>
      <c r="E257" s="3005"/>
      <c r="F257" s="3005"/>
      <c r="G257" s="3005"/>
      <c r="H257" s="3005"/>
      <c r="I257" s="3005"/>
      <c r="J257" s="3005"/>
      <c r="K257" s="3005"/>
      <c r="L257" s="3005"/>
      <c r="M257" s="3005"/>
      <c r="N257" s="3005"/>
    </row>
    <row r="258" spans="1:14" ht="45">
      <c r="A258" s="1123">
        <v>1</v>
      </c>
      <c r="B258" s="1547" t="s">
        <v>2019</v>
      </c>
      <c r="C258" s="1123" t="s">
        <v>160</v>
      </c>
      <c r="D258" s="1118">
        <v>10.91</v>
      </c>
      <c r="E258" s="1123" t="s">
        <v>2020</v>
      </c>
      <c r="F258" s="1123" t="s">
        <v>198</v>
      </c>
      <c r="G258" s="1548">
        <v>1</v>
      </c>
      <c r="H258" s="2961">
        <v>151.5</v>
      </c>
      <c r="I258" s="1126" t="s">
        <v>347</v>
      </c>
      <c r="J258" s="3053" t="s">
        <v>347</v>
      </c>
      <c r="K258" s="1548">
        <v>1</v>
      </c>
      <c r="L258" s="2961">
        <v>151.5</v>
      </c>
      <c r="M258" s="1127" t="s">
        <v>530</v>
      </c>
      <c r="N258" s="1127" t="s">
        <v>1902</v>
      </c>
    </row>
    <row r="259" spans="1:14" ht="75">
      <c r="A259" s="1123">
        <v>2</v>
      </c>
      <c r="B259" s="1549" t="s">
        <v>2021</v>
      </c>
      <c r="C259" s="1123" t="s">
        <v>169</v>
      </c>
      <c r="D259" s="1118">
        <v>1.2</v>
      </c>
      <c r="E259" s="1123" t="s">
        <v>2020</v>
      </c>
      <c r="F259" s="1123" t="s">
        <v>198</v>
      </c>
      <c r="G259" s="1132">
        <v>1</v>
      </c>
      <c r="H259" s="2961"/>
      <c r="I259" s="1126" t="s">
        <v>347</v>
      </c>
      <c r="J259" s="3053"/>
      <c r="K259" s="1132">
        <v>1</v>
      </c>
      <c r="L259" s="2961"/>
      <c r="M259" s="1550" t="s">
        <v>530</v>
      </c>
      <c r="N259" s="1127" t="s">
        <v>1902</v>
      </c>
    </row>
    <row r="260" spans="1:14" ht="60">
      <c r="A260" s="1123">
        <v>3</v>
      </c>
      <c r="B260" s="1549" t="s">
        <v>2022</v>
      </c>
      <c r="C260" s="1123" t="s">
        <v>160</v>
      </c>
      <c r="D260" s="1118">
        <v>1.84</v>
      </c>
      <c r="E260" s="1123" t="s">
        <v>2023</v>
      </c>
      <c r="F260" s="1123" t="s">
        <v>2024</v>
      </c>
      <c r="G260" s="1132">
        <v>1</v>
      </c>
      <c r="H260" s="2961"/>
      <c r="I260" s="1126" t="s">
        <v>347</v>
      </c>
      <c r="J260" s="3053"/>
      <c r="K260" s="1132">
        <v>1</v>
      </c>
      <c r="L260" s="2961"/>
      <c r="M260" s="1127" t="s">
        <v>530</v>
      </c>
      <c r="N260" s="1127" t="s">
        <v>1902</v>
      </c>
    </row>
    <row r="261" spans="1:14" ht="60">
      <c r="A261" s="1123">
        <v>4</v>
      </c>
      <c r="B261" s="1551" t="s">
        <v>2025</v>
      </c>
      <c r="C261" s="1123" t="s">
        <v>160</v>
      </c>
      <c r="D261" s="1118">
        <v>30.14</v>
      </c>
      <c r="E261" s="1123" t="s">
        <v>2026</v>
      </c>
      <c r="F261" s="1123" t="s">
        <v>2027</v>
      </c>
      <c r="G261" s="1132">
        <v>1</v>
      </c>
      <c r="H261" s="2961"/>
      <c r="I261" s="1126" t="s">
        <v>347</v>
      </c>
      <c r="J261" s="3053"/>
      <c r="K261" s="1132">
        <v>1</v>
      </c>
      <c r="L261" s="2961"/>
      <c r="M261" s="1127" t="s">
        <v>530</v>
      </c>
      <c r="N261" s="1127" t="s">
        <v>1902</v>
      </c>
    </row>
    <row r="262" spans="1:14" ht="45">
      <c r="A262" s="1123">
        <v>5</v>
      </c>
      <c r="B262" s="1551" t="s">
        <v>2028</v>
      </c>
      <c r="C262" s="1123" t="s">
        <v>160</v>
      </c>
      <c r="D262" s="1118">
        <v>14.52</v>
      </c>
      <c r="E262" s="1123" t="s">
        <v>2029</v>
      </c>
      <c r="F262" s="1123" t="s">
        <v>2030</v>
      </c>
      <c r="G262" s="1132">
        <v>1</v>
      </c>
      <c r="H262" s="2961"/>
      <c r="I262" s="1126" t="s">
        <v>347</v>
      </c>
      <c r="J262" s="3053"/>
      <c r="K262" s="1132">
        <v>1</v>
      </c>
      <c r="L262" s="2961"/>
      <c r="M262" s="1127" t="s">
        <v>530</v>
      </c>
      <c r="N262" s="1127" t="s">
        <v>1902</v>
      </c>
    </row>
    <row r="263" spans="1:14" ht="30">
      <c r="A263" s="1123">
        <v>6</v>
      </c>
      <c r="B263" s="1551" t="s">
        <v>2031</v>
      </c>
      <c r="C263" s="1123" t="s">
        <v>160</v>
      </c>
      <c r="D263" s="1118">
        <v>6.03</v>
      </c>
      <c r="E263" s="1123" t="s">
        <v>2032</v>
      </c>
      <c r="F263" s="1123" t="s">
        <v>2033</v>
      </c>
      <c r="G263" s="1132">
        <v>1</v>
      </c>
      <c r="H263" s="2961"/>
      <c r="I263" s="1126" t="s">
        <v>347</v>
      </c>
      <c r="J263" s="3053"/>
      <c r="K263" s="1132">
        <v>1</v>
      </c>
      <c r="L263" s="2961"/>
      <c r="M263" s="1550" t="s">
        <v>530</v>
      </c>
      <c r="N263" s="1127" t="s">
        <v>1902</v>
      </c>
    </row>
    <row r="264" spans="1:14" ht="45">
      <c r="A264" s="1123">
        <v>7</v>
      </c>
      <c r="B264" s="1549" t="s">
        <v>2034</v>
      </c>
      <c r="C264" s="1123" t="s">
        <v>160</v>
      </c>
      <c r="D264" s="1118">
        <v>4.17</v>
      </c>
      <c r="E264" s="1123" t="s">
        <v>2035</v>
      </c>
      <c r="F264" s="1123" t="s">
        <v>2036</v>
      </c>
      <c r="G264" s="1132">
        <v>1</v>
      </c>
      <c r="H264" s="2961"/>
      <c r="I264" s="1126" t="s">
        <v>347</v>
      </c>
      <c r="J264" s="3053"/>
      <c r="K264" s="1132">
        <v>1</v>
      </c>
      <c r="L264" s="2961"/>
      <c r="M264" s="1550" t="s">
        <v>530</v>
      </c>
      <c r="N264" s="1127" t="s">
        <v>1902</v>
      </c>
    </row>
    <row r="265" spans="1:14" ht="75">
      <c r="A265" s="1123">
        <v>8</v>
      </c>
      <c r="B265" s="1549" t="s">
        <v>2037</v>
      </c>
      <c r="C265" s="1123" t="s">
        <v>160</v>
      </c>
      <c r="D265" s="1118">
        <v>2.17</v>
      </c>
      <c r="E265" s="1123" t="s">
        <v>2038</v>
      </c>
      <c r="F265" s="1123" t="s">
        <v>2039</v>
      </c>
      <c r="G265" s="1132">
        <v>1</v>
      </c>
      <c r="H265" s="2961">
        <v>151.5</v>
      </c>
      <c r="I265" s="1126" t="s">
        <v>347</v>
      </c>
      <c r="J265" s="2961" t="s">
        <v>347</v>
      </c>
      <c r="K265" s="1132">
        <v>1</v>
      </c>
      <c r="L265" s="2961">
        <v>151.5</v>
      </c>
      <c r="M265" s="1127" t="s">
        <v>530</v>
      </c>
      <c r="N265" s="1127" t="s">
        <v>1902</v>
      </c>
    </row>
    <row r="266" spans="1:14" ht="45">
      <c r="A266" s="1123">
        <v>9</v>
      </c>
      <c r="B266" s="1551" t="s">
        <v>2040</v>
      </c>
      <c r="C266" s="1123" t="s">
        <v>160</v>
      </c>
      <c r="D266" s="1118">
        <v>4.24</v>
      </c>
      <c r="E266" s="1123" t="s">
        <v>2041</v>
      </c>
      <c r="F266" s="1123" t="s">
        <v>2042</v>
      </c>
      <c r="G266" s="1132">
        <v>1</v>
      </c>
      <c r="H266" s="2961"/>
      <c r="I266" s="1126" t="s">
        <v>347</v>
      </c>
      <c r="J266" s="2961"/>
      <c r="K266" s="1132">
        <v>1</v>
      </c>
      <c r="L266" s="2961"/>
      <c r="M266" s="1127" t="s">
        <v>530</v>
      </c>
      <c r="N266" s="1127" t="s">
        <v>1902</v>
      </c>
    </row>
    <row r="267" spans="1:14" ht="30">
      <c r="A267" s="1123">
        <v>10</v>
      </c>
      <c r="B267" s="1549" t="s">
        <v>2043</v>
      </c>
      <c r="C267" s="1123" t="s">
        <v>160</v>
      </c>
      <c r="D267" s="1118">
        <v>0.11923393335859206</v>
      </c>
      <c r="E267" s="1123" t="s">
        <v>2044</v>
      </c>
      <c r="F267" s="1123" t="s">
        <v>2045</v>
      </c>
      <c r="G267" s="1132">
        <v>1</v>
      </c>
      <c r="H267" s="2961"/>
      <c r="I267" s="1126" t="s">
        <v>347</v>
      </c>
      <c r="J267" s="2961"/>
      <c r="K267" s="1132">
        <v>1</v>
      </c>
      <c r="L267" s="2961"/>
      <c r="M267" s="1127" t="s">
        <v>530</v>
      </c>
      <c r="N267" s="1127" t="s">
        <v>1902</v>
      </c>
    </row>
    <row r="268" spans="1:14" ht="30">
      <c r="A268" s="1123">
        <v>11</v>
      </c>
      <c r="B268" s="1551" t="s">
        <v>2046</v>
      </c>
      <c r="C268" s="1123" t="s">
        <v>160</v>
      </c>
      <c r="D268" s="1118">
        <v>10.95</v>
      </c>
      <c r="E268" s="1123" t="s">
        <v>2047</v>
      </c>
      <c r="F268" s="1123" t="s">
        <v>2048</v>
      </c>
      <c r="G268" s="1132">
        <v>1</v>
      </c>
      <c r="H268" s="2961"/>
      <c r="I268" s="1126" t="s">
        <v>347</v>
      </c>
      <c r="J268" s="2961"/>
      <c r="K268" s="1132">
        <v>1</v>
      </c>
      <c r="L268" s="2961"/>
      <c r="M268" s="1550" t="s">
        <v>530</v>
      </c>
      <c r="N268" s="1127" t="s">
        <v>1902</v>
      </c>
    </row>
    <row r="269" spans="1:14" ht="30">
      <c r="A269" s="1123">
        <v>12</v>
      </c>
      <c r="B269" s="1551" t="s">
        <v>2049</v>
      </c>
      <c r="C269" s="1123" t="s">
        <v>160</v>
      </c>
      <c r="D269" s="1118">
        <v>8.11</v>
      </c>
      <c r="E269" s="1123" t="s">
        <v>2033</v>
      </c>
      <c r="F269" s="1123" t="s">
        <v>2050</v>
      </c>
      <c r="G269" s="1132">
        <v>1</v>
      </c>
      <c r="H269" s="2961"/>
      <c r="I269" s="1126" t="s">
        <v>347</v>
      </c>
      <c r="J269" s="2961"/>
      <c r="K269" s="1132">
        <v>1</v>
      </c>
      <c r="L269" s="2961"/>
      <c r="M269" s="1550" t="s">
        <v>530</v>
      </c>
      <c r="N269" s="1127" t="s">
        <v>1902</v>
      </c>
    </row>
    <row r="270" spans="1:14" ht="60">
      <c r="A270" s="1123">
        <v>13</v>
      </c>
      <c r="B270" s="1547" t="s">
        <v>2051</v>
      </c>
      <c r="C270" s="1123" t="s">
        <v>160</v>
      </c>
      <c r="D270" s="1118">
        <v>5.94</v>
      </c>
      <c r="E270" s="1123" t="s">
        <v>2048</v>
      </c>
      <c r="F270" s="1123" t="s">
        <v>2052</v>
      </c>
      <c r="G270" s="1132">
        <v>1</v>
      </c>
      <c r="H270" s="2961"/>
      <c r="I270" s="1126" t="s">
        <v>347</v>
      </c>
      <c r="J270" s="2961"/>
      <c r="K270" s="1132">
        <v>1</v>
      </c>
      <c r="L270" s="2961"/>
      <c r="M270" s="1127" t="s">
        <v>530</v>
      </c>
      <c r="N270" s="1127" t="s">
        <v>1902</v>
      </c>
    </row>
    <row r="271" spans="1:14" ht="45">
      <c r="A271" s="1123">
        <v>14</v>
      </c>
      <c r="B271" s="1547" t="s">
        <v>2053</v>
      </c>
      <c r="C271" s="1123" t="s">
        <v>160</v>
      </c>
      <c r="D271" s="1118">
        <v>6.41</v>
      </c>
      <c r="E271" s="1123" t="s">
        <v>2054</v>
      </c>
      <c r="F271" s="1123" t="s">
        <v>2039</v>
      </c>
      <c r="G271" s="1132">
        <v>1</v>
      </c>
      <c r="H271" s="2961"/>
      <c r="I271" s="1126" t="s">
        <v>347</v>
      </c>
      <c r="J271" s="2961"/>
      <c r="K271" s="1132">
        <v>1</v>
      </c>
      <c r="L271" s="2961"/>
      <c r="M271" s="1127" t="s">
        <v>530</v>
      </c>
      <c r="N271" s="1127" t="s">
        <v>1902</v>
      </c>
    </row>
    <row r="272" spans="1:14" ht="47.25">
      <c r="A272" s="1123">
        <v>15</v>
      </c>
      <c r="B272" s="1552" t="s">
        <v>2055</v>
      </c>
      <c r="C272" s="1553" t="s">
        <v>160</v>
      </c>
      <c r="D272" s="1554">
        <v>9.14</v>
      </c>
      <c r="E272" s="1123" t="s">
        <v>2056</v>
      </c>
      <c r="F272" s="1123" t="s">
        <v>2057</v>
      </c>
      <c r="G272" s="1132">
        <v>1</v>
      </c>
      <c r="H272" s="2961"/>
      <c r="I272" s="1126" t="s">
        <v>347</v>
      </c>
      <c r="J272" s="2961"/>
      <c r="K272" s="1132">
        <v>1</v>
      </c>
      <c r="L272" s="2961"/>
      <c r="M272" s="1550" t="s">
        <v>530</v>
      </c>
      <c r="N272" s="1127" t="s">
        <v>1902</v>
      </c>
    </row>
    <row r="273" spans="1:14" ht="30">
      <c r="A273" s="1123">
        <v>16</v>
      </c>
      <c r="B273" s="1551" t="s">
        <v>2058</v>
      </c>
      <c r="C273" s="1123" t="s">
        <v>160</v>
      </c>
      <c r="D273" s="1118">
        <v>36.86</v>
      </c>
      <c r="E273" s="1123" t="s">
        <v>2059</v>
      </c>
      <c r="F273" s="1123" t="s">
        <v>2045</v>
      </c>
      <c r="G273" s="1132">
        <v>1</v>
      </c>
      <c r="H273" s="2961"/>
      <c r="I273" s="1126" t="s">
        <v>347</v>
      </c>
      <c r="J273" s="2961"/>
      <c r="K273" s="1132">
        <v>1</v>
      </c>
      <c r="L273" s="2961"/>
      <c r="M273" s="1550" t="s">
        <v>530</v>
      </c>
      <c r="N273" s="1127" t="s">
        <v>1902</v>
      </c>
    </row>
    <row r="274" spans="1:14">
      <c r="A274" s="1123"/>
      <c r="B274" s="3033" t="s">
        <v>165</v>
      </c>
      <c r="C274" s="3034"/>
      <c r="D274" s="1570">
        <v>152.7492339333586</v>
      </c>
      <c r="E274" s="1123"/>
      <c r="F274" s="1123"/>
      <c r="G274" s="1132"/>
      <c r="H274" s="1118"/>
      <c r="I274" s="1126"/>
      <c r="J274" s="1118"/>
      <c r="K274" s="1132"/>
      <c r="L274" s="1118"/>
      <c r="M274" s="1550"/>
      <c r="N274" s="1127"/>
    </row>
    <row r="275" spans="1:14">
      <c r="A275" s="3005" t="s">
        <v>2060</v>
      </c>
      <c r="B275" s="3005"/>
      <c r="C275" s="3005"/>
      <c r="D275" s="3005"/>
      <c r="E275" s="3005"/>
      <c r="F275" s="3005"/>
      <c r="G275" s="3005"/>
      <c r="H275" s="3005"/>
      <c r="I275" s="3005"/>
      <c r="J275" s="3005"/>
      <c r="K275" s="3005"/>
      <c r="L275" s="3005"/>
      <c r="M275" s="3005"/>
      <c r="N275" s="3005"/>
    </row>
    <row r="276" spans="1:14" ht="45">
      <c r="A276" s="1123">
        <v>17</v>
      </c>
      <c r="B276" s="1551" t="s">
        <v>2061</v>
      </c>
      <c r="C276" s="1123" t="s">
        <v>160</v>
      </c>
      <c r="D276" s="1118">
        <v>42.94</v>
      </c>
      <c r="E276" s="1123" t="s">
        <v>2062</v>
      </c>
      <c r="F276" s="1123" t="s">
        <v>2063</v>
      </c>
      <c r="G276" s="1132">
        <v>1</v>
      </c>
      <c r="H276" s="2961">
        <v>222.94</v>
      </c>
      <c r="I276" s="1126" t="s">
        <v>347</v>
      </c>
      <c r="J276" s="2961" t="s">
        <v>347</v>
      </c>
      <c r="K276" s="1132">
        <v>1</v>
      </c>
      <c r="L276" s="2961">
        <v>222.94</v>
      </c>
      <c r="M276" s="1550" t="s">
        <v>530</v>
      </c>
      <c r="N276" s="1127" t="s">
        <v>1902</v>
      </c>
    </row>
    <row r="277" spans="1:14" ht="45">
      <c r="A277" s="1123">
        <v>18</v>
      </c>
      <c r="B277" s="1551" t="s">
        <v>2064</v>
      </c>
      <c r="C277" s="1123" t="s">
        <v>160</v>
      </c>
      <c r="D277" s="1118">
        <v>25.61</v>
      </c>
      <c r="E277" s="1123" t="s">
        <v>2065</v>
      </c>
      <c r="F277" s="1123" t="s">
        <v>451</v>
      </c>
      <c r="G277" s="1132">
        <v>1</v>
      </c>
      <c r="H277" s="2961"/>
      <c r="I277" s="1126" t="s">
        <v>347</v>
      </c>
      <c r="J277" s="2961"/>
      <c r="K277" s="1132">
        <v>1</v>
      </c>
      <c r="L277" s="2961"/>
      <c r="M277" s="1550" t="s">
        <v>530</v>
      </c>
      <c r="N277" s="1127" t="s">
        <v>1902</v>
      </c>
    </row>
    <row r="278" spans="1:14" ht="45">
      <c r="A278" s="1123">
        <v>19</v>
      </c>
      <c r="B278" s="1551" t="s">
        <v>2066</v>
      </c>
      <c r="C278" s="1123" t="s">
        <v>160</v>
      </c>
      <c r="D278" s="1118">
        <v>3.93</v>
      </c>
      <c r="E278" s="1123" t="s">
        <v>2067</v>
      </c>
      <c r="F278" s="1123" t="s">
        <v>2068</v>
      </c>
      <c r="G278" s="1132">
        <v>1</v>
      </c>
      <c r="H278" s="2961"/>
      <c r="I278" s="1126" t="s">
        <v>347</v>
      </c>
      <c r="J278" s="2961"/>
      <c r="K278" s="1132">
        <v>1</v>
      </c>
      <c r="L278" s="2961"/>
      <c r="M278" s="1550" t="s">
        <v>530</v>
      </c>
      <c r="N278" s="1127" t="s">
        <v>1902</v>
      </c>
    </row>
    <row r="279" spans="1:14" ht="45">
      <c r="A279" s="1123">
        <v>20</v>
      </c>
      <c r="B279" s="1551" t="s">
        <v>2069</v>
      </c>
      <c r="C279" s="1123" t="s">
        <v>160</v>
      </c>
      <c r="D279" s="1118">
        <v>58.59</v>
      </c>
      <c r="E279" s="1123" t="s">
        <v>2070</v>
      </c>
      <c r="F279" s="1123" t="s">
        <v>2063</v>
      </c>
      <c r="G279" s="1132">
        <v>1</v>
      </c>
      <c r="H279" s="2961"/>
      <c r="I279" s="1126" t="s">
        <v>347</v>
      </c>
      <c r="J279" s="2961"/>
      <c r="K279" s="1132">
        <v>1</v>
      </c>
      <c r="L279" s="2961"/>
      <c r="M279" s="1550" t="s">
        <v>530</v>
      </c>
      <c r="N279" s="1127" t="s">
        <v>1902</v>
      </c>
    </row>
    <row r="280" spans="1:14" ht="45">
      <c r="A280" s="1123">
        <v>21</v>
      </c>
      <c r="B280" s="1551" t="s">
        <v>2071</v>
      </c>
      <c r="C280" s="1123" t="s">
        <v>160</v>
      </c>
      <c r="D280" s="1118">
        <v>3.65</v>
      </c>
      <c r="E280" s="1123" t="s">
        <v>2072</v>
      </c>
      <c r="F280" s="1123" t="s">
        <v>2044</v>
      </c>
      <c r="G280" s="1132">
        <v>1</v>
      </c>
      <c r="H280" s="2961"/>
      <c r="I280" s="1126" t="s">
        <v>347</v>
      </c>
      <c r="J280" s="2961"/>
      <c r="K280" s="1132">
        <v>1</v>
      </c>
      <c r="L280" s="2961"/>
      <c r="M280" s="1550" t="s">
        <v>530</v>
      </c>
      <c r="N280" s="1127" t="s">
        <v>1902</v>
      </c>
    </row>
    <row r="281" spans="1:14" ht="45">
      <c r="A281" s="1123">
        <v>22</v>
      </c>
      <c r="B281" s="1551" t="s">
        <v>2073</v>
      </c>
      <c r="C281" s="1123" t="s">
        <v>169</v>
      </c>
      <c r="D281" s="1118">
        <v>1.49</v>
      </c>
      <c r="E281" s="1123" t="s">
        <v>2072</v>
      </c>
      <c r="F281" s="1123" t="s">
        <v>2074</v>
      </c>
      <c r="G281" s="1132">
        <v>1</v>
      </c>
      <c r="H281" s="2961"/>
      <c r="I281" s="1126" t="s">
        <v>347</v>
      </c>
      <c r="J281" s="2961"/>
      <c r="K281" s="1132">
        <v>1</v>
      </c>
      <c r="L281" s="2961"/>
      <c r="M281" s="1550" t="s">
        <v>530</v>
      </c>
      <c r="N281" s="1127" t="s">
        <v>1902</v>
      </c>
    </row>
    <row r="282" spans="1:14" ht="45">
      <c r="A282" s="1123">
        <v>23</v>
      </c>
      <c r="B282" s="1551" t="s">
        <v>2075</v>
      </c>
      <c r="C282" s="1123" t="s">
        <v>160</v>
      </c>
      <c r="D282" s="1118">
        <v>5.65</v>
      </c>
      <c r="E282" s="1123" t="s">
        <v>2054</v>
      </c>
      <c r="F282" s="1123" t="s">
        <v>2039</v>
      </c>
      <c r="G282" s="1132">
        <v>1</v>
      </c>
      <c r="H282" s="2961"/>
      <c r="I282" s="1126" t="s">
        <v>347</v>
      </c>
      <c r="J282" s="2961"/>
      <c r="K282" s="1132">
        <v>1</v>
      </c>
      <c r="L282" s="2961"/>
      <c r="M282" s="1550" t="s">
        <v>530</v>
      </c>
      <c r="N282" s="1127" t="s">
        <v>1902</v>
      </c>
    </row>
    <row r="283" spans="1:14" ht="60">
      <c r="A283" s="1123">
        <v>24</v>
      </c>
      <c r="B283" s="1551" t="s">
        <v>2076</v>
      </c>
      <c r="C283" s="1123" t="s">
        <v>160</v>
      </c>
      <c r="D283" s="1118">
        <v>7.89</v>
      </c>
      <c r="E283" s="1123" t="s">
        <v>2077</v>
      </c>
      <c r="F283" s="1123" t="s">
        <v>2078</v>
      </c>
      <c r="G283" s="1132">
        <v>1</v>
      </c>
      <c r="H283" s="2961"/>
      <c r="I283" s="1126" t="s">
        <v>347</v>
      </c>
      <c r="J283" s="2961"/>
      <c r="K283" s="1132">
        <v>1</v>
      </c>
      <c r="L283" s="2961"/>
      <c r="M283" s="1550" t="s">
        <v>530</v>
      </c>
      <c r="N283" s="1127" t="s">
        <v>1902</v>
      </c>
    </row>
    <row r="284" spans="1:14" ht="45">
      <c r="A284" s="1123">
        <v>25</v>
      </c>
      <c r="B284" s="1551" t="s">
        <v>2079</v>
      </c>
      <c r="C284" s="1123" t="s">
        <v>160</v>
      </c>
      <c r="D284" s="1118">
        <v>6.63</v>
      </c>
      <c r="E284" s="1123" t="s">
        <v>2080</v>
      </c>
      <c r="F284" s="1123" t="s">
        <v>2038</v>
      </c>
      <c r="G284" s="1132">
        <v>1</v>
      </c>
      <c r="H284" s="2961"/>
      <c r="I284" s="1126" t="s">
        <v>347</v>
      </c>
      <c r="J284" s="2961"/>
      <c r="K284" s="1132">
        <v>1</v>
      </c>
      <c r="L284" s="2961"/>
      <c r="M284" s="1550" t="s">
        <v>530</v>
      </c>
      <c r="N284" s="1127" t="s">
        <v>1902</v>
      </c>
    </row>
    <row r="285" spans="1:14" ht="45">
      <c r="A285" s="1123">
        <v>26</v>
      </c>
      <c r="B285" s="1551" t="s">
        <v>2081</v>
      </c>
      <c r="C285" s="1123" t="s">
        <v>160</v>
      </c>
      <c r="D285" s="1118">
        <v>1.83</v>
      </c>
      <c r="E285" s="1123" t="s">
        <v>2082</v>
      </c>
      <c r="F285" s="1123" t="s">
        <v>2083</v>
      </c>
      <c r="G285" s="1132">
        <v>1</v>
      </c>
      <c r="H285" s="2961"/>
      <c r="I285" s="1126" t="s">
        <v>347</v>
      </c>
      <c r="J285" s="2961"/>
      <c r="K285" s="1132">
        <v>1</v>
      </c>
      <c r="L285" s="2961"/>
      <c r="M285" s="1550" t="s">
        <v>530</v>
      </c>
      <c r="N285" s="1127" t="s">
        <v>1902</v>
      </c>
    </row>
    <row r="286" spans="1:14" ht="45">
      <c r="A286" s="1123">
        <v>27</v>
      </c>
      <c r="B286" s="1551" t="s">
        <v>2084</v>
      </c>
      <c r="C286" s="1123" t="s">
        <v>160</v>
      </c>
      <c r="D286" s="1118">
        <v>3.33</v>
      </c>
      <c r="E286" s="1123" t="s">
        <v>2085</v>
      </c>
      <c r="F286" s="1123" t="s">
        <v>451</v>
      </c>
      <c r="G286" s="1132">
        <v>1</v>
      </c>
      <c r="H286" s="2961">
        <v>222.94</v>
      </c>
      <c r="I286" s="1126" t="s">
        <v>347</v>
      </c>
      <c r="J286" s="2961" t="s">
        <v>347</v>
      </c>
      <c r="K286" s="1132">
        <v>1</v>
      </c>
      <c r="L286" s="2961">
        <v>222.94</v>
      </c>
      <c r="M286" s="1550" t="s">
        <v>530</v>
      </c>
      <c r="N286" s="1127" t="s">
        <v>1902</v>
      </c>
    </row>
    <row r="287" spans="1:14" ht="45">
      <c r="A287" s="1123">
        <v>28</v>
      </c>
      <c r="B287" s="1551" t="s">
        <v>2086</v>
      </c>
      <c r="C287" s="1123" t="s">
        <v>160</v>
      </c>
      <c r="D287" s="1118">
        <v>5.6</v>
      </c>
      <c r="E287" s="1123" t="s">
        <v>2080</v>
      </c>
      <c r="F287" s="1123" t="s">
        <v>2038</v>
      </c>
      <c r="G287" s="1132">
        <v>1</v>
      </c>
      <c r="H287" s="2961"/>
      <c r="I287" s="1126" t="s">
        <v>347</v>
      </c>
      <c r="J287" s="2961"/>
      <c r="K287" s="1132">
        <v>1</v>
      </c>
      <c r="L287" s="2961"/>
      <c r="M287" s="1550" t="s">
        <v>530</v>
      </c>
      <c r="N287" s="1127" t="s">
        <v>1902</v>
      </c>
    </row>
    <row r="288" spans="1:14" ht="45">
      <c r="A288" s="1123">
        <v>29</v>
      </c>
      <c r="B288" s="1551" t="s">
        <v>2087</v>
      </c>
      <c r="C288" s="1123" t="s">
        <v>160</v>
      </c>
      <c r="D288" s="1118">
        <v>0.97</v>
      </c>
      <c r="E288" s="1123" t="s">
        <v>2088</v>
      </c>
      <c r="F288" s="1123" t="s">
        <v>2089</v>
      </c>
      <c r="G288" s="1132">
        <v>1</v>
      </c>
      <c r="H288" s="2961"/>
      <c r="I288" s="1126" t="s">
        <v>347</v>
      </c>
      <c r="J288" s="2961"/>
      <c r="K288" s="1132">
        <v>1</v>
      </c>
      <c r="L288" s="2961"/>
      <c r="M288" s="1550" t="s">
        <v>530</v>
      </c>
      <c r="N288" s="1127" t="s">
        <v>1902</v>
      </c>
    </row>
    <row r="289" spans="1:14" ht="60">
      <c r="A289" s="1123">
        <v>30</v>
      </c>
      <c r="B289" s="1551" t="s">
        <v>2090</v>
      </c>
      <c r="C289" s="1123" t="s">
        <v>160</v>
      </c>
      <c r="D289" s="1118">
        <v>2.98</v>
      </c>
      <c r="E289" s="1123" t="s">
        <v>2044</v>
      </c>
      <c r="F289" s="1123" t="s">
        <v>2091</v>
      </c>
      <c r="G289" s="1132">
        <v>1</v>
      </c>
      <c r="H289" s="2961"/>
      <c r="I289" s="1126" t="s">
        <v>347</v>
      </c>
      <c r="J289" s="2961"/>
      <c r="K289" s="1132">
        <v>1</v>
      </c>
      <c r="L289" s="2961"/>
      <c r="M289" s="1550" t="s">
        <v>530</v>
      </c>
      <c r="N289" s="1127" t="s">
        <v>1902</v>
      </c>
    </row>
    <row r="290" spans="1:14" ht="45">
      <c r="A290" s="1123">
        <v>31</v>
      </c>
      <c r="B290" s="1551" t="s">
        <v>2092</v>
      </c>
      <c r="C290" s="1123" t="s">
        <v>160</v>
      </c>
      <c r="D290" s="1118">
        <v>6.56</v>
      </c>
      <c r="E290" s="1123" t="s">
        <v>2093</v>
      </c>
      <c r="F290" s="1123" t="s">
        <v>2063</v>
      </c>
      <c r="G290" s="1132">
        <v>1</v>
      </c>
      <c r="H290" s="2961"/>
      <c r="I290" s="1126" t="s">
        <v>347</v>
      </c>
      <c r="J290" s="2961"/>
      <c r="K290" s="1132">
        <v>1</v>
      </c>
      <c r="L290" s="2961"/>
      <c r="M290" s="1550" t="s">
        <v>530</v>
      </c>
      <c r="N290" s="1127" t="s">
        <v>1902</v>
      </c>
    </row>
    <row r="291" spans="1:14" ht="30">
      <c r="A291" s="1123">
        <v>32</v>
      </c>
      <c r="B291" s="1551" t="s">
        <v>2094</v>
      </c>
      <c r="C291" s="1123" t="s">
        <v>160</v>
      </c>
      <c r="D291" s="1118">
        <v>9.3800000000000008</v>
      </c>
      <c r="E291" s="1123" t="s">
        <v>2095</v>
      </c>
      <c r="F291" s="1123" t="s">
        <v>2047</v>
      </c>
      <c r="G291" s="1132">
        <v>1</v>
      </c>
      <c r="H291" s="2961"/>
      <c r="I291" s="1126" t="s">
        <v>347</v>
      </c>
      <c r="J291" s="2961"/>
      <c r="K291" s="1132">
        <v>1</v>
      </c>
      <c r="L291" s="2961"/>
      <c r="M291" s="1550" t="s">
        <v>530</v>
      </c>
      <c r="N291" s="1127" t="s">
        <v>1902</v>
      </c>
    </row>
    <row r="292" spans="1:14" ht="45">
      <c r="A292" s="1123">
        <v>33</v>
      </c>
      <c r="B292" s="1551" t="s">
        <v>2096</v>
      </c>
      <c r="C292" s="1123" t="s">
        <v>160</v>
      </c>
      <c r="D292" s="1118">
        <v>8.81</v>
      </c>
      <c r="E292" s="1123" t="s">
        <v>2097</v>
      </c>
      <c r="F292" s="1123" t="s">
        <v>2098</v>
      </c>
      <c r="G292" s="1132">
        <v>1</v>
      </c>
      <c r="H292" s="2961"/>
      <c r="I292" s="1126" t="s">
        <v>347</v>
      </c>
      <c r="J292" s="2961"/>
      <c r="K292" s="1132">
        <v>1</v>
      </c>
      <c r="L292" s="2961"/>
      <c r="M292" s="1550" t="s">
        <v>530</v>
      </c>
      <c r="N292" s="1127" t="s">
        <v>1902</v>
      </c>
    </row>
    <row r="293" spans="1:14" ht="45">
      <c r="A293" s="1123">
        <v>34</v>
      </c>
      <c r="B293" s="1551" t="s">
        <v>2099</v>
      </c>
      <c r="C293" s="1123" t="s">
        <v>160</v>
      </c>
      <c r="D293" s="1118">
        <v>3.51</v>
      </c>
      <c r="E293" s="1123" t="s">
        <v>2062</v>
      </c>
      <c r="F293" s="1123" t="s">
        <v>2100</v>
      </c>
      <c r="G293" s="1132">
        <v>1</v>
      </c>
      <c r="H293" s="2961"/>
      <c r="I293" s="1126" t="s">
        <v>347</v>
      </c>
      <c r="J293" s="2961"/>
      <c r="K293" s="1132">
        <v>1</v>
      </c>
      <c r="L293" s="2961"/>
      <c r="M293" s="1550" t="s">
        <v>530</v>
      </c>
      <c r="N293" s="1127" t="s">
        <v>1902</v>
      </c>
    </row>
    <row r="294" spans="1:14" ht="45">
      <c r="A294" s="1123">
        <v>35</v>
      </c>
      <c r="B294" s="1551" t="s">
        <v>2101</v>
      </c>
      <c r="C294" s="1123" t="s">
        <v>160</v>
      </c>
      <c r="D294" s="1118">
        <v>4.22</v>
      </c>
      <c r="E294" s="1123" t="s">
        <v>2097</v>
      </c>
      <c r="F294" s="1123" t="s">
        <v>2032</v>
      </c>
      <c r="G294" s="1132">
        <v>1</v>
      </c>
      <c r="H294" s="2961"/>
      <c r="I294" s="1126" t="s">
        <v>347</v>
      </c>
      <c r="J294" s="2961"/>
      <c r="K294" s="1132">
        <v>1</v>
      </c>
      <c r="L294" s="2961"/>
      <c r="M294" s="1550" t="s">
        <v>530</v>
      </c>
      <c r="N294" s="1127" t="s">
        <v>1902</v>
      </c>
    </row>
    <row r="295" spans="1:14" ht="45">
      <c r="A295" s="1123">
        <v>36</v>
      </c>
      <c r="B295" s="1551" t="s">
        <v>2102</v>
      </c>
      <c r="C295" s="1123" t="s">
        <v>160</v>
      </c>
      <c r="D295" s="1118">
        <v>3.09</v>
      </c>
      <c r="E295" s="1123" t="s">
        <v>2070</v>
      </c>
      <c r="F295" s="1123" t="s">
        <v>2103</v>
      </c>
      <c r="G295" s="1132">
        <v>1</v>
      </c>
      <c r="H295" s="3145" t="s">
        <v>347</v>
      </c>
      <c r="I295" s="1126" t="s">
        <v>347</v>
      </c>
      <c r="J295" s="2961" t="s">
        <v>347</v>
      </c>
      <c r="K295" s="1557">
        <v>1</v>
      </c>
      <c r="L295" s="2961" t="s">
        <v>347</v>
      </c>
      <c r="M295" s="1550" t="s">
        <v>530</v>
      </c>
      <c r="N295" s="1127" t="s">
        <v>1902</v>
      </c>
    </row>
    <row r="296" spans="1:14" ht="45">
      <c r="A296" s="1123">
        <v>37</v>
      </c>
      <c r="B296" s="1551" t="s">
        <v>2104</v>
      </c>
      <c r="C296" s="1123" t="s">
        <v>160</v>
      </c>
      <c r="D296" s="1118">
        <v>0.49</v>
      </c>
      <c r="E296" s="1123" t="s">
        <v>2097</v>
      </c>
      <c r="F296" s="1123" t="s">
        <v>2100</v>
      </c>
      <c r="G296" s="1132">
        <v>1</v>
      </c>
      <c r="H296" s="3145"/>
      <c r="I296" s="1126" t="s">
        <v>347</v>
      </c>
      <c r="J296" s="2961"/>
      <c r="K296" s="1132">
        <v>1</v>
      </c>
      <c r="L296" s="2961"/>
      <c r="M296" s="1550" t="s">
        <v>530</v>
      </c>
      <c r="N296" s="1127" t="s">
        <v>1902</v>
      </c>
    </row>
    <row r="297" spans="1:14" ht="60">
      <c r="A297" s="1123">
        <v>38</v>
      </c>
      <c r="B297" s="1551" t="s">
        <v>2105</v>
      </c>
      <c r="C297" s="1123" t="s">
        <v>160</v>
      </c>
      <c r="D297" s="1118">
        <v>16.850000000000001</v>
      </c>
      <c r="E297" s="1123" t="s">
        <v>2044</v>
      </c>
      <c r="F297" s="1123" t="s">
        <v>2103</v>
      </c>
      <c r="G297" s="1132">
        <v>1</v>
      </c>
      <c r="H297" s="3145"/>
      <c r="I297" s="1126" t="s">
        <v>347</v>
      </c>
      <c r="J297" s="2961"/>
      <c r="K297" s="1132">
        <v>1</v>
      </c>
      <c r="L297" s="2961"/>
      <c r="M297" s="1550" t="s">
        <v>530</v>
      </c>
      <c r="N297" s="1127" t="s">
        <v>1902</v>
      </c>
    </row>
    <row r="298" spans="1:14">
      <c r="A298" s="1123"/>
      <c r="B298" s="3033" t="s">
        <v>165</v>
      </c>
      <c r="C298" s="3034"/>
      <c r="D298" s="1570">
        <v>224</v>
      </c>
      <c r="E298" s="1123"/>
      <c r="F298" s="1123"/>
      <c r="G298" s="1132"/>
      <c r="H298" s="1126"/>
      <c r="I298" s="1126"/>
      <c r="J298" s="1118"/>
      <c r="K298" s="1132"/>
      <c r="L298" s="1118"/>
      <c r="M298" s="1550"/>
      <c r="N298" s="1127"/>
    </row>
    <row r="299" spans="1:14">
      <c r="A299" s="3005" t="s">
        <v>2106</v>
      </c>
      <c r="B299" s="3005"/>
      <c r="C299" s="3005"/>
      <c r="D299" s="3005"/>
      <c r="E299" s="3005"/>
      <c r="F299" s="3005"/>
      <c r="G299" s="3005"/>
      <c r="H299" s="3005"/>
      <c r="I299" s="3005"/>
      <c r="J299" s="3005"/>
      <c r="K299" s="3005"/>
      <c r="L299" s="3005"/>
      <c r="M299" s="3005"/>
      <c r="N299" s="3005"/>
    </row>
    <row r="300" spans="1:14" ht="30">
      <c r="A300" s="1123">
        <v>39</v>
      </c>
      <c r="B300" s="1461" t="s">
        <v>2107</v>
      </c>
      <c r="C300" s="1123" t="s">
        <v>160</v>
      </c>
      <c r="D300" s="1118">
        <v>70</v>
      </c>
      <c r="E300" s="1123" t="s">
        <v>2108</v>
      </c>
      <c r="F300" s="1123" t="s">
        <v>2109</v>
      </c>
      <c r="G300" s="1126">
        <v>1</v>
      </c>
      <c r="H300" s="1126" t="s">
        <v>347</v>
      </c>
      <c r="I300" s="1126" t="s">
        <v>347</v>
      </c>
      <c r="J300" s="1118"/>
      <c r="K300" s="1126">
        <v>1</v>
      </c>
      <c r="L300" s="1118"/>
      <c r="M300" s="1550" t="s">
        <v>530</v>
      </c>
      <c r="N300" s="1127" t="s">
        <v>1902</v>
      </c>
    </row>
    <row r="301" spans="1:14" ht="16.5">
      <c r="A301" s="3032" t="s">
        <v>2110</v>
      </c>
      <c r="B301" s="3032"/>
      <c r="C301" s="3032"/>
      <c r="D301" s="3032"/>
      <c r="E301" s="3032"/>
      <c r="F301" s="3032"/>
      <c r="G301" s="3032"/>
      <c r="H301" s="3032"/>
      <c r="I301" s="3032"/>
      <c r="J301" s="3032"/>
      <c r="K301" s="3032"/>
      <c r="L301" s="3032"/>
      <c r="M301" s="3032"/>
      <c r="N301" s="3032"/>
    </row>
    <row r="302" spans="1:14">
      <c r="A302" s="3005" t="s">
        <v>2111</v>
      </c>
      <c r="B302" s="3005"/>
      <c r="C302" s="3005"/>
      <c r="D302" s="3005"/>
      <c r="E302" s="3005"/>
      <c r="F302" s="3005"/>
      <c r="G302" s="3005"/>
      <c r="H302" s="3005"/>
      <c r="I302" s="3005"/>
      <c r="J302" s="3005"/>
      <c r="K302" s="3005"/>
      <c r="L302" s="3005"/>
      <c r="M302" s="3005"/>
      <c r="N302" s="3005"/>
    </row>
    <row r="303" spans="1:14" ht="57">
      <c r="A303" s="2865">
        <v>40</v>
      </c>
      <c r="B303" s="1559" t="s">
        <v>2112</v>
      </c>
      <c r="C303" s="1123"/>
      <c r="D303" s="1560"/>
      <c r="E303" s="1561"/>
      <c r="F303" s="1561"/>
      <c r="G303" s="1562"/>
      <c r="H303" s="1132"/>
      <c r="I303" s="1562"/>
      <c r="J303" s="1130"/>
      <c r="K303" s="1562"/>
      <c r="L303" s="1130"/>
      <c r="M303" s="1541"/>
      <c r="N303" s="1563"/>
    </row>
    <row r="304" spans="1:14" ht="30">
      <c r="A304" s="2865"/>
      <c r="B304" s="1541" t="s">
        <v>2113</v>
      </c>
      <c r="C304" s="1123" t="s">
        <v>160</v>
      </c>
      <c r="D304" s="1560">
        <v>57.8</v>
      </c>
      <c r="E304" s="1564" t="s">
        <v>2114</v>
      </c>
      <c r="F304" s="1564" t="s">
        <v>2115</v>
      </c>
      <c r="G304" s="1565">
        <v>1</v>
      </c>
      <c r="H304" s="2866">
        <v>154.88999999999999</v>
      </c>
      <c r="I304" s="1565" t="s">
        <v>347</v>
      </c>
      <c r="J304" s="3048" t="s">
        <v>347</v>
      </c>
      <c r="K304" s="1565">
        <v>1</v>
      </c>
      <c r="L304" s="2866">
        <v>154.88999999999999</v>
      </c>
      <c r="M304" s="1127" t="s">
        <v>530</v>
      </c>
      <c r="N304" s="1127" t="s">
        <v>1902</v>
      </c>
    </row>
    <row r="305" spans="1:14" ht="30">
      <c r="A305" s="2865"/>
      <c r="B305" s="1541" t="s">
        <v>2116</v>
      </c>
      <c r="C305" s="1123" t="s">
        <v>160</v>
      </c>
      <c r="D305" s="1566">
        <v>1.57</v>
      </c>
      <c r="E305" s="1564" t="s">
        <v>2114</v>
      </c>
      <c r="F305" s="1564" t="s">
        <v>2115</v>
      </c>
      <c r="G305" s="1565">
        <v>1</v>
      </c>
      <c r="H305" s="2866"/>
      <c r="I305" s="1565" t="s">
        <v>347</v>
      </c>
      <c r="J305" s="3048"/>
      <c r="K305" s="1565">
        <v>1</v>
      </c>
      <c r="L305" s="2866"/>
      <c r="M305" s="1127" t="s">
        <v>530</v>
      </c>
      <c r="N305" s="1127" t="s">
        <v>1902</v>
      </c>
    </row>
    <row r="306" spans="1:14" ht="30">
      <c r="A306" s="2865"/>
      <c r="B306" s="1541" t="s">
        <v>2117</v>
      </c>
      <c r="C306" s="1127" t="s">
        <v>162</v>
      </c>
      <c r="D306" s="1566">
        <v>20.83</v>
      </c>
      <c r="E306" s="1564" t="s">
        <v>2114</v>
      </c>
      <c r="F306" s="1564" t="s">
        <v>2115</v>
      </c>
      <c r="G306" s="1565">
        <v>1</v>
      </c>
      <c r="H306" s="2866"/>
      <c r="I306" s="1565" t="s">
        <v>347</v>
      </c>
      <c r="J306" s="3048"/>
      <c r="K306" s="1565">
        <v>1</v>
      </c>
      <c r="L306" s="2866"/>
      <c r="M306" s="1127" t="s">
        <v>530</v>
      </c>
      <c r="N306" s="1127" t="s">
        <v>1902</v>
      </c>
    </row>
    <row r="307" spans="1:14" ht="42.75">
      <c r="A307" s="2865">
        <v>41</v>
      </c>
      <c r="B307" s="1559" t="s">
        <v>2118</v>
      </c>
      <c r="C307" s="1123"/>
      <c r="D307" s="1560"/>
      <c r="E307" s="1564"/>
      <c r="F307" s="1564"/>
      <c r="G307" s="1562"/>
      <c r="H307" s="2866"/>
      <c r="I307" s="1562"/>
      <c r="J307" s="3048"/>
      <c r="K307" s="1562"/>
      <c r="L307" s="2866"/>
      <c r="M307" s="1127"/>
      <c r="N307" s="1567"/>
    </row>
    <row r="308" spans="1:14" ht="30">
      <c r="A308" s="2865"/>
      <c r="B308" s="1541" t="s">
        <v>2119</v>
      </c>
      <c r="C308" s="1123" t="s">
        <v>17</v>
      </c>
      <c r="D308" s="1560">
        <v>69.540000000000006</v>
      </c>
      <c r="E308" s="1564" t="s">
        <v>2114</v>
      </c>
      <c r="F308" s="1564" t="s">
        <v>2115</v>
      </c>
      <c r="G308" s="1565">
        <v>1</v>
      </c>
      <c r="H308" s="2866"/>
      <c r="I308" s="1565" t="s">
        <v>347</v>
      </c>
      <c r="J308" s="3048"/>
      <c r="K308" s="1565">
        <v>1</v>
      </c>
      <c r="L308" s="2866"/>
      <c r="M308" s="1127" t="s">
        <v>530</v>
      </c>
      <c r="N308" s="1127" t="s">
        <v>1902</v>
      </c>
    </row>
    <row r="309" spans="1:14" ht="30">
      <c r="A309" s="2865"/>
      <c r="B309" s="1541" t="s">
        <v>2120</v>
      </c>
      <c r="C309" s="1123" t="s">
        <v>160</v>
      </c>
      <c r="D309" s="1560">
        <v>5.2</v>
      </c>
      <c r="E309" s="1564" t="s">
        <v>2114</v>
      </c>
      <c r="F309" s="1564" t="s">
        <v>2115</v>
      </c>
      <c r="G309" s="1565">
        <v>1</v>
      </c>
      <c r="H309" s="2866"/>
      <c r="I309" s="1565" t="s">
        <v>347</v>
      </c>
      <c r="J309" s="3048"/>
      <c r="K309" s="1565">
        <v>1</v>
      </c>
      <c r="L309" s="2866"/>
      <c r="M309" s="1127" t="s">
        <v>530</v>
      </c>
      <c r="N309" s="1127" t="s">
        <v>1902</v>
      </c>
    </row>
    <row r="310" spans="1:14">
      <c r="A310" s="1127"/>
      <c r="B310" s="3003" t="s">
        <v>165</v>
      </c>
      <c r="C310" s="3004"/>
      <c r="D310" s="1623">
        <v>154.94</v>
      </c>
      <c r="E310" s="1564"/>
      <c r="F310" s="1564"/>
      <c r="G310" s="1565"/>
      <c r="H310" s="1147"/>
      <c r="I310" s="1565"/>
      <c r="J310" s="1148"/>
      <c r="K310" s="1565"/>
      <c r="L310" s="1151"/>
      <c r="M310" s="1127"/>
      <c r="N310" s="1127"/>
    </row>
    <row r="311" spans="1:14">
      <c r="A311" s="3005" t="s">
        <v>2121</v>
      </c>
      <c r="B311" s="3005"/>
      <c r="C311" s="3005"/>
      <c r="D311" s="3005"/>
      <c r="E311" s="3005"/>
      <c r="F311" s="3005"/>
      <c r="G311" s="3005"/>
      <c r="H311" s="3005"/>
      <c r="I311" s="3005"/>
      <c r="J311" s="3005"/>
      <c r="K311" s="3005"/>
      <c r="L311" s="3005"/>
      <c r="M311" s="3005"/>
      <c r="N311" s="3005"/>
    </row>
    <row r="312" spans="1:14" ht="30">
      <c r="A312" s="2865">
        <v>42</v>
      </c>
      <c r="B312" s="1541" t="s">
        <v>2122</v>
      </c>
      <c r="C312" s="1123" t="s">
        <v>17</v>
      </c>
      <c r="D312" s="1118">
        <v>134.74</v>
      </c>
      <c r="E312" s="1564" t="s">
        <v>2114</v>
      </c>
      <c r="F312" s="1564" t="s">
        <v>2115</v>
      </c>
      <c r="G312" s="1562">
        <v>1</v>
      </c>
      <c r="H312" s="3006">
        <v>170.24</v>
      </c>
      <c r="I312" s="1562" t="s">
        <v>347</v>
      </c>
      <c r="J312" s="3042" t="s">
        <v>347</v>
      </c>
      <c r="K312" s="1562">
        <v>1</v>
      </c>
      <c r="L312" s="3045">
        <v>170.24</v>
      </c>
      <c r="M312" s="1127" t="s">
        <v>2123</v>
      </c>
      <c r="N312" s="1127" t="s">
        <v>1902</v>
      </c>
    </row>
    <row r="313" spans="1:14" ht="28.5">
      <c r="A313" s="2865"/>
      <c r="B313" s="1559" t="s">
        <v>2124</v>
      </c>
      <c r="C313" s="1123"/>
      <c r="D313" s="1560"/>
      <c r="E313" s="1564"/>
      <c r="F313" s="1564"/>
      <c r="G313" s="1126"/>
      <c r="H313" s="3007"/>
      <c r="I313" s="1562"/>
      <c r="J313" s="3043"/>
      <c r="K313" s="1126"/>
      <c r="L313" s="3046"/>
      <c r="M313" s="1127"/>
      <c r="N313" s="1567"/>
    </row>
    <row r="314" spans="1:14">
      <c r="A314" s="2865"/>
      <c r="B314" s="1556" t="s">
        <v>2125</v>
      </c>
      <c r="C314" s="1123" t="s">
        <v>162</v>
      </c>
      <c r="D314" s="1118">
        <v>11.5</v>
      </c>
      <c r="E314" s="1564" t="s">
        <v>2114</v>
      </c>
      <c r="F314" s="1564" t="s">
        <v>2115</v>
      </c>
      <c r="G314" s="1562">
        <v>1</v>
      </c>
      <c r="H314" s="3007"/>
      <c r="I314" s="1562" t="s">
        <v>347</v>
      </c>
      <c r="J314" s="3043"/>
      <c r="K314" s="1562">
        <v>1</v>
      </c>
      <c r="L314" s="3046"/>
      <c r="M314" s="1127" t="s">
        <v>2123</v>
      </c>
      <c r="N314" s="1127" t="s">
        <v>1902</v>
      </c>
    </row>
    <row r="315" spans="1:14" ht="28.5">
      <c r="A315" s="2865"/>
      <c r="B315" s="1559" t="s">
        <v>2126</v>
      </c>
      <c r="C315" s="1123"/>
      <c r="D315" s="1118"/>
      <c r="E315" s="1564"/>
      <c r="F315" s="1564"/>
      <c r="G315" s="1562"/>
      <c r="H315" s="3007"/>
      <c r="I315" s="1562"/>
      <c r="J315" s="3043"/>
      <c r="K315" s="1562"/>
      <c r="L315" s="3046"/>
      <c r="M315" s="1127"/>
      <c r="N315" s="1567"/>
    </row>
    <row r="316" spans="1:14" ht="30">
      <c r="A316" s="2865"/>
      <c r="B316" s="1541" t="s">
        <v>2127</v>
      </c>
      <c r="C316" s="1123" t="s">
        <v>160</v>
      </c>
      <c r="D316" s="1118">
        <v>10</v>
      </c>
      <c r="E316" s="1564" t="s">
        <v>2114</v>
      </c>
      <c r="F316" s="1564" t="s">
        <v>2115</v>
      </c>
      <c r="G316" s="1562">
        <v>1</v>
      </c>
      <c r="H316" s="3007"/>
      <c r="I316" s="1562" t="s">
        <v>347</v>
      </c>
      <c r="J316" s="3043"/>
      <c r="K316" s="1562">
        <v>1</v>
      </c>
      <c r="L316" s="3046"/>
      <c r="M316" s="1127" t="s">
        <v>21</v>
      </c>
      <c r="N316" s="1127" t="s">
        <v>1902</v>
      </c>
    </row>
    <row r="317" spans="1:14" ht="30">
      <c r="A317" s="2865"/>
      <c r="B317" s="1541" t="s">
        <v>2128</v>
      </c>
      <c r="C317" s="1123" t="s">
        <v>160</v>
      </c>
      <c r="D317" s="1118">
        <v>14</v>
      </c>
      <c r="E317" s="1564" t="s">
        <v>2114</v>
      </c>
      <c r="F317" s="1564" t="s">
        <v>2115</v>
      </c>
      <c r="G317" s="1562" t="s">
        <v>347</v>
      </c>
      <c r="H317" s="3008"/>
      <c r="I317" s="1562" t="s">
        <v>347</v>
      </c>
      <c r="J317" s="3044"/>
      <c r="K317" s="1562" t="s">
        <v>347</v>
      </c>
      <c r="L317" s="3047"/>
      <c r="M317" s="1127" t="s">
        <v>602</v>
      </c>
      <c r="N317" s="1567"/>
    </row>
    <row r="318" spans="1:14">
      <c r="A318" s="1127"/>
      <c r="B318" s="3003" t="s">
        <v>165</v>
      </c>
      <c r="C318" s="3004"/>
      <c r="D318" s="1570">
        <v>170.24</v>
      </c>
      <c r="E318" s="1564"/>
      <c r="F318" s="1564"/>
      <c r="G318" s="1562"/>
      <c r="H318" s="1159"/>
      <c r="I318" s="1562"/>
      <c r="J318" s="1149"/>
      <c r="K318" s="1562"/>
      <c r="L318" s="1150"/>
      <c r="M318" s="1127"/>
      <c r="N318" s="1567"/>
    </row>
    <row r="319" spans="1:14">
      <c r="A319" s="1129" t="s">
        <v>2129</v>
      </c>
      <c r="B319" s="1568"/>
      <c r="C319" s="1155"/>
      <c r="D319" s="1155"/>
      <c r="E319" s="1564"/>
      <c r="F319" s="1564"/>
      <c r="G319" s="1569"/>
      <c r="H319" s="1569"/>
      <c r="I319" s="1569"/>
      <c r="J319" s="1570"/>
      <c r="K319" s="1569"/>
      <c r="L319" s="1570"/>
      <c r="M319" s="1127"/>
      <c r="N319" s="1567"/>
    </row>
    <row r="320" spans="1:14" ht="28.5">
      <c r="A320" s="2865">
        <v>43</v>
      </c>
      <c r="B320" s="1559" t="s">
        <v>2130</v>
      </c>
      <c r="C320" s="1123"/>
      <c r="D320" s="1571"/>
      <c r="E320" s="1564"/>
      <c r="F320" s="1564"/>
      <c r="G320" s="1562"/>
      <c r="H320" s="2963">
        <v>261.48</v>
      </c>
      <c r="I320" s="1562"/>
      <c r="J320" s="2960" t="s">
        <v>347</v>
      </c>
      <c r="K320" s="1562"/>
      <c r="L320" s="2963">
        <v>261.48</v>
      </c>
      <c r="M320" s="1127"/>
      <c r="N320" s="1567"/>
    </row>
    <row r="321" spans="1:14" ht="30">
      <c r="A321" s="2865"/>
      <c r="B321" s="1541" t="s">
        <v>2131</v>
      </c>
      <c r="C321" s="1123" t="s">
        <v>17</v>
      </c>
      <c r="D321" s="1572">
        <v>36.01</v>
      </c>
      <c r="E321" s="1564" t="s">
        <v>2114</v>
      </c>
      <c r="F321" s="1564" t="s">
        <v>2115</v>
      </c>
      <c r="G321" s="1562">
        <v>1</v>
      </c>
      <c r="H321" s="2963"/>
      <c r="I321" s="1562" t="s">
        <v>347</v>
      </c>
      <c r="J321" s="2960"/>
      <c r="K321" s="1562">
        <v>1</v>
      </c>
      <c r="L321" s="2963"/>
      <c r="M321" s="1127" t="s">
        <v>530</v>
      </c>
      <c r="N321" s="1127" t="s">
        <v>1902</v>
      </c>
    </row>
    <row r="322" spans="1:14" ht="30">
      <c r="A322" s="2865"/>
      <c r="B322" s="1541" t="s">
        <v>2132</v>
      </c>
      <c r="C322" s="1123" t="s">
        <v>2133</v>
      </c>
      <c r="D322" s="3162">
        <v>59.39</v>
      </c>
      <c r="E322" s="1564"/>
      <c r="F322" s="1564"/>
      <c r="G322" s="1562">
        <v>1</v>
      </c>
      <c r="H322" s="2963"/>
      <c r="I322" s="1562" t="s">
        <v>347</v>
      </c>
      <c r="J322" s="2960"/>
      <c r="K322" s="1562">
        <v>1</v>
      </c>
      <c r="L322" s="2963"/>
      <c r="M322" s="1127" t="s">
        <v>530</v>
      </c>
      <c r="N322" s="1127" t="s">
        <v>1902</v>
      </c>
    </row>
    <row r="323" spans="1:14" ht="30">
      <c r="A323" s="2865"/>
      <c r="B323" s="1541" t="s">
        <v>2134</v>
      </c>
      <c r="C323" s="1123" t="s">
        <v>162</v>
      </c>
      <c r="D323" s="3163"/>
      <c r="E323" s="1564" t="s">
        <v>2114</v>
      </c>
      <c r="F323" s="1564" t="s">
        <v>2115</v>
      </c>
      <c r="G323" s="1562" t="s">
        <v>347</v>
      </c>
      <c r="H323" s="2963"/>
      <c r="I323" s="1562" t="s">
        <v>347</v>
      </c>
      <c r="J323" s="2960"/>
      <c r="K323" s="1562" t="s">
        <v>347</v>
      </c>
      <c r="L323" s="2963"/>
      <c r="M323" s="1127" t="s">
        <v>602</v>
      </c>
      <c r="N323" s="1567"/>
    </row>
    <row r="324" spans="1:14" ht="30">
      <c r="A324" s="2865"/>
      <c r="B324" s="1541" t="s">
        <v>2126</v>
      </c>
      <c r="C324" s="1123"/>
      <c r="D324" s="1572"/>
      <c r="E324" s="1564"/>
      <c r="F324" s="1564"/>
      <c r="G324" s="1562">
        <v>1</v>
      </c>
      <c r="H324" s="2963"/>
      <c r="I324" s="1562" t="s">
        <v>347</v>
      </c>
      <c r="J324" s="2960"/>
      <c r="K324" s="1562">
        <v>1</v>
      </c>
      <c r="L324" s="2963"/>
      <c r="M324" s="1127" t="s">
        <v>530</v>
      </c>
      <c r="N324" s="1127" t="s">
        <v>1902</v>
      </c>
    </row>
    <row r="325" spans="1:14" ht="30">
      <c r="A325" s="2865"/>
      <c r="B325" s="1541" t="s">
        <v>2134</v>
      </c>
      <c r="C325" s="1123"/>
      <c r="D325" s="1572"/>
      <c r="E325" s="1564"/>
      <c r="F325" s="1564"/>
      <c r="G325" s="1562"/>
      <c r="H325" s="2963"/>
      <c r="I325" s="1562"/>
      <c r="J325" s="2960"/>
      <c r="K325" s="1562"/>
      <c r="L325" s="2963"/>
      <c r="M325" s="1127"/>
      <c r="N325" s="1567"/>
    </row>
    <row r="326" spans="1:14" ht="30">
      <c r="A326" s="2865"/>
      <c r="B326" s="1541" t="s">
        <v>524</v>
      </c>
      <c r="C326" s="1123" t="s">
        <v>162</v>
      </c>
      <c r="D326" s="1572">
        <v>30.92</v>
      </c>
      <c r="E326" s="1564" t="s">
        <v>2114</v>
      </c>
      <c r="F326" s="1564" t="s">
        <v>2115</v>
      </c>
      <c r="G326" s="1562" t="s">
        <v>347</v>
      </c>
      <c r="H326" s="2963"/>
      <c r="I326" s="1562" t="s">
        <v>347</v>
      </c>
      <c r="J326" s="2960"/>
      <c r="K326" s="1562" t="s">
        <v>347</v>
      </c>
      <c r="L326" s="2963"/>
      <c r="M326" s="1127" t="s">
        <v>602</v>
      </c>
      <c r="N326" s="1567"/>
    </row>
    <row r="327" spans="1:14" ht="42.75">
      <c r="A327" s="3009">
        <v>44</v>
      </c>
      <c r="B327" s="1559" t="s">
        <v>2135</v>
      </c>
      <c r="C327" s="1123"/>
      <c r="D327" s="1572"/>
      <c r="E327" s="1564"/>
      <c r="F327" s="1564"/>
      <c r="G327" s="1562"/>
      <c r="H327" s="2963">
        <v>261.48</v>
      </c>
      <c r="I327" s="1562"/>
      <c r="J327" s="2960"/>
      <c r="K327" s="1562"/>
      <c r="L327" s="2963">
        <v>261.48</v>
      </c>
      <c r="M327" s="1127"/>
      <c r="N327" s="1567"/>
    </row>
    <row r="328" spans="1:14" ht="25.5">
      <c r="A328" s="3010"/>
      <c r="B328" s="1541" t="s">
        <v>2136</v>
      </c>
      <c r="C328" s="1123" t="s">
        <v>160</v>
      </c>
      <c r="D328" s="1572">
        <v>36.28</v>
      </c>
      <c r="E328" s="1564" t="s">
        <v>2114</v>
      </c>
      <c r="F328" s="1564" t="s">
        <v>2115</v>
      </c>
      <c r="G328" s="1562">
        <v>1</v>
      </c>
      <c r="H328" s="2963"/>
      <c r="I328" s="1562" t="s">
        <v>347</v>
      </c>
      <c r="J328" s="2960"/>
      <c r="K328" s="1562">
        <v>1</v>
      </c>
      <c r="L328" s="2963"/>
      <c r="M328" s="1573" t="s">
        <v>530</v>
      </c>
      <c r="N328" s="1127" t="s">
        <v>1902</v>
      </c>
    </row>
    <row r="329" spans="1:14">
      <c r="A329" s="3010"/>
      <c r="B329" s="1541" t="s">
        <v>2124</v>
      </c>
      <c r="C329" s="1123"/>
      <c r="D329" s="1572"/>
      <c r="E329" s="1564"/>
      <c r="F329" s="1564"/>
      <c r="G329" s="1562"/>
      <c r="H329" s="2963"/>
      <c r="I329" s="1562"/>
      <c r="J329" s="2960"/>
      <c r="K329" s="1562"/>
      <c r="L329" s="2963"/>
      <c r="M329" s="1127"/>
      <c r="N329" s="1567"/>
    </row>
    <row r="330" spans="1:14" ht="30">
      <c r="A330" s="3010"/>
      <c r="B330" s="1541" t="s">
        <v>2137</v>
      </c>
      <c r="C330" s="1123" t="s">
        <v>162</v>
      </c>
      <c r="D330" s="1572">
        <v>21.52</v>
      </c>
      <c r="E330" s="1564" t="s">
        <v>2114</v>
      </c>
      <c r="F330" s="1564" t="s">
        <v>2115</v>
      </c>
      <c r="G330" s="1562" t="s">
        <v>347</v>
      </c>
      <c r="H330" s="2963"/>
      <c r="I330" s="1562" t="s">
        <v>347</v>
      </c>
      <c r="J330" s="2960"/>
      <c r="K330" s="1562" t="s">
        <v>347</v>
      </c>
      <c r="L330" s="2963"/>
      <c r="M330" s="1573" t="s">
        <v>602</v>
      </c>
      <c r="N330" s="1567"/>
    </row>
    <row r="331" spans="1:14">
      <c r="A331" s="3010"/>
      <c r="B331" s="1541" t="s">
        <v>2138</v>
      </c>
      <c r="C331" s="1123" t="s">
        <v>162</v>
      </c>
      <c r="D331" s="1572">
        <v>13.99</v>
      </c>
      <c r="E331" s="1564"/>
      <c r="F331" s="1564"/>
      <c r="G331" s="1562"/>
      <c r="H331" s="2963"/>
      <c r="I331" s="1562"/>
      <c r="J331" s="2960"/>
      <c r="K331" s="1562"/>
      <c r="L331" s="2963"/>
      <c r="M331" s="1573"/>
      <c r="N331" s="1567"/>
    </row>
    <row r="332" spans="1:14">
      <c r="A332" s="3011"/>
      <c r="B332" s="1541" t="s">
        <v>2139</v>
      </c>
      <c r="C332" s="1123" t="s">
        <v>162</v>
      </c>
      <c r="D332" s="1572">
        <v>8.1999999999999993</v>
      </c>
      <c r="E332" s="1564"/>
      <c r="F332" s="1564"/>
      <c r="G332" s="1562"/>
      <c r="H332" s="2963"/>
      <c r="I332" s="1562"/>
      <c r="J332" s="2960"/>
      <c r="K332" s="1562"/>
      <c r="L332" s="2963"/>
      <c r="M332" s="1573"/>
      <c r="N332" s="1567"/>
    </row>
    <row r="333" spans="1:14" ht="28.5">
      <c r="A333" s="2865">
        <v>45</v>
      </c>
      <c r="B333" s="1559" t="s">
        <v>2140</v>
      </c>
      <c r="C333" s="1123"/>
      <c r="D333" s="1572"/>
      <c r="E333" s="1564"/>
      <c r="F333" s="1564"/>
      <c r="G333" s="1562"/>
      <c r="H333" s="2963"/>
      <c r="I333" s="1562"/>
      <c r="J333" s="2960"/>
      <c r="K333" s="1562"/>
      <c r="L333" s="2963"/>
      <c r="M333" s="1127"/>
      <c r="N333" s="1567"/>
    </row>
    <row r="334" spans="1:14" ht="25.5">
      <c r="A334" s="2865"/>
      <c r="B334" s="1541" t="s">
        <v>2131</v>
      </c>
      <c r="C334" s="1123" t="s">
        <v>17</v>
      </c>
      <c r="D334" s="1572">
        <v>36.57</v>
      </c>
      <c r="E334" s="1564" t="s">
        <v>2114</v>
      </c>
      <c r="F334" s="1564" t="s">
        <v>2115</v>
      </c>
      <c r="G334" s="1562">
        <v>1</v>
      </c>
      <c r="H334" s="2963"/>
      <c r="I334" s="1562" t="s">
        <v>347</v>
      </c>
      <c r="J334" s="2960"/>
      <c r="K334" s="1562">
        <v>1</v>
      </c>
      <c r="L334" s="2963"/>
      <c r="M334" s="1573" t="s">
        <v>2141</v>
      </c>
      <c r="N334" s="1127" t="s">
        <v>1902</v>
      </c>
    </row>
    <row r="335" spans="1:14" ht="25.5">
      <c r="A335" s="2865"/>
      <c r="B335" s="1541" t="s">
        <v>2124</v>
      </c>
      <c r="C335" s="1123"/>
      <c r="D335" s="1572"/>
      <c r="E335" s="1564"/>
      <c r="F335" s="1564"/>
      <c r="G335" s="1562">
        <v>1</v>
      </c>
      <c r="H335" s="2963"/>
      <c r="I335" s="1562" t="s">
        <v>347</v>
      </c>
      <c r="J335" s="2960"/>
      <c r="K335" s="1562">
        <v>1</v>
      </c>
      <c r="L335" s="2963"/>
      <c r="M335" s="1573" t="s">
        <v>2141</v>
      </c>
      <c r="N335" s="1127" t="s">
        <v>1902</v>
      </c>
    </row>
    <row r="336" spans="1:14" ht="30">
      <c r="A336" s="2865"/>
      <c r="B336" s="1541" t="s">
        <v>2142</v>
      </c>
      <c r="C336" s="1123" t="s">
        <v>162</v>
      </c>
      <c r="D336" s="1572">
        <v>16.57</v>
      </c>
      <c r="E336" s="1564" t="s">
        <v>2114</v>
      </c>
      <c r="F336" s="1564" t="s">
        <v>2115</v>
      </c>
      <c r="G336" s="1562" t="s">
        <v>347</v>
      </c>
      <c r="H336" s="2963"/>
      <c r="I336" s="1562" t="s">
        <v>347</v>
      </c>
      <c r="J336" s="2960"/>
      <c r="K336" s="1562" t="s">
        <v>347</v>
      </c>
      <c r="L336" s="2963"/>
      <c r="M336" s="1127" t="s">
        <v>602</v>
      </c>
      <c r="N336" s="1567"/>
    </row>
    <row r="337" spans="1:14" ht="30">
      <c r="A337" s="2865"/>
      <c r="B337" s="1541" t="s">
        <v>2143</v>
      </c>
      <c r="C337" s="1123" t="s">
        <v>162</v>
      </c>
      <c r="D337" s="1572">
        <v>14.5</v>
      </c>
      <c r="E337" s="1564" t="s">
        <v>2114</v>
      </c>
      <c r="F337" s="1564" t="s">
        <v>2115</v>
      </c>
      <c r="G337" s="1562" t="s">
        <v>347</v>
      </c>
      <c r="H337" s="2963"/>
      <c r="I337" s="1562" t="s">
        <v>347</v>
      </c>
      <c r="J337" s="2960"/>
      <c r="K337" s="1562" t="s">
        <v>347</v>
      </c>
      <c r="L337" s="2963"/>
      <c r="M337" s="1127" t="s">
        <v>602</v>
      </c>
      <c r="N337" s="1567"/>
    </row>
    <row r="338" spans="1:14">
      <c r="A338" s="2865"/>
      <c r="B338" s="1541" t="s">
        <v>2126</v>
      </c>
      <c r="C338" s="1123"/>
      <c r="D338" s="1572"/>
      <c r="E338" s="1564"/>
      <c r="F338" s="1564"/>
      <c r="G338" s="1562"/>
      <c r="H338" s="2963"/>
      <c r="I338" s="1562"/>
      <c r="J338" s="2960"/>
      <c r="K338" s="1562"/>
      <c r="L338" s="2963"/>
      <c r="M338" s="1127"/>
      <c r="N338" s="1127"/>
    </row>
    <row r="339" spans="1:14" ht="30">
      <c r="A339" s="2865"/>
      <c r="B339" s="1541" t="s">
        <v>2144</v>
      </c>
      <c r="C339" s="1123"/>
      <c r="D339" s="1572"/>
      <c r="E339" s="1564"/>
      <c r="F339" s="1564"/>
      <c r="G339" s="1562"/>
      <c r="H339" s="2963"/>
      <c r="I339" s="1562"/>
      <c r="J339" s="2960"/>
      <c r="K339" s="1562"/>
      <c r="L339" s="2963"/>
      <c r="M339" s="1127"/>
      <c r="N339" s="1567"/>
    </row>
    <row r="340" spans="1:14" ht="25.5">
      <c r="A340" s="2865"/>
      <c r="B340" s="1541" t="s">
        <v>2145</v>
      </c>
      <c r="C340" s="1123" t="s">
        <v>160</v>
      </c>
      <c r="D340" s="1572">
        <v>7.18</v>
      </c>
      <c r="E340" s="1564" t="s">
        <v>2114</v>
      </c>
      <c r="F340" s="1564" t="s">
        <v>2115</v>
      </c>
      <c r="G340" s="1562">
        <v>1</v>
      </c>
      <c r="H340" s="2963"/>
      <c r="I340" s="1562" t="s">
        <v>347</v>
      </c>
      <c r="J340" s="2960"/>
      <c r="K340" s="1562">
        <v>1</v>
      </c>
      <c r="L340" s="2963"/>
      <c r="M340" s="1573" t="s">
        <v>2141</v>
      </c>
      <c r="N340" s="1127" t="s">
        <v>1902</v>
      </c>
    </row>
    <row r="341" spans="1:14" ht="28.5">
      <c r="A341" s="2865">
        <v>46</v>
      </c>
      <c r="B341" s="1559" t="s">
        <v>2146</v>
      </c>
      <c r="C341" s="1123"/>
      <c r="D341" s="1572"/>
      <c r="E341" s="1564"/>
      <c r="F341" s="1564"/>
      <c r="G341" s="1562"/>
      <c r="H341" s="2963"/>
      <c r="I341" s="1562"/>
      <c r="J341" s="2960"/>
      <c r="K341" s="1562"/>
      <c r="L341" s="2963"/>
      <c r="M341" s="1127"/>
      <c r="N341" s="1574"/>
    </row>
    <row r="342" spans="1:14" ht="30">
      <c r="A342" s="2865"/>
      <c r="B342" s="1541" t="s">
        <v>2131</v>
      </c>
      <c r="C342" s="1123" t="s">
        <v>17</v>
      </c>
      <c r="D342" s="1572">
        <v>30.5</v>
      </c>
      <c r="E342" s="1564" t="s">
        <v>2114</v>
      </c>
      <c r="F342" s="1564" t="s">
        <v>2115</v>
      </c>
      <c r="G342" s="1562">
        <v>1</v>
      </c>
      <c r="H342" s="2963"/>
      <c r="I342" s="1562" t="s">
        <v>347</v>
      </c>
      <c r="J342" s="2960"/>
      <c r="K342" s="1562">
        <v>1</v>
      </c>
      <c r="L342" s="2963"/>
      <c r="M342" s="1127" t="s">
        <v>530</v>
      </c>
      <c r="N342" s="1127" t="s">
        <v>1902</v>
      </c>
    </row>
    <row r="343" spans="1:14">
      <c r="A343" s="1127"/>
      <c r="B343" s="3003" t="s">
        <v>165</v>
      </c>
      <c r="C343" s="3004"/>
      <c r="D343" s="1624">
        <v>311.63000000000005</v>
      </c>
      <c r="E343" s="1564"/>
      <c r="F343" s="1564"/>
      <c r="G343" s="1562"/>
      <c r="H343" s="1130"/>
      <c r="I343" s="1562"/>
      <c r="J343" s="1131"/>
      <c r="K343" s="1562"/>
      <c r="L343" s="1130"/>
      <c r="M343" s="1127"/>
      <c r="N343" s="1127"/>
    </row>
    <row r="344" spans="1:14">
      <c r="A344" s="3005" t="s">
        <v>2147</v>
      </c>
      <c r="B344" s="3005"/>
      <c r="C344" s="3005"/>
      <c r="D344" s="3005"/>
      <c r="E344" s="3005"/>
      <c r="F344" s="3005"/>
      <c r="G344" s="3005"/>
      <c r="H344" s="3005"/>
      <c r="I344" s="3005"/>
      <c r="J344" s="3005"/>
      <c r="K344" s="3005"/>
      <c r="L344" s="3005"/>
      <c r="M344" s="3005"/>
      <c r="N344" s="3005"/>
    </row>
    <row r="345" spans="1:14" ht="71.25">
      <c r="A345" s="2865">
        <v>47</v>
      </c>
      <c r="B345" s="1559" t="s">
        <v>2148</v>
      </c>
      <c r="C345" s="1123"/>
      <c r="D345" s="1572"/>
      <c r="E345" s="1575"/>
      <c r="F345" s="1575"/>
      <c r="G345" s="1562"/>
      <c r="H345" s="2962">
        <v>246.4</v>
      </c>
      <c r="I345" s="1562"/>
      <c r="J345" s="2960" t="s">
        <v>347</v>
      </c>
      <c r="K345" s="1562"/>
      <c r="L345" s="2962">
        <v>246.4</v>
      </c>
      <c r="M345" s="1127"/>
      <c r="N345" s="1574"/>
    </row>
    <row r="346" spans="1:14" ht="30">
      <c r="A346" s="2865"/>
      <c r="B346" s="1541" t="s">
        <v>2131</v>
      </c>
      <c r="C346" s="1123" t="s">
        <v>17</v>
      </c>
      <c r="D346" s="1572">
        <v>72.459999999999994</v>
      </c>
      <c r="E346" s="1575" t="s">
        <v>2114</v>
      </c>
      <c r="F346" s="1575" t="s">
        <v>2115</v>
      </c>
      <c r="G346" s="1562">
        <v>1</v>
      </c>
      <c r="H346" s="2962"/>
      <c r="I346" s="1562" t="s">
        <v>347</v>
      </c>
      <c r="J346" s="2960"/>
      <c r="K346" s="1562">
        <v>1</v>
      </c>
      <c r="L346" s="2962"/>
      <c r="M346" s="1127" t="s">
        <v>530</v>
      </c>
      <c r="N346" s="1127" t="s">
        <v>1902</v>
      </c>
    </row>
    <row r="347" spans="1:14" ht="30">
      <c r="A347" s="2865"/>
      <c r="B347" s="1541" t="s">
        <v>2149</v>
      </c>
      <c r="C347" s="1123" t="s">
        <v>162</v>
      </c>
      <c r="D347" s="1572">
        <v>8</v>
      </c>
      <c r="E347" s="1575" t="s">
        <v>2114</v>
      </c>
      <c r="F347" s="1575" t="s">
        <v>2115</v>
      </c>
      <c r="G347" s="1562">
        <v>1</v>
      </c>
      <c r="H347" s="2962"/>
      <c r="I347" s="1562" t="s">
        <v>347</v>
      </c>
      <c r="J347" s="2960"/>
      <c r="K347" s="1562">
        <v>1</v>
      </c>
      <c r="L347" s="2962"/>
      <c r="M347" s="1127" t="s">
        <v>530</v>
      </c>
      <c r="N347" s="1127" t="s">
        <v>1902</v>
      </c>
    </row>
    <row r="348" spans="1:14" ht="30">
      <c r="A348" s="2865"/>
      <c r="B348" s="1541" t="s">
        <v>2150</v>
      </c>
      <c r="C348" s="1123" t="s">
        <v>162</v>
      </c>
      <c r="D348" s="1572">
        <v>12</v>
      </c>
      <c r="E348" s="1575" t="s">
        <v>2114</v>
      </c>
      <c r="F348" s="1575" t="s">
        <v>2115</v>
      </c>
      <c r="G348" s="1562">
        <v>1</v>
      </c>
      <c r="H348" s="2962"/>
      <c r="I348" s="1562" t="s">
        <v>347</v>
      </c>
      <c r="J348" s="2960"/>
      <c r="K348" s="1562">
        <v>1</v>
      </c>
      <c r="L348" s="2962"/>
      <c r="M348" s="1127" t="s">
        <v>530</v>
      </c>
      <c r="N348" s="1127" t="s">
        <v>1902</v>
      </c>
    </row>
    <row r="349" spans="1:14" ht="30">
      <c r="A349" s="2865"/>
      <c r="B349" s="1541" t="s">
        <v>2151</v>
      </c>
      <c r="C349" s="1123" t="s">
        <v>162</v>
      </c>
      <c r="D349" s="1572">
        <v>16.940000000000001</v>
      </c>
      <c r="E349" s="1575" t="s">
        <v>2114</v>
      </c>
      <c r="F349" s="1575" t="s">
        <v>2115</v>
      </c>
      <c r="G349" s="1562">
        <v>1</v>
      </c>
      <c r="H349" s="2962"/>
      <c r="I349" s="1562" t="s">
        <v>347</v>
      </c>
      <c r="J349" s="2960"/>
      <c r="K349" s="1562">
        <v>1</v>
      </c>
      <c r="L349" s="2962"/>
      <c r="M349" s="1127" t="s">
        <v>530</v>
      </c>
      <c r="N349" s="1127" t="s">
        <v>1902</v>
      </c>
    </row>
    <row r="350" spans="1:14" ht="30">
      <c r="A350" s="2865"/>
      <c r="B350" s="1541" t="s">
        <v>2152</v>
      </c>
      <c r="C350" s="1123" t="s">
        <v>160</v>
      </c>
      <c r="D350" s="1572">
        <v>25</v>
      </c>
      <c r="E350" s="1575" t="s">
        <v>2114</v>
      </c>
      <c r="F350" s="1575" t="s">
        <v>2115</v>
      </c>
      <c r="G350" s="1562">
        <v>1</v>
      </c>
      <c r="H350" s="2962"/>
      <c r="I350" s="1562" t="s">
        <v>347</v>
      </c>
      <c r="J350" s="2960"/>
      <c r="K350" s="1562">
        <v>1</v>
      </c>
      <c r="L350" s="2962"/>
      <c r="M350" s="1127" t="s">
        <v>530</v>
      </c>
      <c r="N350" s="1127" t="s">
        <v>1902</v>
      </c>
    </row>
    <row r="351" spans="1:14" ht="71.25">
      <c r="A351" s="2865">
        <v>48</v>
      </c>
      <c r="B351" s="1559" t="s">
        <v>2153</v>
      </c>
      <c r="C351" s="1123"/>
      <c r="D351" s="1123"/>
      <c r="E351" s="1575"/>
      <c r="F351" s="1575"/>
      <c r="G351" s="1562"/>
      <c r="H351" s="2962"/>
      <c r="I351" s="1562"/>
      <c r="J351" s="2960"/>
      <c r="K351" s="1562"/>
      <c r="L351" s="2962"/>
      <c r="M351" s="1127"/>
      <c r="N351" s="1574"/>
    </row>
    <row r="352" spans="1:14" ht="30">
      <c r="A352" s="2865"/>
      <c r="B352" s="1541" t="s">
        <v>2131</v>
      </c>
      <c r="C352" s="1123" t="s">
        <v>17</v>
      </c>
      <c r="D352" s="1572">
        <v>60.12</v>
      </c>
      <c r="E352" s="1575" t="s">
        <v>2114</v>
      </c>
      <c r="F352" s="1575" t="s">
        <v>2115</v>
      </c>
      <c r="G352" s="1562">
        <v>1</v>
      </c>
      <c r="H352" s="2962"/>
      <c r="I352" s="1562" t="s">
        <v>347</v>
      </c>
      <c r="J352" s="2960"/>
      <c r="K352" s="1562">
        <v>1</v>
      </c>
      <c r="L352" s="2962"/>
      <c r="M352" s="1127" t="s">
        <v>530</v>
      </c>
      <c r="N352" s="1127" t="s">
        <v>1902</v>
      </c>
    </row>
    <row r="353" spans="1:14">
      <c r="A353" s="2865"/>
      <c r="B353" s="1541" t="s">
        <v>2124</v>
      </c>
      <c r="C353" s="1123"/>
      <c r="D353" s="1572"/>
      <c r="E353" s="1575"/>
      <c r="F353" s="1575"/>
      <c r="G353" s="1562"/>
      <c r="H353" s="2962"/>
      <c r="I353" s="1562"/>
      <c r="J353" s="2960"/>
      <c r="K353" s="1562"/>
      <c r="L353" s="2962"/>
      <c r="M353" s="1127"/>
      <c r="N353" s="1574"/>
    </row>
    <row r="354" spans="1:14" ht="30">
      <c r="A354" s="2865"/>
      <c r="B354" s="1576" t="s">
        <v>2154</v>
      </c>
      <c r="C354" s="1123" t="s">
        <v>162</v>
      </c>
      <c r="D354" s="1572">
        <v>28.6</v>
      </c>
      <c r="E354" s="1575" t="s">
        <v>2114</v>
      </c>
      <c r="F354" s="1575" t="s">
        <v>2115</v>
      </c>
      <c r="G354" s="1562">
        <v>1</v>
      </c>
      <c r="H354" s="2962"/>
      <c r="I354" s="1562" t="s">
        <v>347</v>
      </c>
      <c r="J354" s="2960"/>
      <c r="K354" s="1562">
        <v>1</v>
      </c>
      <c r="L354" s="2962"/>
      <c r="M354" s="1127" t="s">
        <v>530</v>
      </c>
      <c r="N354" s="1127" t="s">
        <v>1902</v>
      </c>
    </row>
    <row r="355" spans="1:14" ht="30">
      <c r="A355" s="2865"/>
      <c r="B355" s="1576" t="s">
        <v>2155</v>
      </c>
      <c r="C355" s="1123" t="s">
        <v>162</v>
      </c>
      <c r="D355" s="1572">
        <v>23.28</v>
      </c>
      <c r="E355" s="1575" t="s">
        <v>2114</v>
      </c>
      <c r="F355" s="1575" t="s">
        <v>2115</v>
      </c>
      <c r="G355" s="1562">
        <v>1</v>
      </c>
      <c r="H355" s="2962"/>
      <c r="I355" s="1562" t="s">
        <v>347</v>
      </c>
      <c r="J355" s="2960"/>
      <c r="K355" s="1562">
        <v>1</v>
      </c>
      <c r="L355" s="2962"/>
      <c r="M355" s="1127" t="s">
        <v>530</v>
      </c>
      <c r="N355" s="1127" t="s">
        <v>1902</v>
      </c>
    </row>
    <row r="356" spans="1:14">
      <c r="A356" s="1127"/>
      <c r="B356" s="3012" t="s">
        <v>165</v>
      </c>
      <c r="C356" s="3013"/>
      <c r="D356" s="1624">
        <v>246.39999999999998</v>
      </c>
      <c r="E356" s="1575"/>
      <c r="F356" s="1575"/>
      <c r="G356" s="1562"/>
      <c r="H356" s="1133"/>
      <c r="I356" s="1562"/>
      <c r="J356" s="1131"/>
      <c r="K356" s="1562"/>
      <c r="L356" s="1133"/>
      <c r="M356" s="1127"/>
      <c r="N356" s="1127"/>
    </row>
    <row r="357" spans="1:14">
      <c r="A357" s="1129" t="s">
        <v>2156</v>
      </c>
      <c r="B357" s="1568"/>
      <c r="C357" s="1155"/>
      <c r="D357" s="1155"/>
      <c r="E357" s="1575"/>
      <c r="F357" s="1575"/>
      <c r="G357" s="1569"/>
      <c r="H357" s="1569"/>
      <c r="I357" s="1569"/>
      <c r="J357" s="1570"/>
      <c r="K357" s="1569"/>
      <c r="L357" s="1570"/>
      <c r="M357" s="1127"/>
      <c r="N357" s="1123"/>
    </row>
    <row r="358" spans="1:14" ht="57">
      <c r="A358" s="3009">
        <v>49</v>
      </c>
      <c r="B358" s="1559" t="s">
        <v>2157</v>
      </c>
      <c r="C358" s="1123"/>
      <c r="D358" s="1572"/>
      <c r="E358" s="1575"/>
      <c r="F358" s="1575"/>
      <c r="G358" s="1562"/>
      <c r="H358" s="2962">
        <v>134.4</v>
      </c>
      <c r="I358" s="1562"/>
      <c r="J358" s="2960" t="s">
        <v>347</v>
      </c>
      <c r="K358" s="1562"/>
      <c r="L358" s="2962">
        <v>134.4</v>
      </c>
      <c r="M358" s="1127"/>
      <c r="N358" s="1123"/>
    </row>
    <row r="359" spans="1:14" ht="30">
      <c r="A359" s="3010"/>
      <c r="B359" s="1541" t="s">
        <v>2158</v>
      </c>
      <c r="C359" s="1123" t="s">
        <v>17</v>
      </c>
      <c r="D359" s="1572">
        <v>42.16</v>
      </c>
      <c r="E359" s="1575" t="s">
        <v>2114</v>
      </c>
      <c r="F359" s="1575" t="s">
        <v>2115</v>
      </c>
      <c r="G359" s="1562">
        <v>1</v>
      </c>
      <c r="H359" s="2962"/>
      <c r="I359" s="1562" t="s">
        <v>347</v>
      </c>
      <c r="J359" s="2960"/>
      <c r="K359" s="1562">
        <v>1</v>
      </c>
      <c r="L359" s="2962"/>
      <c r="M359" s="1127" t="s">
        <v>530</v>
      </c>
      <c r="N359" s="1127" t="s">
        <v>1902</v>
      </c>
    </row>
    <row r="360" spans="1:14" ht="30">
      <c r="A360" s="3011"/>
      <c r="B360" s="1541" t="s">
        <v>2149</v>
      </c>
      <c r="C360" s="1123" t="s">
        <v>162</v>
      </c>
      <c r="D360" s="1572">
        <v>2.64</v>
      </c>
      <c r="E360" s="1575" t="s">
        <v>2114</v>
      </c>
      <c r="F360" s="1575" t="s">
        <v>2115</v>
      </c>
      <c r="G360" s="1562">
        <v>1</v>
      </c>
      <c r="H360" s="2962"/>
      <c r="I360" s="1562" t="s">
        <v>347</v>
      </c>
      <c r="J360" s="2960"/>
      <c r="K360" s="1562">
        <v>1</v>
      </c>
      <c r="L360" s="2962"/>
      <c r="M360" s="1127" t="s">
        <v>530</v>
      </c>
      <c r="N360" s="1127" t="s">
        <v>1902</v>
      </c>
    </row>
    <row r="361" spans="1:14" ht="71.25">
      <c r="A361" s="2865">
        <v>50</v>
      </c>
      <c r="B361" s="1559" t="s">
        <v>2159</v>
      </c>
      <c r="C361" s="1123"/>
      <c r="D361" s="1560"/>
      <c r="E361" s="1575"/>
      <c r="F361" s="1575"/>
      <c r="G361" s="1562"/>
      <c r="H361" s="2962"/>
      <c r="I361" s="1562"/>
      <c r="J361" s="2960"/>
      <c r="K361" s="1562"/>
      <c r="L361" s="2962"/>
      <c r="M361" s="1127"/>
      <c r="N361" s="1123"/>
    </row>
    <row r="362" spans="1:14" ht="30">
      <c r="A362" s="2865"/>
      <c r="B362" s="1541" t="s">
        <v>2131</v>
      </c>
      <c r="C362" s="1123" t="s">
        <v>17</v>
      </c>
      <c r="D362" s="1572">
        <v>52.09</v>
      </c>
      <c r="E362" s="1575" t="s">
        <v>2114</v>
      </c>
      <c r="F362" s="1575" t="s">
        <v>2115</v>
      </c>
      <c r="G362" s="1562">
        <v>1</v>
      </c>
      <c r="H362" s="2962"/>
      <c r="I362" s="1562" t="s">
        <v>347</v>
      </c>
      <c r="J362" s="2960"/>
      <c r="K362" s="1562">
        <v>1</v>
      </c>
      <c r="L362" s="2962"/>
      <c r="M362" s="1127" t="s">
        <v>530</v>
      </c>
      <c r="N362" s="1127" t="s">
        <v>1902</v>
      </c>
    </row>
    <row r="363" spans="1:14" ht="30">
      <c r="A363" s="2865"/>
      <c r="B363" s="1541" t="s">
        <v>2160</v>
      </c>
      <c r="C363" s="1123" t="s">
        <v>160</v>
      </c>
      <c r="D363" s="1572">
        <v>22.88</v>
      </c>
      <c r="E363" s="1575" t="s">
        <v>2114</v>
      </c>
      <c r="F363" s="1575" t="s">
        <v>2115</v>
      </c>
      <c r="G363" s="1562">
        <v>1</v>
      </c>
      <c r="H363" s="2962"/>
      <c r="I363" s="1562" t="s">
        <v>347</v>
      </c>
      <c r="J363" s="2960"/>
      <c r="K363" s="1562">
        <v>1</v>
      </c>
      <c r="L363" s="2962"/>
      <c r="M363" s="1127" t="s">
        <v>530</v>
      </c>
      <c r="N363" s="1127" t="s">
        <v>1902</v>
      </c>
    </row>
    <row r="364" spans="1:14" ht="30">
      <c r="A364" s="2865"/>
      <c r="B364" s="1541" t="s">
        <v>2161</v>
      </c>
      <c r="C364" s="1123" t="s">
        <v>162</v>
      </c>
      <c r="D364" s="1572">
        <v>14.63</v>
      </c>
      <c r="E364" s="1575" t="s">
        <v>2114</v>
      </c>
      <c r="F364" s="1575" t="s">
        <v>2115</v>
      </c>
      <c r="G364" s="1562">
        <v>1</v>
      </c>
      <c r="H364" s="2962"/>
      <c r="I364" s="1562" t="s">
        <v>347</v>
      </c>
      <c r="J364" s="2960"/>
      <c r="K364" s="1562">
        <v>1</v>
      </c>
      <c r="L364" s="2962"/>
      <c r="M364" s="1127" t="s">
        <v>530</v>
      </c>
      <c r="N364" s="1127" t="s">
        <v>1902</v>
      </c>
    </row>
    <row r="365" spans="1:14">
      <c r="A365" s="1127"/>
      <c r="B365" s="3003" t="s">
        <v>165</v>
      </c>
      <c r="C365" s="3004"/>
      <c r="D365" s="1624">
        <v>134.4</v>
      </c>
      <c r="E365" s="1575"/>
      <c r="F365" s="1575"/>
      <c r="G365" s="1562"/>
      <c r="H365" s="1622"/>
      <c r="I365" s="1562"/>
      <c r="J365" s="1131"/>
      <c r="K365" s="1562"/>
      <c r="L365" s="1133"/>
      <c r="M365" s="1127"/>
      <c r="N365" s="1127"/>
    </row>
    <row r="366" spans="1:14">
      <c r="A366" s="2957" t="s">
        <v>2162</v>
      </c>
      <c r="B366" s="2958"/>
      <c r="C366" s="2958"/>
      <c r="D366" s="2958"/>
      <c r="E366" s="2958"/>
      <c r="F366" s="2958"/>
      <c r="G366" s="2958"/>
      <c r="H366" s="2958"/>
      <c r="I366" s="2958"/>
      <c r="J366" s="2958"/>
      <c r="K366" s="2958"/>
      <c r="L366" s="2958"/>
      <c r="M366" s="2958"/>
      <c r="N366" s="2959"/>
    </row>
    <row r="367" spans="1:14" ht="99.75">
      <c r="A367" s="2865">
        <v>51</v>
      </c>
      <c r="B367" s="1559" t="s">
        <v>2163</v>
      </c>
      <c r="C367" s="1123"/>
      <c r="D367" s="1560"/>
      <c r="E367" s="1575"/>
      <c r="F367" s="1575"/>
      <c r="G367" s="1126"/>
      <c r="H367" s="3159">
        <v>151.99</v>
      </c>
      <c r="I367" s="1126"/>
      <c r="J367" s="2960" t="s">
        <v>347</v>
      </c>
      <c r="K367" s="1126"/>
      <c r="L367" s="2961">
        <v>151.99</v>
      </c>
      <c r="M367" s="1127"/>
      <c r="N367" s="1123"/>
    </row>
    <row r="368" spans="1:14" ht="30">
      <c r="A368" s="2865"/>
      <c r="B368" s="1541" t="s">
        <v>2164</v>
      </c>
      <c r="C368" s="1577" t="s">
        <v>160</v>
      </c>
      <c r="D368" s="1560">
        <v>29.22</v>
      </c>
      <c r="E368" s="1575" t="s">
        <v>2114</v>
      </c>
      <c r="F368" s="1575" t="s">
        <v>2115</v>
      </c>
      <c r="G368" s="1562">
        <v>1</v>
      </c>
      <c r="H368" s="3160"/>
      <c r="I368" s="1562" t="s">
        <v>347</v>
      </c>
      <c r="J368" s="2960"/>
      <c r="K368" s="1562">
        <v>1</v>
      </c>
      <c r="L368" s="2961"/>
      <c r="M368" s="1127" t="s">
        <v>530</v>
      </c>
      <c r="N368" s="1127" t="s">
        <v>1902</v>
      </c>
    </row>
    <row r="369" spans="1:14" ht="30">
      <c r="A369" s="2865"/>
      <c r="B369" s="1541" t="s">
        <v>2165</v>
      </c>
      <c r="C369" s="1577" t="s">
        <v>160</v>
      </c>
      <c r="D369" s="1560">
        <v>32.18</v>
      </c>
      <c r="E369" s="1575" t="s">
        <v>2114</v>
      </c>
      <c r="F369" s="1575" t="s">
        <v>2115</v>
      </c>
      <c r="G369" s="1562" t="s">
        <v>347</v>
      </c>
      <c r="H369" s="3160"/>
      <c r="I369" s="1562" t="s">
        <v>347</v>
      </c>
      <c r="J369" s="2960"/>
      <c r="K369" s="1562" t="s">
        <v>347</v>
      </c>
      <c r="L369" s="2961"/>
      <c r="M369" s="1127" t="s">
        <v>602</v>
      </c>
      <c r="N369" s="1123"/>
    </row>
    <row r="370" spans="1:14" ht="30">
      <c r="A370" s="2865"/>
      <c r="B370" s="1541" t="s">
        <v>2166</v>
      </c>
      <c r="C370" s="1577" t="s">
        <v>169</v>
      </c>
      <c r="D370" s="1560">
        <v>4.3</v>
      </c>
      <c r="E370" s="1575" t="s">
        <v>2114</v>
      </c>
      <c r="F370" s="1575" t="s">
        <v>2115</v>
      </c>
      <c r="G370" s="1562">
        <v>1</v>
      </c>
      <c r="H370" s="3160"/>
      <c r="I370" s="1562" t="s">
        <v>347</v>
      </c>
      <c r="J370" s="2960"/>
      <c r="K370" s="1562">
        <v>1</v>
      </c>
      <c r="L370" s="2961"/>
      <c r="M370" s="1127" t="s">
        <v>530</v>
      </c>
      <c r="N370" s="1127" t="s">
        <v>1902</v>
      </c>
    </row>
    <row r="371" spans="1:14" ht="30">
      <c r="A371" s="2865"/>
      <c r="B371" s="1541" t="s">
        <v>2167</v>
      </c>
      <c r="C371" s="1577" t="s">
        <v>160</v>
      </c>
      <c r="D371" s="1560">
        <v>25</v>
      </c>
      <c r="E371" s="1575" t="s">
        <v>2114</v>
      </c>
      <c r="F371" s="1575" t="s">
        <v>2115</v>
      </c>
      <c r="G371" s="1562">
        <v>1</v>
      </c>
      <c r="H371" s="3160"/>
      <c r="I371" s="1562" t="s">
        <v>347</v>
      </c>
      <c r="J371" s="2960"/>
      <c r="K371" s="1562">
        <v>1</v>
      </c>
      <c r="L371" s="2961"/>
      <c r="M371" s="1127" t="s">
        <v>530</v>
      </c>
      <c r="N371" s="1127" t="s">
        <v>1902</v>
      </c>
    </row>
    <row r="372" spans="1:14" ht="30">
      <c r="A372" s="2865"/>
      <c r="B372" s="1541" t="s">
        <v>2168</v>
      </c>
      <c r="C372" s="1577" t="s">
        <v>160</v>
      </c>
      <c r="D372" s="1560">
        <v>3.72</v>
      </c>
      <c r="E372" s="1575" t="s">
        <v>2114</v>
      </c>
      <c r="F372" s="1575" t="s">
        <v>2115</v>
      </c>
      <c r="G372" s="1562" t="s">
        <v>347</v>
      </c>
      <c r="H372" s="3160"/>
      <c r="I372" s="1562" t="s">
        <v>347</v>
      </c>
      <c r="J372" s="2960"/>
      <c r="K372" s="1562" t="s">
        <v>347</v>
      </c>
      <c r="L372" s="2961"/>
      <c r="M372" s="1127" t="s">
        <v>602</v>
      </c>
      <c r="N372" s="1123"/>
    </row>
    <row r="373" spans="1:14" ht="30">
      <c r="A373" s="2865"/>
      <c r="B373" s="1541" t="s">
        <v>2169</v>
      </c>
      <c r="C373" s="1123" t="s">
        <v>160</v>
      </c>
      <c r="D373" s="1560">
        <v>5.58</v>
      </c>
      <c r="E373" s="1575" t="s">
        <v>2114</v>
      </c>
      <c r="F373" s="1575" t="s">
        <v>2115</v>
      </c>
      <c r="G373" s="1562" t="s">
        <v>347</v>
      </c>
      <c r="H373" s="3161"/>
      <c r="I373" s="1562" t="s">
        <v>347</v>
      </c>
      <c r="J373" s="2960"/>
      <c r="K373" s="1562" t="s">
        <v>347</v>
      </c>
      <c r="L373" s="2961"/>
      <c r="M373" s="1127" t="s">
        <v>602</v>
      </c>
      <c r="N373" s="1123"/>
    </row>
    <row r="374" spans="1:14" ht="57">
      <c r="A374" s="2865">
        <v>52</v>
      </c>
      <c r="B374" s="1559" t="s">
        <v>2170</v>
      </c>
      <c r="C374" s="1123"/>
      <c r="D374" s="1560"/>
      <c r="E374" s="1575"/>
      <c r="F374" s="1575"/>
      <c r="G374" s="1562"/>
      <c r="H374" s="1562"/>
      <c r="I374" s="1562"/>
      <c r="J374" s="2962" t="s">
        <v>347</v>
      </c>
      <c r="K374" s="1562"/>
      <c r="L374" s="2961"/>
      <c r="M374" s="1127"/>
      <c r="N374" s="1123"/>
    </row>
    <row r="375" spans="1:14" ht="30">
      <c r="A375" s="2865"/>
      <c r="B375" s="1541" t="s">
        <v>2171</v>
      </c>
      <c r="C375" s="1577" t="s">
        <v>160</v>
      </c>
      <c r="D375" s="1560">
        <v>10.14</v>
      </c>
      <c r="E375" s="1575" t="s">
        <v>2114</v>
      </c>
      <c r="F375" s="1575" t="s">
        <v>2115</v>
      </c>
      <c r="G375" s="1562">
        <v>1</v>
      </c>
      <c r="H375" s="2867" t="s">
        <v>347</v>
      </c>
      <c r="I375" s="1562" t="s">
        <v>347</v>
      </c>
      <c r="J375" s="2962"/>
      <c r="K375" s="1562">
        <v>1</v>
      </c>
      <c r="L375" s="2961"/>
      <c r="M375" s="1127" t="s">
        <v>530</v>
      </c>
      <c r="N375" s="1127" t="s">
        <v>1902</v>
      </c>
    </row>
    <row r="376" spans="1:14" ht="30">
      <c r="A376" s="2865"/>
      <c r="B376" s="1541" t="s">
        <v>2172</v>
      </c>
      <c r="C376" s="1577" t="s">
        <v>160</v>
      </c>
      <c r="D376" s="1560">
        <v>10.48</v>
      </c>
      <c r="E376" s="1575" t="s">
        <v>2114</v>
      </c>
      <c r="F376" s="1575" t="s">
        <v>2115</v>
      </c>
      <c r="G376" s="1562" t="s">
        <v>347</v>
      </c>
      <c r="H376" s="2868"/>
      <c r="I376" s="1562" t="s">
        <v>347</v>
      </c>
      <c r="J376" s="2962"/>
      <c r="K376" s="1562" t="s">
        <v>347</v>
      </c>
      <c r="L376" s="2961"/>
      <c r="M376" s="1127" t="s">
        <v>602</v>
      </c>
      <c r="N376" s="1123"/>
    </row>
    <row r="377" spans="1:14" ht="30">
      <c r="A377" s="2865"/>
      <c r="B377" s="1541" t="s">
        <v>2173</v>
      </c>
      <c r="C377" s="1577" t="s">
        <v>160</v>
      </c>
      <c r="D377" s="1560">
        <v>8.84</v>
      </c>
      <c r="E377" s="1575" t="s">
        <v>2114</v>
      </c>
      <c r="F377" s="1575" t="s">
        <v>2115</v>
      </c>
      <c r="G377" s="1562" t="s">
        <v>347</v>
      </c>
      <c r="H377" s="2868"/>
      <c r="I377" s="1562" t="s">
        <v>347</v>
      </c>
      <c r="J377" s="2962"/>
      <c r="K377" s="1562" t="s">
        <v>347</v>
      </c>
      <c r="L377" s="2961"/>
      <c r="M377" s="1127" t="s">
        <v>602</v>
      </c>
      <c r="N377" s="1123"/>
    </row>
    <row r="378" spans="1:14" ht="30">
      <c r="A378" s="2865"/>
      <c r="B378" s="1541" t="s">
        <v>2174</v>
      </c>
      <c r="C378" s="1577" t="s">
        <v>160</v>
      </c>
      <c r="D378" s="1560">
        <v>4.2</v>
      </c>
      <c r="E378" s="1575" t="s">
        <v>2114</v>
      </c>
      <c r="F378" s="1575" t="s">
        <v>2115</v>
      </c>
      <c r="G378" s="1562" t="s">
        <v>347</v>
      </c>
      <c r="H378" s="2868"/>
      <c r="I378" s="1562" t="s">
        <v>347</v>
      </c>
      <c r="J378" s="2962"/>
      <c r="K378" s="1562" t="s">
        <v>347</v>
      </c>
      <c r="L378" s="2961"/>
      <c r="M378" s="1127" t="s">
        <v>602</v>
      </c>
      <c r="N378" s="1123"/>
    </row>
    <row r="379" spans="1:14" ht="45">
      <c r="A379" s="2865"/>
      <c r="B379" s="1541" t="s">
        <v>2175</v>
      </c>
      <c r="C379" s="1577" t="s">
        <v>160</v>
      </c>
      <c r="D379" s="1560">
        <v>6.34</v>
      </c>
      <c r="E379" s="1575" t="s">
        <v>2114</v>
      </c>
      <c r="F379" s="1575" t="s">
        <v>2115</v>
      </c>
      <c r="G379" s="1562" t="s">
        <v>347</v>
      </c>
      <c r="H379" s="2868"/>
      <c r="I379" s="1562" t="s">
        <v>347</v>
      </c>
      <c r="J379" s="2962"/>
      <c r="K379" s="1562" t="s">
        <v>347</v>
      </c>
      <c r="L379" s="2961"/>
      <c r="M379" s="1127" t="s">
        <v>602</v>
      </c>
      <c r="N379" s="1123"/>
    </row>
    <row r="380" spans="1:14" ht="30">
      <c r="A380" s="1123">
        <v>53</v>
      </c>
      <c r="B380" s="1578" t="s">
        <v>2176</v>
      </c>
      <c r="C380" s="1579" t="s">
        <v>160</v>
      </c>
      <c r="D380" s="1560">
        <v>1.4</v>
      </c>
      <c r="E380" s="1575" t="s">
        <v>2114</v>
      </c>
      <c r="F380" s="1575" t="s">
        <v>2115</v>
      </c>
      <c r="G380" s="1562" t="s">
        <v>347</v>
      </c>
      <c r="H380" s="2868"/>
      <c r="I380" s="1562" t="s">
        <v>347</v>
      </c>
      <c r="J380" s="2962"/>
      <c r="K380" s="1562" t="s">
        <v>347</v>
      </c>
      <c r="L380" s="2961"/>
      <c r="M380" s="1127" t="s">
        <v>602</v>
      </c>
      <c r="N380" s="1123"/>
    </row>
    <row r="381" spans="1:14" ht="45">
      <c r="A381" s="1123">
        <v>54</v>
      </c>
      <c r="B381" s="1541" t="s">
        <v>2177</v>
      </c>
      <c r="C381" s="1123" t="s">
        <v>160</v>
      </c>
      <c r="D381" s="1118">
        <v>10.6</v>
      </c>
      <c r="E381" s="1575" t="s">
        <v>2114</v>
      </c>
      <c r="F381" s="1575" t="s">
        <v>2115</v>
      </c>
      <c r="G381" s="1562">
        <v>1</v>
      </c>
      <c r="H381" s="2869"/>
      <c r="I381" s="1562" t="s">
        <v>347</v>
      </c>
      <c r="J381" s="2962"/>
      <c r="K381" s="1562">
        <v>1</v>
      </c>
      <c r="L381" s="2961"/>
      <c r="M381" s="1127" t="s">
        <v>530</v>
      </c>
      <c r="N381" s="1127" t="s">
        <v>1902</v>
      </c>
    </row>
    <row r="382" spans="1:14">
      <c r="A382" s="1123"/>
      <c r="B382" s="3003" t="s">
        <v>165</v>
      </c>
      <c r="C382" s="3004"/>
      <c r="D382" s="1570">
        <v>152</v>
      </c>
      <c r="E382" s="1575"/>
      <c r="F382" s="1575"/>
      <c r="G382" s="1562"/>
      <c r="H382" s="1154"/>
      <c r="I382" s="1562"/>
      <c r="J382" s="1133"/>
      <c r="K382" s="1562"/>
      <c r="L382" s="1118"/>
      <c r="M382" s="1127"/>
      <c r="N382" s="1127"/>
    </row>
    <row r="383" spans="1:14">
      <c r="A383" s="1129" t="s">
        <v>2178</v>
      </c>
      <c r="B383" s="1568"/>
      <c r="C383" s="1155"/>
      <c r="D383" s="1155"/>
      <c r="E383" s="1564"/>
      <c r="F383" s="1564"/>
      <c r="G383" s="1569"/>
      <c r="H383" s="1569"/>
      <c r="I383" s="1569"/>
      <c r="J383" s="1570"/>
      <c r="K383" s="1569"/>
      <c r="L383" s="1570"/>
      <c r="M383" s="1127"/>
      <c r="N383" s="1123"/>
    </row>
    <row r="384" spans="1:14" ht="71.25">
      <c r="A384" s="2865">
        <v>55</v>
      </c>
      <c r="B384" s="1559" t="s">
        <v>2179</v>
      </c>
      <c r="C384" s="1123"/>
      <c r="D384" s="1560"/>
      <c r="E384" s="1564"/>
      <c r="F384" s="1564"/>
      <c r="G384" s="1562"/>
      <c r="H384" s="3000">
        <v>107.072</v>
      </c>
      <c r="I384" s="1562"/>
      <c r="J384" s="2997" t="s">
        <v>347</v>
      </c>
      <c r="K384" s="1562"/>
      <c r="L384" s="3000">
        <v>107.072</v>
      </c>
      <c r="M384" s="1127"/>
      <c r="N384" s="1123"/>
    </row>
    <row r="385" spans="1:14" ht="30">
      <c r="A385" s="2865"/>
      <c r="B385" s="1578" t="s">
        <v>2131</v>
      </c>
      <c r="C385" s="1123" t="s">
        <v>17</v>
      </c>
      <c r="D385" s="1560">
        <v>40.94</v>
      </c>
      <c r="E385" s="1564" t="s">
        <v>2114</v>
      </c>
      <c r="F385" s="1564" t="s">
        <v>2115</v>
      </c>
      <c r="G385" s="1562">
        <v>1</v>
      </c>
      <c r="H385" s="3001"/>
      <c r="I385" s="1562" t="s">
        <v>347</v>
      </c>
      <c r="J385" s="2998"/>
      <c r="K385" s="1562">
        <v>1</v>
      </c>
      <c r="L385" s="3001"/>
      <c r="M385" s="1127" t="s">
        <v>530</v>
      </c>
      <c r="N385" s="1127" t="s">
        <v>1902</v>
      </c>
    </row>
    <row r="386" spans="1:14" ht="30">
      <c r="A386" s="2865"/>
      <c r="B386" s="1578" t="s">
        <v>2180</v>
      </c>
      <c r="C386" s="1123" t="s">
        <v>169</v>
      </c>
      <c r="D386" s="1560">
        <v>66.58</v>
      </c>
      <c r="E386" s="1564" t="s">
        <v>2114</v>
      </c>
      <c r="F386" s="1564" t="s">
        <v>2115</v>
      </c>
      <c r="G386" s="1562">
        <v>1</v>
      </c>
      <c r="H386" s="3002"/>
      <c r="I386" s="1562" t="s">
        <v>347</v>
      </c>
      <c r="J386" s="2999"/>
      <c r="K386" s="1562">
        <v>1</v>
      </c>
      <c r="L386" s="3002"/>
      <c r="M386" s="1127" t="s">
        <v>530</v>
      </c>
      <c r="N386" s="1127" t="s">
        <v>1902</v>
      </c>
    </row>
    <row r="387" spans="1:14">
      <c r="A387" s="1127"/>
      <c r="B387" s="2955" t="s">
        <v>165</v>
      </c>
      <c r="C387" s="2956"/>
      <c r="D387" s="1623">
        <v>107.52</v>
      </c>
      <c r="E387" s="1564"/>
      <c r="F387" s="1564"/>
      <c r="G387" s="1562"/>
      <c r="H387" s="1150"/>
      <c r="I387" s="1562"/>
      <c r="J387" s="1149"/>
      <c r="K387" s="1562"/>
      <c r="L387" s="1119"/>
      <c r="M387" s="1127"/>
      <c r="N387" s="1127"/>
    </row>
    <row r="388" spans="1:14">
      <c r="A388" s="1129" t="s">
        <v>2181</v>
      </c>
      <c r="B388" s="1568"/>
      <c r="C388" s="1155"/>
      <c r="D388" s="1155"/>
      <c r="E388" s="1564"/>
      <c r="F388" s="1564"/>
      <c r="G388" s="1569"/>
      <c r="H388" s="1569"/>
      <c r="I388" s="1569"/>
      <c r="J388" s="1570"/>
      <c r="K388" s="1569"/>
      <c r="L388" s="1570"/>
      <c r="M388" s="1127"/>
      <c r="N388" s="1123"/>
    </row>
    <row r="389" spans="1:14" ht="30">
      <c r="A389" s="1123">
        <v>56</v>
      </c>
      <c r="B389" s="1541" t="s">
        <v>2182</v>
      </c>
      <c r="C389" s="1123" t="s">
        <v>160</v>
      </c>
      <c r="D389" s="1560">
        <v>10</v>
      </c>
      <c r="E389" s="1564" t="s">
        <v>2114</v>
      </c>
      <c r="F389" s="1564" t="s">
        <v>2115</v>
      </c>
      <c r="G389" s="1562">
        <v>1</v>
      </c>
      <c r="H389" s="2963">
        <v>181.88</v>
      </c>
      <c r="I389" s="1562" t="s">
        <v>347</v>
      </c>
      <c r="J389" s="2960" t="s">
        <v>347</v>
      </c>
      <c r="K389" s="1562">
        <v>1</v>
      </c>
      <c r="L389" s="2961">
        <v>181.88</v>
      </c>
      <c r="M389" s="1127" t="s">
        <v>530</v>
      </c>
      <c r="N389" s="1127" t="s">
        <v>1902</v>
      </c>
    </row>
    <row r="390" spans="1:14" ht="30">
      <c r="A390" s="1123">
        <v>57</v>
      </c>
      <c r="B390" s="1578" t="s">
        <v>2183</v>
      </c>
      <c r="C390" s="1123" t="s">
        <v>17</v>
      </c>
      <c r="D390" s="1560">
        <v>59</v>
      </c>
      <c r="E390" s="1564" t="s">
        <v>2114</v>
      </c>
      <c r="F390" s="1564" t="s">
        <v>2115</v>
      </c>
      <c r="G390" s="1562">
        <v>1</v>
      </c>
      <c r="H390" s="2963"/>
      <c r="I390" s="1562" t="s">
        <v>347</v>
      </c>
      <c r="J390" s="2960"/>
      <c r="K390" s="1562">
        <v>1</v>
      </c>
      <c r="L390" s="2961"/>
      <c r="M390" s="1127" t="s">
        <v>530</v>
      </c>
      <c r="N390" s="1127" t="s">
        <v>1902</v>
      </c>
    </row>
    <row r="391" spans="1:14" ht="45">
      <c r="A391" s="1123">
        <v>58</v>
      </c>
      <c r="B391" s="1541" t="s">
        <v>2184</v>
      </c>
      <c r="C391" s="1123" t="s">
        <v>17</v>
      </c>
      <c r="D391" s="1560">
        <v>27</v>
      </c>
      <c r="E391" s="1564" t="s">
        <v>2114</v>
      </c>
      <c r="F391" s="1564" t="s">
        <v>2115</v>
      </c>
      <c r="G391" s="1562">
        <v>1</v>
      </c>
      <c r="H391" s="2963"/>
      <c r="I391" s="1562" t="s">
        <v>347</v>
      </c>
      <c r="J391" s="2960"/>
      <c r="K391" s="1562">
        <v>1</v>
      </c>
      <c r="L391" s="2961"/>
      <c r="M391" s="1127" t="s">
        <v>530</v>
      </c>
      <c r="N391" s="1127" t="s">
        <v>1902</v>
      </c>
    </row>
    <row r="392" spans="1:14" ht="42.75">
      <c r="A392" s="2865">
        <v>59</v>
      </c>
      <c r="B392" s="1559" t="s">
        <v>2185</v>
      </c>
      <c r="C392" s="1123"/>
      <c r="D392" s="1560"/>
      <c r="E392" s="1564"/>
      <c r="F392" s="1564"/>
      <c r="G392" s="1562"/>
      <c r="H392" s="2963"/>
      <c r="I392" s="1562"/>
      <c r="J392" s="2960"/>
      <c r="K392" s="1562"/>
      <c r="L392" s="2961"/>
      <c r="M392" s="1127"/>
      <c r="N392" s="1123"/>
    </row>
    <row r="393" spans="1:14" ht="30">
      <c r="A393" s="2865"/>
      <c r="B393" s="1541" t="s">
        <v>2186</v>
      </c>
      <c r="C393" s="1123" t="s">
        <v>160</v>
      </c>
      <c r="D393" s="1560">
        <v>31.5</v>
      </c>
      <c r="E393" s="1564" t="s">
        <v>2114</v>
      </c>
      <c r="F393" s="1564" t="s">
        <v>2115</v>
      </c>
      <c r="G393" s="1562">
        <v>1</v>
      </c>
      <c r="H393" s="2963"/>
      <c r="I393" s="1562" t="s">
        <v>347</v>
      </c>
      <c r="J393" s="2960"/>
      <c r="K393" s="1562">
        <v>1</v>
      </c>
      <c r="L393" s="2961"/>
      <c r="M393" s="1127" t="s">
        <v>530</v>
      </c>
      <c r="N393" s="1127" t="s">
        <v>1902</v>
      </c>
    </row>
    <row r="394" spans="1:14" ht="30">
      <c r="A394" s="2865"/>
      <c r="B394" s="1541" t="s">
        <v>2187</v>
      </c>
      <c r="C394" s="1123" t="s">
        <v>169</v>
      </c>
      <c r="D394" s="1560">
        <v>6.3</v>
      </c>
      <c r="E394" s="1564" t="s">
        <v>2114</v>
      </c>
      <c r="F394" s="1564" t="s">
        <v>2115</v>
      </c>
      <c r="G394" s="1562">
        <v>1</v>
      </c>
      <c r="H394" s="2963"/>
      <c r="I394" s="1562" t="s">
        <v>347</v>
      </c>
      <c r="J394" s="2960"/>
      <c r="K394" s="1562">
        <v>1</v>
      </c>
      <c r="L394" s="2961"/>
      <c r="M394" s="1127" t="s">
        <v>530</v>
      </c>
      <c r="N394" s="1127" t="s">
        <v>1902</v>
      </c>
    </row>
    <row r="395" spans="1:14" ht="30">
      <c r="A395" s="2865"/>
      <c r="B395" s="1541" t="s">
        <v>2188</v>
      </c>
      <c r="C395" s="1123" t="s">
        <v>169</v>
      </c>
      <c r="D395" s="1560">
        <v>5.91</v>
      </c>
      <c r="E395" s="1564"/>
      <c r="F395" s="1564"/>
      <c r="G395" s="1562"/>
      <c r="H395" s="2963"/>
      <c r="I395" s="1562"/>
      <c r="J395" s="2960"/>
      <c r="K395" s="1562"/>
      <c r="L395" s="2961"/>
      <c r="M395" s="1127"/>
      <c r="N395" s="1127"/>
    </row>
    <row r="396" spans="1:14" ht="30">
      <c r="A396" s="2865"/>
      <c r="B396" s="1541" t="s">
        <v>2126</v>
      </c>
      <c r="C396" s="1123" t="s">
        <v>160</v>
      </c>
      <c r="D396" s="1560">
        <v>5</v>
      </c>
      <c r="E396" s="1564" t="s">
        <v>2114</v>
      </c>
      <c r="F396" s="1564" t="s">
        <v>2115</v>
      </c>
      <c r="G396" s="1562">
        <v>1</v>
      </c>
      <c r="H396" s="2963"/>
      <c r="I396" s="1562" t="s">
        <v>347</v>
      </c>
      <c r="J396" s="2960"/>
      <c r="K396" s="1562">
        <v>1</v>
      </c>
      <c r="L396" s="2961"/>
      <c r="M396" s="1127" t="s">
        <v>530</v>
      </c>
      <c r="N396" s="1127" t="s">
        <v>1902</v>
      </c>
    </row>
    <row r="397" spans="1:14" ht="30">
      <c r="A397" s="2865"/>
      <c r="B397" s="1541" t="s">
        <v>2189</v>
      </c>
      <c r="C397" s="1123" t="s">
        <v>160</v>
      </c>
      <c r="D397" s="1560">
        <v>8.2899999999999991</v>
      </c>
      <c r="E397" s="1564" t="s">
        <v>2114</v>
      </c>
      <c r="F397" s="1564" t="s">
        <v>2115</v>
      </c>
      <c r="G397" s="1562">
        <v>1</v>
      </c>
      <c r="H397" s="2963"/>
      <c r="I397" s="1562" t="s">
        <v>347</v>
      </c>
      <c r="J397" s="2960"/>
      <c r="K397" s="1562">
        <v>1</v>
      </c>
      <c r="L397" s="2961"/>
      <c r="M397" s="1127" t="s">
        <v>530</v>
      </c>
      <c r="N397" s="1127" t="s">
        <v>1902</v>
      </c>
    </row>
    <row r="398" spans="1:14" ht="45">
      <c r="A398" s="1123">
        <v>60</v>
      </c>
      <c r="B398" s="1541" t="s">
        <v>2190</v>
      </c>
      <c r="C398" s="1123" t="s">
        <v>2191</v>
      </c>
      <c r="D398" s="1560">
        <v>11</v>
      </c>
      <c r="E398" s="1575" t="s">
        <v>2114</v>
      </c>
      <c r="F398" s="1575" t="s">
        <v>2115</v>
      </c>
      <c r="G398" s="1562">
        <v>1</v>
      </c>
      <c r="H398" s="2963"/>
      <c r="I398" s="1562" t="s">
        <v>347</v>
      </c>
      <c r="J398" s="2960"/>
      <c r="K398" s="1562">
        <v>1</v>
      </c>
      <c r="L398" s="2961"/>
      <c r="M398" s="1127" t="s">
        <v>530</v>
      </c>
      <c r="N398" s="1127" t="s">
        <v>1902</v>
      </c>
    </row>
    <row r="399" spans="1:14" ht="30">
      <c r="A399" s="1123">
        <v>61</v>
      </c>
      <c r="B399" s="1541" t="s">
        <v>2192</v>
      </c>
      <c r="C399" s="1123" t="s">
        <v>2191</v>
      </c>
      <c r="D399" s="1560">
        <v>18</v>
      </c>
      <c r="E399" s="1575" t="s">
        <v>2114</v>
      </c>
      <c r="F399" s="1575" t="s">
        <v>2115</v>
      </c>
      <c r="G399" s="1562">
        <v>1</v>
      </c>
      <c r="H399" s="2963"/>
      <c r="I399" s="1562" t="s">
        <v>347</v>
      </c>
      <c r="J399" s="2960"/>
      <c r="K399" s="1562">
        <v>1</v>
      </c>
      <c r="L399" s="2961"/>
      <c r="M399" s="1127" t="s">
        <v>530</v>
      </c>
      <c r="N399" s="1127" t="s">
        <v>1902</v>
      </c>
    </row>
    <row r="400" spans="1:14">
      <c r="A400" s="1123"/>
      <c r="B400" s="3003" t="s">
        <v>165</v>
      </c>
      <c r="C400" s="3004"/>
      <c r="D400" s="1623">
        <v>182</v>
      </c>
      <c r="E400" s="1575"/>
      <c r="F400" s="1575"/>
      <c r="G400" s="1562"/>
      <c r="H400" s="1130"/>
      <c r="I400" s="1562"/>
      <c r="J400" s="1131"/>
      <c r="K400" s="1562"/>
      <c r="L400" s="1118"/>
      <c r="M400" s="1127"/>
      <c r="N400" s="1127"/>
    </row>
    <row r="401" spans="1:14">
      <c r="A401" s="3005" t="s">
        <v>2193</v>
      </c>
      <c r="B401" s="3005"/>
      <c r="C401" s="3005"/>
      <c r="D401" s="3005"/>
      <c r="E401" s="3005"/>
      <c r="F401" s="3005"/>
      <c r="G401" s="3005"/>
      <c r="H401" s="3005"/>
      <c r="I401" s="3005"/>
      <c r="J401" s="3005"/>
      <c r="K401" s="3005"/>
      <c r="L401" s="3005"/>
      <c r="M401" s="3005"/>
      <c r="N401" s="3005"/>
    </row>
    <row r="402" spans="1:14" ht="45">
      <c r="A402" s="1123">
        <v>62</v>
      </c>
      <c r="B402" s="1541" t="s">
        <v>2194</v>
      </c>
      <c r="C402" s="1123" t="s">
        <v>160</v>
      </c>
      <c r="D402" s="1560">
        <v>1.68</v>
      </c>
      <c r="E402" s="1564" t="s">
        <v>2114</v>
      </c>
      <c r="F402" s="1564" t="s">
        <v>2115</v>
      </c>
      <c r="G402" s="1562">
        <v>1</v>
      </c>
      <c r="H402" s="2963">
        <v>134.4</v>
      </c>
      <c r="I402" s="1562" t="s">
        <v>347</v>
      </c>
      <c r="J402" s="2960" t="s">
        <v>347</v>
      </c>
      <c r="K402" s="1562">
        <v>1</v>
      </c>
      <c r="L402" s="2961">
        <v>134.4</v>
      </c>
      <c r="M402" s="1127" t="s">
        <v>530</v>
      </c>
      <c r="N402" s="1127" t="s">
        <v>1902</v>
      </c>
    </row>
    <row r="403" spans="1:14" ht="45">
      <c r="A403" s="1542">
        <v>63</v>
      </c>
      <c r="B403" s="1580" t="s">
        <v>2195</v>
      </c>
      <c r="C403" s="1542" t="s">
        <v>160</v>
      </c>
      <c r="D403" s="1581">
        <v>20</v>
      </c>
      <c r="E403" s="1582" t="s">
        <v>2114</v>
      </c>
      <c r="F403" s="1582" t="s">
        <v>2115</v>
      </c>
      <c r="G403" s="1548" t="s">
        <v>347</v>
      </c>
      <c r="H403" s="2963"/>
      <c r="I403" s="1548" t="s">
        <v>347</v>
      </c>
      <c r="J403" s="2960"/>
      <c r="K403" s="1548" t="s">
        <v>347</v>
      </c>
      <c r="L403" s="2961"/>
      <c r="M403" s="1127" t="s">
        <v>602</v>
      </c>
      <c r="N403" s="1127"/>
    </row>
    <row r="404" spans="1:14" ht="45">
      <c r="A404" s="1123">
        <v>64</v>
      </c>
      <c r="B404" s="1541" t="s">
        <v>2196</v>
      </c>
      <c r="C404" s="1123" t="s">
        <v>160</v>
      </c>
      <c r="D404" s="1560">
        <v>7</v>
      </c>
      <c r="E404" s="1564" t="s">
        <v>2114</v>
      </c>
      <c r="F404" s="1564" t="s">
        <v>2115</v>
      </c>
      <c r="G404" s="1562">
        <v>1</v>
      </c>
      <c r="H404" s="2963"/>
      <c r="I404" s="1562" t="s">
        <v>347</v>
      </c>
      <c r="J404" s="2960"/>
      <c r="K404" s="1562">
        <v>1</v>
      </c>
      <c r="L404" s="2961"/>
      <c r="M404" s="1127" t="s">
        <v>530</v>
      </c>
      <c r="N404" s="1127" t="s">
        <v>1902</v>
      </c>
    </row>
    <row r="405" spans="1:14" ht="30">
      <c r="A405" s="1123">
        <v>65</v>
      </c>
      <c r="B405" s="1541" t="s">
        <v>2197</v>
      </c>
      <c r="C405" s="1123" t="s">
        <v>160</v>
      </c>
      <c r="D405" s="1560">
        <v>10</v>
      </c>
      <c r="E405" s="1564" t="s">
        <v>2114</v>
      </c>
      <c r="F405" s="1564" t="s">
        <v>2115</v>
      </c>
      <c r="G405" s="1562">
        <v>1</v>
      </c>
      <c r="H405" s="2963"/>
      <c r="I405" s="1562" t="s">
        <v>347</v>
      </c>
      <c r="J405" s="2960"/>
      <c r="K405" s="1562">
        <v>1</v>
      </c>
      <c r="L405" s="2961"/>
      <c r="M405" s="1127" t="s">
        <v>530</v>
      </c>
      <c r="N405" s="1127" t="s">
        <v>1902</v>
      </c>
    </row>
    <row r="406" spans="1:14" ht="45">
      <c r="A406" s="1123">
        <v>66</v>
      </c>
      <c r="B406" s="1541" t="s">
        <v>2198</v>
      </c>
      <c r="C406" s="1123" t="s">
        <v>160</v>
      </c>
      <c r="D406" s="1560">
        <v>5</v>
      </c>
      <c r="E406" s="1564" t="s">
        <v>2114</v>
      </c>
      <c r="F406" s="1564" t="s">
        <v>2115</v>
      </c>
      <c r="G406" s="1562">
        <v>1</v>
      </c>
      <c r="H406" s="2963"/>
      <c r="I406" s="1562" t="s">
        <v>347</v>
      </c>
      <c r="J406" s="2960"/>
      <c r="K406" s="1562">
        <v>1</v>
      </c>
      <c r="L406" s="2961"/>
      <c r="M406" s="1127" t="s">
        <v>530</v>
      </c>
      <c r="N406" s="1127" t="s">
        <v>1902</v>
      </c>
    </row>
    <row r="407" spans="1:14" ht="30">
      <c r="A407" s="1123">
        <v>67</v>
      </c>
      <c r="B407" s="1541" t="s">
        <v>2199</v>
      </c>
      <c r="C407" s="1123" t="s">
        <v>160</v>
      </c>
      <c r="D407" s="1560">
        <v>5</v>
      </c>
      <c r="E407" s="1564" t="s">
        <v>2114</v>
      </c>
      <c r="F407" s="1564" t="s">
        <v>2115</v>
      </c>
      <c r="G407" s="1562">
        <v>1</v>
      </c>
      <c r="H407" s="2963"/>
      <c r="I407" s="1562" t="s">
        <v>347</v>
      </c>
      <c r="J407" s="2960"/>
      <c r="K407" s="1562">
        <v>1</v>
      </c>
      <c r="L407" s="2961"/>
      <c r="M407" s="1127" t="s">
        <v>530</v>
      </c>
      <c r="N407" s="1127" t="s">
        <v>1902</v>
      </c>
    </row>
    <row r="408" spans="1:14" ht="45">
      <c r="A408" s="1123">
        <v>68</v>
      </c>
      <c r="B408" s="1541" t="s">
        <v>2200</v>
      </c>
      <c r="C408" s="1123" t="s">
        <v>160</v>
      </c>
      <c r="D408" s="1560">
        <v>10</v>
      </c>
      <c r="E408" s="1564" t="s">
        <v>2114</v>
      </c>
      <c r="F408" s="1564" t="s">
        <v>2115</v>
      </c>
      <c r="G408" s="1562">
        <v>1</v>
      </c>
      <c r="H408" s="2963"/>
      <c r="I408" s="1562" t="s">
        <v>347</v>
      </c>
      <c r="J408" s="2960"/>
      <c r="K408" s="1562">
        <v>1</v>
      </c>
      <c r="L408" s="2961"/>
      <c r="M408" s="1127" t="s">
        <v>530</v>
      </c>
      <c r="N408" s="1127" t="s">
        <v>1902</v>
      </c>
    </row>
    <row r="409" spans="1:14" ht="45">
      <c r="A409" s="1123">
        <v>69</v>
      </c>
      <c r="B409" s="1541" t="s">
        <v>2201</v>
      </c>
      <c r="C409" s="1123" t="s">
        <v>160</v>
      </c>
      <c r="D409" s="1560">
        <v>22.87</v>
      </c>
      <c r="E409" s="1564" t="s">
        <v>2114</v>
      </c>
      <c r="F409" s="1564" t="s">
        <v>2115</v>
      </c>
      <c r="G409" s="1562">
        <v>1</v>
      </c>
      <c r="H409" s="2963"/>
      <c r="I409" s="1562" t="s">
        <v>347</v>
      </c>
      <c r="J409" s="2960"/>
      <c r="K409" s="1562">
        <v>1</v>
      </c>
      <c r="L409" s="2961"/>
      <c r="M409" s="1127" t="s">
        <v>530</v>
      </c>
      <c r="N409" s="1127" t="s">
        <v>1902</v>
      </c>
    </row>
    <row r="410" spans="1:14" ht="60">
      <c r="A410" s="1123">
        <v>70</v>
      </c>
      <c r="B410" s="1583" t="s">
        <v>2202</v>
      </c>
      <c r="C410" s="1584" t="s">
        <v>160</v>
      </c>
      <c r="D410" s="1585">
        <v>2.2726566516184801</v>
      </c>
      <c r="E410" s="1586" t="s">
        <v>2114</v>
      </c>
      <c r="F410" s="1586" t="s">
        <v>2115</v>
      </c>
      <c r="G410" s="1562" t="s">
        <v>347</v>
      </c>
      <c r="H410" s="1557" t="s">
        <v>347</v>
      </c>
      <c r="I410" s="1154"/>
      <c r="J410" s="1610"/>
      <c r="K410" s="1154"/>
      <c r="L410" s="1609"/>
      <c r="M410" s="1587" t="s">
        <v>2123</v>
      </c>
      <c r="N410" s="1584"/>
    </row>
    <row r="411" spans="1:14" ht="45">
      <c r="A411" s="1123">
        <v>71</v>
      </c>
      <c r="B411" s="1541" t="s">
        <v>2203</v>
      </c>
      <c r="C411" s="1123" t="s">
        <v>160</v>
      </c>
      <c r="D411" s="1560">
        <v>14.69080744558649</v>
      </c>
      <c r="E411" s="1575" t="s">
        <v>2114</v>
      </c>
      <c r="F411" s="1575" t="s">
        <v>2115</v>
      </c>
      <c r="G411" s="1562" t="s">
        <v>347</v>
      </c>
      <c r="H411" s="1132" t="s">
        <v>347</v>
      </c>
      <c r="I411" s="1562">
        <v>0</v>
      </c>
      <c r="J411" s="1610"/>
      <c r="K411" s="1562">
        <v>0</v>
      </c>
      <c r="L411" s="1609"/>
      <c r="M411" s="1127" t="s">
        <v>602</v>
      </c>
      <c r="N411" s="1123"/>
    </row>
    <row r="412" spans="1:14" ht="45">
      <c r="A412" s="1123">
        <v>72</v>
      </c>
      <c r="B412" s="1619" t="s">
        <v>2204</v>
      </c>
      <c r="C412" s="1537" t="s">
        <v>160</v>
      </c>
      <c r="D412" s="1620">
        <v>8.3751797999999997</v>
      </c>
      <c r="E412" s="1621" t="s">
        <v>2114</v>
      </c>
      <c r="F412" s="1621" t="s">
        <v>2115</v>
      </c>
      <c r="G412" s="1152" t="s">
        <v>347</v>
      </c>
      <c r="H412" s="1538" t="s">
        <v>347</v>
      </c>
      <c r="I412" s="1152">
        <v>0</v>
      </c>
      <c r="J412" s="1610"/>
      <c r="K412" s="1152">
        <v>0</v>
      </c>
      <c r="L412" s="1609"/>
      <c r="M412" s="1134" t="s">
        <v>602</v>
      </c>
      <c r="N412" s="1537"/>
    </row>
    <row r="413" spans="1:14" ht="60">
      <c r="A413" s="1123">
        <v>73</v>
      </c>
      <c r="B413" s="1541" t="s">
        <v>2205</v>
      </c>
      <c r="C413" s="1123" t="s">
        <v>160</v>
      </c>
      <c r="D413" s="1560">
        <v>8.0399999999999991</v>
      </c>
      <c r="E413" s="1575" t="s">
        <v>2114</v>
      </c>
      <c r="F413" s="1575" t="s">
        <v>2115</v>
      </c>
      <c r="G413" s="1562" t="s">
        <v>347</v>
      </c>
      <c r="H413" s="3084" t="s">
        <v>347</v>
      </c>
      <c r="I413" s="1562" t="s">
        <v>347</v>
      </c>
      <c r="J413" s="2963" t="s">
        <v>347</v>
      </c>
      <c r="K413" s="1562" t="s">
        <v>347</v>
      </c>
      <c r="L413" s="2961" t="s">
        <v>347</v>
      </c>
      <c r="M413" s="1127" t="s">
        <v>602</v>
      </c>
      <c r="N413" s="1123"/>
    </row>
    <row r="414" spans="1:14" ht="45">
      <c r="A414" s="1123">
        <v>74</v>
      </c>
      <c r="B414" s="1588" t="s">
        <v>2203</v>
      </c>
      <c r="C414" s="1123" t="s">
        <v>160</v>
      </c>
      <c r="D414" s="1560">
        <v>16.579999999999998</v>
      </c>
      <c r="E414" s="1564" t="s">
        <v>2114</v>
      </c>
      <c r="F414" s="1564" t="s">
        <v>2115</v>
      </c>
      <c r="G414" s="1562" t="s">
        <v>347</v>
      </c>
      <c r="H414" s="3084"/>
      <c r="I414" s="1562" t="s">
        <v>347</v>
      </c>
      <c r="J414" s="2963"/>
      <c r="K414" s="1562" t="s">
        <v>347</v>
      </c>
      <c r="L414" s="2961"/>
      <c r="M414" s="1127" t="s">
        <v>602</v>
      </c>
      <c r="N414" s="1123"/>
    </row>
    <row r="415" spans="1:14" ht="45">
      <c r="A415" s="1123">
        <v>75</v>
      </c>
      <c r="B415" s="1588" t="s">
        <v>2204</v>
      </c>
      <c r="C415" s="1123" t="s">
        <v>160</v>
      </c>
      <c r="D415" s="1560">
        <v>8.42</v>
      </c>
      <c r="E415" s="1564" t="s">
        <v>2114</v>
      </c>
      <c r="F415" s="1564" t="s">
        <v>2115</v>
      </c>
      <c r="G415" s="1562" t="s">
        <v>347</v>
      </c>
      <c r="H415" s="3084"/>
      <c r="I415" s="1562" t="s">
        <v>347</v>
      </c>
      <c r="J415" s="2963"/>
      <c r="K415" s="1562" t="s">
        <v>347</v>
      </c>
      <c r="L415" s="2961"/>
      <c r="M415" s="1127" t="s">
        <v>602</v>
      </c>
      <c r="N415" s="1123"/>
    </row>
    <row r="416" spans="1:14" ht="45">
      <c r="A416" s="1123">
        <v>76</v>
      </c>
      <c r="B416" s="1536" t="s">
        <v>2206</v>
      </c>
      <c r="C416" s="1123" t="s">
        <v>160</v>
      </c>
      <c r="D416" s="1560">
        <v>7.37</v>
      </c>
      <c r="E416" s="1564" t="s">
        <v>2114</v>
      </c>
      <c r="F416" s="1564" t="s">
        <v>2115</v>
      </c>
      <c r="G416" s="1562">
        <v>1</v>
      </c>
      <c r="H416" s="3084"/>
      <c r="I416" s="1562" t="s">
        <v>347</v>
      </c>
      <c r="J416" s="2963"/>
      <c r="K416" s="1562">
        <v>1</v>
      </c>
      <c r="L416" s="2961"/>
      <c r="M416" s="1127" t="s">
        <v>530</v>
      </c>
      <c r="N416" s="1127" t="s">
        <v>1902</v>
      </c>
    </row>
    <row r="417" spans="1:14" ht="45">
      <c r="A417" s="1123">
        <v>77</v>
      </c>
      <c r="B417" s="1536" t="s">
        <v>2207</v>
      </c>
      <c r="C417" s="1123" t="s">
        <v>160</v>
      </c>
      <c r="D417" s="1560">
        <v>5.76</v>
      </c>
      <c r="E417" s="1564" t="s">
        <v>2114</v>
      </c>
      <c r="F417" s="1564" t="s">
        <v>2115</v>
      </c>
      <c r="G417" s="1562" t="s">
        <v>347</v>
      </c>
      <c r="H417" s="3084"/>
      <c r="I417" s="1562" t="s">
        <v>347</v>
      </c>
      <c r="J417" s="2963"/>
      <c r="K417" s="1562" t="s">
        <v>347</v>
      </c>
      <c r="L417" s="2961"/>
      <c r="M417" s="1127" t="s">
        <v>602</v>
      </c>
      <c r="N417" s="1123"/>
    </row>
    <row r="418" spans="1:14" ht="45">
      <c r="A418" s="1123">
        <v>78</v>
      </c>
      <c r="B418" s="1536" t="s">
        <v>2208</v>
      </c>
      <c r="C418" s="1123" t="s">
        <v>160</v>
      </c>
      <c r="D418" s="1560">
        <v>6.68</v>
      </c>
      <c r="E418" s="1564" t="s">
        <v>2114</v>
      </c>
      <c r="F418" s="1564" t="s">
        <v>2115</v>
      </c>
      <c r="G418" s="1562" t="s">
        <v>347</v>
      </c>
      <c r="H418" s="3084"/>
      <c r="I418" s="1562" t="s">
        <v>347</v>
      </c>
      <c r="J418" s="2963"/>
      <c r="K418" s="1562" t="s">
        <v>347</v>
      </c>
      <c r="L418" s="2961"/>
      <c r="M418" s="1127" t="s">
        <v>602</v>
      </c>
      <c r="N418" s="1123"/>
    </row>
    <row r="419" spans="1:14">
      <c r="A419" s="1123"/>
      <c r="B419" s="3146" t="s">
        <v>165</v>
      </c>
      <c r="C419" s="3147"/>
      <c r="D419" s="1623">
        <v>134.4</v>
      </c>
      <c r="E419" s="1564"/>
      <c r="F419" s="1564"/>
      <c r="G419" s="1562"/>
      <c r="H419" s="1132"/>
      <c r="I419" s="1562"/>
      <c r="J419" s="1130"/>
      <c r="K419" s="1562"/>
      <c r="L419" s="1118"/>
      <c r="M419" s="1127"/>
      <c r="N419" s="1123"/>
    </row>
    <row r="420" spans="1:14">
      <c r="A420" s="1129" t="s">
        <v>2209</v>
      </c>
      <c r="B420" s="1568"/>
      <c r="C420" s="1155"/>
      <c r="D420" s="1155"/>
      <c r="E420" s="1564"/>
      <c r="F420" s="1564"/>
      <c r="G420" s="1569"/>
      <c r="H420" s="1569"/>
      <c r="I420" s="1569"/>
      <c r="J420" s="1570"/>
      <c r="K420" s="1569"/>
      <c r="L420" s="1570"/>
      <c r="M420" s="1127"/>
      <c r="N420" s="1123"/>
    </row>
    <row r="421" spans="1:14" ht="57">
      <c r="A421" s="2865">
        <v>79</v>
      </c>
      <c r="B421" s="1559" t="s">
        <v>2210</v>
      </c>
      <c r="C421" s="1123"/>
      <c r="D421" s="1123"/>
      <c r="E421" s="1564"/>
      <c r="F421" s="1564"/>
      <c r="G421" s="1562"/>
      <c r="H421" s="2963">
        <v>224.16</v>
      </c>
      <c r="I421" s="1562"/>
      <c r="J421" s="2960" t="s">
        <v>347</v>
      </c>
      <c r="K421" s="1562"/>
      <c r="L421" s="2961">
        <v>224.16</v>
      </c>
      <c r="M421" s="1127"/>
      <c r="N421" s="1123"/>
    </row>
    <row r="422" spans="1:14" ht="30">
      <c r="A422" s="2865"/>
      <c r="B422" s="1541" t="s">
        <v>2211</v>
      </c>
      <c r="C422" s="1123" t="s">
        <v>160</v>
      </c>
      <c r="D422" s="1118">
        <v>5</v>
      </c>
      <c r="E422" s="1564" t="s">
        <v>2114</v>
      </c>
      <c r="F422" s="1564" t="s">
        <v>2115</v>
      </c>
      <c r="G422" s="1562">
        <v>1</v>
      </c>
      <c r="H422" s="2963"/>
      <c r="I422" s="1562" t="s">
        <v>347</v>
      </c>
      <c r="J422" s="2960"/>
      <c r="K422" s="1562">
        <v>1</v>
      </c>
      <c r="L422" s="2961"/>
      <c r="M422" s="1127" t="s">
        <v>530</v>
      </c>
      <c r="N422" s="1127" t="s">
        <v>1902</v>
      </c>
    </row>
    <row r="423" spans="1:14" ht="48">
      <c r="A423" s="2865">
        <v>80</v>
      </c>
      <c r="B423" s="1626" t="s">
        <v>2212</v>
      </c>
      <c r="C423" s="1123"/>
      <c r="D423" s="1118"/>
      <c r="E423" s="1564"/>
      <c r="F423" s="1564"/>
      <c r="G423" s="1562"/>
      <c r="H423" s="2963"/>
      <c r="I423" s="1562"/>
      <c r="J423" s="2960"/>
      <c r="K423" s="1562"/>
      <c r="L423" s="2961"/>
      <c r="M423" s="1127"/>
      <c r="N423" s="1123"/>
    </row>
    <row r="424" spans="1:14" ht="60">
      <c r="A424" s="2865"/>
      <c r="B424" s="1541" t="s">
        <v>2213</v>
      </c>
      <c r="C424" s="1123" t="s">
        <v>160</v>
      </c>
      <c r="D424" s="1118">
        <v>15</v>
      </c>
      <c r="E424" s="1564" t="s">
        <v>2114</v>
      </c>
      <c r="F424" s="1564" t="s">
        <v>2115</v>
      </c>
      <c r="G424" s="1562">
        <v>1</v>
      </c>
      <c r="H424" s="2963"/>
      <c r="I424" s="1562" t="s">
        <v>347</v>
      </c>
      <c r="J424" s="2960"/>
      <c r="K424" s="1562">
        <v>1</v>
      </c>
      <c r="L424" s="2961"/>
      <c r="M424" s="1127" t="s">
        <v>530</v>
      </c>
      <c r="N424" s="1127" t="s">
        <v>1902</v>
      </c>
    </row>
    <row r="425" spans="1:14" ht="45">
      <c r="A425" s="2865"/>
      <c r="B425" s="1541" t="s">
        <v>2214</v>
      </c>
      <c r="C425" s="1123" t="s">
        <v>160</v>
      </c>
      <c r="D425" s="1118">
        <v>10</v>
      </c>
      <c r="E425" s="1564" t="s">
        <v>2114</v>
      </c>
      <c r="F425" s="1564" t="s">
        <v>2115</v>
      </c>
      <c r="G425" s="1562">
        <v>1</v>
      </c>
      <c r="H425" s="2963"/>
      <c r="I425" s="1562" t="s">
        <v>347</v>
      </c>
      <c r="J425" s="2960"/>
      <c r="K425" s="1562">
        <v>1</v>
      </c>
      <c r="L425" s="2961"/>
      <c r="M425" s="1127" t="s">
        <v>530</v>
      </c>
      <c r="N425" s="1127" t="s">
        <v>1902</v>
      </c>
    </row>
    <row r="426" spans="1:14" ht="85.5">
      <c r="A426" s="2865">
        <v>81</v>
      </c>
      <c r="B426" s="1559" t="s">
        <v>2215</v>
      </c>
      <c r="C426" s="1123"/>
      <c r="D426" s="1118"/>
      <c r="E426" s="1564"/>
      <c r="F426" s="1564"/>
      <c r="G426" s="1562"/>
      <c r="H426" s="3084" t="s">
        <v>347</v>
      </c>
      <c r="I426" s="1562"/>
      <c r="J426" s="2963" t="s">
        <v>347</v>
      </c>
      <c r="K426" s="1562"/>
      <c r="L426" s="2961"/>
      <c r="M426" s="1127"/>
      <c r="N426" s="1123"/>
    </row>
    <row r="427" spans="1:14" ht="60">
      <c r="A427" s="2865"/>
      <c r="B427" s="1541" t="s">
        <v>2216</v>
      </c>
      <c r="C427" s="1123" t="s">
        <v>160</v>
      </c>
      <c r="D427" s="1118">
        <v>5</v>
      </c>
      <c r="E427" s="1564" t="s">
        <v>2114</v>
      </c>
      <c r="F427" s="1564" t="s">
        <v>2115</v>
      </c>
      <c r="G427" s="1562" t="s">
        <v>347</v>
      </c>
      <c r="H427" s="3084"/>
      <c r="I427" s="1562" t="s">
        <v>347</v>
      </c>
      <c r="J427" s="2963"/>
      <c r="K427" s="1562" t="s">
        <v>347</v>
      </c>
      <c r="L427" s="2961"/>
      <c r="M427" s="1127" t="s">
        <v>602</v>
      </c>
      <c r="N427" s="1123"/>
    </row>
    <row r="428" spans="1:14" ht="45">
      <c r="A428" s="2865"/>
      <c r="B428" s="1541" t="s">
        <v>2217</v>
      </c>
      <c r="C428" s="1123" t="s">
        <v>160</v>
      </c>
      <c r="D428" s="1118">
        <v>5.4</v>
      </c>
      <c r="E428" s="1564" t="s">
        <v>2114</v>
      </c>
      <c r="F428" s="1564" t="s">
        <v>2115</v>
      </c>
      <c r="G428" s="1562">
        <v>1</v>
      </c>
      <c r="H428" s="3084"/>
      <c r="I428" s="1562" t="s">
        <v>347</v>
      </c>
      <c r="J428" s="2963"/>
      <c r="K428" s="1562">
        <v>1</v>
      </c>
      <c r="L428" s="2961"/>
      <c r="M428" s="1127" t="s">
        <v>530</v>
      </c>
      <c r="N428" s="1127" t="s">
        <v>1902</v>
      </c>
    </row>
    <row r="429" spans="1:14" ht="30">
      <c r="A429" s="2865"/>
      <c r="B429" s="1541" t="s">
        <v>2218</v>
      </c>
      <c r="C429" s="1123" t="s">
        <v>160</v>
      </c>
      <c r="D429" s="1118">
        <v>0.99516148656000003</v>
      </c>
      <c r="E429" s="1564" t="s">
        <v>2114</v>
      </c>
      <c r="F429" s="1564" t="s">
        <v>2115</v>
      </c>
      <c r="G429" s="1562">
        <v>1</v>
      </c>
      <c r="H429" s="3084"/>
      <c r="I429" s="1562" t="s">
        <v>347</v>
      </c>
      <c r="J429" s="2963"/>
      <c r="K429" s="1562">
        <v>1</v>
      </c>
      <c r="L429" s="2961"/>
      <c r="M429" s="1127" t="s">
        <v>530</v>
      </c>
      <c r="N429" s="1127" t="s">
        <v>1902</v>
      </c>
    </row>
    <row r="430" spans="1:14" ht="45">
      <c r="A430" s="2865"/>
      <c r="B430" s="1541" t="s">
        <v>2219</v>
      </c>
      <c r="C430" s="1123" t="s">
        <v>160</v>
      </c>
      <c r="D430" s="1118">
        <v>20</v>
      </c>
      <c r="E430" s="1564" t="s">
        <v>2114</v>
      </c>
      <c r="F430" s="1564" t="s">
        <v>2115</v>
      </c>
      <c r="G430" s="1562">
        <v>1</v>
      </c>
      <c r="H430" s="3084"/>
      <c r="I430" s="1562" t="s">
        <v>347</v>
      </c>
      <c r="J430" s="2963"/>
      <c r="K430" s="1562">
        <v>1</v>
      </c>
      <c r="L430" s="2961"/>
      <c r="M430" s="1127" t="s">
        <v>530</v>
      </c>
      <c r="N430" s="1127" t="s">
        <v>1902</v>
      </c>
    </row>
    <row r="431" spans="1:14" ht="114">
      <c r="A431" s="2865">
        <v>82</v>
      </c>
      <c r="B431" s="1559" t="s">
        <v>2220</v>
      </c>
      <c r="C431" s="1123"/>
      <c r="D431" s="1118"/>
      <c r="E431" s="1564"/>
      <c r="F431" s="1564"/>
      <c r="G431" s="1562"/>
      <c r="H431" s="3084"/>
      <c r="I431" s="1562"/>
      <c r="J431" s="2963"/>
      <c r="K431" s="1562"/>
      <c r="L431" s="2961"/>
      <c r="M431" s="1127"/>
      <c r="N431" s="1123"/>
    </row>
    <row r="432" spans="1:14" ht="60">
      <c r="A432" s="2865"/>
      <c r="B432" s="1541" t="s">
        <v>2221</v>
      </c>
      <c r="C432" s="1123" t="s">
        <v>160</v>
      </c>
      <c r="D432" s="1118">
        <v>20</v>
      </c>
      <c r="E432" s="1564" t="s">
        <v>2114</v>
      </c>
      <c r="F432" s="1564" t="s">
        <v>2115</v>
      </c>
      <c r="G432" s="1562">
        <v>1</v>
      </c>
      <c r="H432" s="3084"/>
      <c r="I432" s="1562" t="s">
        <v>347</v>
      </c>
      <c r="J432" s="2963"/>
      <c r="K432" s="1562">
        <v>1</v>
      </c>
      <c r="L432" s="2961"/>
      <c r="M432" s="1127" t="s">
        <v>530</v>
      </c>
      <c r="N432" s="1127" t="s">
        <v>1902</v>
      </c>
    </row>
    <row r="433" spans="1:14" ht="45">
      <c r="A433" s="2865"/>
      <c r="B433" s="1541" t="s">
        <v>2222</v>
      </c>
      <c r="C433" s="1123" t="s">
        <v>160</v>
      </c>
      <c r="D433" s="1118">
        <v>3.5</v>
      </c>
      <c r="E433" s="1564" t="s">
        <v>2114</v>
      </c>
      <c r="F433" s="1564" t="s">
        <v>2115</v>
      </c>
      <c r="G433" s="1562">
        <v>1</v>
      </c>
      <c r="H433" s="3084"/>
      <c r="I433" s="1562" t="s">
        <v>347</v>
      </c>
      <c r="J433" s="2963"/>
      <c r="K433" s="1562">
        <v>1</v>
      </c>
      <c r="L433" s="2961"/>
      <c r="M433" s="1127" t="s">
        <v>530</v>
      </c>
      <c r="N433" s="1127" t="s">
        <v>1902</v>
      </c>
    </row>
    <row r="434" spans="1:14" ht="30">
      <c r="A434" s="2865"/>
      <c r="B434" s="1541" t="s">
        <v>2223</v>
      </c>
      <c r="C434" s="1123" t="s">
        <v>17</v>
      </c>
      <c r="D434" s="1118">
        <v>5.05</v>
      </c>
      <c r="E434" s="1564" t="s">
        <v>2114</v>
      </c>
      <c r="F434" s="1564" t="s">
        <v>2115</v>
      </c>
      <c r="G434" s="1562">
        <v>1</v>
      </c>
      <c r="H434" s="3084"/>
      <c r="I434" s="1562" t="s">
        <v>347</v>
      </c>
      <c r="J434" s="2963"/>
      <c r="K434" s="1562">
        <v>1</v>
      </c>
      <c r="L434" s="2961"/>
      <c r="M434" s="1127" t="s">
        <v>530</v>
      </c>
      <c r="N434" s="1127" t="s">
        <v>1902</v>
      </c>
    </row>
    <row r="435" spans="1:14" ht="71.25">
      <c r="A435" s="2865">
        <v>83</v>
      </c>
      <c r="B435" s="1559" t="s">
        <v>2224</v>
      </c>
      <c r="C435" s="1123"/>
      <c r="D435" s="1118"/>
      <c r="E435" s="1564"/>
      <c r="F435" s="1564"/>
      <c r="G435" s="1562"/>
      <c r="H435" s="3084" t="s">
        <v>347</v>
      </c>
      <c r="I435" s="1562"/>
      <c r="J435" s="2963" t="s">
        <v>347</v>
      </c>
      <c r="K435" s="1562"/>
      <c r="L435" s="2961"/>
      <c r="M435" s="1127"/>
      <c r="N435" s="1123"/>
    </row>
    <row r="436" spans="1:14" ht="30">
      <c r="A436" s="2865"/>
      <c r="B436" s="1541" t="s">
        <v>2225</v>
      </c>
      <c r="C436" s="1123" t="s">
        <v>160</v>
      </c>
      <c r="D436" s="1118">
        <v>29.5</v>
      </c>
      <c r="E436" s="1564" t="s">
        <v>2114</v>
      </c>
      <c r="F436" s="1564" t="s">
        <v>2115</v>
      </c>
      <c r="G436" s="1562">
        <v>1</v>
      </c>
      <c r="H436" s="3084"/>
      <c r="I436" s="1562" t="s">
        <v>347</v>
      </c>
      <c r="J436" s="2963"/>
      <c r="K436" s="1562">
        <v>1</v>
      </c>
      <c r="L436" s="2961"/>
      <c r="M436" s="1127" t="s">
        <v>530</v>
      </c>
      <c r="N436" s="1127" t="s">
        <v>1902</v>
      </c>
    </row>
    <row r="437" spans="1:14" ht="60">
      <c r="A437" s="2865"/>
      <c r="B437" s="1541" t="s">
        <v>2226</v>
      </c>
      <c r="C437" s="1123" t="s">
        <v>17</v>
      </c>
      <c r="D437" s="1118">
        <v>30.5</v>
      </c>
      <c r="E437" s="1564" t="s">
        <v>2114</v>
      </c>
      <c r="F437" s="1564" t="s">
        <v>2115</v>
      </c>
      <c r="G437" s="1562">
        <v>1</v>
      </c>
      <c r="H437" s="3084"/>
      <c r="I437" s="1562" t="s">
        <v>347</v>
      </c>
      <c r="J437" s="2963"/>
      <c r="K437" s="1562">
        <v>1</v>
      </c>
      <c r="L437" s="2961"/>
      <c r="M437" s="1127" t="s">
        <v>530</v>
      </c>
      <c r="N437" s="1127" t="s">
        <v>1902</v>
      </c>
    </row>
    <row r="438" spans="1:14" ht="85.5">
      <c r="A438" s="2865">
        <v>84</v>
      </c>
      <c r="B438" s="1559" t="s">
        <v>2227</v>
      </c>
      <c r="C438" s="1123"/>
      <c r="D438" s="1118"/>
      <c r="E438" s="1564"/>
      <c r="F438" s="1564"/>
      <c r="G438" s="1562"/>
      <c r="H438" s="3084"/>
      <c r="I438" s="1562"/>
      <c r="J438" s="2963"/>
      <c r="K438" s="1562"/>
      <c r="L438" s="2961"/>
      <c r="M438" s="1127"/>
      <c r="N438" s="1123"/>
    </row>
    <row r="439" spans="1:14" ht="30">
      <c r="A439" s="2865"/>
      <c r="B439" s="1541" t="s">
        <v>2228</v>
      </c>
      <c r="C439" s="1123" t="s">
        <v>17</v>
      </c>
      <c r="D439" s="1118">
        <v>3</v>
      </c>
      <c r="E439" s="1564" t="s">
        <v>2114</v>
      </c>
      <c r="F439" s="1564" t="s">
        <v>2115</v>
      </c>
      <c r="G439" s="1562">
        <v>1</v>
      </c>
      <c r="H439" s="3084"/>
      <c r="I439" s="1562" t="s">
        <v>347</v>
      </c>
      <c r="J439" s="2963"/>
      <c r="K439" s="1562">
        <v>1</v>
      </c>
      <c r="L439" s="2961"/>
      <c r="M439" s="1127" t="s">
        <v>530</v>
      </c>
      <c r="N439" s="1127" t="s">
        <v>1902</v>
      </c>
    </row>
    <row r="440" spans="1:14" ht="45">
      <c r="A440" s="2865"/>
      <c r="B440" s="1541" t="s">
        <v>2229</v>
      </c>
      <c r="C440" s="1123" t="s">
        <v>160</v>
      </c>
      <c r="D440" s="1118">
        <v>6</v>
      </c>
      <c r="E440" s="1564" t="s">
        <v>2114</v>
      </c>
      <c r="F440" s="1564" t="s">
        <v>2115</v>
      </c>
      <c r="G440" s="1562">
        <v>1</v>
      </c>
      <c r="H440" s="3084"/>
      <c r="I440" s="1562" t="s">
        <v>347</v>
      </c>
      <c r="J440" s="2963"/>
      <c r="K440" s="1562">
        <v>1</v>
      </c>
      <c r="L440" s="2961"/>
      <c r="M440" s="1127" t="s">
        <v>530</v>
      </c>
      <c r="N440" s="1127" t="s">
        <v>1902</v>
      </c>
    </row>
    <row r="441" spans="1:14" ht="45">
      <c r="A441" s="2865"/>
      <c r="B441" s="1541" t="s">
        <v>2230</v>
      </c>
      <c r="C441" s="1123" t="s">
        <v>160</v>
      </c>
      <c r="D441" s="1118">
        <v>14</v>
      </c>
      <c r="E441" s="1564" t="s">
        <v>2114</v>
      </c>
      <c r="F441" s="1564" t="s">
        <v>2115</v>
      </c>
      <c r="G441" s="1562">
        <v>1</v>
      </c>
      <c r="H441" s="3084"/>
      <c r="I441" s="1562" t="s">
        <v>347</v>
      </c>
      <c r="J441" s="2963"/>
      <c r="K441" s="1562">
        <v>1</v>
      </c>
      <c r="L441" s="2961"/>
      <c r="M441" s="1127" t="s">
        <v>530</v>
      </c>
      <c r="N441" s="1127" t="s">
        <v>1902</v>
      </c>
    </row>
    <row r="442" spans="1:14" ht="85.5">
      <c r="A442" s="2865">
        <v>85</v>
      </c>
      <c r="B442" s="1559" t="s">
        <v>2231</v>
      </c>
      <c r="C442" s="1123"/>
      <c r="D442" s="1118"/>
      <c r="E442" s="1564"/>
      <c r="F442" s="1564"/>
      <c r="G442" s="1562"/>
      <c r="H442" s="3084" t="s">
        <v>347</v>
      </c>
      <c r="I442" s="1562"/>
      <c r="J442" s="2963" t="s">
        <v>347</v>
      </c>
      <c r="K442" s="1562"/>
      <c r="L442" s="2961" t="s">
        <v>347</v>
      </c>
      <c r="M442" s="1127"/>
      <c r="N442" s="1123"/>
    </row>
    <row r="443" spans="1:14" ht="45">
      <c r="A443" s="2865"/>
      <c r="B443" s="1541" t="s">
        <v>2232</v>
      </c>
      <c r="C443" s="1123" t="s">
        <v>160</v>
      </c>
      <c r="D443" s="1118">
        <v>2.5</v>
      </c>
      <c r="E443" s="1564" t="s">
        <v>2114</v>
      </c>
      <c r="F443" s="1564" t="s">
        <v>2115</v>
      </c>
      <c r="G443" s="1562">
        <v>1</v>
      </c>
      <c r="H443" s="3084"/>
      <c r="I443" s="1562" t="s">
        <v>347</v>
      </c>
      <c r="J443" s="2963"/>
      <c r="K443" s="1562">
        <v>1</v>
      </c>
      <c r="L443" s="2961"/>
      <c r="M443" s="1127" t="s">
        <v>530</v>
      </c>
      <c r="N443" s="1127" t="s">
        <v>1902</v>
      </c>
    </row>
    <row r="444" spans="1:14" ht="45">
      <c r="A444" s="2865"/>
      <c r="B444" s="1541" t="s">
        <v>2233</v>
      </c>
      <c r="C444" s="1123" t="s">
        <v>160</v>
      </c>
      <c r="D444" s="1118">
        <v>9.6999999999999993</v>
      </c>
      <c r="E444" s="1564" t="s">
        <v>2114</v>
      </c>
      <c r="F444" s="1564" t="s">
        <v>2115</v>
      </c>
      <c r="G444" s="1562">
        <v>1</v>
      </c>
      <c r="H444" s="3084"/>
      <c r="I444" s="1562" t="s">
        <v>347</v>
      </c>
      <c r="J444" s="2963"/>
      <c r="K444" s="1562">
        <v>1</v>
      </c>
      <c r="L444" s="2961"/>
      <c r="M444" s="1127" t="s">
        <v>530</v>
      </c>
      <c r="N444" s="1127" t="s">
        <v>1902</v>
      </c>
    </row>
    <row r="445" spans="1:14" ht="71.25">
      <c r="A445" s="2865">
        <v>86</v>
      </c>
      <c r="B445" s="1559" t="s">
        <v>2234</v>
      </c>
      <c r="C445" s="1123"/>
      <c r="D445" s="1118"/>
      <c r="E445" s="1564"/>
      <c r="F445" s="1564"/>
      <c r="G445" s="1562"/>
      <c r="H445" s="3084"/>
      <c r="I445" s="1562"/>
      <c r="J445" s="2963"/>
      <c r="K445" s="1562"/>
      <c r="L445" s="2961"/>
      <c r="M445" s="1127"/>
      <c r="N445" s="1123"/>
    </row>
    <row r="446" spans="1:14" ht="45">
      <c r="A446" s="2865"/>
      <c r="B446" s="1541" t="s">
        <v>2235</v>
      </c>
      <c r="C446" s="1123" t="s">
        <v>160</v>
      </c>
      <c r="D446" s="1118">
        <v>2.6</v>
      </c>
      <c r="E446" s="1564" t="s">
        <v>2114</v>
      </c>
      <c r="F446" s="1564" t="s">
        <v>2115</v>
      </c>
      <c r="G446" s="1562">
        <v>1</v>
      </c>
      <c r="H446" s="3084"/>
      <c r="I446" s="1562" t="s">
        <v>347</v>
      </c>
      <c r="J446" s="2963"/>
      <c r="K446" s="1562">
        <v>1</v>
      </c>
      <c r="L446" s="2961"/>
      <c r="M446" s="1127" t="s">
        <v>530</v>
      </c>
      <c r="N446" s="1127" t="s">
        <v>1902</v>
      </c>
    </row>
    <row r="447" spans="1:14" ht="30">
      <c r="A447" s="2865"/>
      <c r="B447" s="1541" t="s">
        <v>2236</v>
      </c>
      <c r="C447" s="1123" t="s">
        <v>160</v>
      </c>
      <c r="D447" s="1118">
        <v>10</v>
      </c>
      <c r="E447" s="1564" t="s">
        <v>2114</v>
      </c>
      <c r="F447" s="1564" t="s">
        <v>2115</v>
      </c>
      <c r="G447" s="1562">
        <v>1</v>
      </c>
      <c r="H447" s="3084"/>
      <c r="I447" s="1562" t="s">
        <v>347</v>
      </c>
      <c r="J447" s="2963"/>
      <c r="K447" s="1562">
        <v>1</v>
      </c>
      <c r="L447" s="2961"/>
      <c r="M447" s="1127" t="s">
        <v>530</v>
      </c>
      <c r="N447" s="1127" t="s">
        <v>1902</v>
      </c>
    </row>
    <row r="448" spans="1:14" ht="45">
      <c r="A448" s="2865"/>
      <c r="B448" s="1541" t="s">
        <v>2237</v>
      </c>
      <c r="C448" s="1123" t="s">
        <v>160</v>
      </c>
      <c r="D448" s="1118">
        <v>10</v>
      </c>
      <c r="E448" s="1564" t="s">
        <v>2114</v>
      </c>
      <c r="F448" s="1564" t="s">
        <v>2115</v>
      </c>
      <c r="G448" s="1562">
        <v>1</v>
      </c>
      <c r="H448" s="3084"/>
      <c r="I448" s="1562" t="s">
        <v>347</v>
      </c>
      <c r="J448" s="2963"/>
      <c r="K448" s="1562">
        <v>1</v>
      </c>
      <c r="L448" s="2961"/>
      <c r="M448" s="1127" t="s">
        <v>530</v>
      </c>
      <c r="N448" s="1127" t="s">
        <v>1902</v>
      </c>
    </row>
    <row r="449" spans="1:14" ht="30">
      <c r="A449" s="2865"/>
      <c r="B449" s="1541" t="s">
        <v>2238</v>
      </c>
      <c r="C449" s="1123" t="s">
        <v>160</v>
      </c>
      <c r="D449" s="1118">
        <v>4.5</v>
      </c>
      <c r="E449" s="1564" t="s">
        <v>2114</v>
      </c>
      <c r="F449" s="1564" t="s">
        <v>2115</v>
      </c>
      <c r="G449" s="1562">
        <v>1</v>
      </c>
      <c r="H449" s="3084"/>
      <c r="I449" s="1562" t="s">
        <v>347</v>
      </c>
      <c r="J449" s="2963"/>
      <c r="K449" s="1562">
        <v>1</v>
      </c>
      <c r="L449" s="2961"/>
      <c r="M449" s="1127" t="s">
        <v>530</v>
      </c>
      <c r="N449" s="1127" t="s">
        <v>1902</v>
      </c>
    </row>
    <row r="450" spans="1:14" ht="30">
      <c r="A450" s="1123">
        <v>87</v>
      </c>
      <c r="B450" s="1541" t="s">
        <v>2239</v>
      </c>
      <c r="C450" s="1123" t="s">
        <v>160</v>
      </c>
      <c r="D450" s="1118">
        <v>13</v>
      </c>
      <c r="E450" s="1564" t="s">
        <v>2114</v>
      </c>
      <c r="F450" s="1564" t="s">
        <v>2115</v>
      </c>
      <c r="G450" s="1562">
        <v>1</v>
      </c>
      <c r="H450" s="3084"/>
      <c r="I450" s="1562" t="s">
        <v>347</v>
      </c>
      <c r="J450" s="2963"/>
      <c r="K450" s="1562">
        <v>1</v>
      </c>
      <c r="L450" s="2961"/>
      <c r="M450" s="1127" t="s">
        <v>530</v>
      </c>
      <c r="N450" s="1127" t="s">
        <v>1902</v>
      </c>
    </row>
    <row r="451" spans="1:14">
      <c r="A451" s="1123"/>
      <c r="B451" s="3003" t="s">
        <v>165</v>
      </c>
      <c r="C451" s="3004"/>
      <c r="D451" s="1570">
        <v>225.24516148655997</v>
      </c>
      <c r="E451" s="1564"/>
      <c r="F451" s="1564"/>
      <c r="G451" s="1562"/>
      <c r="H451" s="1132"/>
      <c r="I451" s="1562"/>
      <c r="J451" s="1130"/>
      <c r="K451" s="1562"/>
      <c r="L451" s="1118"/>
      <c r="M451" s="1127"/>
      <c r="N451" s="1127"/>
    </row>
    <row r="452" spans="1:14">
      <c r="A452" s="1129" t="s">
        <v>2240</v>
      </c>
      <c r="B452" s="1568"/>
      <c r="C452" s="1155"/>
      <c r="D452" s="1155"/>
      <c r="E452" s="1564"/>
      <c r="F452" s="1564"/>
      <c r="G452" s="1569"/>
      <c r="H452" s="1569"/>
      <c r="I452" s="1569"/>
      <c r="J452" s="1570"/>
      <c r="K452" s="1569"/>
      <c r="L452" s="1570"/>
      <c r="M452" s="1127"/>
      <c r="N452" s="1123"/>
    </row>
    <row r="453" spans="1:14" ht="28.5">
      <c r="A453" s="2865">
        <v>88</v>
      </c>
      <c r="B453" s="1145" t="s">
        <v>2241</v>
      </c>
      <c r="C453" s="1127"/>
      <c r="D453" s="1127"/>
      <c r="E453" s="1564"/>
      <c r="F453" s="1564"/>
      <c r="G453" s="1562"/>
      <c r="H453" s="2963">
        <v>214.17</v>
      </c>
      <c r="I453" s="1562"/>
      <c r="J453" s="2963" t="s">
        <v>347</v>
      </c>
      <c r="K453" s="1562"/>
      <c r="L453" s="2961">
        <v>214.17</v>
      </c>
      <c r="M453" s="1127"/>
      <c r="N453" s="1123"/>
    </row>
    <row r="454" spans="1:14" ht="45">
      <c r="A454" s="2865"/>
      <c r="B454" s="1461" t="s">
        <v>2242</v>
      </c>
      <c r="C454" s="1127" t="s">
        <v>160</v>
      </c>
      <c r="D454" s="1151">
        <v>8.8000000000000007</v>
      </c>
      <c r="E454" s="1564" t="s">
        <v>2114</v>
      </c>
      <c r="F454" s="1564" t="s">
        <v>2115</v>
      </c>
      <c r="G454" s="1562">
        <v>1</v>
      </c>
      <c r="H454" s="2963"/>
      <c r="I454" s="1562" t="s">
        <v>347</v>
      </c>
      <c r="J454" s="2963"/>
      <c r="K454" s="1562">
        <v>1</v>
      </c>
      <c r="L454" s="2961"/>
      <c r="M454" s="1127" t="s">
        <v>530</v>
      </c>
      <c r="N454" s="1127" t="s">
        <v>1902</v>
      </c>
    </row>
    <row r="455" spans="1:14" ht="60">
      <c r="A455" s="2865"/>
      <c r="B455" s="1461" t="s">
        <v>2243</v>
      </c>
      <c r="C455" s="1127" t="s">
        <v>160</v>
      </c>
      <c r="D455" s="1151">
        <v>7.9</v>
      </c>
      <c r="E455" s="1564" t="s">
        <v>2114</v>
      </c>
      <c r="F455" s="1564" t="s">
        <v>2115</v>
      </c>
      <c r="G455" s="1562">
        <v>1</v>
      </c>
      <c r="H455" s="2963"/>
      <c r="I455" s="1562" t="s">
        <v>347</v>
      </c>
      <c r="J455" s="2963"/>
      <c r="K455" s="1562">
        <v>1</v>
      </c>
      <c r="L455" s="2961"/>
      <c r="M455" s="1127" t="s">
        <v>530</v>
      </c>
      <c r="N455" s="1127" t="s">
        <v>1902</v>
      </c>
    </row>
    <row r="456" spans="1:14" ht="45">
      <c r="A456" s="2865"/>
      <c r="B456" s="1461" t="s">
        <v>2244</v>
      </c>
      <c r="C456" s="1127" t="s">
        <v>160</v>
      </c>
      <c r="D456" s="1151">
        <v>3.66</v>
      </c>
      <c r="E456" s="1564" t="s">
        <v>2114</v>
      </c>
      <c r="F456" s="1564" t="s">
        <v>2115</v>
      </c>
      <c r="G456" s="1562">
        <v>1</v>
      </c>
      <c r="H456" s="2963"/>
      <c r="I456" s="1562" t="s">
        <v>347</v>
      </c>
      <c r="J456" s="2963"/>
      <c r="K456" s="1562">
        <v>1</v>
      </c>
      <c r="L456" s="2961"/>
      <c r="M456" s="1127" t="s">
        <v>530</v>
      </c>
      <c r="N456" s="1127" t="s">
        <v>1902</v>
      </c>
    </row>
    <row r="457" spans="1:14" ht="45">
      <c r="A457" s="2865"/>
      <c r="B457" s="1461" t="s">
        <v>2245</v>
      </c>
      <c r="C457" s="1127" t="s">
        <v>160</v>
      </c>
      <c r="D457" s="1151">
        <v>1.74</v>
      </c>
      <c r="E457" s="1564" t="s">
        <v>2114</v>
      </c>
      <c r="F457" s="1564" t="s">
        <v>2115</v>
      </c>
      <c r="G457" s="1562">
        <v>1</v>
      </c>
      <c r="H457" s="2963"/>
      <c r="I457" s="1562" t="s">
        <v>347</v>
      </c>
      <c r="J457" s="2963"/>
      <c r="K457" s="1562">
        <v>1</v>
      </c>
      <c r="L457" s="2961"/>
      <c r="M457" s="1127" t="s">
        <v>530</v>
      </c>
      <c r="N457" s="1127" t="s">
        <v>1902</v>
      </c>
    </row>
    <row r="458" spans="1:14" ht="30">
      <c r="A458" s="2865"/>
      <c r="B458" s="1461" t="s">
        <v>2246</v>
      </c>
      <c r="C458" s="1127" t="s">
        <v>160</v>
      </c>
      <c r="D458" s="1151">
        <v>2.61</v>
      </c>
      <c r="E458" s="1564" t="s">
        <v>2114</v>
      </c>
      <c r="F458" s="1564" t="s">
        <v>2115</v>
      </c>
      <c r="G458" s="1562">
        <v>1</v>
      </c>
      <c r="H458" s="2963"/>
      <c r="I458" s="1562" t="s">
        <v>347</v>
      </c>
      <c r="J458" s="2963"/>
      <c r="K458" s="1562">
        <v>1</v>
      </c>
      <c r="L458" s="2961"/>
      <c r="M458" s="1127" t="s">
        <v>530</v>
      </c>
      <c r="N458" s="1127" t="s">
        <v>1902</v>
      </c>
    </row>
    <row r="459" spans="1:14" ht="42.75">
      <c r="A459" s="2865">
        <v>89</v>
      </c>
      <c r="B459" s="1145" t="s">
        <v>2247</v>
      </c>
      <c r="C459" s="1127"/>
      <c r="D459" s="1151"/>
      <c r="E459" s="1564"/>
      <c r="F459" s="1564"/>
      <c r="G459" s="1562"/>
      <c r="H459" s="2963"/>
      <c r="I459" s="1562"/>
      <c r="J459" s="2963"/>
      <c r="K459" s="1562"/>
      <c r="L459" s="2961"/>
      <c r="M459" s="1127"/>
      <c r="N459" s="1123"/>
    </row>
    <row r="460" spans="1:14" ht="30">
      <c r="A460" s="2865"/>
      <c r="B460" s="1461" t="s">
        <v>2248</v>
      </c>
      <c r="C460" s="1127" t="s">
        <v>160</v>
      </c>
      <c r="D460" s="1151">
        <v>26.13</v>
      </c>
      <c r="E460" s="1564" t="s">
        <v>2114</v>
      </c>
      <c r="F460" s="1564" t="s">
        <v>2115</v>
      </c>
      <c r="G460" s="1562">
        <v>1</v>
      </c>
      <c r="H460" s="2963"/>
      <c r="I460" s="1562" t="s">
        <v>347</v>
      </c>
      <c r="J460" s="2963"/>
      <c r="K460" s="1562">
        <v>1</v>
      </c>
      <c r="L460" s="2961"/>
      <c r="M460" s="1127" t="s">
        <v>530</v>
      </c>
      <c r="N460" s="1127" t="s">
        <v>1902</v>
      </c>
    </row>
    <row r="461" spans="1:14" ht="42.75">
      <c r="A461" s="2865">
        <v>90</v>
      </c>
      <c r="B461" s="1145" t="s">
        <v>2249</v>
      </c>
      <c r="C461" s="1127"/>
      <c r="D461" s="1151"/>
      <c r="E461" s="1564"/>
      <c r="F461" s="1564"/>
      <c r="G461" s="1562"/>
      <c r="H461" s="2963"/>
      <c r="I461" s="1562"/>
      <c r="J461" s="2963"/>
      <c r="K461" s="1562"/>
      <c r="L461" s="2961"/>
      <c r="M461" s="1127"/>
      <c r="N461" s="1123"/>
    </row>
    <row r="462" spans="1:14" ht="30">
      <c r="A462" s="2865"/>
      <c r="B462" s="1461" t="s">
        <v>2250</v>
      </c>
      <c r="C462" s="1127" t="s">
        <v>160</v>
      </c>
      <c r="D462" s="1151">
        <v>7.3</v>
      </c>
      <c r="E462" s="1564" t="s">
        <v>2114</v>
      </c>
      <c r="F462" s="1564" t="s">
        <v>2115</v>
      </c>
      <c r="G462" s="1562">
        <v>1</v>
      </c>
      <c r="H462" s="2963"/>
      <c r="I462" s="1562" t="s">
        <v>347</v>
      </c>
      <c r="J462" s="2963"/>
      <c r="K462" s="1562">
        <v>1</v>
      </c>
      <c r="L462" s="2961"/>
      <c r="M462" s="1127" t="s">
        <v>530</v>
      </c>
      <c r="N462" s="1127" t="s">
        <v>1902</v>
      </c>
    </row>
    <row r="463" spans="1:14" ht="28.5">
      <c r="A463" s="2865">
        <v>91</v>
      </c>
      <c r="B463" s="1145" t="s">
        <v>2251</v>
      </c>
      <c r="C463" s="1127"/>
      <c r="D463" s="1151"/>
      <c r="E463" s="1564"/>
      <c r="F463" s="1564"/>
      <c r="G463" s="1562"/>
      <c r="H463" s="1132"/>
      <c r="I463" s="1562"/>
      <c r="J463" s="1130" t="s">
        <v>347</v>
      </c>
      <c r="K463" s="1562"/>
      <c r="L463" s="1118" t="s">
        <v>347</v>
      </c>
      <c r="M463" s="1127"/>
      <c r="N463" s="1123"/>
    </row>
    <row r="464" spans="1:14" ht="30">
      <c r="A464" s="2865"/>
      <c r="B464" s="1461" t="s">
        <v>2252</v>
      </c>
      <c r="C464" s="1127" t="s">
        <v>160</v>
      </c>
      <c r="D464" s="1151">
        <v>8.6</v>
      </c>
      <c r="E464" s="1564" t="s">
        <v>2114</v>
      </c>
      <c r="F464" s="1564" t="s">
        <v>2115</v>
      </c>
      <c r="G464" s="1562">
        <v>1</v>
      </c>
      <c r="H464" s="1132" t="s">
        <v>347</v>
      </c>
      <c r="I464" s="1562" t="s">
        <v>347</v>
      </c>
      <c r="J464" s="1130"/>
      <c r="K464" s="1562">
        <v>1</v>
      </c>
      <c r="L464" s="1118"/>
      <c r="M464" s="1127" t="s">
        <v>530</v>
      </c>
      <c r="N464" s="1127" t="s">
        <v>1902</v>
      </c>
    </row>
    <row r="465" spans="1:14" ht="28.5">
      <c r="A465" s="2865">
        <v>92</v>
      </c>
      <c r="B465" s="1145" t="s">
        <v>2253</v>
      </c>
      <c r="C465" s="1127"/>
      <c r="D465" s="1151"/>
      <c r="E465" s="1564"/>
      <c r="F465" s="1564"/>
      <c r="G465" s="1562"/>
      <c r="H465" s="1132"/>
      <c r="I465" s="1562"/>
      <c r="J465" s="1130"/>
      <c r="K465" s="1562"/>
      <c r="L465" s="1118"/>
      <c r="M465" s="1127"/>
      <c r="N465" s="1123"/>
    </row>
    <row r="466" spans="1:14" ht="30">
      <c r="A466" s="2865"/>
      <c r="B466" s="1461" t="s">
        <v>2254</v>
      </c>
      <c r="C466" s="1127" t="s">
        <v>160</v>
      </c>
      <c r="D466" s="1151">
        <v>8.1999999999999993</v>
      </c>
      <c r="E466" s="1564" t="s">
        <v>2114</v>
      </c>
      <c r="F466" s="1564" t="s">
        <v>2115</v>
      </c>
      <c r="G466" s="1562">
        <v>1</v>
      </c>
      <c r="H466" s="1132" t="s">
        <v>347</v>
      </c>
      <c r="I466" s="1562" t="s">
        <v>347</v>
      </c>
      <c r="J466" s="1130"/>
      <c r="K466" s="1562">
        <v>1</v>
      </c>
      <c r="L466" s="1118"/>
      <c r="M466" s="1127" t="s">
        <v>530</v>
      </c>
      <c r="N466" s="1127" t="s">
        <v>1902</v>
      </c>
    </row>
    <row r="467" spans="1:14" ht="28.5">
      <c r="A467" s="2865">
        <v>93</v>
      </c>
      <c r="B467" s="1145" t="s">
        <v>2255</v>
      </c>
      <c r="C467" s="1127"/>
      <c r="D467" s="1151"/>
      <c r="E467" s="1564"/>
      <c r="F467" s="1564"/>
      <c r="G467" s="1562"/>
      <c r="H467" s="1132"/>
      <c r="I467" s="1562"/>
      <c r="J467" s="1130"/>
      <c r="K467" s="1562"/>
      <c r="L467" s="1118"/>
      <c r="M467" s="1127"/>
      <c r="N467" s="1123"/>
    </row>
    <row r="468" spans="1:14" ht="45">
      <c r="A468" s="3009"/>
      <c r="B468" s="1611" t="s">
        <v>2256</v>
      </c>
      <c r="C468" s="1134" t="s">
        <v>160</v>
      </c>
      <c r="D468" s="1146">
        <v>6.14</v>
      </c>
      <c r="E468" s="1612" t="s">
        <v>2114</v>
      </c>
      <c r="F468" s="1612" t="s">
        <v>2115</v>
      </c>
      <c r="G468" s="1152">
        <v>1</v>
      </c>
      <c r="H468" s="1132" t="s">
        <v>347</v>
      </c>
      <c r="I468" s="1562" t="s">
        <v>347</v>
      </c>
      <c r="J468" s="1130"/>
      <c r="K468" s="1562">
        <v>1</v>
      </c>
      <c r="L468" s="1118"/>
      <c r="M468" s="1127" t="s">
        <v>530</v>
      </c>
      <c r="N468" s="1134" t="s">
        <v>1902</v>
      </c>
    </row>
    <row r="469" spans="1:14" ht="71.25">
      <c r="A469" s="2865">
        <v>94</v>
      </c>
      <c r="B469" s="1145" t="s">
        <v>2257</v>
      </c>
      <c r="C469" s="1127"/>
      <c r="D469" s="1151"/>
      <c r="E469" s="1564"/>
      <c r="F469" s="1564"/>
      <c r="G469" s="1562"/>
      <c r="H469" s="1132"/>
      <c r="I469" s="1562"/>
      <c r="J469" s="1616"/>
      <c r="K469" s="1562"/>
      <c r="L469" s="1558"/>
      <c r="M469" s="1127"/>
      <c r="N469" s="1123"/>
    </row>
    <row r="470" spans="1:14" ht="30">
      <c r="A470" s="2865"/>
      <c r="B470" s="1461" t="s">
        <v>2258</v>
      </c>
      <c r="C470" s="1127" t="s">
        <v>17</v>
      </c>
      <c r="D470" s="1151">
        <v>51.36</v>
      </c>
      <c r="E470" s="1564" t="s">
        <v>2114</v>
      </c>
      <c r="F470" s="1564" t="s">
        <v>2115</v>
      </c>
      <c r="G470" s="1562">
        <v>1</v>
      </c>
      <c r="H470" s="1132" t="s">
        <v>347</v>
      </c>
      <c r="I470" s="1562" t="s">
        <v>347</v>
      </c>
      <c r="J470" s="1616"/>
      <c r="K470" s="1562">
        <v>1</v>
      </c>
      <c r="L470" s="1558"/>
      <c r="M470" s="1127" t="s">
        <v>530</v>
      </c>
      <c r="N470" s="1127" t="s">
        <v>1902</v>
      </c>
    </row>
    <row r="471" spans="1:14" ht="30">
      <c r="A471" s="2865"/>
      <c r="B471" s="1461" t="s">
        <v>2259</v>
      </c>
      <c r="C471" s="1127" t="s">
        <v>169</v>
      </c>
      <c r="D471" s="1151">
        <v>33.04</v>
      </c>
      <c r="E471" s="1564" t="s">
        <v>2114</v>
      </c>
      <c r="F471" s="1564" t="s">
        <v>2115</v>
      </c>
      <c r="G471" s="1562">
        <v>1</v>
      </c>
      <c r="H471" s="1132" t="s">
        <v>347</v>
      </c>
      <c r="I471" s="1562" t="s">
        <v>347</v>
      </c>
      <c r="J471" s="1616"/>
      <c r="K471" s="1562">
        <v>1</v>
      </c>
      <c r="L471" s="1558"/>
      <c r="M471" s="1127" t="s">
        <v>530</v>
      </c>
      <c r="N471" s="1127" t="s">
        <v>1902</v>
      </c>
    </row>
    <row r="472" spans="1:14" ht="28.5">
      <c r="A472" s="3011">
        <v>95</v>
      </c>
      <c r="B472" s="1613" t="s">
        <v>2260</v>
      </c>
      <c r="C472" s="1128"/>
      <c r="D472" s="1147"/>
      <c r="E472" s="1614"/>
      <c r="F472" s="1615"/>
      <c r="G472" s="1154"/>
      <c r="H472" s="1557"/>
      <c r="I472" s="1154"/>
      <c r="J472" s="1610"/>
      <c r="K472" s="1153"/>
      <c r="L472" s="1609"/>
      <c r="M472" s="1128"/>
      <c r="N472" s="1540"/>
    </row>
    <row r="473" spans="1:14" ht="45">
      <c r="A473" s="2865"/>
      <c r="B473" s="1461" t="s">
        <v>2261</v>
      </c>
      <c r="C473" s="1127" t="s">
        <v>160</v>
      </c>
      <c r="D473" s="1151">
        <v>27.79</v>
      </c>
      <c r="E473" s="1564" t="s">
        <v>2114</v>
      </c>
      <c r="F473" s="1564" t="s">
        <v>2115</v>
      </c>
      <c r="G473" s="1562" t="s">
        <v>347</v>
      </c>
      <c r="H473" s="1562" t="s">
        <v>347</v>
      </c>
      <c r="I473" s="1562" t="s">
        <v>347</v>
      </c>
      <c r="J473" s="1562" t="s">
        <v>347</v>
      </c>
      <c r="K473" s="1562" t="s">
        <v>347</v>
      </c>
      <c r="L473" s="1562" t="s">
        <v>347</v>
      </c>
      <c r="M473" s="1127" t="s">
        <v>602</v>
      </c>
      <c r="N473" s="1123"/>
    </row>
    <row r="474" spans="1:14" ht="30">
      <c r="A474" s="2865"/>
      <c r="B474" s="1461" t="s">
        <v>2262</v>
      </c>
      <c r="C474" s="1127" t="s">
        <v>160</v>
      </c>
      <c r="D474" s="1151">
        <v>5.1404098880776727</v>
      </c>
      <c r="E474" s="1564" t="s">
        <v>2114</v>
      </c>
      <c r="F474" s="1564" t="s">
        <v>2115</v>
      </c>
      <c r="G474" s="1562" t="s">
        <v>347</v>
      </c>
      <c r="H474" s="1132" t="s">
        <v>347</v>
      </c>
      <c r="I474" s="1562" t="s">
        <v>347</v>
      </c>
      <c r="J474" s="1562" t="s">
        <v>347</v>
      </c>
      <c r="K474" s="1562" t="s">
        <v>347</v>
      </c>
      <c r="L474" s="1562" t="s">
        <v>347</v>
      </c>
      <c r="M474" s="1127" t="s">
        <v>602</v>
      </c>
      <c r="N474" s="1123"/>
    </row>
    <row r="475" spans="1:14" ht="30">
      <c r="A475" s="2865"/>
      <c r="B475" s="1461" t="s">
        <v>2263</v>
      </c>
      <c r="C475" s="1127" t="s">
        <v>160</v>
      </c>
      <c r="D475" s="1151">
        <v>11.331963120265058</v>
      </c>
      <c r="E475" s="1564" t="s">
        <v>2114</v>
      </c>
      <c r="F475" s="1564" t="s">
        <v>2115</v>
      </c>
      <c r="G475" s="1562" t="s">
        <v>347</v>
      </c>
      <c r="H475" s="1132" t="s">
        <v>347</v>
      </c>
      <c r="I475" s="1562" t="s">
        <v>347</v>
      </c>
      <c r="J475" s="1562" t="s">
        <v>347</v>
      </c>
      <c r="K475" s="1562" t="s">
        <v>347</v>
      </c>
      <c r="L475" s="1562" t="s">
        <v>347</v>
      </c>
      <c r="M475" s="1127" t="s">
        <v>602</v>
      </c>
      <c r="N475" s="1123"/>
    </row>
    <row r="476" spans="1:14" ht="60">
      <c r="A476" s="2865"/>
      <c r="B476" s="1461" t="s">
        <v>2264</v>
      </c>
      <c r="C476" s="1127" t="s">
        <v>160</v>
      </c>
      <c r="D476" s="1151">
        <v>5.7394529805000492</v>
      </c>
      <c r="E476" s="1564" t="s">
        <v>2114</v>
      </c>
      <c r="F476" s="1564" t="s">
        <v>2115</v>
      </c>
      <c r="G476" s="1562" t="s">
        <v>347</v>
      </c>
      <c r="H476" s="1132" t="s">
        <v>347</v>
      </c>
      <c r="I476" s="1562" t="s">
        <v>347</v>
      </c>
      <c r="J476" s="1562" t="s">
        <v>347</v>
      </c>
      <c r="K476" s="1562" t="s">
        <v>347</v>
      </c>
      <c r="L476" s="1562" t="s">
        <v>347</v>
      </c>
      <c r="M476" s="1127" t="s">
        <v>602</v>
      </c>
      <c r="N476" s="1123"/>
    </row>
    <row r="477" spans="1:14">
      <c r="A477" s="1127"/>
      <c r="B477" s="3003" t="s">
        <v>165</v>
      </c>
      <c r="C477" s="3004"/>
      <c r="D477" s="1625">
        <v>215.48182598884279</v>
      </c>
      <c r="E477" s="1564"/>
      <c r="F477" s="1564"/>
      <c r="G477" s="1562"/>
      <c r="H477" s="1132"/>
      <c r="I477" s="1562"/>
      <c r="J477" s="1562"/>
      <c r="K477" s="1562"/>
      <c r="L477" s="1562"/>
      <c r="M477" s="1127"/>
      <c r="N477" s="1123"/>
    </row>
    <row r="478" spans="1:14">
      <c r="A478" s="3157" t="s">
        <v>2265</v>
      </c>
      <c r="B478" s="3157"/>
      <c r="C478" s="3157"/>
      <c r="D478" s="3157"/>
      <c r="E478" s="3157"/>
      <c r="F478" s="3157"/>
      <c r="G478" s="3157"/>
      <c r="H478" s="3157"/>
      <c r="I478" s="3157"/>
      <c r="J478" s="3157"/>
      <c r="K478" s="3157"/>
      <c r="L478" s="3157"/>
      <c r="M478" s="3157"/>
      <c r="N478" s="3157"/>
    </row>
    <row r="479" spans="1:14">
      <c r="A479" s="2957" t="s">
        <v>2266</v>
      </c>
      <c r="B479" s="2958"/>
      <c r="C479" s="2958"/>
      <c r="D479" s="2958"/>
      <c r="E479" s="2958"/>
      <c r="F479" s="2958"/>
      <c r="G479" s="2958"/>
      <c r="H479" s="2958"/>
      <c r="I479" s="2958"/>
      <c r="J479" s="2958"/>
      <c r="K479" s="2958"/>
      <c r="L479" s="2958"/>
      <c r="M479" s="2958"/>
      <c r="N479" s="2959"/>
    </row>
    <row r="480" spans="1:14" ht="60">
      <c r="A480" s="1123">
        <v>96</v>
      </c>
      <c r="B480" s="1617" t="s">
        <v>2267</v>
      </c>
      <c r="C480" s="1537" t="s">
        <v>2268</v>
      </c>
      <c r="D480" s="1124">
        <v>11.95</v>
      </c>
      <c r="E480" s="1125">
        <v>45274</v>
      </c>
      <c r="F480" s="1125">
        <v>45640</v>
      </c>
      <c r="G480" s="1590">
        <v>1</v>
      </c>
      <c r="H480" s="2961">
        <v>194.63</v>
      </c>
      <c r="I480" s="1126" t="s">
        <v>347</v>
      </c>
      <c r="J480" s="3053" t="s">
        <v>347</v>
      </c>
      <c r="K480" s="1126">
        <v>1</v>
      </c>
      <c r="L480" s="2961">
        <v>194.63</v>
      </c>
      <c r="M480" s="1134" t="s">
        <v>530</v>
      </c>
      <c r="N480" s="1127" t="s">
        <v>1902</v>
      </c>
    </row>
    <row r="481" spans="1:14" ht="30">
      <c r="A481" s="3098">
        <v>97</v>
      </c>
      <c r="B481" s="1589" t="s">
        <v>2269</v>
      </c>
      <c r="C481" s="1537"/>
      <c r="D481" s="3099">
        <v>26</v>
      </c>
      <c r="E481" s="3102">
        <v>45274</v>
      </c>
      <c r="F481" s="3102">
        <v>45640</v>
      </c>
      <c r="G481" s="1590"/>
      <c r="H481" s="2961"/>
      <c r="I481" s="1126"/>
      <c r="J481" s="3053"/>
      <c r="K481" s="1126"/>
      <c r="L481" s="2961"/>
      <c r="M481" s="1134"/>
      <c r="N481" s="1591"/>
    </row>
    <row r="482" spans="1:14" ht="45">
      <c r="A482" s="3098"/>
      <c r="B482" s="1592" t="s">
        <v>2270</v>
      </c>
      <c r="C482" s="1593" t="s">
        <v>2268</v>
      </c>
      <c r="D482" s="3100"/>
      <c r="E482" s="3103"/>
      <c r="F482" s="3103"/>
      <c r="G482" s="1594">
        <v>1</v>
      </c>
      <c r="H482" s="2961"/>
      <c r="I482" s="1126" t="s">
        <v>347</v>
      </c>
      <c r="J482" s="3053"/>
      <c r="K482" s="1126">
        <v>1</v>
      </c>
      <c r="L482" s="2961"/>
      <c r="M482" s="1127" t="s">
        <v>530</v>
      </c>
      <c r="N482" s="1127" t="s">
        <v>1902</v>
      </c>
    </row>
    <row r="483" spans="1:14" ht="45">
      <c r="A483" s="3098"/>
      <c r="B483" s="1598" t="s">
        <v>2271</v>
      </c>
      <c r="C483" s="1599" t="s">
        <v>2268</v>
      </c>
      <c r="D483" s="3101"/>
      <c r="E483" s="3104"/>
      <c r="F483" s="3104"/>
      <c r="G483" s="1618">
        <v>1</v>
      </c>
      <c r="H483" s="2961"/>
      <c r="I483" s="1126" t="s">
        <v>347</v>
      </c>
      <c r="J483" s="3053"/>
      <c r="K483" s="1126">
        <v>1</v>
      </c>
      <c r="L483" s="2961"/>
      <c r="M483" s="1128" t="s">
        <v>530</v>
      </c>
      <c r="N483" s="1127" t="s">
        <v>1902</v>
      </c>
    </row>
    <row r="484" spans="1:14" ht="30">
      <c r="A484" s="3098">
        <v>98</v>
      </c>
      <c r="B484" s="1589" t="s">
        <v>2272</v>
      </c>
      <c r="C484" s="1537"/>
      <c r="D484" s="3099">
        <v>20.29</v>
      </c>
      <c r="E484" s="3102">
        <v>45274</v>
      </c>
      <c r="F484" s="3102">
        <v>45640</v>
      </c>
      <c r="G484" s="1590"/>
      <c r="H484" s="3145" t="s">
        <v>347</v>
      </c>
      <c r="I484" s="1126"/>
      <c r="J484" s="2961" t="s">
        <v>347</v>
      </c>
      <c r="K484" s="1126"/>
      <c r="L484" s="2961" t="s">
        <v>347</v>
      </c>
      <c r="M484" s="1134"/>
      <c r="N484" s="1591"/>
    </row>
    <row r="485" spans="1:14" ht="30">
      <c r="A485" s="3098"/>
      <c r="B485" s="1592" t="s">
        <v>2273</v>
      </c>
      <c r="C485" s="1593" t="s">
        <v>2268</v>
      </c>
      <c r="D485" s="3100"/>
      <c r="E485" s="3103"/>
      <c r="F485" s="3103"/>
      <c r="G485" s="1594">
        <v>1</v>
      </c>
      <c r="H485" s="3145"/>
      <c r="I485" s="1126" t="s">
        <v>347</v>
      </c>
      <c r="J485" s="2961"/>
      <c r="K485" s="1126">
        <v>1</v>
      </c>
      <c r="L485" s="2961"/>
      <c r="M485" s="1595" t="s">
        <v>530</v>
      </c>
      <c r="N485" s="1127" t="s">
        <v>1902</v>
      </c>
    </row>
    <row r="486" spans="1:14" ht="45">
      <c r="A486" s="3098"/>
      <c r="B486" s="1596" t="s">
        <v>2274</v>
      </c>
      <c r="C486" s="1597" t="s">
        <v>2268</v>
      </c>
      <c r="D486" s="3100"/>
      <c r="E486" s="3103"/>
      <c r="F486" s="3103"/>
      <c r="G486" s="1594">
        <v>1</v>
      </c>
      <c r="H486" s="3145"/>
      <c r="I486" s="1126" t="s">
        <v>347</v>
      </c>
      <c r="J486" s="2961"/>
      <c r="K486" s="1126">
        <v>1</v>
      </c>
      <c r="L486" s="2961"/>
      <c r="M486" s="1595" t="s">
        <v>530</v>
      </c>
      <c r="N486" s="1127" t="s">
        <v>1902</v>
      </c>
    </row>
    <row r="487" spans="1:14" ht="45">
      <c r="A487" s="3098"/>
      <c r="B487" s="1598" t="s">
        <v>2275</v>
      </c>
      <c r="C487" s="1599" t="s">
        <v>2268</v>
      </c>
      <c r="D487" s="3101"/>
      <c r="E487" s="3104"/>
      <c r="F487" s="3104"/>
      <c r="G487" s="1594">
        <v>1</v>
      </c>
      <c r="H487" s="3145"/>
      <c r="I487" s="1126" t="s">
        <v>347</v>
      </c>
      <c r="J487" s="2961"/>
      <c r="K487" s="1126">
        <v>1</v>
      </c>
      <c r="L487" s="2961"/>
      <c r="M487" s="1595" t="s">
        <v>530</v>
      </c>
      <c r="N487" s="1127" t="s">
        <v>1902</v>
      </c>
    </row>
    <row r="488" spans="1:14" ht="45">
      <c r="A488" s="1537">
        <v>99</v>
      </c>
      <c r="B488" s="1589" t="s">
        <v>2276</v>
      </c>
      <c r="C488" s="1599" t="s">
        <v>2268</v>
      </c>
      <c r="D488" s="1124">
        <v>15.91</v>
      </c>
      <c r="E488" s="1600">
        <v>45274</v>
      </c>
      <c r="F488" s="1125">
        <v>45640</v>
      </c>
      <c r="G488" s="1594">
        <v>1</v>
      </c>
      <c r="H488" s="3145"/>
      <c r="I488" s="1126" t="s">
        <v>347</v>
      </c>
      <c r="J488" s="2961"/>
      <c r="K488" s="1126">
        <v>1</v>
      </c>
      <c r="L488" s="2961"/>
      <c r="M488" s="1135" t="s">
        <v>2277</v>
      </c>
      <c r="N488" s="1127" t="s">
        <v>1902</v>
      </c>
    </row>
    <row r="489" spans="1:14" ht="45">
      <c r="A489" s="3098">
        <v>100</v>
      </c>
      <c r="B489" s="1461" t="s">
        <v>2278</v>
      </c>
      <c r="C489" s="1123"/>
      <c r="D489" s="3158">
        <v>77.98</v>
      </c>
      <c r="E489" s="3156">
        <v>45274</v>
      </c>
      <c r="F489" s="3156">
        <v>45640</v>
      </c>
      <c r="G489" s="1126"/>
      <c r="H489" s="3145"/>
      <c r="I489" s="1126"/>
      <c r="J489" s="2961"/>
      <c r="K489" s="1126"/>
      <c r="L489" s="2961"/>
      <c r="M489" s="1127"/>
      <c r="N489" s="1578"/>
    </row>
    <row r="490" spans="1:14" ht="45">
      <c r="A490" s="3098"/>
      <c r="B490" s="1461" t="s">
        <v>2279</v>
      </c>
      <c r="C490" s="1123" t="s">
        <v>2268</v>
      </c>
      <c r="D490" s="3158"/>
      <c r="E490" s="3156"/>
      <c r="F490" s="3156"/>
      <c r="G490" s="1126">
        <v>1</v>
      </c>
      <c r="H490" s="3145"/>
      <c r="I490" s="1126" t="s">
        <v>347</v>
      </c>
      <c r="J490" s="2961"/>
      <c r="K490" s="1126">
        <v>1</v>
      </c>
      <c r="L490" s="2961"/>
      <c r="M490" s="1127" t="s">
        <v>2277</v>
      </c>
      <c r="N490" s="1127" t="s">
        <v>1902</v>
      </c>
    </row>
    <row r="491" spans="1:14" ht="30">
      <c r="A491" s="3098"/>
      <c r="B491" s="1461" t="s">
        <v>2280</v>
      </c>
      <c r="C491" s="1123" t="s">
        <v>2268</v>
      </c>
      <c r="D491" s="3158"/>
      <c r="E491" s="3156"/>
      <c r="F491" s="3156"/>
      <c r="G491" s="1126">
        <v>1</v>
      </c>
      <c r="H491" s="3145"/>
      <c r="I491" s="1126" t="s">
        <v>347</v>
      </c>
      <c r="J491" s="2961"/>
      <c r="K491" s="1126">
        <v>1</v>
      </c>
      <c r="L491" s="2961"/>
      <c r="M491" s="1127" t="s">
        <v>2277</v>
      </c>
      <c r="N491" s="1127" t="s">
        <v>1902</v>
      </c>
    </row>
    <row r="492" spans="1:14" ht="45">
      <c r="A492" s="3098"/>
      <c r="B492" s="1461" t="s">
        <v>2281</v>
      </c>
      <c r="C492" s="1123" t="s">
        <v>2268</v>
      </c>
      <c r="D492" s="3158"/>
      <c r="E492" s="3156"/>
      <c r="F492" s="3156"/>
      <c r="G492" s="1126">
        <v>1</v>
      </c>
      <c r="H492" s="3145"/>
      <c r="I492" s="1126" t="s">
        <v>347</v>
      </c>
      <c r="J492" s="2961"/>
      <c r="K492" s="1126">
        <v>1</v>
      </c>
      <c r="L492" s="2961"/>
      <c r="M492" s="1127" t="s">
        <v>2277</v>
      </c>
      <c r="N492" s="1127" t="s">
        <v>1902</v>
      </c>
    </row>
    <row r="493" spans="1:14" ht="30">
      <c r="A493" s="3098"/>
      <c r="B493" s="1601" t="s">
        <v>2282</v>
      </c>
      <c r="C493" s="1540" t="s">
        <v>2268</v>
      </c>
      <c r="D493" s="1602"/>
      <c r="E493" s="3156"/>
      <c r="F493" s="3156"/>
      <c r="G493" s="1603">
        <v>1</v>
      </c>
      <c r="H493" s="3145"/>
      <c r="I493" s="1126" t="s">
        <v>347</v>
      </c>
      <c r="J493" s="2961"/>
      <c r="K493" s="1126">
        <v>1</v>
      </c>
      <c r="L493" s="2961"/>
      <c r="M493" s="1128" t="s">
        <v>2277</v>
      </c>
      <c r="N493" s="1128" t="s">
        <v>1902</v>
      </c>
    </row>
    <row r="494" spans="1:14" ht="30">
      <c r="A494" s="1123">
        <v>101</v>
      </c>
      <c r="B494" s="1604" t="s">
        <v>2283</v>
      </c>
      <c r="C494" s="1123" t="s">
        <v>160</v>
      </c>
      <c r="D494" s="1151">
        <v>23.27</v>
      </c>
      <c r="E494" s="3156"/>
      <c r="F494" s="3156"/>
      <c r="G494" s="1126">
        <v>1</v>
      </c>
      <c r="H494" s="3145"/>
      <c r="I494" s="1126" t="s">
        <v>347</v>
      </c>
      <c r="J494" s="2961"/>
      <c r="K494" s="1126">
        <v>1</v>
      </c>
      <c r="L494" s="2961"/>
      <c r="M494" s="1127" t="s">
        <v>2277</v>
      </c>
      <c r="N494" s="1127" t="s">
        <v>1902</v>
      </c>
    </row>
    <row r="495" spans="1:14" ht="30">
      <c r="A495" s="1123">
        <v>102</v>
      </c>
      <c r="B495" s="1604" t="s">
        <v>2284</v>
      </c>
      <c r="C495" s="1123" t="s">
        <v>160</v>
      </c>
      <c r="D495" s="1151">
        <v>19.23</v>
      </c>
      <c r="E495" s="3156"/>
      <c r="F495" s="3156"/>
      <c r="G495" s="1126">
        <v>1</v>
      </c>
      <c r="H495" s="3145"/>
      <c r="I495" s="1126" t="s">
        <v>347</v>
      </c>
      <c r="J495" s="2961"/>
      <c r="K495" s="1126">
        <v>1</v>
      </c>
      <c r="L495" s="2961"/>
      <c r="M495" s="1127" t="s">
        <v>2277</v>
      </c>
      <c r="N495" s="1127" t="s">
        <v>1902</v>
      </c>
    </row>
    <row r="496" spans="1:14">
      <c r="A496" s="1123"/>
      <c r="B496" s="2953" t="s">
        <v>165</v>
      </c>
      <c r="C496" s="2954"/>
      <c r="D496" s="1625">
        <v>194.63</v>
      </c>
      <c r="E496" s="1122"/>
      <c r="F496" s="1122"/>
      <c r="G496" s="1126"/>
      <c r="H496" s="1126"/>
      <c r="I496" s="1126"/>
      <c r="J496" s="1118"/>
      <c r="K496" s="1126"/>
      <c r="L496" s="1118"/>
      <c r="M496" s="1127"/>
      <c r="N496" s="1127"/>
    </row>
    <row r="497" spans="1:14">
      <c r="A497" s="3087" t="s">
        <v>2285</v>
      </c>
      <c r="B497" s="3087"/>
      <c r="C497" s="3087"/>
      <c r="D497" s="3087"/>
      <c r="E497" s="3087"/>
      <c r="F497" s="3087"/>
      <c r="G497" s="3087"/>
      <c r="H497" s="3087"/>
      <c r="I497" s="3087"/>
      <c r="J497" s="3087"/>
      <c r="K497" s="3087"/>
      <c r="L497" s="3087"/>
      <c r="M497" s="3087"/>
      <c r="N497" s="3087"/>
    </row>
    <row r="498" spans="1:14" ht="30">
      <c r="A498" s="1127">
        <v>103</v>
      </c>
      <c r="B498" s="1605" t="s">
        <v>2286</v>
      </c>
      <c r="C498" s="1127" t="s">
        <v>160</v>
      </c>
      <c r="D498" s="1151">
        <v>23.08</v>
      </c>
      <c r="E498" s="1606">
        <v>45274</v>
      </c>
      <c r="F498" s="1606">
        <v>45640</v>
      </c>
      <c r="G498" s="1565">
        <v>1</v>
      </c>
      <c r="H498" s="3095">
        <v>60.36</v>
      </c>
      <c r="I498" s="1565" t="s">
        <v>347</v>
      </c>
      <c r="J498" s="3095">
        <v>1.1200000000000001</v>
      </c>
      <c r="K498" s="1565">
        <v>1</v>
      </c>
      <c r="L498" s="3095">
        <v>61.48</v>
      </c>
      <c r="M498" s="1127" t="s">
        <v>2277</v>
      </c>
      <c r="N498" s="1127" t="s">
        <v>1902</v>
      </c>
    </row>
    <row r="499" spans="1:14" ht="60">
      <c r="A499" s="1127">
        <v>104</v>
      </c>
      <c r="B499" s="1605" t="s">
        <v>2287</v>
      </c>
      <c r="C499" s="1127" t="s">
        <v>2268</v>
      </c>
      <c r="D499" s="1151">
        <v>9.49</v>
      </c>
      <c r="E499" s="1606">
        <v>45274</v>
      </c>
      <c r="F499" s="1606">
        <v>45640</v>
      </c>
      <c r="G499" s="1565">
        <v>1</v>
      </c>
      <c r="H499" s="3096"/>
      <c r="I499" s="1565" t="s">
        <v>347</v>
      </c>
      <c r="J499" s="3096"/>
      <c r="K499" s="1565">
        <v>1</v>
      </c>
      <c r="L499" s="3096"/>
      <c r="M499" s="1127" t="s">
        <v>2277</v>
      </c>
      <c r="N499" s="1127" t="s">
        <v>1902</v>
      </c>
    </row>
    <row r="500" spans="1:14" ht="30">
      <c r="A500" s="1127">
        <v>105</v>
      </c>
      <c r="B500" s="1605" t="s">
        <v>2288</v>
      </c>
      <c r="C500" s="1127" t="s">
        <v>2268</v>
      </c>
      <c r="D500" s="1151">
        <v>19.329999999999998</v>
      </c>
      <c r="E500" s="1606">
        <v>45274</v>
      </c>
      <c r="F500" s="1606">
        <v>45640</v>
      </c>
      <c r="G500" s="1565">
        <v>1</v>
      </c>
      <c r="H500" s="3096"/>
      <c r="I500" s="1565" t="s">
        <v>347</v>
      </c>
      <c r="J500" s="3096"/>
      <c r="K500" s="1565">
        <v>1</v>
      </c>
      <c r="L500" s="3096"/>
      <c r="M500" s="1127" t="s">
        <v>2277</v>
      </c>
      <c r="N500" s="1127" t="s">
        <v>1902</v>
      </c>
    </row>
    <row r="501" spans="1:14" ht="60">
      <c r="A501" s="1127">
        <v>106</v>
      </c>
      <c r="B501" s="1605" t="s">
        <v>2289</v>
      </c>
      <c r="C501" s="1127" t="s">
        <v>2268</v>
      </c>
      <c r="D501" s="1151">
        <v>9.51</v>
      </c>
      <c r="E501" s="1606">
        <v>45274</v>
      </c>
      <c r="F501" s="1606">
        <v>45640</v>
      </c>
      <c r="G501" s="1565">
        <v>1</v>
      </c>
      <c r="H501" s="3097"/>
      <c r="I501" s="1565" t="s">
        <v>347</v>
      </c>
      <c r="J501" s="3097"/>
      <c r="K501" s="1565">
        <v>1</v>
      </c>
      <c r="L501" s="3097"/>
      <c r="M501" s="1127" t="s">
        <v>2277</v>
      </c>
      <c r="N501" s="1127" t="s">
        <v>1902</v>
      </c>
    </row>
    <row r="502" spans="1:14">
      <c r="A502" s="1127"/>
      <c r="B502" s="3088" t="s">
        <v>165</v>
      </c>
      <c r="C502" s="3089"/>
      <c r="D502" s="1625">
        <v>61.41</v>
      </c>
      <c r="E502" s="1606"/>
      <c r="F502" s="1606"/>
      <c r="G502" s="1565"/>
      <c r="H502" s="1147"/>
      <c r="I502" s="1565"/>
      <c r="J502" s="1147"/>
      <c r="K502" s="1565"/>
      <c r="L502" s="1147"/>
      <c r="M502" s="1127"/>
      <c r="N502" s="1127"/>
    </row>
    <row r="503" spans="1:14">
      <c r="A503" s="3087" t="s">
        <v>2290</v>
      </c>
      <c r="B503" s="3087"/>
      <c r="C503" s="3087"/>
      <c r="D503" s="3087"/>
      <c r="E503" s="3087"/>
      <c r="F503" s="3087"/>
      <c r="G503" s="3087"/>
      <c r="H503" s="3087"/>
      <c r="I503" s="3087"/>
      <c r="J503" s="3087"/>
      <c r="K503" s="3087"/>
      <c r="L503" s="3087"/>
      <c r="M503" s="3087"/>
      <c r="N503" s="3087"/>
    </row>
    <row r="504" spans="1:14" ht="45">
      <c r="A504" s="1127">
        <v>107</v>
      </c>
      <c r="B504" s="1607" t="s">
        <v>2291</v>
      </c>
      <c r="C504" s="1123" t="s">
        <v>160</v>
      </c>
      <c r="D504" s="1118">
        <v>14.49</v>
      </c>
      <c r="E504" s="1606">
        <v>45274</v>
      </c>
      <c r="F504" s="1606">
        <v>45640</v>
      </c>
      <c r="G504" s="1565">
        <v>1</v>
      </c>
      <c r="H504" s="2961">
        <v>162.37</v>
      </c>
      <c r="I504" s="1565" t="s">
        <v>347</v>
      </c>
      <c r="J504" s="3048">
        <v>1.1399999999999999</v>
      </c>
      <c r="K504" s="1565">
        <v>1</v>
      </c>
      <c r="L504" s="2961">
        <v>163.51</v>
      </c>
      <c r="M504" s="1127" t="s">
        <v>2277</v>
      </c>
      <c r="N504" s="1127" t="s">
        <v>1902</v>
      </c>
    </row>
    <row r="505" spans="1:14" ht="45">
      <c r="A505" s="1127">
        <v>108</v>
      </c>
      <c r="B505" s="1607" t="s">
        <v>2292</v>
      </c>
      <c r="C505" s="1123" t="s">
        <v>160</v>
      </c>
      <c r="D505" s="1118">
        <v>11.553208411120833</v>
      </c>
      <c r="E505" s="1606">
        <v>45274</v>
      </c>
      <c r="F505" s="1606">
        <v>45640</v>
      </c>
      <c r="G505" s="1565">
        <v>1</v>
      </c>
      <c r="H505" s="2961"/>
      <c r="I505" s="1565" t="s">
        <v>347</v>
      </c>
      <c r="J505" s="3048"/>
      <c r="K505" s="1565">
        <v>1</v>
      </c>
      <c r="L505" s="2961"/>
      <c r="M505" s="1127" t="s">
        <v>2277</v>
      </c>
      <c r="N505" s="1127" t="s">
        <v>1902</v>
      </c>
    </row>
    <row r="506" spans="1:14" ht="45">
      <c r="A506" s="1127">
        <v>109</v>
      </c>
      <c r="B506" s="1608" t="s">
        <v>2293</v>
      </c>
      <c r="C506" s="1123" t="s">
        <v>160</v>
      </c>
      <c r="D506" s="1118">
        <v>29.948671765792049</v>
      </c>
      <c r="E506" s="1606">
        <v>45274</v>
      </c>
      <c r="F506" s="1606">
        <v>45640</v>
      </c>
      <c r="G506" s="1565">
        <v>1</v>
      </c>
      <c r="H506" s="2961"/>
      <c r="I506" s="1565" t="s">
        <v>347</v>
      </c>
      <c r="J506" s="3048"/>
      <c r="K506" s="1565">
        <v>1</v>
      </c>
      <c r="L506" s="2961"/>
      <c r="M506" s="1127" t="s">
        <v>2277</v>
      </c>
      <c r="N506" s="1127" t="s">
        <v>1902</v>
      </c>
    </row>
    <row r="507" spans="1:14" ht="60">
      <c r="A507" s="1127">
        <v>110</v>
      </c>
      <c r="B507" s="1608" t="s">
        <v>2294</v>
      </c>
      <c r="C507" s="1123" t="s">
        <v>160</v>
      </c>
      <c r="D507" s="1118">
        <v>8.76</v>
      </c>
      <c r="E507" s="1606">
        <v>45274</v>
      </c>
      <c r="F507" s="1606">
        <v>45640</v>
      </c>
      <c r="G507" s="1565">
        <v>1</v>
      </c>
      <c r="H507" s="2961"/>
      <c r="I507" s="1565" t="s">
        <v>347</v>
      </c>
      <c r="J507" s="3048"/>
      <c r="K507" s="1565">
        <v>1</v>
      </c>
      <c r="L507" s="2961"/>
      <c r="M507" s="1127" t="s">
        <v>2277</v>
      </c>
      <c r="N507" s="1127" t="s">
        <v>1902</v>
      </c>
    </row>
    <row r="508" spans="1:14" ht="30">
      <c r="A508" s="1127">
        <v>111</v>
      </c>
      <c r="B508" s="1555" t="s">
        <v>2295</v>
      </c>
      <c r="C508" s="1123" t="s">
        <v>160</v>
      </c>
      <c r="D508" s="1118">
        <v>0.8492617113070221</v>
      </c>
      <c r="E508" s="1123" t="s">
        <v>2020</v>
      </c>
      <c r="F508" s="1123" t="s">
        <v>2296</v>
      </c>
      <c r="G508" s="1132">
        <v>1</v>
      </c>
      <c r="H508" s="2961"/>
      <c r="I508" s="1126" t="s">
        <v>347</v>
      </c>
      <c r="J508" s="3048"/>
      <c r="K508" s="1132">
        <v>1</v>
      </c>
      <c r="L508" s="2961"/>
      <c r="M508" s="1550" t="s">
        <v>530</v>
      </c>
      <c r="N508" s="1127" t="s">
        <v>1902</v>
      </c>
    </row>
    <row r="509" spans="1:14" ht="30">
      <c r="A509" s="1127">
        <v>112</v>
      </c>
      <c r="B509" s="1555" t="s">
        <v>2297</v>
      </c>
      <c r="C509" s="1123" t="s">
        <v>160</v>
      </c>
      <c r="D509" s="1118">
        <v>47.003250421497356</v>
      </c>
      <c r="E509" s="1123" t="s">
        <v>2038</v>
      </c>
      <c r="F509" s="1123" t="s">
        <v>568</v>
      </c>
      <c r="G509" s="1132">
        <v>1</v>
      </c>
      <c r="H509" s="2961"/>
      <c r="I509" s="1126" t="s">
        <v>347</v>
      </c>
      <c r="J509" s="3048"/>
      <c r="K509" s="1132">
        <v>1</v>
      </c>
      <c r="L509" s="2961"/>
      <c r="M509" s="1550" t="s">
        <v>530</v>
      </c>
      <c r="N509" s="1127" t="s">
        <v>1902</v>
      </c>
    </row>
    <row r="510" spans="1:14" ht="30">
      <c r="A510" s="1127">
        <v>113</v>
      </c>
      <c r="B510" s="1556" t="s">
        <v>2298</v>
      </c>
      <c r="C510" s="1123" t="s">
        <v>160</v>
      </c>
      <c r="D510" s="1118">
        <v>13.28</v>
      </c>
      <c r="E510" s="1123" t="s">
        <v>2035</v>
      </c>
      <c r="F510" s="1123" t="s">
        <v>2036</v>
      </c>
      <c r="G510" s="1557">
        <v>1</v>
      </c>
      <c r="H510" s="2961"/>
      <c r="I510" s="1126" t="s">
        <v>347</v>
      </c>
      <c r="J510" s="3048"/>
      <c r="K510" s="1132">
        <v>1</v>
      </c>
      <c r="L510" s="2961"/>
      <c r="M510" s="1550" t="s">
        <v>530</v>
      </c>
      <c r="N510" s="1127" t="s">
        <v>1902</v>
      </c>
    </row>
    <row r="511" spans="1:14" ht="45">
      <c r="A511" s="1127">
        <v>114</v>
      </c>
      <c r="B511" s="1556" t="s">
        <v>2299</v>
      </c>
      <c r="C511" s="1123" t="s">
        <v>160</v>
      </c>
      <c r="D511" s="1118">
        <v>9.64</v>
      </c>
      <c r="E511" s="1123" t="s">
        <v>2065</v>
      </c>
      <c r="F511" s="1123" t="s">
        <v>451</v>
      </c>
      <c r="G511" s="1132">
        <v>1</v>
      </c>
      <c r="H511" s="2961"/>
      <c r="I511" s="1126" t="s">
        <v>347</v>
      </c>
      <c r="J511" s="3053"/>
      <c r="K511" s="1132">
        <v>1</v>
      </c>
      <c r="L511" s="2961"/>
      <c r="M511" s="1550" t="s">
        <v>530</v>
      </c>
      <c r="N511" s="1127" t="s">
        <v>1902</v>
      </c>
    </row>
    <row r="512" spans="1:14" ht="30">
      <c r="A512" s="1127">
        <v>115</v>
      </c>
      <c r="B512" s="1461" t="s">
        <v>2300</v>
      </c>
      <c r="C512" s="1123" t="s">
        <v>160</v>
      </c>
      <c r="D512" s="1118">
        <v>28</v>
      </c>
      <c r="E512" s="1123" t="s">
        <v>2088</v>
      </c>
      <c r="F512" s="1123" t="s">
        <v>2301</v>
      </c>
      <c r="G512" s="1132">
        <v>1</v>
      </c>
      <c r="H512" s="2961"/>
      <c r="I512" s="1126" t="s">
        <v>347</v>
      </c>
      <c r="J512" s="3053"/>
      <c r="K512" s="1132">
        <v>1</v>
      </c>
      <c r="L512" s="2961"/>
      <c r="M512" s="1550" t="s">
        <v>530</v>
      </c>
      <c r="N512" s="1127" t="s">
        <v>1902</v>
      </c>
    </row>
    <row r="513" spans="1:15">
      <c r="A513" s="1539"/>
      <c r="B513" s="2955" t="s">
        <v>165</v>
      </c>
      <c r="C513" s="2956"/>
      <c r="D513" s="1570">
        <v>163.52439230971726</v>
      </c>
      <c r="E513" s="1539"/>
      <c r="F513" s="1539"/>
      <c r="G513" s="1126"/>
      <c r="H513" s="1126"/>
      <c r="I513" s="1126"/>
      <c r="J513" s="1118"/>
      <c r="K513" s="1126"/>
      <c r="L513" s="1118"/>
      <c r="M513" s="1127"/>
      <c r="N513" s="1539"/>
    </row>
    <row r="515" spans="1:15" ht="28.5" customHeight="1">
      <c r="A515" s="3173" t="s">
        <v>2577</v>
      </c>
      <c r="B515" s="3173"/>
      <c r="C515" s="3173"/>
      <c r="D515" s="3173"/>
      <c r="E515" s="3173"/>
      <c r="F515" s="3173"/>
      <c r="G515" s="3173"/>
      <c r="H515" s="3173"/>
      <c r="I515" s="3173"/>
      <c r="J515" s="3173"/>
      <c r="K515" s="3173"/>
      <c r="L515" s="3173"/>
      <c r="M515" s="3173"/>
      <c r="N515" s="3173"/>
      <c r="O515" s="3173"/>
    </row>
    <row r="516" spans="1:15" ht="27.75" customHeight="1">
      <c r="A516" s="3181" t="s">
        <v>1612</v>
      </c>
      <c r="B516" s="3181"/>
      <c r="C516" s="3181"/>
      <c r="D516" s="3181"/>
      <c r="E516" s="3181"/>
      <c r="F516" s="3181"/>
      <c r="G516" s="3181"/>
      <c r="H516" s="3181"/>
      <c r="I516" s="3181"/>
      <c r="J516" s="1636" t="s">
        <v>1613</v>
      </c>
      <c r="K516" s="1637"/>
      <c r="L516" s="1638"/>
      <c r="M516" s="1638"/>
      <c r="N516" s="1638"/>
      <c r="O516" s="1639"/>
    </row>
    <row r="517" spans="1:15">
      <c r="A517" s="1638" t="s">
        <v>1614</v>
      </c>
      <c r="B517" s="1638"/>
      <c r="C517" s="1638"/>
      <c r="D517" s="1638"/>
      <c r="E517" s="1638"/>
      <c r="F517" s="1638"/>
      <c r="G517" s="1638"/>
      <c r="H517" s="1638"/>
      <c r="I517" s="1637"/>
      <c r="J517" s="1636" t="s">
        <v>1615</v>
      </c>
      <c r="K517" s="1637"/>
      <c r="L517" s="1638"/>
      <c r="M517" s="1638"/>
      <c r="N517" s="1638"/>
      <c r="O517" s="1639"/>
    </row>
    <row r="518" spans="1:15">
      <c r="A518" s="1638" t="s">
        <v>1616</v>
      </c>
      <c r="B518" s="1638"/>
      <c r="C518" s="1638"/>
      <c r="D518" s="1638"/>
      <c r="E518" s="1638"/>
      <c r="F518" s="1638"/>
      <c r="G518" s="1638"/>
      <c r="H518" s="1638"/>
      <c r="I518" s="1637"/>
      <c r="J518" s="1636" t="s">
        <v>1617</v>
      </c>
      <c r="K518" s="1637"/>
      <c r="L518" s="1638"/>
      <c r="M518" s="1638"/>
      <c r="N518" s="1638"/>
      <c r="O518" s="1637"/>
    </row>
    <row r="519" spans="1:15">
      <c r="A519" s="1639" t="s">
        <v>1618</v>
      </c>
      <c r="B519" s="1638"/>
      <c r="C519" s="1638"/>
      <c r="D519" s="1640"/>
      <c r="E519" s="1638"/>
      <c r="F519" s="1638"/>
      <c r="G519" s="1638"/>
      <c r="H519" s="1638"/>
      <c r="I519" s="1638"/>
      <c r="J519" s="1638"/>
      <c r="K519" s="1638"/>
      <c r="L519" s="1638"/>
      <c r="M519" s="1638"/>
      <c r="N519" s="1640"/>
      <c r="O519" s="1638"/>
    </row>
    <row r="520" spans="1:15">
      <c r="A520" s="1639" t="s">
        <v>1619</v>
      </c>
      <c r="B520" s="1638"/>
      <c r="C520" s="1638"/>
      <c r="D520" s="1640"/>
      <c r="E520" s="1638"/>
      <c r="F520" s="1638"/>
      <c r="G520" s="1638"/>
      <c r="H520" s="1638"/>
      <c r="I520" s="1638"/>
      <c r="J520" s="1638"/>
      <c r="K520" s="1638"/>
      <c r="L520" s="1638"/>
      <c r="M520" s="1638"/>
      <c r="N520" s="1640"/>
      <c r="O520" s="1638"/>
    </row>
    <row r="521" spans="1:15">
      <c r="A521" s="3174" t="s">
        <v>2578</v>
      </c>
      <c r="B521" s="3174"/>
      <c r="C521" s="3174"/>
      <c r="D521" s="1640"/>
      <c r="E521" s="1638"/>
      <c r="F521" s="1638"/>
      <c r="G521" s="1638"/>
      <c r="H521" s="1638"/>
      <c r="I521" s="1638"/>
      <c r="J521" s="1638"/>
      <c r="K521" s="1638"/>
      <c r="L521" s="1638"/>
      <c r="M521" s="1638"/>
      <c r="N521" s="1640"/>
      <c r="O521" s="1638"/>
    </row>
    <row r="522" spans="1:15" ht="34.5" customHeight="1">
      <c r="A522" s="3182" t="s">
        <v>243</v>
      </c>
      <c r="B522" s="3182" t="s">
        <v>189</v>
      </c>
      <c r="C522" s="3184" t="s">
        <v>5</v>
      </c>
      <c r="D522" s="3185"/>
      <c r="E522" s="3182" t="s">
        <v>527</v>
      </c>
      <c r="F522" s="3182" t="s">
        <v>7</v>
      </c>
      <c r="G522" s="3182" t="s">
        <v>250</v>
      </c>
      <c r="H522" s="3188" t="s">
        <v>9</v>
      </c>
      <c r="I522" s="3189"/>
      <c r="J522" s="3188" t="s">
        <v>518</v>
      </c>
      <c r="K522" s="3189"/>
      <c r="L522" s="3188" t="s">
        <v>115</v>
      </c>
      <c r="M522" s="3189"/>
      <c r="N522" s="3190" t="s">
        <v>12</v>
      </c>
      <c r="O522" s="3192" t="s">
        <v>279</v>
      </c>
    </row>
    <row r="523" spans="1:15">
      <c r="A523" s="3183"/>
      <c r="B523" s="3183"/>
      <c r="C523" s="3186"/>
      <c r="D523" s="3187"/>
      <c r="E523" s="3183"/>
      <c r="F523" s="3183"/>
      <c r="G523" s="3183"/>
      <c r="H523" s="1631" t="s">
        <v>196</v>
      </c>
      <c r="I523" s="1631" t="s">
        <v>51</v>
      </c>
      <c r="J523" s="1631" t="s">
        <v>196</v>
      </c>
      <c r="K523" s="1631" t="s">
        <v>51</v>
      </c>
      <c r="L523" s="1631" t="s">
        <v>196</v>
      </c>
      <c r="M523" s="1631" t="s">
        <v>51</v>
      </c>
      <c r="N523" s="3191"/>
      <c r="O523" s="3193"/>
    </row>
    <row r="524" spans="1:15">
      <c r="A524" s="1627">
        <v>1</v>
      </c>
      <c r="B524" s="1248"/>
      <c r="C524" s="3194">
        <v>3</v>
      </c>
      <c r="D524" s="3195"/>
      <c r="E524" s="1627">
        <v>4</v>
      </c>
      <c r="F524" s="1627">
        <v>5</v>
      </c>
      <c r="G524" s="1627">
        <v>6</v>
      </c>
      <c r="H524" s="1627">
        <v>7</v>
      </c>
      <c r="I524" s="1627">
        <v>8</v>
      </c>
      <c r="J524" s="1627">
        <v>9</v>
      </c>
      <c r="K524" s="1627">
        <v>10</v>
      </c>
      <c r="L524" s="1627">
        <v>11</v>
      </c>
      <c r="M524" s="1627">
        <v>12</v>
      </c>
      <c r="N524" s="1627">
        <v>13</v>
      </c>
      <c r="O524" s="1627">
        <v>14</v>
      </c>
    </row>
    <row r="525" spans="1:15" ht="30">
      <c r="A525" s="1632">
        <v>1</v>
      </c>
      <c r="B525" s="1633" t="s">
        <v>521</v>
      </c>
      <c r="C525" s="1641">
        <v>1400</v>
      </c>
      <c r="D525" s="1635" t="s">
        <v>160</v>
      </c>
      <c r="E525" s="1120">
        <v>11.945472499999999</v>
      </c>
      <c r="F525" s="3175">
        <v>46078</v>
      </c>
      <c r="G525" s="3175">
        <v>46443</v>
      </c>
      <c r="H525" s="1634">
        <v>0.35</v>
      </c>
      <c r="I525" s="1629" t="s">
        <v>347</v>
      </c>
      <c r="J525" s="1634">
        <v>0.1</v>
      </c>
      <c r="K525" s="1629" t="s">
        <v>347</v>
      </c>
      <c r="L525" s="1628">
        <v>0.45</v>
      </c>
      <c r="M525" s="1629" t="s">
        <v>347</v>
      </c>
      <c r="N525" s="1629" t="s">
        <v>21</v>
      </c>
      <c r="O525" s="3178" t="s">
        <v>33</v>
      </c>
    </row>
    <row r="526" spans="1:15" ht="30">
      <c r="A526" s="1630">
        <v>2</v>
      </c>
      <c r="B526" s="1633" t="s">
        <v>698</v>
      </c>
      <c r="C526" s="1642">
        <v>0.4</v>
      </c>
      <c r="D526" s="1635" t="s">
        <v>160</v>
      </c>
      <c r="E526" s="1120">
        <v>17.545966400000001</v>
      </c>
      <c r="F526" s="3176"/>
      <c r="G526" s="3176"/>
      <c r="H526" s="1634">
        <v>0</v>
      </c>
      <c r="I526" s="1629" t="s">
        <v>347</v>
      </c>
      <c r="J526" s="1634">
        <v>0</v>
      </c>
      <c r="K526" s="1630" t="s">
        <v>347</v>
      </c>
      <c r="L526" s="1628">
        <v>0</v>
      </c>
      <c r="M526" s="1630" t="s">
        <v>347</v>
      </c>
      <c r="N526" s="1629" t="s">
        <v>602</v>
      </c>
      <c r="O526" s="3179"/>
    </row>
    <row r="527" spans="1:15" ht="30">
      <c r="A527" s="1632">
        <v>3</v>
      </c>
      <c r="B527" s="1633" t="s">
        <v>709</v>
      </c>
      <c r="C527" s="1641">
        <v>1400</v>
      </c>
      <c r="D527" s="1635" t="s">
        <v>160</v>
      </c>
      <c r="E527" s="1120">
        <v>135.43984560000001</v>
      </c>
      <c r="F527" s="3176"/>
      <c r="G527" s="3176"/>
      <c r="H527" s="1634">
        <v>0</v>
      </c>
      <c r="I527" s="1629" t="s">
        <v>347</v>
      </c>
      <c r="J527" s="1634">
        <v>0</v>
      </c>
      <c r="K527" s="1630" t="s">
        <v>347</v>
      </c>
      <c r="L527" s="1628">
        <v>0</v>
      </c>
      <c r="M527" s="1630" t="s">
        <v>347</v>
      </c>
      <c r="N527" s="1629" t="s">
        <v>602</v>
      </c>
      <c r="O527" s="3179"/>
    </row>
    <row r="528" spans="1:15" ht="30">
      <c r="A528" s="1630">
        <v>4</v>
      </c>
      <c r="B528" s="1633" t="s">
        <v>522</v>
      </c>
      <c r="C528" s="1643">
        <v>6</v>
      </c>
      <c r="D528" s="1635" t="s">
        <v>246</v>
      </c>
      <c r="E528" s="1120">
        <v>24.148276899999999</v>
      </c>
      <c r="F528" s="3176"/>
      <c r="G528" s="3176"/>
      <c r="H528" s="1634">
        <v>0.16</v>
      </c>
      <c r="I528" s="1629" t="s">
        <v>347</v>
      </c>
      <c r="J528" s="1634">
        <v>0</v>
      </c>
      <c r="K528" s="1630" t="s">
        <v>347</v>
      </c>
      <c r="L528" s="1628">
        <v>0.16</v>
      </c>
      <c r="M528" s="1630" t="s">
        <v>347</v>
      </c>
      <c r="N528" s="1629" t="s">
        <v>21</v>
      </c>
      <c r="O528" s="3179"/>
    </row>
    <row r="529" spans="1:15" ht="30">
      <c r="A529" s="1630">
        <v>5</v>
      </c>
      <c r="B529" s="1633" t="s">
        <v>1620</v>
      </c>
      <c r="C529" s="1641">
        <v>4</v>
      </c>
      <c r="D529" s="1635" t="s">
        <v>246</v>
      </c>
      <c r="E529" s="1120">
        <v>8.7248355999999987</v>
      </c>
      <c r="F529" s="3176"/>
      <c r="G529" s="3176"/>
      <c r="H529" s="1634">
        <v>0</v>
      </c>
      <c r="I529" s="1629" t="s">
        <v>347</v>
      </c>
      <c r="J529" s="1634">
        <v>0</v>
      </c>
      <c r="K529" s="1630" t="s">
        <v>347</v>
      </c>
      <c r="L529" s="1628">
        <v>0</v>
      </c>
      <c r="M529" s="1630" t="s">
        <v>347</v>
      </c>
      <c r="N529" s="1629" t="s">
        <v>602</v>
      </c>
      <c r="O529" s="3179"/>
    </row>
    <row r="530" spans="1:15" ht="30">
      <c r="A530" s="1630">
        <v>6</v>
      </c>
      <c r="B530" s="1633" t="s">
        <v>524</v>
      </c>
      <c r="C530" s="1641">
        <v>80</v>
      </c>
      <c r="D530" s="1635" t="s">
        <v>160</v>
      </c>
      <c r="E530" s="1120">
        <v>35.000364099999999</v>
      </c>
      <c r="F530" s="3176"/>
      <c r="G530" s="3176"/>
      <c r="H530" s="1634">
        <v>0</v>
      </c>
      <c r="I530" s="1629" t="s">
        <v>347</v>
      </c>
      <c r="J530" s="1634">
        <v>0</v>
      </c>
      <c r="K530" s="1630" t="s">
        <v>347</v>
      </c>
      <c r="L530" s="1628">
        <v>0</v>
      </c>
      <c r="M530" s="1630" t="s">
        <v>347</v>
      </c>
      <c r="N530" s="1629" t="s">
        <v>602</v>
      </c>
      <c r="O530" s="3179"/>
    </row>
    <row r="531" spans="1:15" ht="30">
      <c r="A531" s="1630">
        <v>7</v>
      </c>
      <c r="B531" s="1633" t="s">
        <v>1621</v>
      </c>
      <c r="C531" s="1641">
        <v>1200</v>
      </c>
      <c r="D531" s="1635" t="s">
        <v>160</v>
      </c>
      <c r="E531" s="1120">
        <v>24.735060000000001</v>
      </c>
      <c r="F531" s="3177"/>
      <c r="G531" s="3177"/>
      <c r="H531" s="1634">
        <v>0</v>
      </c>
      <c r="I531" s="1629" t="s">
        <v>347</v>
      </c>
      <c r="J531" s="1634">
        <v>0</v>
      </c>
      <c r="K531" s="1630" t="s">
        <v>347</v>
      </c>
      <c r="L531" s="1628">
        <v>0</v>
      </c>
      <c r="M531" s="1630" t="s">
        <v>347</v>
      </c>
      <c r="N531" s="1629" t="s">
        <v>602</v>
      </c>
      <c r="O531" s="3180"/>
    </row>
    <row r="533" spans="1:15" ht="19.5">
      <c r="A533" s="3196" t="s">
        <v>2575</v>
      </c>
      <c r="B533" s="3196"/>
      <c r="C533" s="3196"/>
      <c r="D533" s="3196"/>
      <c r="E533" s="3196"/>
      <c r="F533" s="3196"/>
      <c r="G533" s="3196"/>
      <c r="H533" s="3196"/>
      <c r="I533" s="3196"/>
      <c r="J533" s="3196"/>
      <c r="K533" s="3196"/>
      <c r="L533" s="3196"/>
      <c r="M533" s="3196"/>
      <c r="N533" s="3196"/>
      <c r="O533" s="3196"/>
    </row>
    <row r="534" spans="1:15" ht="28.5" customHeight="1">
      <c r="A534" s="3197" t="s">
        <v>1419</v>
      </c>
      <c r="B534" s="3197"/>
      <c r="C534" s="3197"/>
      <c r="D534" s="3197"/>
      <c r="E534" s="3197"/>
      <c r="F534" s="3197"/>
      <c r="G534" s="3197"/>
      <c r="H534" s="1659"/>
      <c r="I534" s="1658" t="s">
        <v>1420</v>
      </c>
      <c r="J534" s="1664"/>
      <c r="K534" s="1665"/>
      <c r="L534" s="1665"/>
      <c r="M534" s="1665"/>
      <c r="N534" s="1665"/>
      <c r="O534" s="1651"/>
    </row>
    <row r="535" spans="1:15" ht="15.75">
      <c r="A535" s="1658" t="s">
        <v>1421</v>
      </c>
      <c r="B535" s="1658"/>
      <c r="C535" s="1658"/>
      <c r="D535" s="1658"/>
      <c r="E535" s="1658"/>
      <c r="F535" s="1658"/>
      <c r="G535" s="1659"/>
      <c r="H535" s="1659"/>
      <c r="I535" s="1658" t="s">
        <v>1422</v>
      </c>
      <c r="J535" s="1664"/>
      <c r="K535" s="1665"/>
      <c r="L535" s="1665"/>
      <c r="M535" s="1665"/>
      <c r="N535" s="1665"/>
      <c r="O535" s="1651"/>
    </row>
    <row r="536" spans="1:15" ht="15.75">
      <c r="A536" s="1658" t="s">
        <v>1423</v>
      </c>
      <c r="B536" s="1658"/>
      <c r="C536" s="1658"/>
      <c r="D536" s="1658"/>
      <c r="E536" s="1658"/>
      <c r="F536" s="1658"/>
      <c r="G536" s="1659"/>
      <c r="H536" s="1659"/>
      <c r="I536" s="1658" t="s">
        <v>1424</v>
      </c>
      <c r="J536" s="1665"/>
      <c r="K536" s="1665"/>
      <c r="L536" s="1665"/>
      <c r="M536" s="1665"/>
      <c r="N536" s="1665"/>
      <c r="O536" s="1650"/>
    </row>
    <row r="537" spans="1:15" ht="15.75">
      <c r="A537" s="1658" t="s">
        <v>1425</v>
      </c>
      <c r="B537" s="1658"/>
      <c r="C537" s="1658"/>
      <c r="D537" s="1658"/>
      <c r="E537" s="1658"/>
      <c r="F537" s="1658"/>
      <c r="G537" s="1659"/>
      <c r="H537" s="1659"/>
      <c r="I537" s="1659"/>
      <c r="J537" s="1659"/>
      <c r="K537" s="1659"/>
      <c r="L537" s="1659"/>
      <c r="M537" s="1659"/>
      <c r="N537" s="1659"/>
      <c r="O537" s="1650"/>
    </row>
    <row r="538" spans="1:15" ht="15.75">
      <c r="A538" s="1663" t="s">
        <v>694</v>
      </c>
      <c r="B538" s="1663"/>
      <c r="C538" s="1663"/>
      <c r="D538" s="1663"/>
      <c r="E538" s="1663"/>
      <c r="F538" s="1663"/>
      <c r="G538" s="1656"/>
      <c r="H538" s="1656"/>
      <c r="I538" s="1656"/>
      <c r="J538" s="1656"/>
      <c r="K538" s="1656"/>
      <c r="L538" s="1656"/>
      <c r="M538" s="1656"/>
      <c r="N538" s="1657"/>
      <c r="O538" s="1656"/>
    </row>
    <row r="539" spans="1:15" ht="15.75">
      <c r="A539" s="1651" t="s">
        <v>1898</v>
      </c>
      <c r="B539" s="1651"/>
      <c r="C539" s="1651"/>
      <c r="D539" s="1651"/>
      <c r="E539" s="1651"/>
      <c r="F539" s="1651"/>
      <c r="G539" s="1651"/>
      <c r="H539" s="1651"/>
      <c r="I539" s="1651"/>
      <c r="J539" s="1651"/>
      <c r="K539" s="1651"/>
      <c r="L539" s="1651"/>
      <c r="M539" s="1651"/>
      <c r="N539" s="1651"/>
      <c r="O539" s="1651"/>
    </row>
    <row r="540" spans="1:15" ht="30" customHeight="1">
      <c r="A540" s="3198" t="s">
        <v>243</v>
      </c>
      <c r="B540" s="3198" t="s">
        <v>189</v>
      </c>
      <c r="C540" s="3200" t="s">
        <v>5</v>
      </c>
      <c r="D540" s="3201"/>
      <c r="E540" s="3198" t="s">
        <v>527</v>
      </c>
      <c r="F540" s="3198" t="s">
        <v>7</v>
      </c>
      <c r="G540" s="3198" t="s">
        <v>250</v>
      </c>
      <c r="H540" s="3204" t="s">
        <v>9</v>
      </c>
      <c r="I540" s="3205"/>
      <c r="J540" s="3204" t="s">
        <v>518</v>
      </c>
      <c r="K540" s="3205"/>
      <c r="L540" s="3204" t="s">
        <v>115</v>
      </c>
      <c r="M540" s="3205"/>
      <c r="N540" s="3206" t="s">
        <v>12</v>
      </c>
      <c r="O540" s="3208" t="s">
        <v>279</v>
      </c>
    </row>
    <row r="541" spans="1:15">
      <c r="A541" s="3199"/>
      <c r="B541" s="3199"/>
      <c r="C541" s="3202"/>
      <c r="D541" s="3203"/>
      <c r="E541" s="3199"/>
      <c r="F541" s="3199"/>
      <c r="G541" s="3199"/>
      <c r="H541" s="1661" t="s">
        <v>196</v>
      </c>
      <c r="I541" s="1661" t="s">
        <v>51</v>
      </c>
      <c r="J541" s="1661" t="s">
        <v>196</v>
      </c>
      <c r="K541" s="1661" t="s">
        <v>51</v>
      </c>
      <c r="L541" s="1661" t="s">
        <v>196</v>
      </c>
      <c r="M541" s="1661" t="s">
        <v>51</v>
      </c>
      <c r="N541" s="3207"/>
      <c r="O541" s="3209"/>
    </row>
    <row r="542" spans="1:15">
      <c r="A542" s="1652">
        <v>1</v>
      </c>
      <c r="B542" s="1513">
        <v>2</v>
      </c>
      <c r="C542" s="2858">
        <v>3</v>
      </c>
      <c r="D542" s="2859"/>
      <c r="E542" s="1652">
        <v>4</v>
      </c>
      <c r="F542" s="1652">
        <v>5</v>
      </c>
      <c r="G542" s="1652">
        <v>6</v>
      </c>
      <c r="H542" s="1652">
        <v>7</v>
      </c>
      <c r="I542" s="1652">
        <v>8</v>
      </c>
      <c r="J542" s="1652">
        <v>9</v>
      </c>
      <c r="K542" s="1652">
        <v>10</v>
      </c>
      <c r="L542" s="1652">
        <v>11</v>
      </c>
      <c r="M542" s="1652">
        <v>12</v>
      </c>
      <c r="N542" s="1652">
        <v>13</v>
      </c>
      <c r="O542" s="1652">
        <v>14</v>
      </c>
    </row>
    <row r="543" spans="1:15" ht="42.75">
      <c r="A543" s="1654">
        <v>1</v>
      </c>
      <c r="B543" s="1667" t="s">
        <v>1426</v>
      </c>
      <c r="C543" s="1671">
        <v>224.64</v>
      </c>
      <c r="D543" s="1660" t="s">
        <v>261</v>
      </c>
      <c r="E543" s="1662">
        <v>8493645</v>
      </c>
      <c r="F543" s="2860" t="s">
        <v>1427</v>
      </c>
      <c r="G543" s="2860" t="s">
        <v>804</v>
      </c>
      <c r="H543" s="1653">
        <v>0</v>
      </c>
      <c r="I543" s="2852">
        <v>74.64</v>
      </c>
      <c r="J543" s="1653">
        <v>1</v>
      </c>
      <c r="K543" s="3210" t="s">
        <v>347</v>
      </c>
      <c r="L543" s="1653">
        <v>1</v>
      </c>
      <c r="M543" s="2852">
        <v>74.64</v>
      </c>
      <c r="N543" s="1654" t="s">
        <v>530</v>
      </c>
      <c r="O543" s="2855" t="s">
        <v>33</v>
      </c>
    </row>
    <row r="544" spans="1:15" ht="28.5">
      <c r="A544" s="1666">
        <v>2</v>
      </c>
      <c r="B544" s="1668" t="s">
        <v>1428</v>
      </c>
      <c r="C544" s="1670"/>
      <c r="D544" s="1660"/>
      <c r="E544" s="1662"/>
      <c r="F544" s="2861"/>
      <c r="G544" s="2861"/>
      <c r="H544" s="1653"/>
      <c r="I544" s="2863"/>
      <c r="J544" s="1653"/>
      <c r="K544" s="3211"/>
      <c r="L544" s="1653"/>
      <c r="M544" s="2853"/>
      <c r="N544" s="1654"/>
      <c r="O544" s="2856"/>
    </row>
    <row r="545" spans="1:15" ht="30">
      <c r="A545" s="1654" t="s">
        <v>696</v>
      </c>
      <c r="B545" s="1655" t="s">
        <v>1224</v>
      </c>
      <c r="C545" s="1669">
        <v>1574</v>
      </c>
      <c r="D545" s="1660" t="s">
        <v>160</v>
      </c>
      <c r="E545" s="1662">
        <v>3398792</v>
      </c>
      <c r="F545" s="2861"/>
      <c r="G545" s="2861"/>
      <c r="H545" s="1653">
        <v>1</v>
      </c>
      <c r="I545" s="2863"/>
      <c r="J545" s="1653">
        <v>0</v>
      </c>
      <c r="K545" s="3211"/>
      <c r="L545" s="1653">
        <v>1</v>
      </c>
      <c r="M545" s="2853"/>
      <c r="N545" s="1654" t="s">
        <v>530</v>
      </c>
      <c r="O545" s="2856"/>
    </row>
    <row r="546" spans="1:15" ht="30">
      <c r="A546" s="1654" t="s">
        <v>697</v>
      </c>
      <c r="B546" s="1655" t="s">
        <v>1429</v>
      </c>
      <c r="C546" s="1669">
        <v>1541</v>
      </c>
      <c r="D546" s="1660" t="s">
        <v>160</v>
      </c>
      <c r="E546" s="1662">
        <v>4073045</v>
      </c>
      <c r="F546" s="2861"/>
      <c r="G546" s="2861"/>
      <c r="H546" s="1653">
        <v>1</v>
      </c>
      <c r="I546" s="2863"/>
      <c r="J546" s="1653">
        <v>0</v>
      </c>
      <c r="K546" s="3211"/>
      <c r="L546" s="1653">
        <v>1</v>
      </c>
      <c r="M546" s="2853"/>
      <c r="N546" s="1654" t="s">
        <v>530</v>
      </c>
      <c r="O546" s="2856"/>
    </row>
    <row r="547" spans="1:15" ht="30">
      <c r="A547" s="1654" t="s">
        <v>696</v>
      </c>
      <c r="B547" s="1655" t="s">
        <v>524</v>
      </c>
      <c r="C547" s="1669">
        <v>89</v>
      </c>
      <c r="D547" s="1660" t="s">
        <v>160</v>
      </c>
      <c r="E547" s="1662">
        <v>2447247</v>
      </c>
      <c r="F547" s="2861"/>
      <c r="G547" s="2861"/>
      <c r="H547" s="1653">
        <v>1</v>
      </c>
      <c r="I547" s="2863"/>
      <c r="J547" s="1653">
        <v>0</v>
      </c>
      <c r="K547" s="3211"/>
      <c r="L547" s="1653">
        <v>1</v>
      </c>
      <c r="M547" s="2853"/>
      <c r="N547" s="1654" t="s">
        <v>530</v>
      </c>
      <c r="O547" s="2856"/>
    </row>
    <row r="548" spans="1:15" ht="30">
      <c r="A548" s="1654" t="s">
        <v>697</v>
      </c>
      <c r="B548" s="1655" t="s">
        <v>1430</v>
      </c>
      <c r="C548" s="1669">
        <v>43</v>
      </c>
      <c r="D548" s="1660" t="s">
        <v>160</v>
      </c>
      <c r="E548" s="1662">
        <v>1659702</v>
      </c>
      <c r="F548" s="2861"/>
      <c r="G548" s="2861"/>
      <c r="H548" s="1653">
        <v>1</v>
      </c>
      <c r="I548" s="2863"/>
      <c r="J548" s="1653">
        <v>0</v>
      </c>
      <c r="K548" s="3211"/>
      <c r="L548" s="1653">
        <v>1</v>
      </c>
      <c r="M548" s="2853"/>
      <c r="N548" s="1654" t="s">
        <v>530</v>
      </c>
      <c r="O548" s="2856"/>
    </row>
    <row r="549" spans="1:15" ht="30">
      <c r="A549" s="1654" t="s">
        <v>699</v>
      </c>
      <c r="B549" s="1655" t="s">
        <v>1431</v>
      </c>
      <c r="C549" s="1669">
        <v>1120</v>
      </c>
      <c r="D549" s="1660" t="s">
        <v>160</v>
      </c>
      <c r="E549" s="1662">
        <v>3428100</v>
      </c>
      <c r="F549" s="2861"/>
      <c r="G549" s="2861"/>
      <c r="H549" s="1653">
        <v>1</v>
      </c>
      <c r="I549" s="2863"/>
      <c r="J549" s="1653">
        <v>0</v>
      </c>
      <c r="K549" s="3211"/>
      <c r="L549" s="1653">
        <v>1</v>
      </c>
      <c r="M549" s="2853"/>
      <c r="N549" s="1654" t="s">
        <v>530</v>
      </c>
      <c r="O549" s="2856"/>
    </row>
    <row r="550" spans="1:15" ht="30">
      <c r="A550" s="1654" t="s">
        <v>701</v>
      </c>
      <c r="B550" s="1655" t="s">
        <v>1432</v>
      </c>
      <c r="C550" s="1669">
        <v>60</v>
      </c>
      <c r="D550" s="1660" t="s">
        <v>160</v>
      </c>
      <c r="E550" s="1662">
        <v>141147</v>
      </c>
      <c r="F550" s="2861"/>
      <c r="G550" s="2861"/>
      <c r="H550" s="1653">
        <v>1</v>
      </c>
      <c r="I550" s="2863"/>
      <c r="J550" s="1653">
        <v>0</v>
      </c>
      <c r="K550" s="3211"/>
      <c r="L550" s="1653">
        <v>1</v>
      </c>
      <c r="M550" s="2853"/>
      <c r="N550" s="1654" t="s">
        <v>530</v>
      </c>
      <c r="O550" s="2856"/>
    </row>
    <row r="551" spans="1:15" ht="30">
      <c r="A551" s="1654" t="s">
        <v>702</v>
      </c>
      <c r="B551" s="1655" t="s">
        <v>1433</v>
      </c>
      <c r="C551" s="1669">
        <v>2</v>
      </c>
      <c r="D551" s="1660" t="s">
        <v>246</v>
      </c>
      <c r="E551" s="1662">
        <v>200000</v>
      </c>
      <c r="F551" s="2862"/>
      <c r="G551" s="2862"/>
      <c r="H551" s="1653">
        <v>1</v>
      </c>
      <c r="I551" s="2864"/>
      <c r="J551" s="1653">
        <v>0</v>
      </c>
      <c r="K551" s="3212"/>
      <c r="L551" s="1653">
        <v>1</v>
      </c>
      <c r="M551" s="2854"/>
      <c r="N551" s="1654" t="s">
        <v>530</v>
      </c>
      <c r="O551" s="2857"/>
    </row>
    <row r="553" spans="1:15" ht="19.5">
      <c r="A553" s="3214" t="s">
        <v>2575</v>
      </c>
      <c r="B553" s="3214"/>
      <c r="C553" s="3214"/>
      <c r="D553" s="3214"/>
      <c r="E553" s="3214"/>
      <c r="F553" s="3214"/>
      <c r="G553" s="3214"/>
      <c r="H553" s="3214"/>
      <c r="I553" s="3214"/>
      <c r="J553" s="3214"/>
      <c r="K553" s="3214"/>
      <c r="L553" s="3214"/>
      <c r="M553" s="3214"/>
      <c r="N553" s="3214"/>
      <c r="O553" s="3214"/>
    </row>
    <row r="554" spans="1:15" ht="28.5" customHeight="1">
      <c r="A554" s="3222" t="s">
        <v>687</v>
      </c>
      <c r="B554" s="3222"/>
      <c r="C554" s="3222"/>
      <c r="D554" s="3222"/>
      <c r="E554" s="3222"/>
      <c r="F554" s="3222"/>
      <c r="G554" s="3222"/>
      <c r="H554" s="1687"/>
      <c r="I554" s="1686" t="s">
        <v>688</v>
      </c>
      <c r="J554" s="1691"/>
      <c r="K554" s="1692"/>
      <c r="L554" s="1692"/>
      <c r="M554" s="1692"/>
      <c r="N554" s="1692"/>
      <c r="O554" s="1680"/>
    </row>
    <row r="555" spans="1:15" ht="15.75">
      <c r="A555" s="1686" t="s">
        <v>689</v>
      </c>
      <c r="B555" s="1686"/>
      <c r="C555" s="1686"/>
      <c r="D555" s="1686"/>
      <c r="E555" s="1686"/>
      <c r="F555" s="1686"/>
      <c r="G555" s="1687"/>
      <c r="H555" s="1687"/>
      <c r="I555" s="1686" t="s">
        <v>690</v>
      </c>
      <c r="J555" s="1691"/>
      <c r="K555" s="1692"/>
      <c r="L555" s="1692"/>
      <c r="M555" s="1692"/>
      <c r="N555" s="1692"/>
      <c r="O555" s="1680"/>
    </row>
    <row r="556" spans="1:15" ht="15.75">
      <c r="A556" s="1686" t="s">
        <v>691</v>
      </c>
      <c r="B556" s="1686"/>
      <c r="C556" s="1686"/>
      <c r="D556" s="1686"/>
      <c r="E556" s="1686"/>
      <c r="F556" s="1686"/>
      <c r="G556" s="1687"/>
      <c r="H556" s="1687"/>
      <c r="I556" s="1686" t="s">
        <v>692</v>
      </c>
      <c r="J556" s="1692"/>
      <c r="K556" s="1692"/>
      <c r="L556" s="1692"/>
      <c r="M556" s="1692"/>
      <c r="N556" s="1692"/>
      <c r="O556" s="1679"/>
    </row>
    <row r="557" spans="1:15" ht="15.75">
      <c r="A557" s="1686" t="s">
        <v>693</v>
      </c>
      <c r="B557" s="1686"/>
      <c r="C557" s="1686"/>
      <c r="D557" s="1686"/>
      <c r="E557" s="1686"/>
      <c r="F557" s="1686"/>
      <c r="G557" s="1687"/>
      <c r="H557" s="1687"/>
      <c r="I557" s="1687"/>
      <c r="J557" s="1687"/>
      <c r="K557" s="1687"/>
      <c r="L557" s="1687"/>
      <c r="M557" s="1687"/>
      <c r="N557" s="1687"/>
      <c r="O557" s="1679"/>
    </row>
    <row r="558" spans="1:15" ht="15.75">
      <c r="A558" s="1678" t="s">
        <v>694</v>
      </c>
      <c r="B558" s="1678"/>
      <c r="C558" s="1678"/>
      <c r="D558" s="1678"/>
      <c r="E558" s="1678"/>
      <c r="F558" s="1678"/>
      <c r="G558" s="1684"/>
      <c r="H558" s="1684"/>
      <c r="I558" s="1684"/>
      <c r="J558" s="1684"/>
      <c r="K558" s="1684"/>
      <c r="L558" s="1684"/>
      <c r="M558" s="1684"/>
      <c r="N558" s="1685"/>
      <c r="O558" s="1684"/>
    </row>
    <row r="559" spans="1:15" ht="15.75">
      <c r="A559" s="3213" t="s">
        <v>1898</v>
      </c>
      <c r="B559" s="3213"/>
      <c r="C559" s="3213"/>
      <c r="D559" s="3213"/>
      <c r="E559" s="3213"/>
      <c r="F559" s="3213"/>
      <c r="G559" s="3213"/>
      <c r="H559" s="3213"/>
      <c r="I559" s="3213"/>
      <c r="J559" s="3213"/>
      <c r="K559" s="3213"/>
      <c r="L559" s="3213"/>
      <c r="M559" s="3213"/>
      <c r="N559" s="3213"/>
      <c r="O559" s="3213"/>
    </row>
    <row r="560" spans="1:15" ht="36" customHeight="1">
      <c r="A560" s="3223" t="s">
        <v>243</v>
      </c>
      <c r="B560" s="3223" t="s">
        <v>189</v>
      </c>
      <c r="C560" s="3225" t="s">
        <v>5</v>
      </c>
      <c r="D560" s="3226"/>
      <c r="E560" s="3223" t="s">
        <v>527</v>
      </c>
      <c r="F560" s="3223" t="s">
        <v>7</v>
      </c>
      <c r="G560" s="3223" t="s">
        <v>250</v>
      </c>
      <c r="H560" s="3238" t="s">
        <v>9</v>
      </c>
      <c r="I560" s="3239"/>
      <c r="J560" s="3238" t="s">
        <v>518</v>
      </c>
      <c r="K560" s="3239"/>
      <c r="L560" s="3238" t="s">
        <v>115</v>
      </c>
      <c r="M560" s="3239"/>
      <c r="N560" s="3216" t="s">
        <v>12</v>
      </c>
      <c r="O560" s="3218" t="s">
        <v>279</v>
      </c>
    </row>
    <row r="561" spans="1:15">
      <c r="A561" s="3224"/>
      <c r="B561" s="3224"/>
      <c r="C561" s="3227"/>
      <c r="D561" s="3228"/>
      <c r="E561" s="3224"/>
      <c r="F561" s="3224"/>
      <c r="G561" s="3224"/>
      <c r="H561" s="1689" t="s">
        <v>196</v>
      </c>
      <c r="I561" s="1689" t="s">
        <v>51</v>
      </c>
      <c r="J561" s="1689" t="s">
        <v>196</v>
      </c>
      <c r="K561" s="1689" t="s">
        <v>51</v>
      </c>
      <c r="L561" s="1689" t="s">
        <v>196</v>
      </c>
      <c r="M561" s="1689" t="s">
        <v>51</v>
      </c>
      <c r="N561" s="3217"/>
      <c r="O561" s="3219"/>
    </row>
    <row r="562" spans="1:15">
      <c r="A562" s="1681">
        <v>1</v>
      </c>
      <c r="B562" s="1676">
        <v>3</v>
      </c>
      <c r="C562" s="3220">
        <v>3</v>
      </c>
      <c r="D562" s="3221"/>
      <c r="E562" s="1681">
        <v>4</v>
      </c>
      <c r="F562" s="1681">
        <v>5</v>
      </c>
      <c r="G562" s="1681">
        <v>6</v>
      </c>
      <c r="H562" s="1681">
        <v>7</v>
      </c>
      <c r="I562" s="1681">
        <v>8</v>
      </c>
      <c r="J562" s="1681">
        <v>9</v>
      </c>
      <c r="K562" s="1681">
        <v>10</v>
      </c>
      <c r="L562" s="1681">
        <v>11</v>
      </c>
      <c r="M562" s="1681">
        <v>12</v>
      </c>
      <c r="N562" s="1681">
        <v>13</v>
      </c>
      <c r="O562" s="1681">
        <v>14</v>
      </c>
    </row>
    <row r="563" spans="1:15" ht="28.5">
      <c r="A563" s="1487">
        <v>1</v>
      </c>
      <c r="B563" s="1693" t="s">
        <v>695</v>
      </c>
      <c r="C563" s="1694"/>
      <c r="D563" s="1693"/>
      <c r="E563" s="1698"/>
      <c r="F563" s="3215">
        <v>45841</v>
      </c>
      <c r="G563" s="3215">
        <v>46206</v>
      </c>
      <c r="H563" s="1487"/>
      <c r="I563" s="3230">
        <v>456.34</v>
      </c>
      <c r="J563" s="1487"/>
      <c r="K563" s="3242">
        <v>14.39</v>
      </c>
      <c r="L563" s="1487"/>
      <c r="M563" s="3230">
        <v>470.72999999999996</v>
      </c>
      <c r="N563" s="1647"/>
      <c r="O563" s="1647"/>
    </row>
    <row r="564" spans="1:15" ht="30">
      <c r="A564" s="1647" t="s">
        <v>696</v>
      </c>
      <c r="B564" s="1683" t="s">
        <v>521</v>
      </c>
      <c r="C564" s="1696">
        <v>200</v>
      </c>
      <c r="D564" s="1688" t="s">
        <v>160</v>
      </c>
      <c r="E564" s="1690">
        <v>978568</v>
      </c>
      <c r="F564" s="3215"/>
      <c r="G564" s="3215"/>
      <c r="H564" s="1682">
        <v>1</v>
      </c>
      <c r="I564" s="3230"/>
      <c r="J564" s="1682">
        <v>0</v>
      </c>
      <c r="K564" s="3242"/>
      <c r="L564" s="1682">
        <v>1</v>
      </c>
      <c r="M564" s="3240"/>
      <c r="N564" s="1647" t="s">
        <v>530</v>
      </c>
      <c r="O564" s="3229" t="s">
        <v>33</v>
      </c>
    </row>
    <row r="565" spans="1:15" ht="30">
      <c r="A565" s="1647" t="s">
        <v>697</v>
      </c>
      <c r="B565" s="1683" t="s">
        <v>698</v>
      </c>
      <c r="C565" s="1696">
        <v>1500</v>
      </c>
      <c r="D565" s="1688" t="s">
        <v>160</v>
      </c>
      <c r="E565" s="1699">
        <v>20821135</v>
      </c>
      <c r="F565" s="3215"/>
      <c r="G565" s="3215"/>
      <c r="H565" s="1682">
        <v>1</v>
      </c>
      <c r="I565" s="3230"/>
      <c r="J565" s="1682">
        <v>0</v>
      </c>
      <c r="K565" s="3242"/>
      <c r="L565" s="1682">
        <v>1</v>
      </c>
      <c r="M565" s="3240"/>
      <c r="N565" s="1647" t="s">
        <v>530</v>
      </c>
      <c r="O565" s="3229"/>
    </row>
    <row r="566" spans="1:15" ht="30">
      <c r="A566" s="1647" t="s">
        <v>699</v>
      </c>
      <c r="B566" s="1683" t="s">
        <v>700</v>
      </c>
      <c r="C566" s="1696">
        <v>4</v>
      </c>
      <c r="D566" s="1688" t="s">
        <v>246</v>
      </c>
      <c r="E566" s="1690">
        <v>988218</v>
      </c>
      <c r="F566" s="3215"/>
      <c r="G566" s="3215"/>
      <c r="H566" s="1682">
        <v>1</v>
      </c>
      <c r="I566" s="3230"/>
      <c r="J566" s="1682">
        <v>0</v>
      </c>
      <c r="K566" s="3242"/>
      <c r="L566" s="1682">
        <v>1</v>
      </c>
      <c r="M566" s="3240"/>
      <c r="N566" s="1647" t="s">
        <v>530</v>
      </c>
      <c r="O566" s="3229"/>
    </row>
    <row r="567" spans="1:15" ht="30">
      <c r="A567" s="1647" t="s">
        <v>701</v>
      </c>
      <c r="B567" s="1683" t="s">
        <v>522</v>
      </c>
      <c r="C567" s="1696">
        <v>5</v>
      </c>
      <c r="D567" s="1688" t="s">
        <v>246</v>
      </c>
      <c r="E567" s="1690">
        <v>1545232</v>
      </c>
      <c r="F567" s="3215"/>
      <c r="G567" s="3215"/>
      <c r="H567" s="1682">
        <v>1</v>
      </c>
      <c r="I567" s="3230"/>
      <c r="J567" s="1682">
        <v>0</v>
      </c>
      <c r="K567" s="3242"/>
      <c r="L567" s="1682">
        <v>1</v>
      </c>
      <c r="M567" s="3240"/>
      <c r="N567" s="1647" t="s">
        <v>530</v>
      </c>
      <c r="O567" s="3229"/>
    </row>
    <row r="568" spans="1:15" ht="30">
      <c r="A568" s="1647" t="s">
        <v>702</v>
      </c>
      <c r="B568" s="1683" t="s">
        <v>524</v>
      </c>
      <c r="C568" s="1696">
        <v>60</v>
      </c>
      <c r="D568" s="1688" t="s">
        <v>160</v>
      </c>
      <c r="E568" s="1690">
        <v>1773085</v>
      </c>
      <c r="F568" s="3215"/>
      <c r="G568" s="3215"/>
      <c r="H568" s="1682">
        <v>1</v>
      </c>
      <c r="I568" s="3230"/>
      <c r="J568" s="1682">
        <v>0</v>
      </c>
      <c r="K568" s="3242"/>
      <c r="L568" s="1682">
        <v>1</v>
      </c>
      <c r="M568" s="3240"/>
      <c r="N568" s="1647" t="s">
        <v>530</v>
      </c>
      <c r="O568" s="3229"/>
    </row>
    <row r="569" spans="1:15" ht="30">
      <c r="A569" s="1647" t="s">
        <v>703</v>
      </c>
      <c r="B569" s="1683" t="s">
        <v>704</v>
      </c>
      <c r="C569" s="1696">
        <v>200</v>
      </c>
      <c r="D569" s="1688" t="s">
        <v>160</v>
      </c>
      <c r="E569" s="1690">
        <v>1374490</v>
      </c>
      <c r="F569" s="3215"/>
      <c r="G569" s="3215"/>
      <c r="H569" s="1682">
        <v>1</v>
      </c>
      <c r="I569" s="3230"/>
      <c r="J569" s="1682">
        <v>0</v>
      </c>
      <c r="K569" s="3242"/>
      <c r="L569" s="1682">
        <v>1</v>
      </c>
      <c r="M569" s="3240"/>
      <c r="N569" s="1647" t="s">
        <v>530</v>
      </c>
      <c r="O569" s="3229"/>
    </row>
    <row r="570" spans="1:15" ht="30">
      <c r="A570" s="1647" t="s">
        <v>705</v>
      </c>
      <c r="B570" s="1683" t="s">
        <v>706</v>
      </c>
      <c r="C570" s="1696">
        <v>500</v>
      </c>
      <c r="D570" s="1688" t="s">
        <v>160</v>
      </c>
      <c r="E570" s="1690">
        <v>1632485</v>
      </c>
      <c r="F570" s="3215"/>
      <c r="G570" s="3215"/>
      <c r="H570" s="1682">
        <v>1</v>
      </c>
      <c r="I570" s="3230"/>
      <c r="J570" s="1682">
        <v>0</v>
      </c>
      <c r="K570" s="3242"/>
      <c r="L570" s="1682">
        <v>1</v>
      </c>
      <c r="M570" s="3240"/>
      <c r="N570" s="1647" t="s">
        <v>530</v>
      </c>
      <c r="O570" s="3229"/>
    </row>
    <row r="571" spans="1:15" ht="42.75">
      <c r="A571" s="1487">
        <v>2</v>
      </c>
      <c r="B571" s="1695" t="s">
        <v>707</v>
      </c>
      <c r="C571" s="1697"/>
      <c r="D571" s="1688"/>
      <c r="E571" s="1690"/>
      <c r="F571" s="3215"/>
      <c r="G571" s="3215"/>
      <c r="H571" s="1682"/>
      <c r="I571" s="3230"/>
      <c r="J571" s="1682"/>
      <c r="K571" s="3242"/>
      <c r="L571" s="1682"/>
      <c r="M571" s="3240"/>
      <c r="N571" s="1647"/>
      <c r="O571" s="1487"/>
    </row>
    <row r="572" spans="1:15" ht="30">
      <c r="A572" s="1647" t="s">
        <v>696</v>
      </c>
      <c r="B572" s="1683" t="s">
        <v>698</v>
      </c>
      <c r="C572" s="1696">
        <v>800</v>
      </c>
      <c r="D572" s="1688" t="s">
        <v>160</v>
      </c>
      <c r="E572" s="1690">
        <v>6170189</v>
      </c>
      <c r="F572" s="3215"/>
      <c r="G572" s="3215"/>
      <c r="H572" s="1682">
        <v>1</v>
      </c>
      <c r="I572" s="3230"/>
      <c r="J572" s="1682">
        <v>0</v>
      </c>
      <c r="K572" s="3242"/>
      <c r="L572" s="1682">
        <v>1</v>
      </c>
      <c r="M572" s="3240"/>
      <c r="N572" s="1647" t="s">
        <v>530</v>
      </c>
      <c r="O572" s="3229" t="s">
        <v>33</v>
      </c>
    </row>
    <row r="573" spans="1:15" ht="30">
      <c r="A573" s="1647" t="s">
        <v>697</v>
      </c>
      <c r="B573" s="1683" t="s">
        <v>522</v>
      </c>
      <c r="C573" s="1696">
        <v>2</v>
      </c>
      <c r="D573" s="1688" t="s">
        <v>246</v>
      </c>
      <c r="E573" s="1690">
        <v>996811</v>
      </c>
      <c r="F573" s="3215"/>
      <c r="G573" s="3215"/>
      <c r="H573" s="1682">
        <v>1</v>
      </c>
      <c r="I573" s="3230"/>
      <c r="J573" s="1682">
        <v>0</v>
      </c>
      <c r="K573" s="3242"/>
      <c r="L573" s="1682">
        <v>1</v>
      </c>
      <c r="M573" s="3240"/>
      <c r="N573" s="1647" t="s">
        <v>530</v>
      </c>
      <c r="O573" s="3229"/>
    </row>
    <row r="574" spans="1:15" ht="42.75">
      <c r="A574" s="1487">
        <v>3</v>
      </c>
      <c r="B574" s="1695" t="s">
        <v>708</v>
      </c>
      <c r="C574" s="1697"/>
      <c r="D574" s="1688"/>
      <c r="E574" s="1690"/>
      <c r="F574" s="3215">
        <v>45841</v>
      </c>
      <c r="G574" s="3215">
        <v>46206</v>
      </c>
      <c r="H574" s="1682"/>
      <c r="I574" s="3240" t="s">
        <v>347</v>
      </c>
      <c r="J574" s="1682"/>
      <c r="K574" s="3241" t="s">
        <v>347</v>
      </c>
      <c r="L574" s="1682"/>
      <c r="M574" s="3240" t="s">
        <v>347</v>
      </c>
      <c r="N574" s="1647"/>
      <c r="O574" s="1487"/>
    </row>
    <row r="575" spans="1:15" ht="30">
      <c r="A575" s="1647" t="s">
        <v>696</v>
      </c>
      <c r="B575" s="1683" t="s">
        <v>521</v>
      </c>
      <c r="C575" s="1696">
        <v>980</v>
      </c>
      <c r="D575" s="1688" t="s">
        <v>160</v>
      </c>
      <c r="E575" s="1690">
        <v>1456657</v>
      </c>
      <c r="F575" s="3215"/>
      <c r="G575" s="3215"/>
      <c r="H575" s="1682">
        <v>1</v>
      </c>
      <c r="I575" s="3240"/>
      <c r="J575" s="1682">
        <v>0</v>
      </c>
      <c r="K575" s="3241"/>
      <c r="L575" s="1682">
        <v>1</v>
      </c>
      <c r="M575" s="3240"/>
      <c r="N575" s="1647" t="s">
        <v>530</v>
      </c>
      <c r="O575" s="1487" t="s">
        <v>33</v>
      </c>
    </row>
    <row r="576" spans="1:15" ht="30">
      <c r="A576" s="1647" t="s">
        <v>697</v>
      </c>
      <c r="B576" s="1683" t="s">
        <v>709</v>
      </c>
      <c r="C576" s="1696">
        <v>1000</v>
      </c>
      <c r="D576" s="1688" t="s">
        <v>160</v>
      </c>
      <c r="E576" s="1690">
        <v>7526950</v>
      </c>
      <c r="F576" s="3215"/>
      <c r="G576" s="3215"/>
      <c r="H576" s="1682">
        <v>1</v>
      </c>
      <c r="I576" s="3240"/>
      <c r="J576" s="1682">
        <v>0</v>
      </c>
      <c r="K576" s="3241"/>
      <c r="L576" s="1682">
        <v>1</v>
      </c>
      <c r="M576" s="3240"/>
      <c r="N576" s="1647" t="s">
        <v>530</v>
      </c>
      <c r="O576" s="1487" t="s">
        <v>33</v>
      </c>
    </row>
    <row r="577" spans="1:15">
      <c r="A577" s="1647" t="s">
        <v>699</v>
      </c>
      <c r="B577" s="1683" t="s">
        <v>698</v>
      </c>
      <c r="C577" s="1696">
        <v>800</v>
      </c>
      <c r="D577" s="1688" t="s">
        <v>160</v>
      </c>
      <c r="E577" s="1690">
        <v>1308555</v>
      </c>
      <c r="F577" s="3215"/>
      <c r="G577" s="3215"/>
      <c r="H577" s="1682"/>
      <c r="I577" s="3240"/>
      <c r="J577" s="1682"/>
      <c r="K577" s="3241"/>
      <c r="L577" s="1682"/>
      <c r="M577" s="3240"/>
      <c r="N577" s="1647"/>
      <c r="O577" s="1487"/>
    </row>
    <row r="578" spans="1:15" ht="30">
      <c r="A578" s="1647" t="s">
        <v>701</v>
      </c>
      <c r="B578" s="1683" t="s">
        <v>522</v>
      </c>
      <c r="C578" s="1696">
        <v>3</v>
      </c>
      <c r="D578" s="1688" t="s">
        <v>246</v>
      </c>
      <c r="E578" s="1690">
        <v>1495114</v>
      </c>
      <c r="F578" s="3215"/>
      <c r="G578" s="3215"/>
      <c r="H578" s="1682">
        <v>1</v>
      </c>
      <c r="I578" s="3240"/>
      <c r="J578" s="1682">
        <v>0</v>
      </c>
      <c r="K578" s="3241"/>
      <c r="L578" s="1682">
        <v>1</v>
      </c>
      <c r="M578" s="3240"/>
      <c r="N578" s="1647" t="s">
        <v>530</v>
      </c>
      <c r="O578" s="1487" t="s">
        <v>33</v>
      </c>
    </row>
    <row r="580" spans="1:15" ht="19.5">
      <c r="A580" s="3251" t="s">
        <v>2575</v>
      </c>
      <c r="B580" s="3251"/>
      <c r="C580" s="3251"/>
      <c r="D580" s="3251"/>
      <c r="E580" s="3251"/>
      <c r="F580" s="3251"/>
      <c r="G580" s="3251"/>
      <c r="H580" s="3251"/>
      <c r="I580" s="3251"/>
      <c r="J580" s="3251"/>
      <c r="K580" s="3251"/>
      <c r="L580" s="3251"/>
      <c r="M580" s="3251"/>
      <c r="N580" s="3251"/>
      <c r="O580" s="3251"/>
    </row>
    <row r="581" spans="1:15" ht="15.75">
      <c r="A581" s="1714" t="s">
        <v>710</v>
      </c>
      <c r="B581" s="1722"/>
      <c r="C581" s="1722"/>
      <c r="D581" s="1722"/>
      <c r="E581" s="1722"/>
      <c r="F581" s="1722"/>
      <c r="G581" s="1722"/>
      <c r="H581" s="1714"/>
      <c r="I581" s="1718" t="s">
        <v>711</v>
      </c>
      <c r="J581" s="1707"/>
      <c r="K581" s="1714"/>
      <c r="L581" s="1714"/>
      <c r="M581" s="1714"/>
      <c r="N581" s="1714"/>
      <c r="O581" s="1708"/>
    </row>
    <row r="582" spans="1:15" ht="15.75">
      <c r="A582" s="1714" t="s">
        <v>712</v>
      </c>
      <c r="B582" s="1714"/>
      <c r="C582" s="1714"/>
      <c r="D582" s="1714"/>
      <c r="E582" s="1714"/>
      <c r="F582" s="1714"/>
      <c r="G582" s="1714"/>
      <c r="H582" s="1714"/>
      <c r="I582" s="1718" t="s">
        <v>713</v>
      </c>
      <c r="J582" s="1707"/>
      <c r="K582" s="1714"/>
      <c r="L582" s="1714"/>
      <c r="M582" s="1714"/>
      <c r="N582" s="1714"/>
      <c r="O582" s="1708"/>
    </row>
    <row r="583" spans="1:15" ht="15.75">
      <c r="A583" s="1714" t="s">
        <v>714</v>
      </c>
      <c r="B583" s="1714"/>
      <c r="C583" s="1714"/>
      <c r="D583" s="1714"/>
      <c r="E583" s="1714"/>
      <c r="F583" s="1714"/>
      <c r="G583" s="1714"/>
      <c r="H583" s="1714"/>
      <c r="I583" s="1718" t="s">
        <v>715</v>
      </c>
      <c r="J583" s="1714"/>
      <c r="K583" s="1714"/>
      <c r="L583" s="1714"/>
      <c r="M583" s="1714"/>
      <c r="N583" s="1714"/>
      <c r="O583" s="1707"/>
    </row>
    <row r="584" spans="1:15" ht="15.75">
      <c r="A584" s="1708" t="s">
        <v>716</v>
      </c>
      <c r="B584" s="1712"/>
      <c r="C584" s="1712"/>
      <c r="D584" s="1713"/>
      <c r="E584" s="1712"/>
      <c r="F584" s="1712"/>
      <c r="G584" s="1712"/>
      <c r="H584" s="1712"/>
      <c r="I584" s="1712"/>
      <c r="J584" s="1712"/>
      <c r="K584" s="1712"/>
      <c r="L584" s="1712"/>
      <c r="M584" s="1712"/>
      <c r="N584" s="1713"/>
      <c r="O584" s="1712"/>
    </row>
    <row r="585" spans="1:15" ht="15.75">
      <c r="A585" s="1708" t="s">
        <v>694</v>
      </c>
      <c r="B585" s="1712"/>
      <c r="C585" s="1712"/>
      <c r="D585" s="1713"/>
      <c r="E585" s="1712"/>
      <c r="F585" s="1712"/>
      <c r="G585" s="1712"/>
      <c r="H585" s="1712"/>
      <c r="I585" s="1712"/>
      <c r="J585" s="1712"/>
      <c r="K585" s="1712"/>
      <c r="L585" s="1712"/>
      <c r="M585" s="1712"/>
      <c r="N585" s="1713"/>
      <c r="O585" s="1712"/>
    </row>
    <row r="586" spans="1:15" ht="15.75">
      <c r="A586" s="3252" t="s">
        <v>2579</v>
      </c>
      <c r="B586" s="3252"/>
      <c r="C586" s="3252"/>
      <c r="D586" s="3252"/>
      <c r="E586" s="3252"/>
      <c r="F586" s="3252"/>
      <c r="G586" s="3252"/>
      <c r="H586" s="3252"/>
      <c r="I586" s="3252"/>
      <c r="J586" s="3252"/>
      <c r="K586" s="3252"/>
      <c r="L586" s="3252"/>
      <c r="M586" s="3252"/>
      <c r="N586" s="3252"/>
      <c r="O586" s="3252"/>
    </row>
    <row r="587" spans="1:15" ht="33" customHeight="1">
      <c r="A587" s="3245" t="s">
        <v>243</v>
      </c>
      <c r="B587" s="3245" t="s">
        <v>189</v>
      </c>
      <c r="C587" s="3247" t="s">
        <v>5</v>
      </c>
      <c r="D587" s="3248"/>
      <c r="E587" s="3245" t="s">
        <v>527</v>
      </c>
      <c r="F587" s="3245" t="s">
        <v>7</v>
      </c>
      <c r="G587" s="3245" t="s">
        <v>250</v>
      </c>
      <c r="H587" s="3253" t="s">
        <v>9</v>
      </c>
      <c r="I587" s="3254"/>
      <c r="J587" s="3253" t="s">
        <v>518</v>
      </c>
      <c r="K587" s="3254"/>
      <c r="L587" s="3253" t="s">
        <v>115</v>
      </c>
      <c r="M587" s="3254"/>
      <c r="N587" s="3255" t="s">
        <v>12</v>
      </c>
      <c r="O587" s="3257" t="s">
        <v>279</v>
      </c>
    </row>
    <row r="588" spans="1:15">
      <c r="A588" s="3246"/>
      <c r="B588" s="3246"/>
      <c r="C588" s="3249"/>
      <c r="D588" s="3250"/>
      <c r="E588" s="3246"/>
      <c r="F588" s="3246"/>
      <c r="G588" s="3246"/>
      <c r="H588" s="1716" t="s">
        <v>196</v>
      </c>
      <c r="I588" s="1716" t="s">
        <v>51</v>
      </c>
      <c r="J588" s="1716" t="s">
        <v>196</v>
      </c>
      <c r="K588" s="1716" t="s">
        <v>51</v>
      </c>
      <c r="L588" s="1716" t="s">
        <v>196</v>
      </c>
      <c r="M588" s="1716" t="s">
        <v>51</v>
      </c>
      <c r="N588" s="3256"/>
      <c r="O588" s="3258"/>
    </row>
    <row r="589" spans="1:15">
      <c r="A589" s="1724">
        <v>1</v>
      </c>
      <c r="B589" s="1704">
        <v>2</v>
      </c>
      <c r="C589" s="3243">
        <v>3</v>
      </c>
      <c r="D589" s="3244"/>
      <c r="E589" s="1724">
        <v>4</v>
      </c>
      <c r="F589" s="1724">
        <v>5</v>
      </c>
      <c r="G589" s="1724">
        <v>6</v>
      </c>
      <c r="H589" s="1724">
        <v>7</v>
      </c>
      <c r="I589" s="1724">
        <v>8</v>
      </c>
      <c r="J589" s="1724">
        <v>9</v>
      </c>
      <c r="K589" s="1724">
        <v>10</v>
      </c>
      <c r="L589" s="1724">
        <v>11</v>
      </c>
      <c r="M589" s="1724">
        <v>12</v>
      </c>
      <c r="N589" s="1724">
        <v>13</v>
      </c>
      <c r="O589" s="1724">
        <v>14</v>
      </c>
    </row>
    <row r="590" spans="1:15" ht="30">
      <c r="A590" s="1710">
        <v>1</v>
      </c>
      <c r="B590" s="1711" t="s">
        <v>521</v>
      </c>
      <c r="C590" s="1720">
        <v>4682</v>
      </c>
      <c r="D590" s="1715" t="s">
        <v>160</v>
      </c>
      <c r="E590" s="1717">
        <v>20371452</v>
      </c>
      <c r="F590" s="3237">
        <v>45853</v>
      </c>
      <c r="G590" s="3237">
        <v>46218</v>
      </c>
      <c r="H590" s="1709">
        <v>0.95</v>
      </c>
      <c r="I590" s="3231">
        <v>614.94000000000005</v>
      </c>
      <c r="J590" s="1723">
        <v>0</v>
      </c>
      <c r="K590" s="3234">
        <v>526.32000000000005</v>
      </c>
      <c r="L590" s="1709">
        <v>0.95</v>
      </c>
      <c r="M590" s="3234">
        <v>1141.2600000000002</v>
      </c>
      <c r="N590" s="1710" t="s">
        <v>21</v>
      </c>
      <c r="O590" s="1719" t="s">
        <v>33</v>
      </c>
    </row>
    <row r="591" spans="1:15">
      <c r="A591" s="1710">
        <v>2</v>
      </c>
      <c r="B591" s="1711" t="s">
        <v>717</v>
      </c>
      <c r="C591" s="1720">
        <v>2000</v>
      </c>
      <c r="D591" s="1715" t="s">
        <v>160</v>
      </c>
      <c r="E591" s="1721">
        <v>7896319</v>
      </c>
      <c r="F591" s="3237"/>
      <c r="G591" s="3237"/>
      <c r="H591" s="1709"/>
      <c r="I591" s="3232"/>
      <c r="J591" s="1709"/>
      <c r="K591" s="3235"/>
      <c r="L591" s="1709"/>
      <c r="M591" s="3235"/>
      <c r="N591" s="1710"/>
      <c r="O591" s="1719"/>
    </row>
    <row r="592" spans="1:15">
      <c r="A592" s="1710">
        <v>3</v>
      </c>
      <c r="B592" s="1711" t="s">
        <v>523</v>
      </c>
      <c r="C592" s="1720">
        <v>4</v>
      </c>
      <c r="D592" s="1715" t="s">
        <v>246</v>
      </c>
      <c r="E592" s="1717">
        <v>2912158</v>
      </c>
      <c r="F592" s="3237"/>
      <c r="G592" s="3237"/>
      <c r="H592" s="1709"/>
      <c r="I592" s="3232"/>
      <c r="J592" s="1709"/>
      <c r="K592" s="3235"/>
      <c r="L592" s="1709"/>
      <c r="M592" s="3235"/>
      <c r="N592" s="1710"/>
      <c r="O592" s="1719"/>
    </row>
    <row r="593" spans="1:15" ht="30">
      <c r="A593" s="1710">
        <v>4</v>
      </c>
      <c r="B593" s="1711" t="s">
        <v>522</v>
      </c>
      <c r="C593" s="1720">
        <v>5</v>
      </c>
      <c r="D593" s="1715" t="s">
        <v>246</v>
      </c>
      <c r="E593" s="1717">
        <v>2614215</v>
      </c>
      <c r="F593" s="3237"/>
      <c r="G593" s="3237"/>
      <c r="H593" s="1709">
        <v>1</v>
      </c>
      <c r="I593" s="3232"/>
      <c r="J593" s="1709">
        <v>0</v>
      </c>
      <c r="K593" s="3235" t="s">
        <v>347</v>
      </c>
      <c r="L593" s="1709">
        <v>1</v>
      </c>
      <c r="M593" s="3235" t="s">
        <v>347</v>
      </c>
      <c r="N593" s="1710" t="s">
        <v>530</v>
      </c>
      <c r="O593" s="1719" t="s">
        <v>33</v>
      </c>
    </row>
    <row r="594" spans="1:15" ht="30">
      <c r="A594" s="1710">
        <v>5</v>
      </c>
      <c r="B594" s="1711" t="s">
        <v>524</v>
      </c>
      <c r="C594" s="1725">
        <v>200</v>
      </c>
      <c r="D594" s="1715" t="s">
        <v>160</v>
      </c>
      <c r="E594" s="1717">
        <v>9720546</v>
      </c>
      <c r="F594" s="3237"/>
      <c r="G594" s="3237"/>
      <c r="H594" s="1709">
        <v>0.5</v>
      </c>
      <c r="I594" s="3232"/>
      <c r="J594" s="1709">
        <v>0.1</v>
      </c>
      <c r="K594" s="3235" t="s">
        <v>347</v>
      </c>
      <c r="L594" s="1709">
        <v>0.6</v>
      </c>
      <c r="M594" s="3235" t="s">
        <v>347</v>
      </c>
      <c r="N594" s="1710" t="s">
        <v>21</v>
      </c>
      <c r="O594" s="1719" t="s">
        <v>33</v>
      </c>
    </row>
    <row r="595" spans="1:15" ht="30">
      <c r="A595" s="1710">
        <v>6</v>
      </c>
      <c r="B595" s="1711" t="s">
        <v>718</v>
      </c>
      <c r="C595" s="1720">
        <v>70</v>
      </c>
      <c r="D595" s="1715" t="s">
        <v>160</v>
      </c>
      <c r="E595" s="1717">
        <v>3729602</v>
      </c>
      <c r="F595" s="3237"/>
      <c r="G595" s="3237"/>
      <c r="H595" s="1709">
        <v>0</v>
      </c>
      <c r="I595" s="3232"/>
      <c r="J595" s="1709">
        <v>0.2</v>
      </c>
      <c r="K595" s="3235"/>
      <c r="L595" s="1709">
        <v>0.2</v>
      </c>
      <c r="M595" s="3235"/>
      <c r="N595" s="1710" t="s">
        <v>21</v>
      </c>
      <c r="O595" s="1719" t="s">
        <v>33</v>
      </c>
    </row>
    <row r="596" spans="1:15">
      <c r="A596" s="1710">
        <v>7</v>
      </c>
      <c r="B596" s="1711" t="s">
        <v>719</v>
      </c>
      <c r="C596" s="1720">
        <v>4</v>
      </c>
      <c r="D596" s="1715" t="s">
        <v>246</v>
      </c>
      <c r="E596" s="1717">
        <v>23515882</v>
      </c>
      <c r="F596" s="3237"/>
      <c r="G596" s="3237"/>
      <c r="H596" s="1709"/>
      <c r="I596" s="3232"/>
      <c r="J596" s="1709"/>
      <c r="K596" s="3235"/>
      <c r="L596" s="1709"/>
      <c r="M596" s="3235"/>
      <c r="N596" s="1710"/>
      <c r="O596" s="1710"/>
    </row>
    <row r="597" spans="1:15">
      <c r="A597" s="1710">
        <v>8</v>
      </c>
      <c r="B597" s="1711" t="s">
        <v>709</v>
      </c>
      <c r="C597" s="1720">
        <v>2380</v>
      </c>
      <c r="D597" s="1715" t="s">
        <v>160</v>
      </c>
      <c r="E597" s="1717">
        <v>74239201</v>
      </c>
      <c r="F597" s="3237"/>
      <c r="G597" s="3237"/>
      <c r="H597" s="1709"/>
      <c r="I597" s="3232"/>
      <c r="J597" s="1709"/>
      <c r="K597" s="3235"/>
      <c r="L597" s="1709"/>
      <c r="M597" s="3235"/>
      <c r="N597" s="1710"/>
      <c r="O597" s="1710"/>
    </row>
    <row r="598" spans="1:15">
      <c r="A598" s="1710">
        <v>9</v>
      </c>
      <c r="B598" s="1711" t="s">
        <v>698</v>
      </c>
      <c r="C598" s="1720">
        <v>2000</v>
      </c>
      <c r="D598" s="1715" t="s">
        <v>160</v>
      </c>
      <c r="E598" s="1717">
        <v>18531150</v>
      </c>
      <c r="F598" s="3237"/>
      <c r="G598" s="3237"/>
      <c r="H598" s="1709"/>
      <c r="I598" s="3233"/>
      <c r="J598" s="1709"/>
      <c r="K598" s="3236"/>
      <c r="L598" s="1709"/>
      <c r="M598" s="3236"/>
      <c r="N598" s="1710"/>
      <c r="O598" s="1710"/>
    </row>
    <row r="600" spans="1:15" ht="15.75">
      <c r="A600" s="1736"/>
      <c r="B600" s="3260" t="s">
        <v>2575</v>
      </c>
      <c r="C600" s="3260"/>
      <c r="D600" s="3260"/>
      <c r="E600" s="3260"/>
      <c r="F600" s="3260"/>
      <c r="G600" s="3260"/>
      <c r="H600" s="3260"/>
      <c r="I600" s="3260"/>
      <c r="J600" s="3260"/>
      <c r="K600" s="3260"/>
      <c r="L600" s="3260"/>
      <c r="M600" s="3260"/>
      <c r="N600" s="3260"/>
      <c r="O600" s="3260"/>
    </row>
    <row r="601" spans="1:15" ht="15.75">
      <c r="A601" s="3267" t="s">
        <v>720</v>
      </c>
      <c r="B601" s="3267"/>
      <c r="C601" s="3267"/>
      <c r="D601" s="3267"/>
      <c r="E601" s="3267"/>
      <c r="F601" s="3267"/>
      <c r="G601" s="3267"/>
      <c r="H601" s="3267"/>
      <c r="I601" s="1746" t="s">
        <v>721</v>
      </c>
      <c r="J601" s="1745"/>
      <c r="K601" s="1742"/>
      <c r="L601" s="1742"/>
      <c r="M601" s="1742"/>
      <c r="N601" s="1742"/>
      <c r="O601" s="1736"/>
    </row>
    <row r="602" spans="1:15" ht="15.75">
      <c r="A602" s="1742" t="s">
        <v>1206</v>
      </c>
      <c r="B602" s="1742"/>
      <c r="C602" s="1742"/>
      <c r="D602" s="1742"/>
      <c r="E602" s="1742"/>
      <c r="F602" s="1742"/>
      <c r="G602" s="1742"/>
      <c r="H602" s="1742"/>
      <c r="I602" s="1746" t="s">
        <v>722</v>
      </c>
      <c r="J602" s="1745"/>
      <c r="K602" s="1742"/>
      <c r="L602" s="1742"/>
      <c r="M602" s="1742"/>
      <c r="N602" s="1742"/>
      <c r="O602" s="1736"/>
    </row>
    <row r="603" spans="1:15" ht="15.75">
      <c r="A603" s="1742" t="s">
        <v>723</v>
      </c>
      <c r="B603" s="1742"/>
      <c r="C603" s="1742"/>
      <c r="D603" s="1742"/>
      <c r="E603" s="1742"/>
      <c r="F603" s="1742"/>
      <c r="G603" s="1742"/>
      <c r="H603" s="1742"/>
      <c r="I603" s="1746" t="s">
        <v>724</v>
      </c>
      <c r="J603" s="1746"/>
      <c r="K603" s="1742"/>
      <c r="L603" s="1742"/>
      <c r="M603" s="1742"/>
      <c r="N603" s="1742"/>
      <c r="O603" s="1735"/>
    </row>
    <row r="604" spans="1:15" ht="15.75">
      <c r="A604" s="1736" t="s">
        <v>716</v>
      </c>
      <c r="B604" s="1740"/>
      <c r="C604" s="1740"/>
      <c r="D604" s="1741"/>
      <c r="E604" s="1740"/>
      <c r="F604" s="1740"/>
      <c r="G604" s="1740"/>
      <c r="H604" s="1740"/>
      <c r="I604" s="1740"/>
      <c r="J604" s="1740"/>
      <c r="K604" s="1740"/>
      <c r="L604" s="1740"/>
      <c r="M604" s="1740"/>
      <c r="N604" s="1741"/>
      <c r="O604" s="1740"/>
    </row>
    <row r="605" spans="1:15" ht="15.75">
      <c r="A605" s="1736" t="s">
        <v>694</v>
      </c>
      <c r="B605" s="1740"/>
      <c r="C605" s="1740"/>
      <c r="D605" s="1741"/>
      <c r="E605" s="1740"/>
      <c r="F605" s="1740"/>
      <c r="G605" s="1740"/>
      <c r="H605" s="1740"/>
      <c r="I605" s="1740"/>
      <c r="J605" s="1740"/>
      <c r="K605" s="1740"/>
      <c r="L605" s="1740"/>
      <c r="M605" s="1740"/>
      <c r="N605" s="1741"/>
      <c r="O605" s="1740"/>
    </row>
    <row r="606" spans="1:15" ht="15.75">
      <c r="A606" s="3274"/>
      <c r="B606" s="3274"/>
      <c r="C606" s="3274"/>
      <c r="D606" s="3274"/>
      <c r="E606" s="3274"/>
      <c r="F606" s="3274"/>
      <c r="G606" s="3274"/>
      <c r="H606" s="3274"/>
      <c r="I606" s="3274"/>
      <c r="J606" s="3274"/>
      <c r="K606" s="3274"/>
      <c r="L606" s="3274"/>
      <c r="M606" s="3274"/>
      <c r="N606" s="3274"/>
      <c r="O606" s="3274"/>
    </row>
    <row r="607" spans="1:15" ht="36" customHeight="1">
      <c r="A607" s="3268" t="s">
        <v>243</v>
      </c>
      <c r="B607" s="3268" t="s">
        <v>189</v>
      </c>
      <c r="C607" s="3270" t="s">
        <v>5</v>
      </c>
      <c r="D607" s="3271"/>
      <c r="E607" s="3268" t="s">
        <v>527</v>
      </c>
      <c r="F607" s="3268" t="s">
        <v>7</v>
      </c>
      <c r="G607" s="3268" t="s">
        <v>250</v>
      </c>
      <c r="H607" s="3261" t="s">
        <v>9</v>
      </c>
      <c r="I607" s="3262"/>
      <c r="J607" s="3261" t="s">
        <v>518</v>
      </c>
      <c r="K607" s="3262"/>
      <c r="L607" s="3261" t="s">
        <v>115</v>
      </c>
      <c r="M607" s="3262"/>
      <c r="N607" s="3263" t="s">
        <v>12</v>
      </c>
      <c r="O607" s="3265" t="s">
        <v>279</v>
      </c>
    </row>
    <row r="608" spans="1:15">
      <c r="A608" s="3269"/>
      <c r="B608" s="3269"/>
      <c r="C608" s="3272"/>
      <c r="D608" s="3273"/>
      <c r="E608" s="3269"/>
      <c r="F608" s="3269"/>
      <c r="G608" s="3269"/>
      <c r="H608" s="1744" t="s">
        <v>196</v>
      </c>
      <c r="I608" s="1744" t="s">
        <v>51</v>
      </c>
      <c r="J608" s="1744" t="s">
        <v>196</v>
      </c>
      <c r="K608" s="1744" t="s">
        <v>51</v>
      </c>
      <c r="L608" s="1744" t="s">
        <v>196</v>
      </c>
      <c r="M608" s="1744" t="s">
        <v>51</v>
      </c>
      <c r="N608" s="3264"/>
      <c r="O608" s="3266"/>
    </row>
    <row r="609" spans="1:15">
      <c r="A609" s="1737">
        <v>1</v>
      </c>
      <c r="B609" s="1738">
        <v>2</v>
      </c>
      <c r="C609" s="1747"/>
      <c r="D609" s="1748">
        <v>3</v>
      </c>
      <c r="E609" s="1737">
        <v>4</v>
      </c>
      <c r="F609" s="1737">
        <v>5</v>
      </c>
      <c r="G609" s="1737">
        <v>6</v>
      </c>
      <c r="H609" s="1737">
        <v>7</v>
      </c>
      <c r="I609" s="1737">
        <v>8</v>
      </c>
      <c r="J609" s="1737">
        <v>9</v>
      </c>
      <c r="K609" s="1737">
        <v>10</v>
      </c>
      <c r="L609" s="1737">
        <v>11</v>
      </c>
      <c r="M609" s="1737">
        <v>12</v>
      </c>
      <c r="N609" s="1737">
        <v>13</v>
      </c>
      <c r="O609" s="1737">
        <v>14</v>
      </c>
    </row>
    <row r="610" spans="1:15" ht="47.25">
      <c r="A610" s="1749">
        <v>1</v>
      </c>
      <c r="B610" s="1633" t="s">
        <v>725</v>
      </c>
      <c r="C610" s="1753">
        <v>20</v>
      </c>
      <c r="D610" s="1728" t="s">
        <v>160</v>
      </c>
      <c r="E610" s="3259">
        <v>29611018</v>
      </c>
      <c r="F610" s="2842">
        <v>45853</v>
      </c>
      <c r="G610" s="2842">
        <v>46082</v>
      </c>
      <c r="H610" s="1752">
        <v>1</v>
      </c>
      <c r="I610" s="3275">
        <v>287.83999999999997</v>
      </c>
      <c r="J610" s="1750">
        <v>0</v>
      </c>
      <c r="K610" s="3277">
        <v>20.100000000000001</v>
      </c>
      <c r="L610" s="1739">
        <v>1</v>
      </c>
      <c r="M610" s="3275">
        <v>307.94</v>
      </c>
      <c r="N610" s="1728" t="s">
        <v>530</v>
      </c>
      <c r="O610" s="2841" t="s">
        <v>242</v>
      </c>
    </row>
    <row r="611" spans="1:15" ht="31.5">
      <c r="A611" s="1743">
        <v>2</v>
      </c>
      <c r="B611" s="1633" t="s">
        <v>726</v>
      </c>
      <c r="C611" s="1753">
        <v>30</v>
      </c>
      <c r="D611" s="1728" t="s">
        <v>160</v>
      </c>
      <c r="E611" s="3259"/>
      <c r="F611" s="2842"/>
      <c r="G611" s="2842"/>
      <c r="H611" s="1752">
        <v>0.5</v>
      </c>
      <c r="I611" s="3276"/>
      <c r="J611" s="1751">
        <v>0.5</v>
      </c>
      <c r="K611" s="3278"/>
      <c r="L611" s="1739">
        <v>1</v>
      </c>
      <c r="M611" s="3279"/>
      <c r="N611" s="1728" t="s">
        <v>530</v>
      </c>
      <c r="O611" s="2841"/>
    </row>
    <row r="612" spans="1:15" ht="47.25">
      <c r="A612" s="1749">
        <v>3</v>
      </c>
      <c r="B612" s="1633" t="s">
        <v>727</v>
      </c>
      <c r="C612" s="1753">
        <v>28</v>
      </c>
      <c r="D612" s="1728" t="s">
        <v>160</v>
      </c>
      <c r="E612" s="3259"/>
      <c r="F612" s="2842"/>
      <c r="G612" s="2842"/>
      <c r="H612" s="1752">
        <v>1</v>
      </c>
      <c r="I612" s="3276"/>
      <c r="J612" s="1751">
        <v>0</v>
      </c>
      <c r="K612" s="3278"/>
      <c r="L612" s="1739">
        <v>1</v>
      </c>
      <c r="M612" s="3279"/>
      <c r="N612" s="1728" t="s">
        <v>530</v>
      </c>
      <c r="O612" s="2841"/>
    </row>
    <row r="613" spans="1:15" ht="47.25">
      <c r="A613" s="1743">
        <v>4</v>
      </c>
      <c r="B613" s="1633" t="s">
        <v>728</v>
      </c>
      <c r="C613" s="1753">
        <v>28</v>
      </c>
      <c r="D613" s="1728" t="s">
        <v>160</v>
      </c>
      <c r="E613" s="3259"/>
      <c r="F613" s="2842"/>
      <c r="G613" s="2842"/>
      <c r="H613" s="1752">
        <v>1</v>
      </c>
      <c r="I613" s="3276"/>
      <c r="J613" s="1751">
        <v>0</v>
      </c>
      <c r="K613" s="3278"/>
      <c r="L613" s="1739">
        <v>1</v>
      </c>
      <c r="M613" s="3279"/>
      <c r="N613" s="1728" t="s">
        <v>530</v>
      </c>
      <c r="O613" s="2841"/>
    </row>
    <row r="614" spans="1:15" ht="31.5">
      <c r="A614" s="1749">
        <v>5</v>
      </c>
      <c r="B614" s="1633" t="s">
        <v>729</v>
      </c>
      <c r="C614" s="1753">
        <v>25</v>
      </c>
      <c r="D614" s="1728" t="s">
        <v>160</v>
      </c>
      <c r="E614" s="3259"/>
      <c r="F614" s="2842"/>
      <c r="G614" s="2842"/>
      <c r="H614" s="1752">
        <v>1</v>
      </c>
      <c r="I614" s="3276"/>
      <c r="J614" s="1751">
        <v>0</v>
      </c>
      <c r="K614" s="3278"/>
      <c r="L614" s="1739">
        <v>1</v>
      </c>
      <c r="M614" s="3279"/>
      <c r="N614" s="1728" t="s">
        <v>530</v>
      </c>
      <c r="O614" s="2841"/>
    </row>
    <row r="615" spans="1:15" ht="47.25">
      <c r="A615" s="1743">
        <v>6</v>
      </c>
      <c r="B615" s="1633" t="s">
        <v>730</v>
      </c>
      <c r="C615" s="1753">
        <v>15</v>
      </c>
      <c r="D615" s="1728" t="s">
        <v>160</v>
      </c>
      <c r="E615" s="3259"/>
      <c r="F615" s="2842"/>
      <c r="G615" s="2842"/>
      <c r="H615" s="1752">
        <v>1</v>
      </c>
      <c r="I615" s="3276"/>
      <c r="J615" s="1751">
        <v>0</v>
      </c>
      <c r="K615" s="3278"/>
      <c r="L615" s="1739">
        <v>1</v>
      </c>
      <c r="M615" s="3279"/>
      <c r="N615" s="1728" t="s">
        <v>530</v>
      </c>
      <c r="O615" s="2841"/>
    </row>
    <row r="616" spans="1:15" ht="31.5">
      <c r="A616" s="1749">
        <v>7</v>
      </c>
      <c r="B616" s="1633" t="s">
        <v>731</v>
      </c>
      <c r="C616" s="1753">
        <v>50</v>
      </c>
      <c r="D616" s="1728" t="s">
        <v>160</v>
      </c>
      <c r="E616" s="3259"/>
      <c r="F616" s="2842"/>
      <c r="G616" s="2842"/>
      <c r="H616" s="1752">
        <v>1</v>
      </c>
      <c r="I616" s="3276"/>
      <c r="J616" s="1751">
        <v>0</v>
      </c>
      <c r="K616" s="3278"/>
      <c r="L616" s="1739">
        <v>1</v>
      </c>
      <c r="M616" s="3279"/>
      <c r="N616" s="1728" t="s">
        <v>530</v>
      </c>
      <c r="O616" s="2841"/>
    </row>
    <row r="617" spans="1:15" ht="31.5">
      <c r="A617" s="1743">
        <v>8</v>
      </c>
      <c r="B617" s="1633" t="s">
        <v>732</v>
      </c>
      <c r="C617" s="1754">
        <v>20</v>
      </c>
      <c r="D617" s="1728" t="s">
        <v>160</v>
      </c>
      <c r="E617" s="3259"/>
      <c r="F617" s="2842"/>
      <c r="G617" s="2842"/>
      <c r="H617" s="1752">
        <v>1</v>
      </c>
      <c r="I617" s="3276"/>
      <c r="J617" s="1757">
        <v>0</v>
      </c>
      <c r="K617" s="3278"/>
      <c r="L617" s="1758">
        <v>1</v>
      </c>
      <c r="M617" s="3279"/>
      <c r="N617" s="1728" t="s">
        <v>530</v>
      </c>
      <c r="O617" s="2841"/>
    </row>
    <row r="618" spans="1:15" ht="31.5">
      <c r="A618" s="1749">
        <v>9</v>
      </c>
      <c r="B618" s="1633" t="s">
        <v>733</v>
      </c>
      <c r="C618" s="1754">
        <v>35</v>
      </c>
      <c r="D618" s="1755" t="s">
        <v>160</v>
      </c>
      <c r="E618" s="3259">
        <v>29611018</v>
      </c>
      <c r="F618" s="2842">
        <v>45853</v>
      </c>
      <c r="G618" s="2842">
        <v>46082</v>
      </c>
      <c r="H618" s="1752">
        <v>1</v>
      </c>
      <c r="I618" s="2841"/>
      <c r="J618" s="1751">
        <v>0</v>
      </c>
      <c r="K618" s="3280" t="s">
        <v>347</v>
      </c>
      <c r="L618" s="1739">
        <v>1</v>
      </c>
      <c r="M618" s="3281" t="s">
        <v>347</v>
      </c>
      <c r="N618" s="1728" t="s">
        <v>530</v>
      </c>
      <c r="O618" s="2841" t="s">
        <v>242</v>
      </c>
    </row>
    <row r="619" spans="1:15" ht="31.5">
      <c r="A619" s="1743">
        <v>10</v>
      </c>
      <c r="B619" s="1633" t="s">
        <v>734</v>
      </c>
      <c r="C619" s="1754">
        <v>1</v>
      </c>
      <c r="D619" s="1756" t="s">
        <v>246</v>
      </c>
      <c r="E619" s="3259"/>
      <c r="F619" s="2842"/>
      <c r="G619" s="2842"/>
      <c r="H619" s="1752">
        <v>0</v>
      </c>
      <c r="I619" s="2841"/>
      <c r="J619" s="1751">
        <v>0</v>
      </c>
      <c r="K619" s="3280"/>
      <c r="L619" s="1739">
        <v>0</v>
      </c>
      <c r="M619" s="3281"/>
      <c r="N619" s="1728" t="s">
        <v>602</v>
      </c>
      <c r="O619" s="2841"/>
    </row>
    <row r="620" spans="1:15" ht="31.5">
      <c r="A620" s="1749">
        <v>11</v>
      </c>
      <c r="B620" s="1633" t="s">
        <v>735</v>
      </c>
      <c r="C620" s="1754">
        <v>1217</v>
      </c>
      <c r="D620" s="1756" t="s">
        <v>160</v>
      </c>
      <c r="E620" s="3259"/>
      <c r="F620" s="2842"/>
      <c r="G620" s="2842"/>
      <c r="H620" s="1752">
        <v>1</v>
      </c>
      <c r="I620" s="2841"/>
      <c r="J620" s="1751">
        <v>0</v>
      </c>
      <c r="K620" s="3280"/>
      <c r="L620" s="1739">
        <v>1</v>
      </c>
      <c r="M620" s="3281"/>
      <c r="N620" s="1728" t="s">
        <v>530</v>
      </c>
      <c r="O620" s="2841"/>
    </row>
    <row r="621" spans="1:15" ht="31.5">
      <c r="A621" s="1743">
        <v>12</v>
      </c>
      <c r="B621" s="1633" t="s">
        <v>736</v>
      </c>
      <c r="C621" s="1754">
        <v>122</v>
      </c>
      <c r="D621" s="1756" t="s">
        <v>160</v>
      </c>
      <c r="E621" s="3259"/>
      <c r="F621" s="2842"/>
      <c r="G621" s="2842"/>
      <c r="H621" s="1752">
        <v>1</v>
      </c>
      <c r="I621" s="2841"/>
      <c r="J621" s="1751">
        <v>0</v>
      </c>
      <c r="K621" s="3280"/>
      <c r="L621" s="1739">
        <v>1</v>
      </c>
      <c r="M621" s="3281"/>
      <c r="N621" s="1728" t="s">
        <v>530</v>
      </c>
      <c r="O621" s="2841"/>
    </row>
    <row r="623" spans="1:15" ht="15.75">
      <c r="A623" s="3282" t="s">
        <v>2575</v>
      </c>
      <c r="B623" s="3282"/>
      <c r="C623" s="3282"/>
      <c r="D623" s="3282"/>
      <c r="E623" s="3282"/>
      <c r="F623" s="3282"/>
      <c r="G623" s="3282"/>
      <c r="H623" s="3282"/>
      <c r="I623" s="3282"/>
      <c r="J623" s="3282"/>
      <c r="K623" s="3282"/>
      <c r="L623" s="3282"/>
      <c r="M623" s="3282"/>
      <c r="N623" s="3282"/>
    </row>
    <row r="624" spans="1:15" ht="36.75" customHeight="1">
      <c r="A624" s="3283" t="s">
        <v>737</v>
      </c>
      <c r="B624" s="3283"/>
      <c r="C624" s="3283"/>
      <c r="D624" s="3283"/>
      <c r="E624" s="3283"/>
      <c r="F624" s="3283"/>
      <c r="G624" s="1777"/>
      <c r="H624" s="1780" t="s">
        <v>738</v>
      </c>
      <c r="I624" s="1779"/>
      <c r="J624" s="1780"/>
      <c r="K624" s="1780"/>
      <c r="L624" s="1780"/>
      <c r="M624" s="1780"/>
      <c r="N624" s="1770"/>
    </row>
    <row r="625" spans="1:14" ht="15.75">
      <c r="A625" s="1777" t="s">
        <v>739</v>
      </c>
      <c r="B625" s="1777"/>
      <c r="C625" s="1777"/>
      <c r="D625" s="1777"/>
      <c r="E625" s="1777"/>
      <c r="F625" s="1777"/>
      <c r="G625" s="1777"/>
      <c r="H625" s="1780" t="s">
        <v>740</v>
      </c>
      <c r="I625" s="1769"/>
      <c r="J625" s="1777"/>
      <c r="K625" s="1777"/>
      <c r="L625" s="1777"/>
      <c r="M625" s="1777"/>
      <c r="N625" s="1770"/>
    </row>
    <row r="626" spans="1:14" ht="15.75">
      <c r="A626" s="1777" t="s">
        <v>741</v>
      </c>
      <c r="B626" s="1777"/>
      <c r="C626" s="1777"/>
      <c r="D626" s="1777"/>
      <c r="E626" s="1777"/>
      <c r="F626" s="1777"/>
      <c r="G626" s="1777"/>
      <c r="H626" s="1780" t="s">
        <v>742</v>
      </c>
      <c r="I626" s="1777"/>
      <c r="J626" s="1777"/>
      <c r="K626" s="1777"/>
      <c r="L626" s="1777"/>
      <c r="M626" s="1777"/>
      <c r="N626" s="1769"/>
    </row>
    <row r="627" spans="1:14" ht="15.75">
      <c r="A627" s="1770" t="s">
        <v>894</v>
      </c>
      <c r="B627" s="1775"/>
      <c r="C627" s="1775"/>
      <c r="D627" s="1775"/>
      <c r="E627" s="1775"/>
      <c r="F627" s="1775"/>
      <c r="G627" s="1775"/>
      <c r="H627" s="1775"/>
      <c r="I627" s="1775"/>
      <c r="J627" s="1775"/>
      <c r="K627" s="1775"/>
      <c r="L627" s="1775"/>
      <c r="M627" s="1776"/>
      <c r="N627" s="1775"/>
    </row>
    <row r="628" spans="1:14" ht="15.75">
      <c r="A628" s="1770" t="s">
        <v>743</v>
      </c>
      <c r="B628" s="1775"/>
      <c r="C628" s="1775"/>
      <c r="D628" s="1775"/>
      <c r="E628" s="1775"/>
      <c r="F628" s="1775"/>
      <c r="G628" s="1775"/>
      <c r="H628" s="1775"/>
      <c r="I628" s="1775"/>
      <c r="J628" s="1775"/>
      <c r="K628" s="1775"/>
      <c r="L628" s="1775"/>
      <c r="M628" s="1776"/>
      <c r="N628" s="1775"/>
    </row>
    <row r="629" spans="1:14" ht="31.5" customHeight="1">
      <c r="A629" s="3292" t="s">
        <v>243</v>
      </c>
      <c r="B629" s="3292" t="s">
        <v>189</v>
      </c>
      <c r="C629" s="3294" t="s">
        <v>5</v>
      </c>
      <c r="D629" s="3292" t="s">
        <v>527</v>
      </c>
      <c r="E629" s="3292" t="s">
        <v>7</v>
      </c>
      <c r="F629" s="3292" t="s">
        <v>250</v>
      </c>
      <c r="G629" s="3286" t="s">
        <v>9</v>
      </c>
      <c r="H629" s="3287"/>
      <c r="I629" s="3286" t="s">
        <v>518</v>
      </c>
      <c r="J629" s="3287"/>
      <c r="K629" s="3286" t="s">
        <v>115</v>
      </c>
      <c r="L629" s="3287"/>
      <c r="M629" s="3288" t="s">
        <v>12</v>
      </c>
      <c r="N629" s="3290" t="s">
        <v>279</v>
      </c>
    </row>
    <row r="630" spans="1:14">
      <c r="A630" s="3293"/>
      <c r="B630" s="3293"/>
      <c r="C630" s="3295"/>
      <c r="D630" s="3293"/>
      <c r="E630" s="3293"/>
      <c r="F630" s="3293"/>
      <c r="G630" s="1774" t="s">
        <v>196</v>
      </c>
      <c r="H630" s="1774" t="s">
        <v>51</v>
      </c>
      <c r="I630" s="1774" t="s">
        <v>196</v>
      </c>
      <c r="J630" s="1774" t="s">
        <v>51</v>
      </c>
      <c r="K630" s="1774" t="s">
        <v>196</v>
      </c>
      <c r="L630" s="1774" t="s">
        <v>51</v>
      </c>
      <c r="M630" s="3289"/>
      <c r="N630" s="3291"/>
    </row>
    <row r="631" spans="1:14">
      <c r="A631" s="1771">
        <v>1</v>
      </c>
      <c r="B631" s="1772">
        <v>2</v>
      </c>
      <c r="C631" s="1782"/>
      <c r="D631" s="1771">
        <v>4</v>
      </c>
      <c r="E631" s="1771">
        <v>5</v>
      </c>
      <c r="F631" s="1771">
        <v>6</v>
      </c>
      <c r="G631" s="1771">
        <v>7</v>
      </c>
      <c r="H631" s="1771">
        <v>8</v>
      </c>
      <c r="I631" s="1771">
        <v>9</v>
      </c>
      <c r="J631" s="1771">
        <v>10</v>
      </c>
      <c r="K631" s="1771">
        <v>11</v>
      </c>
      <c r="L631" s="1771">
        <v>12</v>
      </c>
      <c r="M631" s="1771">
        <v>13</v>
      </c>
      <c r="N631" s="1771">
        <v>14</v>
      </c>
    </row>
    <row r="632" spans="1:14" ht="30">
      <c r="A632" s="1123">
        <v>1</v>
      </c>
      <c r="B632" s="1788" t="s">
        <v>895</v>
      </c>
      <c r="C632" s="1789" t="s">
        <v>160</v>
      </c>
      <c r="D632" s="1790">
        <v>20</v>
      </c>
      <c r="E632" s="3284">
        <v>45839</v>
      </c>
      <c r="F632" s="3284">
        <v>46053</v>
      </c>
      <c r="G632" s="1126">
        <v>1</v>
      </c>
      <c r="H632" s="2961">
        <v>347.15</v>
      </c>
      <c r="I632" s="1126">
        <v>0</v>
      </c>
      <c r="J632" s="2961" t="s">
        <v>347</v>
      </c>
      <c r="K632" s="1548">
        <v>1</v>
      </c>
      <c r="L632" s="3296" t="s">
        <v>1622</v>
      </c>
      <c r="M632" s="1768" t="s">
        <v>530</v>
      </c>
      <c r="N632" s="1781" t="s">
        <v>33</v>
      </c>
    </row>
    <row r="633" spans="1:14" ht="30">
      <c r="A633" s="1123">
        <v>2</v>
      </c>
      <c r="B633" s="1791" t="s">
        <v>896</v>
      </c>
      <c r="C633" s="1789" t="s">
        <v>162</v>
      </c>
      <c r="D633" s="1790">
        <v>5</v>
      </c>
      <c r="E633" s="3284"/>
      <c r="F633" s="3284"/>
      <c r="G633" s="1126">
        <v>1</v>
      </c>
      <c r="H633" s="2961"/>
      <c r="I633" s="1126">
        <v>0</v>
      </c>
      <c r="J633" s="2961"/>
      <c r="K633" s="1548">
        <v>1</v>
      </c>
      <c r="L633" s="3296"/>
      <c r="M633" s="1793" t="s">
        <v>530</v>
      </c>
      <c r="N633" s="1781" t="s">
        <v>33</v>
      </c>
    </row>
    <row r="634" spans="1:14" ht="30">
      <c r="A634" s="1123">
        <v>3</v>
      </c>
      <c r="B634" s="1792" t="s">
        <v>897</v>
      </c>
      <c r="C634" s="1789" t="s">
        <v>160</v>
      </c>
      <c r="D634" s="1790">
        <v>6</v>
      </c>
      <c r="E634" s="3284"/>
      <c r="F634" s="3284"/>
      <c r="G634" s="1132">
        <v>1</v>
      </c>
      <c r="H634" s="2961"/>
      <c r="I634" s="1126">
        <v>0</v>
      </c>
      <c r="J634" s="2961"/>
      <c r="K634" s="1548">
        <v>1</v>
      </c>
      <c r="L634" s="3296"/>
      <c r="M634" s="1793" t="s">
        <v>530</v>
      </c>
      <c r="N634" s="1781" t="s">
        <v>33</v>
      </c>
    </row>
    <row r="635" spans="1:14" ht="30">
      <c r="A635" s="1123">
        <v>4</v>
      </c>
      <c r="B635" s="1792" t="s">
        <v>898</v>
      </c>
      <c r="C635" s="1789" t="s">
        <v>160</v>
      </c>
      <c r="D635" s="1790">
        <v>18.010000000000002</v>
      </c>
      <c r="E635" s="3284"/>
      <c r="F635" s="3284"/>
      <c r="G635" s="1126">
        <v>1</v>
      </c>
      <c r="H635" s="2961"/>
      <c r="I635" s="1126">
        <v>0</v>
      </c>
      <c r="J635" s="2961"/>
      <c r="K635" s="1548">
        <v>1</v>
      </c>
      <c r="L635" s="3296"/>
      <c r="M635" s="1793" t="s">
        <v>530</v>
      </c>
      <c r="N635" s="1781" t="s">
        <v>33</v>
      </c>
    </row>
    <row r="636" spans="1:14" ht="30">
      <c r="A636" s="1123">
        <v>5</v>
      </c>
      <c r="B636" s="1792" t="s">
        <v>899</v>
      </c>
      <c r="C636" s="1789" t="s">
        <v>160</v>
      </c>
      <c r="D636" s="1790">
        <v>3</v>
      </c>
      <c r="E636" s="3284"/>
      <c r="F636" s="3284"/>
      <c r="G636" s="1126">
        <v>1</v>
      </c>
      <c r="H636" s="2961"/>
      <c r="I636" s="1126">
        <v>0</v>
      </c>
      <c r="J636" s="2961"/>
      <c r="K636" s="1548">
        <v>1</v>
      </c>
      <c r="L636" s="3296"/>
      <c r="M636" s="1793" t="s">
        <v>530</v>
      </c>
      <c r="N636" s="1781" t="s">
        <v>33</v>
      </c>
    </row>
    <row r="637" spans="1:14" ht="30">
      <c r="A637" s="1123">
        <v>6</v>
      </c>
      <c r="B637" s="1792" t="s">
        <v>900</v>
      </c>
      <c r="C637" s="1789" t="s">
        <v>160</v>
      </c>
      <c r="D637" s="1790">
        <v>8</v>
      </c>
      <c r="E637" s="3284"/>
      <c r="F637" s="3284"/>
      <c r="G637" s="1126">
        <v>1</v>
      </c>
      <c r="H637" s="2961"/>
      <c r="I637" s="1126">
        <v>0</v>
      </c>
      <c r="J637" s="2961"/>
      <c r="K637" s="1548">
        <v>1</v>
      </c>
      <c r="L637" s="3296"/>
      <c r="M637" s="1793" t="s">
        <v>530</v>
      </c>
      <c r="N637" s="1781" t="s">
        <v>33</v>
      </c>
    </row>
    <row r="638" spans="1:14" ht="60">
      <c r="A638" s="1123">
        <v>7</v>
      </c>
      <c r="B638" s="1788" t="s">
        <v>901</v>
      </c>
      <c r="C638" s="1789" t="s">
        <v>160</v>
      </c>
      <c r="D638" s="1790">
        <v>90.44</v>
      </c>
      <c r="E638" s="3284"/>
      <c r="F638" s="3284"/>
      <c r="G638" s="1126">
        <v>1</v>
      </c>
      <c r="H638" s="2961"/>
      <c r="I638" s="1126">
        <v>0</v>
      </c>
      <c r="J638" s="2961"/>
      <c r="K638" s="1548">
        <v>1</v>
      </c>
      <c r="L638" s="3296"/>
      <c r="M638" s="1768" t="s">
        <v>530</v>
      </c>
      <c r="N638" s="1781" t="s">
        <v>33</v>
      </c>
    </row>
    <row r="639" spans="1:14" ht="30">
      <c r="A639" s="1123">
        <v>8</v>
      </c>
      <c r="B639" s="1794" t="s">
        <v>902</v>
      </c>
      <c r="C639" s="1778" t="s">
        <v>17</v>
      </c>
      <c r="D639" s="1790">
        <v>20.58</v>
      </c>
      <c r="E639" s="1787" t="s">
        <v>903</v>
      </c>
      <c r="F639" s="1787" t="s">
        <v>904</v>
      </c>
      <c r="G639" s="1795">
        <v>1</v>
      </c>
      <c r="H639" s="2961">
        <v>347.15</v>
      </c>
      <c r="I639" s="1795">
        <v>0</v>
      </c>
      <c r="J639" s="2961" t="s">
        <v>347</v>
      </c>
      <c r="K639" s="1795">
        <v>1</v>
      </c>
      <c r="L639" s="3297" t="s">
        <v>1622</v>
      </c>
      <c r="M639" s="1793" t="s">
        <v>530</v>
      </c>
      <c r="N639" s="1781" t="s">
        <v>33</v>
      </c>
    </row>
    <row r="640" spans="1:14" ht="45">
      <c r="A640" s="1123">
        <v>9</v>
      </c>
      <c r="B640" s="1794" t="s">
        <v>905</v>
      </c>
      <c r="C640" s="1778" t="s">
        <v>17</v>
      </c>
      <c r="D640" s="1790">
        <v>21.08</v>
      </c>
      <c r="E640" s="1787" t="s">
        <v>347</v>
      </c>
      <c r="F640" s="1787" t="s">
        <v>347</v>
      </c>
      <c r="G640" s="1795">
        <v>1</v>
      </c>
      <c r="H640" s="2961"/>
      <c r="I640" s="1795">
        <v>0</v>
      </c>
      <c r="J640" s="2961"/>
      <c r="K640" s="1795">
        <v>1</v>
      </c>
      <c r="L640" s="3297"/>
      <c r="M640" s="1793" t="s">
        <v>530</v>
      </c>
      <c r="N640" s="1781" t="s">
        <v>33</v>
      </c>
    </row>
    <row r="641" spans="1:14" ht="45">
      <c r="A641" s="1123">
        <v>10</v>
      </c>
      <c r="B641" s="1794" t="s">
        <v>906</v>
      </c>
      <c r="C641" s="1778" t="s">
        <v>17</v>
      </c>
      <c r="D641" s="1797">
        <v>41.06</v>
      </c>
      <c r="E641" s="1787" t="s">
        <v>347</v>
      </c>
      <c r="F641" s="1787" t="s">
        <v>347</v>
      </c>
      <c r="G641" s="1795">
        <v>1</v>
      </c>
      <c r="H641" s="2961"/>
      <c r="I641" s="1795">
        <v>0</v>
      </c>
      <c r="J641" s="2961"/>
      <c r="K641" s="1795">
        <v>1</v>
      </c>
      <c r="L641" s="3297"/>
      <c r="M641" s="1793" t="s">
        <v>530</v>
      </c>
      <c r="N641" s="1781" t="s">
        <v>33</v>
      </c>
    </row>
    <row r="642" spans="1:14" ht="45">
      <c r="A642" s="1123">
        <v>11</v>
      </c>
      <c r="B642" s="1794" t="s">
        <v>907</v>
      </c>
      <c r="C642" s="1778" t="s">
        <v>17</v>
      </c>
      <c r="D642" s="1797">
        <v>2</v>
      </c>
      <c r="E642" s="1787" t="s">
        <v>903</v>
      </c>
      <c r="F642" s="1787" t="s">
        <v>908</v>
      </c>
      <c r="G642" s="1795">
        <v>1</v>
      </c>
      <c r="H642" s="2961"/>
      <c r="I642" s="1795">
        <v>0</v>
      </c>
      <c r="J642" s="2961"/>
      <c r="K642" s="1795">
        <v>1</v>
      </c>
      <c r="L642" s="3297"/>
      <c r="M642" s="1793" t="s">
        <v>530</v>
      </c>
      <c r="N642" s="1781" t="s">
        <v>33</v>
      </c>
    </row>
    <row r="643" spans="1:14" ht="45">
      <c r="A643" s="1123">
        <v>12</v>
      </c>
      <c r="B643" s="1794" t="s">
        <v>909</v>
      </c>
      <c r="C643" s="1778" t="s">
        <v>17</v>
      </c>
      <c r="D643" s="1797">
        <v>2.4300000000000002</v>
      </c>
      <c r="E643" s="1787" t="s">
        <v>903</v>
      </c>
      <c r="F643" s="1787" t="s">
        <v>904</v>
      </c>
      <c r="G643" s="1795">
        <v>1</v>
      </c>
      <c r="H643" s="2961"/>
      <c r="I643" s="1795">
        <v>0</v>
      </c>
      <c r="J643" s="2961"/>
      <c r="K643" s="1795">
        <v>1</v>
      </c>
      <c r="L643" s="3297"/>
      <c r="M643" s="1793" t="s">
        <v>530</v>
      </c>
      <c r="N643" s="1781" t="s">
        <v>33</v>
      </c>
    </row>
    <row r="644" spans="1:14" ht="30">
      <c r="A644" s="1123">
        <v>13</v>
      </c>
      <c r="B644" s="1794" t="s">
        <v>910</v>
      </c>
      <c r="C644" s="1778" t="s">
        <v>17</v>
      </c>
      <c r="D644" s="1797">
        <v>17.89</v>
      </c>
      <c r="E644" s="1787" t="s">
        <v>347</v>
      </c>
      <c r="F644" s="1787" t="s">
        <v>347</v>
      </c>
      <c r="G644" s="1795">
        <v>1</v>
      </c>
      <c r="H644" s="2961"/>
      <c r="I644" s="1795">
        <v>0</v>
      </c>
      <c r="J644" s="2961"/>
      <c r="K644" s="1795">
        <v>1</v>
      </c>
      <c r="L644" s="3297"/>
      <c r="M644" s="1793" t="s">
        <v>530</v>
      </c>
      <c r="N644" s="1781" t="s">
        <v>33</v>
      </c>
    </row>
    <row r="645" spans="1:14" ht="45">
      <c r="A645" s="1123">
        <v>14</v>
      </c>
      <c r="B645" s="1794" t="s">
        <v>911</v>
      </c>
      <c r="C645" s="1778" t="s">
        <v>17</v>
      </c>
      <c r="D645" s="1797">
        <v>22.01</v>
      </c>
      <c r="E645" s="1787" t="s">
        <v>347</v>
      </c>
      <c r="F645" s="1787" t="s">
        <v>347</v>
      </c>
      <c r="G645" s="1795">
        <v>1</v>
      </c>
      <c r="H645" s="2961"/>
      <c r="I645" s="1795">
        <v>0</v>
      </c>
      <c r="J645" s="2961"/>
      <c r="K645" s="1795">
        <v>1</v>
      </c>
      <c r="L645" s="3297"/>
      <c r="M645" s="1768" t="s">
        <v>530</v>
      </c>
      <c r="N645" s="1781" t="s">
        <v>33</v>
      </c>
    </row>
    <row r="646" spans="1:14" ht="45">
      <c r="A646" s="1123">
        <v>15</v>
      </c>
      <c r="B646" s="1794" t="s">
        <v>912</v>
      </c>
      <c r="C646" s="1778" t="s">
        <v>17</v>
      </c>
      <c r="D646" s="1790">
        <v>7.98</v>
      </c>
      <c r="E646" s="1787" t="s">
        <v>903</v>
      </c>
      <c r="F646" s="1787" t="s">
        <v>913</v>
      </c>
      <c r="G646" s="1795">
        <v>1</v>
      </c>
      <c r="H646" s="2961"/>
      <c r="I646" s="1795">
        <v>0</v>
      </c>
      <c r="J646" s="2961"/>
      <c r="K646" s="1795">
        <v>1</v>
      </c>
      <c r="L646" s="3297"/>
      <c r="M646" s="1793" t="s">
        <v>530</v>
      </c>
      <c r="N646" s="1781" t="s">
        <v>33</v>
      </c>
    </row>
    <row r="647" spans="1:14" ht="45">
      <c r="A647" s="1123">
        <v>16</v>
      </c>
      <c r="B647" s="1796" t="s">
        <v>744</v>
      </c>
      <c r="C647" s="1785" t="s">
        <v>160</v>
      </c>
      <c r="D647" s="1798">
        <v>3.61</v>
      </c>
      <c r="E647" s="3285">
        <v>45835</v>
      </c>
      <c r="F647" s="3285">
        <v>46049</v>
      </c>
      <c r="G647" s="1783">
        <v>1</v>
      </c>
      <c r="H647" s="2961"/>
      <c r="I647" s="1783">
        <v>0</v>
      </c>
      <c r="J647" s="2961"/>
      <c r="K647" s="1773">
        <v>1</v>
      </c>
      <c r="L647" s="3297"/>
      <c r="M647" s="1793" t="s">
        <v>530</v>
      </c>
      <c r="N647" s="1781" t="s">
        <v>33</v>
      </c>
    </row>
    <row r="648" spans="1:14" ht="30">
      <c r="A648" s="1123">
        <v>17</v>
      </c>
      <c r="B648" s="1796" t="s">
        <v>745</v>
      </c>
      <c r="C648" s="1785" t="s">
        <v>160</v>
      </c>
      <c r="D648" s="1798">
        <v>4.1399999999999997</v>
      </c>
      <c r="E648" s="3285"/>
      <c r="F648" s="3285"/>
      <c r="G648" s="1784">
        <v>1</v>
      </c>
      <c r="H648" s="2961"/>
      <c r="I648" s="1783">
        <v>0</v>
      </c>
      <c r="J648" s="2961"/>
      <c r="K648" s="1773">
        <v>1</v>
      </c>
      <c r="L648" s="3297"/>
      <c r="M648" s="1793" t="s">
        <v>530</v>
      </c>
      <c r="N648" s="1781" t="s">
        <v>33</v>
      </c>
    </row>
    <row r="649" spans="1:14" ht="45">
      <c r="A649" s="1123">
        <v>18</v>
      </c>
      <c r="B649" s="1796" t="s">
        <v>746</v>
      </c>
      <c r="C649" s="1785" t="s">
        <v>160</v>
      </c>
      <c r="D649" s="1798">
        <v>3.61</v>
      </c>
      <c r="E649" s="3285"/>
      <c r="F649" s="3285"/>
      <c r="G649" s="1784">
        <v>1</v>
      </c>
      <c r="H649" s="2961"/>
      <c r="I649" s="1783">
        <v>0</v>
      </c>
      <c r="J649" s="2961"/>
      <c r="K649" s="1773">
        <v>1</v>
      </c>
      <c r="L649" s="3297"/>
      <c r="M649" s="1793" t="s">
        <v>530</v>
      </c>
      <c r="N649" s="1781" t="s">
        <v>33</v>
      </c>
    </row>
    <row r="650" spans="1:14" ht="45">
      <c r="A650" s="1123">
        <v>19</v>
      </c>
      <c r="B650" s="1796" t="s">
        <v>747</v>
      </c>
      <c r="C650" s="1785" t="s">
        <v>160</v>
      </c>
      <c r="D650" s="1798">
        <v>7.88</v>
      </c>
      <c r="E650" s="3285"/>
      <c r="F650" s="3285"/>
      <c r="G650" s="1784">
        <v>1</v>
      </c>
      <c r="H650" s="2961"/>
      <c r="I650" s="1783">
        <v>0</v>
      </c>
      <c r="J650" s="2961"/>
      <c r="K650" s="1773">
        <v>1</v>
      </c>
      <c r="L650" s="3297"/>
      <c r="M650" s="1793" t="s">
        <v>530</v>
      </c>
      <c r="N650" s="1781" t="s">
        <v>33</v>
      </c>
    </row>
    <row r="651" spans="1:14" ht="45">
      <c r="A651" s="1123">
        <v>20</v>
      </c>
      <c r="B651" s="1796" t="s">
        <v>748</v>
      </c>
      <c r="C651" s="1785" t="s">
        <v>160</v>
      </c>
      <c r="D651" s="1798">
        <v>11.77</v>
      </c>
      <c r="E651" s="3285">
        <v>45835</v>
      </c>
      <c r="F651" s="3285">
        <v>46049</v>
      </c>
      <c r="G651" s="1773">
        <v>1</v>
      </c>
      <c r="H651" s="3299">
        <v>347.15</v>
      </c>
      <c r="I651" s="1784">
        <v>0</v>
      </c>
      <c r="J651" s="3299" t="s">
        <v>347</v>
      </c>
      <c r="K651" s="1773">
        <v>1</v>
      </c>
      <c r="L651" s="3298" t="s">
        <v>1622</v>
      </c>
      <c r="M651" s="1793" t="s">
        <v>530</v>
      </c>
      <c r="N651" s="1781" t="s">
        <v>33</v>
      </c>
    </row>
    <row r="652" spans="1:14" ht="45">
      <c r="A652" s="1123">
        <v>21</v>
      </c>
      <c r="B652" s="1796" t="s">
        <v>749</v>
      </c>
      <c r="C652" s="1785" t="s">
        <v>160</v>
      </c>
      <c r="D652" s="1798">
        <v>9.44</v>
      </c>
      <c r="E652" s="3285"/>
      <c r="F652" s="3285"/>
      <c r="G652" s="1773">
        <v>1</v>
      </c>
      <c r="H652" s="3300"/>
      <c r="I652" s="1784">
        <v>0</v>
      </c>
      <c r="J652" s="3300"/>
      <c r="K652" s="1773">
        <v>1</v>
      </c>
      <c r="L652" s="3298"/>
      <c r="M652" s="1793" t="s">
        <v>530</v>
      </c>
      <c r="N652" s="1781" t="s">
        <v>33</v>
      </c>
    </row>
    <row r="653" spans="1:14" ht="45">
      <c r="A653" s="1123">
        <v>22</v>
      </c>
      <c r="B653" s="1796" t="s">
        <v>750</v>
      </c>
      <c r="C653" s="1785" t="s">
        <v>160</v>
      </c>
      <c r="D653" s="1798">
        <v>1.84</v>
      </c>
      <c r="E653" s="3285"/>
      <c r="F653" s="3285"/>
      <c r="G653" s="1773">
        <v>1</v>
      </c>
      <c r="H653" s="3300"/>
      <c r="I653" s="1784">
        <v>0</v>
      </c>
      <c r="J653" s="3300"/>
      <c r="K653" s="1773">
        <v>1</v>
      </c>
      <c r="L653" s="3298"/>
      <c r="M653" s="1793" t="s">
        <v>530</v>
      </c>
      <c r="N653" s="1781" t="s">
        <v>33</v>
      </c>
    </row>
    <row r="654" spans="1:14" ht="30">
      <c r="A654" s="1123">
        <v>23</v>
      </c>
      <c r="B654" s="1796" t="s">
        <v>751</v>
      </c>
      <c r="C654" s="1785" t="s">
        <v>160</v>
      </c>
      <c r="D654" s="1798">
        <v>6.02</v>
      </c>
      <c r="E654" s="3285"/>
      <c r="F654" s="3285"/>
      <c r="G654" s="1773">
        <v>1</v>
      </c>
      <c r="H654" s="3300"/>
      <c r="I654" s="1784">
        <v>0</v>
      </c>
      <c r="J654" s="3300"/>
      <c r="K654" s="1773">
        <v>1</v>
      </c>
      <c r="L654" s="3298"/>
      <c r="M654" s="1793" t="s">
        <v>530</v>
      </c>
      <c r="N654" s="1781" t="s">
        <v>33</v>
      </c>
    </row>
    <row r="655" spans="1:14" ht="45">
      <c r="A655" s="1123">
        <v>24</v>
      </c>
      <c r="B655" s="1796" t="s">
        <v>752</v>
      </c>
      <c r="C655" s="1785" t="s">
        <v>160</v>
      </c>
      <c r="D655" s="1798">
        <v>7.1</v>
      </c>
      <c r="E655" s="3285"/>
      <c r="F655" s="3285"/>
      <c r="G655" s="1773">
        <v>1</v>
      </c>
      <c r="H655" s="3300"/>
      <c r="I655" s="1784">
        <v>0</v>
      </c>
      <c r="J655" s="3300"/>
      <c r="K655" s="1773">
        <v>1</v>
      </c>
      <c r="L655" s="3298"/>
      <c r="M655" s="1768" t="s">
        <v>530</v>
      </c>
      <c r="N655" s="1781" t="s">
        <v>33</v>
      </c>
    </row>
    <row r="656" spans="1:14" ht="45">
      <c r="A656" s="1123">
        <v>25</v>
      </c>
      <c r="B656" s="1796" t="s">
        <v>753</v>
      </c>
      <c r="C656" s="1785" t="s">
        <v>160</v>
      </c>
      <c r="D656" s="1798">
        <v>10.050000000000001</v>
      </c>
      <c r="E656" s="3285"/>
      <c r="F656" s="3285"/>
      <c r="G656" s="1786">
        <v>1</v>
      </c>
      <c r="H656" s="3300"/>
      <c r="I656" s="1784">
        <v>0</v>
      </c>
      <c r="J656" s="3300"/>
      <c r="K656" s="1773">
        <v>1</v>
      </c>
      <c r="L656" s="3298"/>
      <c r="M656" s="1768" t="s">
        <v>530</v>
      </c>
      <c r="N656" s="1781" t="s">
        <v>33</v>
      </c>
    </row>
    <row r="657" spans="1:15" ht="45">
      <c r="A657" s="1123">
        <v>26</v>
      </c>
      <c r="B657" s="1796" t="s">
        <v>754</v>
      </c>
      <c r="C657" s="1785" t="s">
        <v>160</v>
      </c>
      <c r="D657" s="1798">
        <v>70.45</v>
      </c>
      <c r="E657" s="3285"/>
      <c r="F657" s="3285"/>
      <c r="G657" s="1786">
        <v>1</v>
      </c>
      <c r="H657" s="3300"/>
      <c r="I657" s="1784">
        <v>0</v>
      </c>
      <c r="J657" s="3300"/>
      <c r="K657" s="1773">
        <v>1</v>
      </c>
      <c r="L657" s="3298"/>
      <c r="M657" s="1768" t="s">
        <v>530</v>
      </c>
      <c r="N657" s="1781" t="s">
        <v>33</v>
      </c>
    </row>
    <row r="658" spans="1:15" ht="45">
      <c r="A658" s="1123">
        <v>27</v>
      </c>
      <c r="B658" s="1796" t="s">
        <v>755</v>
      </c>
      <c r="C658" s="1785" t="s">
        <v>160</v>
      </c>
      <c r="D658" s="1798">
        <v>5.88</v>
      </c>
      <c r="E658" s="3285"/>
      <c r="F658" s="3285"/>
      <c r="G658" s="1786">
        <v>1</v>
      </c>
      <c r="H658" s="3301"/>
      <c r="I658" s="1784">
        <v>0</v>
      </c>
      <c r="J658" s="3301"/>
      <c r="K658" s="1773">
        <v>1</v>
      </c>
      <c r="L658" s="3298"/>
      <c r="M658" s="1768" t="s">
        <v>530</v>
      </c>
      <c r="N658" s="1781" t="s">
        <v>33</v>
      </c>
    </row>
    <row r="660" spans="1:15" ht="15.75">
      <c r="A660" s="2843" t="s">
        <v>2575</v>
      </c>
      <c r="B660" s="2843"/>
      <c r="C660" s="2843"/>
      <c r="D660" s="2843"/>
      <c r="E660" s="2843"/>
      <c r="F660" s="2843"/>
      <c r="G660" s="2843"/>
      <c r="H660" s="2843"/>
      <c r="I660" s="2843"/>
      <c r="J660" s="2843"/>
      <c r="K660" s="2843"/>
      <c r="L660" s="2843"/>
      <c r="M660" s="2843"/>
      <c r="N660" s="2843"/>
      <c r="O660" s="2843"/>
    </row>
    <row r="661" spans="1:15" ht="33" customHeight="1">
      <c r="A661" s="3302" t="s">
        <v>756</v>
      </c>
      <c r="B661" s="3302"/>
      <c r="C661" s="3302"/>
      <c r="D661" s="3302"/>
      <c r="E661" s="3302"/>
      <c r="F661" s="3302"/>
      <c r="G661" s="3302"/>
      <c r="H661" s="1811"/>
      <c r="I661" s="1814" t="s">
        <v>757</v>
      </c>
      <c r="J661" s="1804"/>
      <c r="K661" s="1811"/>
      <c r="L661" s="1811"/>
      <c r="M661" s="1811"/>
      <c r="N661" s="1811"/>
      <c r="O661" s="1805"/>
    </row>
    <row r="662" spans="1:15" ht="15.75">
      <c r="A662" s="1811" t="s">
        <v>739</v>
      </c>
      <c r="B662" s="1811"/>
      <c r="C662" s="1811"/>
      <c r="D662" s="1811"/>
      <c r="E662" s="1811"/>
      <c r="F662" s="1811"/>
      <c r="G662" s="1811"/>
      <c r="H662" s="1811"/>
      <c r="I662" s="1814" t="s">
        <v>758</v>
      </c>
      <c r="J662" s="1804"/>
      <c r="K662" s="1811"/>
      <c r="L662" s="1811"/>
      <c r="M662" s="1811"/>
      <c r="N662" s="1811"/>
      <c r="O662" s="1805"/>
    </row>
    <row r="663" spans="1:15" ht="15.75">
      <c r="A663" s="1811" t="s">
        <v>741</v>
      </c>
      <c r="B663" s="1811"/>
      <c r="C663" s="1811"/>
      <c r="D663" s="1811"/>
      <c r="E663" s="1811"/>
      <c r="F663" s="1811"/>
      <c r="G663" s="1811"/>
      <c r="H663" s="1811"/>
      <c r="I663" s="1814" t="s">
        <v>759</v>
      </c>
      <c r="J663" s="1811"/>
      <c r="K663" s="1811"/>
      <c r="L663" s="1811"/>
      <c r="M663" s="1811"/>
      <c r="N663" s="1811"/>
      <c r="O663" s="1804"/>
    </row>
    <row r="664" spans="1:15" ht="15.75">
      <c r="A664" s="1805" t="s">
        <v>716</v>
      </c>
      <c r="B664" s="1809"/>
      <c r="C664" s="1809"/>
      <c r="D664" s="1810"/>
      <c r="E664" s="1809"/>
      <c r="F664" s="1809"/>
      <c r="G664" s="1809"/>
      <c r="H664" s="1809"/>
      <c r="I664" s="1809"/>
      <c r="J664" s="1809"/>
      <c r="K664" s="1809"/>
      <c r="L664" s="1809"/>
      <c r="M664" s="1809"/>
      <c r="N664" s="1810"/>
      <c r="O664" s="1809"/>
    </row>
    <row r="665" spans="1:15" ht="15.75">
      <c r="A665" s="1805" t="s">
        <v>743</v>
      </c>
      <c r="B665" s="1809"/>
      <c r="C665" s="1809"/>
      <c r="D665" s="1810"/>
      <c r="E665" s="1809"/>
      <c r="F665" s="1809"/>
      <c r="G665" s="1809"/>
      <c r="H665" s="1809"/>
      <c r="I665" s="1809"/>
      <c r="J665" s="1809"/>
      <c r="K665" s="1809"/>
      <c r="L665" s="1809"/>
      <c r="M665" s="1809"/>
      <c r="N665" s="1810"/>
      <c r="O665" s="1809"/>
    </row>
    <row r="666" spans="1:15" ht="15.75">
      <c r="A666" s="3317" t="s">
        <v>760</v>
      </c>
      <c r="B666" s="3317"/>
      <c r="C666" s="3317"/>
      <c r="D666" s="3317"/>
      <c r="E666" s="3317"/>
      <c r="F666" s="3317"/>
      <c r="G666" s="3317"/>
      <c r="H666" s="3317"/>
      <c r="I666" s="3317"/>
      <c r="J666" s="3317"/>
      <c r="K666" s="3317"/>
      <c r="L666" s="3317"/>
      <c r="M666" s="3317"/>
      <c r="N666" s="3317"/>
      <c r="O666" s="3317"/>
    </row>
    <row r="667" spans="1:15" ht="15.75">
      <c r="A667" s="1820"/>
      <c r="B667" s="1820"/>
      <c r="C667" s="1820"/>
      <c r="D667" s="1820"/>
      <c r="E667" s="1820"/>
      <c r="F667" s="1820"/>
      <c r="G667" s="1820"/>
      <c r="H667" s="1820"/>
      <c r="I667" s="1820"/>
      <c r="J667" s="1820"/>
      <c r="K667" s="1820"/>
      <c r="L667" s="1820"/>
      <c r="M667" s="1820"/>
      <c r="N667" s="1820"/>
      <c r="O667" s="1820"/>
    </row>
    <row r="668" spans="1:15" ht="30.75" customHeight="1">
      <c r="A668" s="3303" t="s">
        <v>3</v>
      </c>
      <c r="B668" s="3303" t="s">
        <v>189</v>
      </c>
      <c r="C668" s="3308" t="s">
        <v>5</v>
      </c>
      <c r="D668" s="3309"/>
      <c r="E668" s="3303" t="s">
        <v>527</v>
      </c>
      <c r="F668" s="3303" t="s">
        <v>7</v>
      </c>
      <c r="G668" s="3303" t="s">
        <v>250</v>
      </c>
      <c r="H668" s="3318" t="s">
        <v>9</v>
      </c>
      <c r="I668" s="3319"/>
      <c r="J668" s="3318" t="s">
        <v>518</v>
      </c>
      <c r="K668" s="3319"/>
      <c r="L668" s="3318" t="s">
        <v>115</v>
      </c>
      <c r="M668" s="3319"/>
      <c r="N668" s="3320" t="s">
        <v>12</v>
      </c>
      <c r="O668" s="3322" t="s">
        <v>279</v>
      </c>
    </row>
    <row r="669" spans="1:15">
      <c r="A669" s="3304"/>
      <c r="B669" s="3304"/>
      <c r="C669" s="3310"/>
      <c r="D669" s="3311"/>
      <c r="E669" s="3304"/>
      <c r="F669" s="3304"/>
      <c r="G669" s="3304"/>
      <c r="H669" s="1813" t="s">
        <v>196</v>
      </c>
      <c r="I669" s="1813" t="s">
        <v>51</v>
      </c>
      <c r="J669" s="1813" t="s">
        <v>196</v>
      </c>
      <c r="K669" s="1813" t="s">
        <v>51</v>
      </c>
      <c r="L669" s="1813" t="s">
        <v>196</v>
      </c>
      <c r="M669" s="1813" t="s">
        <v>51</v>
      </c>
      <c r="N669" s="3321"/>
      <c r="O669" s="3323"/>
    </row>
    <row r="670" spans="1:15">
      <c r="A670" s="1806">
        <v>1</v>
      </c>
      <c r="B670" s="1455">
        <v>2</v>
      </c>
      <c r="C670" s="3315">
        <v>3</v>
      </c>
      <c r="D670" s="3316"/>
      <c r="E670" s="1806">
        <v>4</v>
      </c>
      <c r="F670" s="1806">
        <v>5</v>
      </c>
      <c r="G670" s="1806">
        <v>6</v>
      </c>
      <c r="H670" s="1806">
        <v>7</v>
      </c>
      <c r="I670" s="1806">
        <v>8</v>
      </c>
      <c r="J670" s="1806">
        <v>9</v>
      </c>
      <c r="K670" s="1806">
        <v>10</v>
      </c>
      <c r="L670" s="1806">
        <v>11</v>
      </c>
      <c r="M670" s="1806">
        <v>12</v>
      </c>
      <c r="N670" s="1806">
        <v>13</v>
      </c>
      <c r="O670" s="1806">
        <v>14</v>
      </c>
    </row>
    <row r="671" spans="1:15" ht="47.25">
      <c r="A671" s="1816">
        <v>1</v>
      </c>
      <c r="B671" s="1633" t="s">
        <v>761</v>
      </c>
      <c r="C671" s="1819">
        <v>30</v>
      </c>
      <c r="D671" s="1818" t="s">
        <v>160</v>
      </c>
      <c r="E671" s="1120">
        <v>259355.69</v>
      </c>
      <c r="F671" s="3312">
        <v>45821</v>
      </c>
      <c r="G671" s="3312">
        <v>46035</v>
      </c>
      <c r="H671" s="1817">
        <v>1</v>
      </c>
      <c r="I671" s="3305" t="s">
        <v>347</v>
      </c>
      <c r="J671" s="1817">
        <v>0</v>
      </c>
      <c r="K671" s="3305" t="s">
        <v>347</v>
      </c>
      <c r="L671" s="1807">
        <v>1</v>
      </c>
      <c r="M671" s="3305" t="s">
        <v>914</v>
      </c>
      <c r="N671" s="1808" t="s">
        <v>762</v>
      </c>
      <c r="O671" s="1815" t="s">
        <v>33</v>
      </c>
    </row>
    <row r="672" spans="1:15" ht="63">
      <c r="A672" s="1812">
        <v>2</v>
      </c>
      <c r="B672" s="1633" t="s">
        <v>763</v>
      </c>
      <c r="C672" s="1819">
        <v>100</v>
      </c>
      <c r="D672" s="1818" t="s">
        <v>160</v>
      </c>
      <c r="E672" s="1120">
        <v>386896.83</v>
      </c>
      <c r="F672" s="3313"/>
      <c r="G672" s="3313"/>
      <c r="H672" s="1817">
        <v>1</v>
      </c>
      <c r="I672" s="3306"/>
      <c r="J672" s="1817">
        <v>0</v>
      </c>
      <c r="K672" s="3306"/>
      <c r="L672" s="1807">
        <v>1</v>
      </c>
      <c r="M672" s="3306"/>
      <c r="N672" s="1808" t="s">
        <v>762</v>
      </c>
      <c r="O672" s="1815" t="s">
        <v>33</v>
      </c>
    </row>
    <row r="673" spans="1:15" ht="63">
      <c r="A673" s="1816">
        <v>3</v>
      </c>
      <c r="B673" s="1633" t="s">
        <v>764</v>
      </c>
      <c r="C673" s="1819">
        <v>40</v>
      </c>
      <c r="D673" s="1818" t="s">
        <v>160</v>
      </c>
      <c r="E673" s="1120">
        <v>154811.1</v>
      </c>
      <c r="F673" s="3313"/>
      <c r="G673" s="3313"/>
      <c r="H673" s="1817">
        <v>1</v>
      </c>
      <c r="I673" s="3306"/>
      <c r="J673" s="1817">
        <v>0</v>
      </c>
      <c r="K673" s="3306"/>
      <c r="L673" s="1807">
        <v>1</v>
      </c>
      <c r="M673" s="3306"/>
      <c r="N673" s="1808" t="s">
        <v>762</v>
      </c>
      <c r="O673" s="1815" t="s">
        <v>33</v>
      </c>
    </row>
    <row r="674" spans="1:15" ht="53.25" customHeight="1">
      <c r="A674" s="1812">
        <v>4</v>
      </c>
      <c r="B674" s="1633" t="s">
        <v>765</v>
      </c>
      <c r="C674" s="1819">
        <v>77</v>
      </c>
      <c r="D674" s="1818" t="s">
        <v>160</v>
      </c>
      <c r="E674" s="1120">
        <v>812604.91</v>
      </c>
      <c r="F674" s="3314"/>
      <c r="G674" s="3314"/>
      <c r="H674" s="1817">
        <v>1</v>
      </c>
      <c r="I674" s="3307"/>
      <c r="J674" s="1817">
        <v>0</v>
      </c>
      <c r="K674" s="3307"/>
      <c r="L674" s="1807">
        <v>1</v>
      </c>
      <c r="M674" s="3307"/>
      <c r="N674" s="1808" t="s">
        <v>762</v>
      </c>
      <c r="O674" s="1815" t="s">
        <v>33</v>
      </c>
    </row>
  </sheetData>
  <mergeCells count="599">
    <mergeCell ref="A661:G661"/>
    <mergeCell ref="A668:A669"/>
    <mergeCell ref="M671:M674"/>
    <mergeCell ref="K671:K674"/>
    <mergeCell ref="B668:B669"/>
    <mergeCell ref="C668:D669"/>
    <mergeCell ref="F671:F674"/>
    <mergeCell ref="G671:G674"/>
    <mergeCell ref="C670:D670"/>
    <mergeCell ref="I671:I674"/>
    <mergeCell ref="A666:O666"/>
    <mergeCell ref="H668:I668"/>
    <mergeCell ref="J668:K668"/>
    <mergeCell ref="L668:M668"/>
    <mergeCell ref="N668:N669"/>
    <mergeCell ref="O668:O669"/>
    <mergeCell ref="E668:E669"/>
    <mergeCell ref="F668:F669"/>
    <mergeCell ref="G668:G669"/>
    <mergeCell ref="E651:E658"/>
    <mergeCell ref="F651:F658"/>
    <mergeCell ref="L632:L638"/>
    <mergeCell ref="L639:L650"/>
    <mergeCell ref="L651:L658"/>
    <mergeCell ref="H632:H638"/>
    <mergeCell ref="J632:J638"/>
    <mergeCell ref="H639:H650"/>
    <mergeCell ref="J639:J650"/>
    <mergeCell ref="H651:H658"/>
    <mergeCell ref="J651:J658"/>
    <mergeCell ref="A623:N623"/>
    <mergeCell ref="A624:F624"/>
    <mergeCell ref="E632:E638"/>
    <mergeCell ref="F632:F638"/>
    <mergeCell ref="E647:E650"/>
    <mergeCell ref="F647:F650"/>
    <mergeCell ref="G629:H629"/>
    <mergeCell ref="I629:J629"/>
    <mergeCell ref="K629:L629"/>
    <mergeCell ref="M629:M630"/>
    <mergeCell ref="N629:N630"/>
    <mergeCell ref="A629:A630"/>
    <mergeCell ref="B629:B630"/>
    <mergeCell ref="C629:C630"/>
    <mergeCell ref="D629:D630"/>
    <mergeCell ref="E629:E630"/>
    <mergeCell ref="F629:F630"/>
    <mergeCell ref="E610:E617"/>
    <mergeCell ref="E618:E621"/>
    <mergeCell ref="B600:O600"/>
    <mergeCell ref="J607:K607"/>
    <mergeCell ref="L607:M607"/>
    <mergeCell ref="N607:N608"/>
    <mergeCell ref="O607:O608"/>
    <mergeCell ref="A601:H601"/>
    <mergeCell ref="A607:A608"/>
    <mergeCell ref="B607:B608"/>
    <mergeCell ref="C607:D608"/>
    <mergeCell ref="E607:E608"/>
    <mergeCell ref="F607:F608"/>
    <mergeCell ref="G607:G608"/>
    <mergeCell ref="H607:I607"/>
    <mergeCell ref="A606:O606"/>
    <mergeCell ref="F618:F621"/>
    <mergeCell ref="G618:G621"/>
    <mergeCell ref="I610:I617"/>
    <mergeCell ref="K610:K617"/>
    <mergeCell ref="M610:M617"/>
    <mergeCell ref="I618:I621"/>
    <mergeCell ref="K618:K621"/>
    <mergeCell ref="M618:M621"/>
    <mergeCell ref="C589:D589"/>
    <mergeCell ref="A587:A588"/>
    <mergeCell ref="B587:B588"/>
    <mergeCell ref="C587:D588"/>
    <mergeCell ref="E587:E588"/>
    <mergeCell ref="A580:O580"/>
    <mergeCell ref="A586:O586"/>
    <mergeCell ref="H587:I587"/>
    <mergeCell ref="J587:K587"/>
    <mergeCell ref="L587:M587"/>
    <mergeCell ref="N587:N588"/>
    <mergeCell ref="O587:O588"/>
    <mergeCell ref="F587:F588"/>
    <mergeCell ref="G587:G588"/>
    <mergeCell ref="I590:I598"/>
    <mergeCell ref="K590:K598"/>
    <mergeCell ref="M590:M598"/>
    <mergeCell ref="F590:F598"/>
    <mergeCell ref="G590:G598"/>
    <mergeCell ref="L560:M560"/>
    <mergeCell ref="F560:F561"/>
    <mergeCell ref="G560:G561"/>
    <mergeCell ref="I574:I578"/>
    <mergeCell ref="K574:K578"/>
    <mergeCell ref="M574:M578"/>
    <mergeCell ref="M563:M573"/>
    <mergeCell ref="K563:K573"/>
    <mergeCell ref="F574:F578"/>
    <mergeCell ref="G574:G578"/>
    <mergeCell ref="H560:I560"/>
    <mergeCell ref="J560:K560"/>
    <mergeCell ref="K543:K551"/>
    <mergeCell ref="A559:O559"/>
    <mergeCell ref="A553:O553"/>
    <mergeCell ref="F563:F573"/>
    <mergeCell ref="G563:G573"/>
    <mergeCell ref="N560:N561"/>
    <mergeCell ref="O560:O561"/>
    <mergeCell ref="C562:D562"/>
    <mergeCell ref="A554:G554"/>
    <mergeCell ref="A560:A561"/>
    <mergeCell ref="B560:B561"/>
    <mergeCell ref="C560:D561"/>
    <mergeCell ref="E560:E561"/>
    <mergeCell ref="O564:O570"/>
    <mergeCell ref="O572:O573"/>
    <mergeCell ref="I563:I573"/>
    <mergeCell ref="A533:O533"/>
    <mergeCell ref="A534:G534"/>
    <mergeCell ref="A540:A541"/>
    <mergeCell ref="B540:B541"/>
    <mergeCell ref="C540:D541"/>
    <mergeCell ref="E540:E541"/>
    <mergeCell ref="F540:F541"/>
    <mergeCell ref="G540:G541"/>
    <mergeCell ref="H540:I540"/>
    <mergeCell ref="J540:K540"/>
    <mergeCell ref="L540:M540"/>
    <mergeCell ref="N540:N541"/>
    <mergeCell ref="O540:O541"/>
    <mergeCell ref="A515:O515"/>
    <mergeCell ref="A521:C521"/>
    <mergeCell ref="F525:F531"/>
    <mergeCell ref="G525:G531"/>
    <mergeCell ref="O525:O531"/>
    <mergeCell ref="A516:I516"/>
    <mergeCell ref="A522:A523"/>
    <mergeCell ref="B522:B523"/>
    <mergeCell ref="C522:D523"/>
    <mergeCell ref="E522:E523"/>
    <mergeCell ref="F522:F523"/>
    <mergeCell ref="G522:G523"/>
    <mergeCell ref="H522:I522"/>
    <mergeCell ref="J522:K522"/>
    <mergeCell ref="L522:M522"/>
    <mergeCell ref="N522:N523"/>
    <mergeCell ref="O522:O523"/>
    <mergeCell ref="C524:D524"/>
    <mergeCell ref="A235:P235"/>
    <mergeCell ref="A237:P237"/>
    <mergeCell ref="A243:A244"/>
    <mergeCell ref="B243:B244"/>
    <mergeCell ref="C243:C244"/>
    <mergeCell ref="D243:D244"/>
    <mergeCell ref="E243:E244"/>
    <mergeCell ref="F243:F244"/>
    <mergeCell ref="G243:G244"/>
    <mergeCell ref="H243:I243"/>
    <mergeCell ref="J243:K243"/>
    <mergeCell ref="M243:N243"/>
    <mergeCell ref="O243:O244"/>
    <mergeCell ref="P243:P244"/>
    <mergeCell ref="F246:F249"/>
    <mergeCell ref="G246:G249"/>
    <mergeCell ref="O246:O250"/>
    <mergeCell ref="P246:P250"/>
    <mergeCell ref="F489:F492"/>
    <mergeCell ref="A478:N478"/>
    <mergeCell ref="A479:N479"/>
    <mergeCell ref="A481:A483"/>
    <mergeCell ref="D481:D483"/>
    <mergeCell ref="E481:E483"/>
    <mergeCell ref="F481:F483"/>
    <mergeCell ref="H484:H495"/>
    <mergeCell ref="J484:J495"/>
    <mergeCell ref="L484:L495"/>
    <mergeCell ref="E493:E495"/>
    <mergeCell ref="F493:F495"/>
    <mergeCell ref="A489:A493"/>
    <mergeCell ref="D489:D492"/>
    <mergeCell ref="E489:E492"/>
    <mergeCell ref="H258:H264"/>
    <mergeCell ref="L379:L381"/>
    <mergeCell ref="H367:H373"/>
    <mergeCell ref="D322:D323"/>
    <mergeCell ref="A374:A379"/>
    <mergeCell ref="H225:I225"/>
    <mergeCell ref="J225:K225"/>
    <mergeCell ref="L225:M225"/>
    <mergeCell ref="N225:N226"/>
    <mergeCell ref="O225:O226"/>
    <mergeCell ref="A469:A471"/>
    <mergeCell ref="A472:A476"/>
    <mergeCell ref="H265:H273"/>
    <mergeCell ref="L276:L285"/>
    <mergeCell ref="H276:H285"/>
    <mergeCell ref="H286:H294"/>
    <mergeCell ref="H295:H297"/>
    <mergeCell ref="A401:N401"/>
    <mergeCell ref="B419:C419"/>
    <mergeCell ref="H402:H409"/>
    <mergeCell ref="J402:J409"/>
    <mergeCell ref="L402:L409"/>
    <mergeCell ref="H413:H418"/>
    <mergeCell ref="J413:J418"/>
    <mergeCell ref="L413:L418"/>
    <mergeCell ref="L421:L425"/>
    <mergeCell ref="L426:L434"/>
    <mergeCell ref="L435:L441"/>
    <mergeCell ref="J379:J381"/>
    <mergeCell ref="O209:O210"/>
    <mergeCell ref="M228:M233"/>
    <mergeCell ref="O228:O233"/>
    <mergeCell ref="C227:D227"/>
    <mergeCell ref="F228:F233"/>
    <mergeCell ref="G228:G233"/>
    <mergeCell ref="I228:I233"/>
    <mergeCell ref="K228:K233"/>
    <mergeCell ref="A218:O218"/>
    <mergeCell ref="A219:G219"/>
    <mergeCell ref="A225:A226"/>
    <mergeCell ref="B225:B226"/>
    <mergeCell ref="C225:D226"/>
    <mergeCell ref="E225:E226"/>
    <mergeCell ref="F225:F226"/>
    <mergeCell ref="G225:G226"/>
    <mergeCell ref="G209:G210"/>
    <mergeCell ref="H209:I209"/>
    <mergeCell ref="J209:K209"/>
    <mergeCell ref="L209:M209"/>
    <mergeCell ref="N209:N210"/>
    <mergeCell ref="A209:A210"/>
    <mergeCell ref="B209:B210"/>
    <mergeCell ref="C209:D210"/>
    <mergeCell ref="A497:N497"/>
    <mergeCell ref="J498:J501"/>
    <mergeCell ref="L498:L501"/>
    <mergeCell ref="H498:H501"/>
    <mergeCell ref="A453:A458"/>
    <mergeCell ref="J453:J462"/>
    <mergeCell ref="L453:L462"/>
    <mergeCell ref="A459:A460"/>
    <mergeCell ref="A461:A462"/>
    <mergeCell ref="A463:A464"/>
    <mergeCell ref="A465:A466"/>
    <mergeCell ref="A467:A468"/>
    <mergeCell ref="A484:A487"/>
    <mergeCell ref="D484:D487"/>
    <mergeCell ref="E484:E487"/>
    <mergeCell ref="F484:F487"/>
    <mergeCell ref="B477:C477"/>
    <mergeCell ref="E209:E210"/>
    <mergeCell ref="F209:F210"/>
    <mergeCell ref="A503:N503"/>
    <mergeCell ref="H504:H510"/>
    <mergeCell ref="L504:L510"/>
    <mergeCell ref="J504:J510"/>
    <mergeCell ref="B502:C502"/>
    <mergeCell ref="H480:H483"/>
    <mergeCell ref="J480:J483"/>
    <mergeCell ref="L480:L483"/>
    <mergeCell ref="A442:A444"/>
    <mergeCell ref="A421:A422"/>
    <mergeCell ref="A423:A425"/>
    <mergeCell ref="A426:A430"/>
    <mergeCell ref="A431:A434"/>
    <mergeCell ref="A435:A437"/>
    <mergeCell ref="H421:H425"/>
    <mergeCell ref="J421:J425"/>
    <mergeCell ref="H426:H434"/>
    <mergeCell ref="J426:J434"/>
    <mergeCell ref="H435:H441"/>
    <mergeCell ref="C211:D211"/>
    <mergeCell ref="F212:F216"/>
    <mergeCell ref="G212:G216"/>
    <mergeCell ref="I212:I216"/>
    <mergeCell ref="K212:K216"/>
    <mergeCell ref="H511:H512"/>
    <mergeCell ref="J511:J512"/>
    <mergeCell ref="L511:L512"/>
    <mergeCell ref="J435:J441"/>
    <mergeCell ref="H442:H450"/>
    <mergeCell ref="J442:J450"/>
    <mergeCell ref="H389:H399"/>
    <mergeCell ref="J389:J399"/>
    <mergeCell ref="L389:L399"/>
    <mergeCell ref="H384:H386"/>
    <mergeCell ref="A344:N344"/>
    <mergeCell ref="A345:A350"/>
    <mergeCell ref="A351:A355"/>
    <mergeCell ref="J345:J355"/>
    <mergeCell ref="L345:L355"/>
    <mergeCell ref="H358:H364"/>
    <mergeCell ref="J358:J364"/>
    <mergeCell ref="L358:L364"/>
    <mergeCell ref="A438:A441"/>
    <mergeCell ref="A445:A449"/>
    <mergeCell ref="H345:H355"/>
    <mergeCell ref="A358:A360"/>
    <mergeCell ref="A193:L193"/>
    <mergeCell ref="A195:L195"/>
    <mergeCell ref="K196:L196"/>
    <mergeCell ref="A197:A198"/>
    <mergeCell ref="B197:B198"/>
    <mergeCell ref="C197:C198"/>
    <mergeCell ref="D197:E197"/>
    <mergeCell ref="F197:G197"/>
    <mergeCell ref="H197:I197"/>
    <mergeCell ref="J197:J198"/>
    <mergeCell ref="K197:K198"/>
    <mergeCell ref="L197:L198"/>
    <mergeCell ref="E253:E254"/>
    <mergeCell ref="H180:I181"/>
    <mergeCell ref="H182:I182"/>
    <mergeCell ref="G183:G190"/>
    <mergeCell ref="A175:L175"/>
    <mergeCell ref="A176:L176"/>
    <mergeCell ref="A178:L178"/>
    <mergeCell ref="K179:L179"/>
    <mergeCell ref="A180:A181"/>
    <mergeCell ref="B180:B181"/>
    <mergeCell ref="C180:C181"/>
    <mergeCell ref="D180:E180"/>
    <mergeCell ref="F180:F181"/>
    <mergeCell ref="G180:G181"/>
    <mergeCell ref="J180:K180"/>
    <mergeCell ref="L180:L181"/>
    <mergeCell ref="B183:B190"/>
    <mergeCell ref="C183:C190"/>
    <mergeCell ref="D183:D190"/>
    <mergeCell ref="E183:E190"/>
    <mergeCell ref="F183:F190"/>
    <mergeCell ref="K183:K190"/>
    <mergeCell ref="L183:L190"/>
    <mergeCell ref="A192:L192"/>
    <mergeCell ref="M157:M158"/>
    <mergeCell ref="N157:N158"/>
    <mergeCell ref="A155:N155"/>
    <mergeCell ref="A157:A158"/>
    <mergeCell ref="B157:B158"/>
    <mergeCell ref="C157:C158"/>
    <mergeCell ref="D157:D158"/>
    <mergeCell ref="E157:E158"/>
    <mergeCell ref="F157:F158"/>
    <mergeCell ref="G157:H157"/>
    <mergeCell ref="I157:J157"/>
    <mergeCell ref="K157:L157"/>
    <mergeCell ref="D161:D169"/>
    <mergeCell ref="H161:H169"/>
    <mergeCell ref="L161:L169"/>
    <mergeCell ref="J161:J169"/>
    <mergeCell ref="N161:N169"/>
    <mergeCell ref="E161:E169"/>
    <mergeCell ref="F161:F169"/>
    <mergeCell ref="J327:J332"/>
    <mergeCell ref="L327:L332"/>
    <mergeCell ref="J312:J317"/>
    <mergeCell ref="L312:L317"/>
    <mergeCell ref="J304:J306"/>
    <mergeCell ref="L304:L306"/>
    <mergeCell ref="J307:J309"/>
    <mergeCell ref="L307:L309"/>
    <mergeCell ref="F253:F254"/>
    <mergeCell ref="G253:H253"/>
    <mergeCell ref="I253:J253"/>
    <mergeCell ref="K253:L253"/>
    <mergeCell ref="M253:M254"/>
    <mergeCell ref="N253:N254"/>
    <mergeCell ref="A256:N256"/>
    <mergeCell ref="A257:N257"/>
    <mergeCell ref="J258:J264"/>
    <mergeCell ref="N170:N173"/>
    <mergeCell ref="E170:E173"/>
    <mergeCell ref="F170:F173"/>
    <mergeCell ref="J333:J342"/>
    <mergeCell ref="L333:L342"/>
    <mergeCell ref="L258:L264"/>
    <mergeCell ref="A299:N299"/>
    <mergeCell ref="A301:N301"/>
    <mergeCell ref="A302:N302"/>
    <mergeCell ref="J265:J273"/>
    <mergeCell ref="L265:L273"/>
    <mergeCell ref="J276:J285"/>
    <mergeCell ref="J286:J294"/>
    <mergeCell ref="L286:L294"/>
    <mergeCell ref="J295:J297"/>
    <mergeCell ref="L295:L297"/>
    <mergeCell ref="A303:A306"/>
    <mergeCell ref="A307:A309"/>
    <mergeCell ref="B274:C274"/>
    <mergeCell ref="B298:C298"/>
    <mergeCell ref="H327:H332"/>
    <mergeCell ref="H333:H342"/>
    <mergeCell ref="A312:A317"/>
    <mergeCell ref="H304:H306"/>
    <mergeCell ref="O141:O153"/>
    <mergeCell ref="N138:N139"/>
    <mergeCell ref="O138:O139"/>
    <mergeCell ref="C140:D140"/>
    <mergeCell ref="G138:G139"/>
    <mergeCell ref="F141:F153"/>
    <mergeCell ref="G141:G153"/>
    <mergeCell ref="H138:I138"/>
    <mergeCell ref="J138:K138"/>
    <mergeCell ref="I104:N104"/>
    <mergeCell ref="J384:J386"/>
    <mergeCell ref="L384:L386"/>
    <mergeCell ref="B451:C451"/>
    <mergeCell ref="A275:N275"/>
    <mergeCell ref="H320:H326"/>
    <mergeCell ref="H312:H317"/>
    <mergeCell ref="A311:N311"/>
    <mergeCell ref="B343:C343"/>
    <mergeCell ref="B318:C318"/>
    <mergeCell ref="B310:C310"/>
    <mergeCell ref="A327:A332"/>
    <mergeCell ref="B356:C356"/>
    <mergeCell ref="B365:C365"/>
    <mergeCell ref="B382:C382"/>
    <mergeCell ref="B387:C387"/>
    <mergeCell ref="B400:C400"/>
    <mergeCell ref="A320:A326"/>
    <mergeCell ref="A333:A340"/>
    <mergeCell ref="N141:N153"/>
    <mergeCell ref="D170:D173"/>
    <mergeCell ref="H170:H173"/>
    <mergeCell ref="L170:L173"/>
    <mergeCell ref="J170:J173"/>
    <mergeCell ref="O93:O98"/>
    <mergeCell ref="I93:I97"/>
    <mergeCell ref="M93:M97"/>
    <mergeCell ref="A183:A190"/>
    <mergeCell ref="J183:J190"/>
    <mergeCell ref="A106:C106"/>
    <mergeCell ref="M107:M108"/>
    <mergeCell ref="L106:N106"/>
    <mergeCell ref="A107:A108"/>
    <mergeCell ref="B107:B108"/>
    <mergeCell ref="C107:C108"/>
    <mergeCell ref="D107:D108"/>
    <mergeCell ref="N107:N108"/>
    <mergeCell ref="E110:E129"/>
    <mergeCell ref="F110:F129"/>
    <mergeCell ref="M110:M129"/>
    <mergeCell ref="N110:N129"/>
    <mergeCell ref="H110:H129"/>
    <mergeCell ref="J110:J129"/>
    <mergeCell ref="L110:L129"/>
    <mergeCell ref="F107:F108"/>
    <mergeCell ref="E107:E108"/>
    <mergeCell ref="G107:H107"/>
    <mergeCell ref="I107:J107"/>
    <mergeCell ref="K93:K97"/>
    <mergeCell ref="B496:C496"/>
    <mergeCell ref="B513:C513"/>
    <mergeCell ref="A341:A342"/>
    <mergeCell ref="A361:A364"/>
    <mergeCell ref="A366:N366"/>
    <mergeCell ref="A367:A373"/>
    <mergeCell ref="J367:J373"/>
    <mergeCell ref="L367:L373"/>
    <mergeCell ref="J374:J378"/>
    <mergeCell ref="L374:L378"/>
    <mergeCell ref="L442:L450"/>
    <mergeCell ref="H453:H462"/>
    <mergeCell ref="J320:J326"/>
    <mergeCell ref="L320:L326"/>
    <mergeCell ref="F93:F97"/>
    <mergeCell ref="G93:G97"/>
    <mergeCell ref="N93:N98"/>
    <mergeCell ref="K107:L107"/>
    <mergeCell ref="I105:N105"/>
    <mergeCell ref="A100:N100"/>
    <mergeCell ref="A101:H101"/>
    <mergeCell ref="I102:N102"/>
    <mergeCell ref="I103:N103"/>
    <mergeCell ref="A82:O82"/>
    <mergeCell ref="A84:I84"/>
    <mergeCell ref="A90:A91"/>
    <mergeCell ref="B90:B91"/>
    <mergeCell ref="C90:C91"/>
    <mergeCell ref="D90:D91"/>
    <mergeCell ref="E90:E91"/>
    <mergeCell ref="F90:F91"/>
    <mergeCell ref="G90:G91"/>
    <mergeCell ref="H90:I90"/>
    <mergeCell ref="O90:O91"/>
    <mergeCell ref="J90:K90"/>
    <mergeCell ref="L90:M90"/>
    <mergeCell ref="N90:N91"/>
    <mergeCell ref="K55:L55"/>
    <mergeCell ref="L68:L78"/>
    <mergeCell ref="M55:M56"/>
    <mergeCell ref="A47:N47"/>
    <mergeCell ref="A49:N49"/>
    <mergeCell ref="A55:A56"/>
    <mergeCell ref="B55:B56"/>
    <mergeCell ref="C55:C56"/>
    <mergeCell ref="D55:D56"/>
    <mergeCell ref="E55:E56"/>
    <mergeCell ref="F55:F56"/>
    <mergeCell ref="G55:H55"/>
    <mergeCell ref="N55:N56"/>
    <mergeCell ref="E58:E67"/>
    <mergeCell ref="F58:F67"/>
    <mergeCell ref="H58:H67"/>
    <mergeCell ref="A29:D29"/>
    <mergeCell ref="A30:A31"/>
    <mergeCell ref="B30:B31"/>
    <mergeCell ref="C30:C31"/>
    <mergeCell ref="D30:D31"/>
    <mergeCell ref="K41:L41"/>
    <mergeCell ref="M41:M42"/>
    <mergeCell ref="N41:N42"/>
    <mergeCell ref="A36:N36"/>
    <mergeCell ref="A40:D40"/>
    <mergeCell ref="A41:A42"/>
    <mergeCell ref="B41:B42"/>
    <mergeCell ref="C41:C42"/>
    <mergeCell ref="D41:D42"/>
    <mergeCell ref="E41:E42"/>
    <mergeCell ref="F41:F42"/>
    <mergeCell ref="G41:H41"/>
    <mergeCell ref="I41:J41"/>
    <mergeCell ref="N30:N31"/>
    <mergeCell ref="E30:E31"/>
    <mergeCell ref="A9:A10"/>
    <mergeCell ref="B9:B10"/>
    <mergeCell ref="C9:C10"/>
    <mergeCell ref="D9:D10"/>
    <mergeCell ref="E9:E10"/>
    <mergeCell ref="A1:O1"/>
    <mergeCell ref="A3:O3"/>
    <mergeCell ref="E12:E21"/>
    <mergeCell ref="G24:I24"/>
    <mergeCell ref="F9:F10"/>
    <mergeCell ref="G9:G10"/>
    <mergeCell ref="H9:I9"/>
    <mergeCell ref="O9:O10"/>
    <mergeCell ref="J23:N23"/>
    <mergeCell ref="J9:K9"/>
    <mergeCell ref="L9:M9"/>
    <mergeCell ref="N9:N10"/>
    <mergeCell ref="N12:N21"/>
    <mergeCell ref="O12:O21"/>
    <mergeCell ref="K12:K21"/>
    <mergeCell ref="M12:M21"/>
    <mergeCell ref="I12:I21"/>
    <mergeCell ref="F12:F21"/>
    <mergeCell ref="G12:G21"/>
    <mergeCell ref="A132:O132"/>
    <mergeCell ref="L138:M138"/>
    <mergeCell ref="A138:A139"/>
    <mergeCell ref="B138:B139"/>
    <mergeCell ref="C138:D139"/>
    <mergeCell ref="E138:E139"/>
    <mergeCell ref="F138:F139"/>
    <mergeCell ref="F30:F31"/>
    <mergeCell ref="G30:H30"/>
    <mergeCell ref="I30:J30"/>
    <mergeCell ref="K30:L30"/>
    <mergeCell ref="M30:M31"/>
    <mergeCell ref="J79:J80"/>
    <mergeCell ref="L58:L67"/>
    <mergeCell ref="J58:J67"/>
    <mergeCell ref="E68:E78"/>
    <mergeCell ref="L79:L80"/>
    <mergeCell ref="H79:H80"/>
    <mergeCell ref="F68:F78"/>
    <mergeCell ref="E79:E80"/>
    <mergeCell ref="F79:F80"/>
    <mergeCell ref="H68:H78"/>
    <mergeCell ref="J68:J78"/>
    <mergeCell ref="I55:J55"/>
    <mergeCell ref="O610:O617"/>
    <mergeCell ref="O618:O621"/>
    <mergeCell ref="F610:F617"/>
    <mergeCell ref="G610:G617"/>
    <mergeCell ref="A660:O660"/>
    <mergeCell ref="A202:O202"/>
    <mergeCell ref="A203:G203"/>
    <mergeCell ref="M212:M216"/>
    <mergeCell ref="O212:O216"/>
    <mergeCell ref="M543:M551"/>
    <mergeCell ref="O543:O551"/>
    <mergeCell ref="C542:D542"/>
    <mergeCell ref="F543:F551"/>
    <mergeCell ref="G543:G551"/>
    <mergeCell ref="I543:I551"/>
    <mergeCell ref="A392:A397"/>
    <mergeCell ref="H307:H309"/>
    <mergeCell ref="H375:H381"/>
    <mergeCell ref="A384:A386"/>
    <mergeCell ref="A252:N252"/>
    <mergeCell ref="A253:A254"/>
    <mergeCell ref="B253:B254"/>
    <mergeCell ref="C253:C254"/>
    <mergeCell ref="D253:D254"/>
  </mergeCells>
  <pageMargins left="0.23622047244094491" right="0.23622047244094491" top="0.74803149606299213" bottom="0.74803149606299213" header="0.31496062992125984" footer="0.31496062992125984"/>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92"/>
  <sheetViews>
    <sheetView zoomScaleNormal="100" workbookViewId="0">
      <selection activeCell="A2" sqref="A2:N2"/>
    </sheetView>
  </sheetViews>
  <sheetFormatPr defaultRowHeight="15"/>
  <cols>
    <col min="1" max="1" width="4.42578125" customWidth="1"/>
    <col min="2" max="2" width="28.42578125" customWidth="1"/>
    <col min="6" max="6" width="11.7109375" customWidth="1"/>
    <col min="13" max="13" width="18" style="21" customWidth="1"/>
    <col min="14" max="14" width="11.5703125" customWidth="1"/>
  </cols>
  <sheetData>
    <row r="1" spans="1:15" ht="18.75">
      <c r="A1" s="3324" t="s">
        <v>661</v>
      </c>
      <c r="B1" s="3324"/>
      <c r="C1" s="3324"/>
      <c r="D1" s="3324"/>
      <c r="E1" s="3324"/>
      <c r="F1" s="3324"/>
      <c r="G1" s="3324"/>
      <c r="H1" s="3324"/>
      <c r="I1" s="3324"/>
      <c r="J1" s="3324"/>
      <c r="K1" s="3324"/>
      <c r="L1" s="3324"/>
      <c r="M1" s="3324"/>
      <c r="N1" s="3324"/>
    </row>
    <row r="2" spans="1:15" ht="18.75">
      <c r="A2" s="3324" t="s">
        <v>2961</v>
      </c>
      <c r="B2" s="3324"/>
      <c r="C2" s="3324"/>
      <c r="D2" s="3324"/>
      <c r="E2" s="3324"/>
      <c r="F2" s="3324"/>
      <c r="G2" s="3324"/>
      <c r="H2" s="3324"/>
      <c r="I2" s="3324"/>
      <c r="J2" s="3324"/>
      <c r="K2" s="3324"/>
      <c r="L2" s="3324"/>
      <c r="M2" s="3324"/>
      <c r="N2" s="3324"/>
    </row>
    <row r="3" spans="1:15">
      <c r="A3" s="3325"/>
      <c r="B3" s="3325"/>
      <c r="C3" s="3325"/>
      <c r="D3" s="3325"/>
      <c r="E3" s="3325"/>
      <c r="F3" s="3325"/>
      <c r="G3" s="3325"/>
      <c r="H3" s="3325"/>
      <c r="I3" s="3325"/>
      <c r="J3" s="3325"/>
      <c r="K3" s="3325"/>
      <c r="L3" s="3325"/>
      <c r="M3" s="3325"/>
      <c r="N3" s="3325"/>
    </row>
    <row r="4" spans="1:15" ht="30.75" customHeight="1">
      <c r="A4" s="3332" t="s">
        <v>54</v>
      </c>
      <c r="B4" s="447" t="s">
        <v>55</v>
      </c>
      <c r="C4" s="3332" t="s">
        <v>5</v>
      </c>
      <c r="D4" s="3333" t="s">
        <v>57</v>
      </c>
      <c r="E4" s="3332" t="s">
        <v>7</v>
      </c>
      <c r="F4" s="3332" t="s">
        <v>58</v>
      </c>
      <c r="G4" s="3332" t="s">
        <v>9</v>
      </c>
      <c r="H4" s="3332"/>
      <c r="I4" s="3332" t="s">
        <v>10</v>
      </c>
      <c r="J4" s="3332"/>
      <c r="K4" s="3332" t="s">
        <v>11</v>
      </c>
      <c r="L4" s="3332"/>
      <c r="M4" s="3332" t="s">
        <v>12</v>
      </c>
      <c r="N4" s="3332" t="s">
        <v>59</v>
      </c>
    </row>
    <row r="5" spans="1:15" ht="21" customHeight="1">
      <c r="A5" s="3332"/>
      <c r="B5" s="444" t="s">
        <v>60</v>
      </c>
      <c r="C5" s="3332"/>
      <c r="D5" s="3333"/>
      <c r="E5" s="3334"/>
      <c r="F5" s="3332"/>
      <c r="G5" s="449" t="s">
        <v>28</v>
      </c>
      <c r="H5" s="444" t="s">
        <v>15</v>
      </c>
      <c r="I5" s="444" t="s">
        <v>28</v>
      </c>
      <c r="J5" s="444" t="s">
        <v>15</v>
      </c>
      <c r="K5" s="449" t="s">
        <v>28</v>
      </c>
      <c r="L5" s="444" t="s">
        <v>15</v>
      </c>
      <c r="M5" s="3332"/>
      <c r="N5" s="3332"/>
    </row>
    <row r="6" spans="1:15" ht="15.75" thickBot="1">
      <c r="A6" s="450">
        <v>1</v>
      </c>
      <c r="B6" s="450">
        <v>2</v>
      </c>
      <c r="C6" s="450">
        <v>3</v>
      </c>
      <c r="D6" s="450">
        <v>4</v>
      </c>
      <c r="E6" s="450">
        <v>6</v>
      </c>
      <c r="F6" s="450">
        <v>7</v>
      </c>
      <c r="G6" s="450">
        <v>8</v>
      </c>
      <c r="H6" s="450">
        <v>9</v>
      </c>
      <c r="I6" s="450">
        <v>10</v>
      </c>
      <c r="J6" s="450">
        <v>11</v>
      </c>
      <c r="K6" s="450">
        <v>12</v>
      </c>
      <c r="L6" s="450">
        <v>13</v>
      </c>
      <c r="M6" s="450">
        <v>14</v>
      </c>
      <c r="N6" s="450">
        <v>15</v>
      </c>
    </row>
    <row r="7" spans="1:15">
      <c r="A7" s="2174" t="s">
        <v>152</v>
      </c>
      <c r="B7" s="3329" t="s">
        <v>662</v>
      </c>
      <c r="C7" s="3330"/>
      <c r="D7" s="3330"/>
      <c r="E7" s="3330"/>
      <c r="F7" s="3330"/>
      <c r="G7" s="3330"/>
      <c r="H7" s="3330"/>
      <c r="I7" s="3330"/>
      <c r="J7" s="3330"/>
      <c r="K7" s="3330"/>
      <c r="L7" s="3330"/>
      <c r="M7" s="3330"/>
      <c r="N7" s="3331"/>
      <c r="O7" s="104"/>
    </row>
    <row r="8" spans="1:15" ht="336.75" thickBot="1">
      <c r="A8" s="451"/>
      <c r="B8" s="452" t="s">
        <v>663</v>
      </c>
      <c r="C8" s="453" t="s">
        <v>160</v>
      </c>
      <c r="D8" s="454">
        <v>415</v>
      </c>
      <c r="E8" s="455">
        <v>44403</v>
      </c>
      <c r="F8" s="455">
        <v>44677</v>
      </c>
      <c r="G8" s="456">
        <v>0.73</v>
      </c>
      <c r="H8" s="457">
        <v>300</v>
      </c>
      <c r="I8" s="458"/>
      <c r="J8" s="454"/>
      <c r="K8" s="459">
        <v>0.73</v>
      </c>
      <c r="L8" s="454">
        <v>300</v>
      </c>
      <c r="M8" s="460" t="s">
        <v>1334</v>
      </c>
      <c r="N8" s="461" t="s">
        <v>245</v>
      </c>
      <c r="O8" s="104"/>
    </row>
    <row r="9" spans="1:15">
      <c r="A9" s="2175" t="s">
        <v>154</v>
      </c>
      <c r="B9" s="3326" t="s">
        <v>664</v>
      </c>
      <c r="C9" s="3327"/>
      <c r="D9" s="3327"/>
      <c r="E9" s="3327"/>
      <c r="F9" s="3327"/>
      <c r="G9" s="3327"/>
      <c r="H9" s="3327"/>
      <c r="I9" s="3327"/>
      <c r="J9" s="3327"/>
      <c r="K9" s="3327"/>
      <c r="L9" s="3327"/>
      <c r="M9" s="3327"/>
      <c r="N9" s="3328"/>
      <c r="O9" s="104"/>
    </row>
    <row r="10" spans="1:15" ht="124.5" thickBot="1">
      <c r="A10" s="451"/>
      <c r="B10" s="452" t="s">
        <v>665</v>
      </c>
      <c r="C10" s="453" t="s">
        <v>160</v>
      </c>
      <c r="D10" s="454">
        <v>586.36</v>
      </c>
      <c r="E10" s="455">
        <v>44305</v>
      </c>
      <c r="F10" s="455">
        <v>44865</v>
      </c>
      <c r="G10" s="459">
        <v>1</v>
      </c>
      <c r="H10" s="454">
        <v>200</v>
      </c>
      <c r="I10" s="458"/>
      <c r="J10" s="454"/>
      <c r="K10" s="459">
        <v>1</v>
      </c>
      <c r="L10" s="454">
        <v>200</v>
      </c>
      <c r="M10" s="462" t="s">
        <v>766</v>
      </c>
      <c r="N10" s="461" t="s">
        <v>201</v>
      </c>
      <c r="O10" s="104"/>
    </row>
    <row r="11" spans="1:15">
      <c r="A11" s="2174" t="s">
        <v>156</v>
      </c>
      <c r="B11" s="3326" t="s">
        <v>1903</v>
      </c>
      <c r="C11" s="3327"/>
      <c r="D11" s="3327"/>
      <c r="E11" s="3327"/>
      <c r="F11" s="3327"/>
      <c r="G11" s="3327"/>
      <c r="H11" s="3327"/>
      <c r="I11" s="3327"/>
      <c r="J11" s="3327"/>
      <c r="K11" s="3327"/>
      <c r="L11" s="3327"/>
      <c r="M11" s="3327"/>
      <c r="N11" s="3328"/>
      <c r="O11" s="104"/>
    </row>
    <row r="12" spans="1:15" ht="39" thickBot="1">
      <c r="A12" s="451"/>
      <c r="B12" s="452" t="s">
        <v>1904</v>
      </c>
      <c r="C12" s="453" t="s">
        <v>160</v>
      </c>
      <c r="D12" s="463">
        <v>757.56</v>
      </c>
      <c r="E12" s="464" t="s">
        <v>2435</v>
      </c>
      <c r="F12" s="465" t="s">
        <v>1905</v>
      </c>
      <c r="G12" s="459">
        <v>1</v>
      </c>
      <c r="H12" s="466">
        <v>750.57</v>
      </c>
      <c r="I12" s="467"/>
      <c r="J12" s="468"/>
      <c r="K12" s="459">
        <v>1</v>
      </c>
      <c r="L12" s="463">
        <v>750.57</v>
      </c>
      <c r="M12" s="457" t="s">
        <v>131</v>
      </c>
      <c r="N12" s="461" t="s">
        <v>1906</v>
      </c>
      <c r="O12" s="104"/>
    </row>
    <row r="13" spans="1:15" ht="39" thickBot="1">
      <c r="A13" s="2176" t="s">
        <v>157</v>
      </c>
      <c r="B13" s="470" t="s">
        <v>767</v>
      </c>
      <c r="C13" s="471" t="s">
        <v>160</v>
      </c>
      <c r="D13" s="472">
        <v>1170</v>
      </c>
      <c r="E13" s="473">
        <v>45840</v>
      </c>
      <c r="F13" s="473">
        <v>46055</v>
      </c>
      <c r="G13" s="474">
        <v>1</v>
      </c>
      <c r="H13" s="471">
        <v>1147.03</v>
      </c>
      <c r="I13" s="475">
        <v>0</v>
      </c>
      <c r="J13" s="471">
        <v>7.46</v>
      </c>
      <c r="K13" s="475">
        <v>1</v>
      </c>
      <c r="L13" s="471">
        <f>H13+J13</f>
        <v>1154.49</v>
      </c>
      <c r="M13" s="476" t="s">
        <v>131</v>
      </c>
      <c r="N13" s="477" t="s">
        <v>201</v>
      </c>
      <c r="O13" s="469">
        <v>108.80999999999995</v>
      </c>
    </row>
    <row r="14" spans="1:15">
      <c r="A14" s="2174" t="s">
        <v>158</v>
      </c>
      <c r="B14" s="3337" t="s">
        <v>1337</v>
      </c>
      <c r="C14" s="3337"/>
      <c r="D14" s="3337"/>
      <c r="E14" s="3337"/>
      <c r="F14" s="3337"/>
      <c r="G14" s="3337"/>
      <c r="H14" s="3337"/>
      <c r="I14" s="3337"/>
      <c r="J14" s="3337"/>
      <c r="K14" s="3337"/>
      <c r="L14" s="3337"/>
      <c r="M14" s="3337"/>
      <c r="N14" s="3338"/>
      <c r="O14" s="469">
        <v>0</v>
      </c>
    </row>
    <row r="15" spans="1:15">
      <c r="A15" s="3339"/>
      <c r="B15" s="478" t="s">
        <v>153</v>
      </c>
      <c r="C15" s="441" t="s">
        <v>17</v>
      </c>
      <c r="D15" s="479">
        <v>13.983192391999999</v>
      </c>
      <c r="E15" s="3340" t="s">
        <v>1393</v>
      </c>
      <c r="F15" s="3340" t="s">
        <v>1394</v>
      </c>
      <c r="G15" s="480">
        <v>1</v>
      </c>
      <c r="H15" s="3341">
        <v>110.3</v>
      </c>
      <c r="I15" s="481" t="s">
        <v>347</v>
      </c>
      <c r="J15" s="3341"/>
      <c r="K15" s="482">
        <v>1</v>
      </c>
      <c r="L15" s="3335">
        <v>110.3</v>
      </c>
      <c r="M15" s="441" t="s">
        <v>52</v>
      </c>
      <c r="N15" s="3336" t="s">
        <v>201</v>
      </c>
      <c r="O15" s="469">
        <v>-96.316807608000005</v>
      </c>
    </row>
    <row r="16" spans="1:15">
      <c r="A16" s="3339"/>
      <c r="B16" s="478" t="s">
        <v>1018</v>
      </c>
      <c r="C16" s="441" t="s">
        <v>17</v>
      </c>
      <c r="D16" s="479">
        <v>22.433986743999998</v>
      </c>
      <c r="E16" s="3340"/>
      <c r="F16" s="3340"/>
      <c r="G16" s="480"/>
      <c r="H16" s="3341"/>
      <c r="I16" s="441"/>
      <c r="J16" s="3341"/>
      <c r="K16" s="482"/>
      <c r="L16" s="3335"/>
      <c r="M16" s="441" t="s">
        <v>602</v>
      </c>
      <c r="N16" s="3336"/>
      <c r="O16" s="469">
        <v>22.433986743999998</v>
      </c>
    </row>
    <row r="17" spans="1:15">
      <c r="A17" s="3339"/>
      <c r="B17" s="478" t="s">
        <v>523</v>
      </c>
      <c r="C17" s="441" t="s">
        <v>169</v>
      </c>
      <c r="D17" s="483">
        <v>68.871597600000001</v>
      </c>
      <c r="E17" s="3340"/>
      <c r="F17" s="3340"/>
      <c r="G17" s="480"/>
      <c r="H17" s="3341"/>
      <c r="I17" s="441"/>
      <c r="J17" s="3341"/>
      <c r="K17" s="482"/>
      <c r="L17" s="3335"/>
      <c r="M17" s="441" t="s">
        <v>602</v>
      </c>
      <c r="N17" s="3336"/>
      <c r="O17" s="367"/>
    </row>
    <row r="18" spans="1:15">
      <c r="A18" s="3339"/>
      <c r="B18" s="484" t="s">
        <v>961</v>
      </c>
      <c r="C18" s="441"/>
      <c r="D18" s="485"/>
      <c r="E18" s="3340"/>
      <c r="F18" s="3340"/>
      <c r="G18" s="441"/>
      <c r="H18" s="3341"/>
      <c r="I18" s="441"/>
      <c r="J18" s="3341"/>
      <c r="K18" s="103"/>
      <c r="L18" s="3335"/>
      <c r="M18" s="441" t="s">
        <v>155</v>
      </c>
      <c r="N18" s="3336"/>
      <c r="O18" s="367"/>
    </row>
    <row r="19" spans="1:15">
      <c r="A19" s="3339"/>
      <c r="B19" s="486" t="s">
        <v>159</v>
      </c>
      <c r="C19" s="441" t="s">
        <v>160</v>
      </c>
      <c r="D19" s="485">
        <v>94.199071199999992</v>
      </c>
      <c r="E19" s="3340"/>
      <c r="F19" s="3340"/>
      <c r="G19" s="480">
        <v>0.95</v>
      </c>
      <c r="H19" s="3341"/>
      <c r="I19" s="481">
        <v>0</v>
      </c>
      <c r="J19" s="3341"/>
      <c r="K19" s="482">
        <v>0.95</v>
      </c>
      <c r="L19" s="3335"/>
      <c r="M19" s="441" t="s">
        <v>155</v>
      </c>
      <c r="N19" s="3336"/>
      <c r="O19" s="367"/>
    </row>
    <row r="20" spans="1:15">
      <c r="A20" s="3339"/>
      <c r="B20" s="486" t="s">
        <v>1019</v>
      </c>
      <c r="C20" s="441" t="s">
        <v>160</v>
      </c>
      <c r="D20" s="485">
        <v>75.510863999999998</v>
      </c>
      <c r="E20" s="3340"/>
      <c r="F20" s="3340"/>
      <c r="G20" s="480">
        <v>0.95</v>
      </c>
      <c r="H20" s="3341"/>
      <c r="I20" s="481">
        <v>0</v>
      </c>
      <c r="J20" s="3341"/>
      <c r="K20" s="482">
        <v>0.95000000000000007</v>
      </c>
      <c r="L20" s="3335"/>
      <c r="M20" s="441" t="s">
        <v>155</v>
      </c>
      <c r="N20" s="3336"/>
      <c r="O20" s="367"/>
    </row>
    <row r="21" spans="1:15" ht="25.5">
      <c r="A21" s="3339"/>
      <c r="B21" s="478" t="s">
        <v>1020</v>
      </c>
      <c r="C21" s="441" t="s">
        <v>160</v>
      </c>
      <c r="D21" s="479">
        <v>125</v>
      </c>
      <c r="E21" s="3340"/>
      <c r="F21" s="3340"/>
      <c r="G21" s="480">
        <v>0.7</v>
      </c>
      <c r="H21" s="3341"/>
      <c r="I21" s="481">
        <v>0.1</v>
      </c>
      <c r="J21" s="3341"/>
      <c r="K21" s="482">
        <v>0.8</v>
      </c>
      <c r="L21" s="3335"/>
      <c r="M21" s="441" t="s">
        <v>155</v>
      </c>
      <c r="N21" s="3336"/>
      <c r="O21" s="367"/>
    </row>
    <row r="22" spans="1:15" ht="15.75" thickBot="1">
      <c r="A22" s="487"/>
      <c r="B22" s="488" t="s">
        <v>512</v>
      </c>
      <c r="C22" s="489"/>
      <c r="D22" s="490">
        <v>399.99871193599995</v>
      </c>
      <c r="E22" s="491"/>
      <c r="F22" s="491"/>
      <c r="G22" s="459"/>
      <c r="H22" s="489"/>
      <c r="I22" s="492"/>
      <c r="J22" s="489"/>
      <c r="K22" s="459"/>
      <c r="L22" s="489"/>
      <c r="M22" s="489"/>
      <c r="N22" s="493"/>
      <c r="O22" s="494"/>
    </row>
    <row r="23" spans="1:15" ht="39" thickBot="1">
      <c r="A23" s="2176" t="s">
        <v>161</v>
      </c>
      <c r="B23" s="496" t="s">
        <v>1338</v>
      </c>
      <c r="C23" s="497" t="s">
        <v>160</v>
      </c>
      <c r="D23" s="498">
        <v>2231.39</v>
      </c>
      <c r="E23" s="499">
        <v>45764</v>
      </c>
      <c r="F23" s="499">
        <v>45947</v>
      </c>
      <c r="G23" s="474">
        <v>0.96</v>
      </c>
      <c r="H23" s="497">
        <v>2018.81</v>
      </c>
      <c r="I23" s="937">
        <v>0.04</v>
      </c>
      <c r="J23" s="497">
        <v>100.36</v>
      </c>
      <c r="K23" s="938">
        <f>G23+I23</f>
        <v>1</v>
      </c>
      <c r="L23" s="471">
        <f>H23+J23</f>
        <v>2119.17</v>
      </c>
      <c r="M23" s="497" t="s">
        <v>131</v>
      </c>
      <c r="N23" s="500" t="s">
        <v>66</v>
      </c>
      <c r="O23" s="104"/>
    </row>
    <row r="24" spans="1:15" ht="64.5" thickBot="1">
      <c r="A24" s="2177" t="s">
        <v>163</v>
      </c>
      <c r="B24" s="501" t="s">
        <v>1395</v>
      </c>
      <c r="C24" s="502" t="s">
        <v>160</v>
      </c>
      <c r="D24" s="503">
        <v>262.29000000000002</v>
      </c>
      <c r="E24" s="504">
        <v>46018</v>
      </c>
      <c r="F24" s="504">
        <v>46169</v>
      </c>
      <c r="G24" s="505">
        <v>0.98</v>
      </c>
      <c r="H24" s="502">
        <v>182.73</v>
      </c>
      <c r="I24" s="506">
        <v>3.0000000000000001E-3</v>
      </c>
      <c r="J24" s="502">
        <v>12.19</v>
      </c>
      <c r="K24" s="2173">
        <f>G24+I24</f>
        <v>0.98299999999999998</v>
      </c>
      <c r="L24" s="471">
        <f>H24+J24</f>
        <v>194.92</v>
      </c>
      <c r="M24" s="502" t="s">
        <v>155</v>
      </c>
      <c r="N24" s="443" t="s">
        <v>1335</v>
      </c>
      <c r="O24" s="104"/>
    </row>
    <row r="25" spans="1:15">
      <c r="A25" s="2174" t="s">
        <v>164</v>
      </c>
      <c r="B25" s="3337" t="s">
        <v>1654</v>
      </c>
      <c r="C25" s="3337"/>
      <c r="D25" s="3337"/>
      <c r="E25" s="3337"/>
      <c r="F25" s="3337"/>
      <c r="G25" s="3337"/>
      <c r="H25" s="3337"/>
      <c r="I25" s="3337"/>
      <c r="J25" s="3337"/>
      <c r="K25" s="3337"/>
      <c r="L25" s="3337"/>
      <c r="M25" s="3337"/>
      <c r="N25" s="3343" t="s">
        <v>66</v>
      </c>
      <c r="O25" s="104"/>
    </row>
    <row r="26" spans="1:15" ht="25.5">
      <c r="A26" s="2178">
        <v>1</v>
      </c>
      <c r="B26" s="478" t="s">
        <v>1655</v>
      </c>
      <c r="C26" s="441" t="s">
        <v>17</v>
      </c>
      <c r="D26" s="479">
        <v>80.437748976000009</v>
      </c>
      <c r="E26" s="3345">
        <v>46084</v>
      </c>
      <c r="F26" s="3345">
        <v>46084</v>
      </c>
      <c r="G26" s="480">
        <v>0.45</v>
      </c>
      <c r="H26" s="441"/>
      <c r="I26" s="480"/>
      <c r="J26" s="441"/>
      <c r="K26" s="482">
        <v>0.45</v>
      </c>
      <c r="L26" s="103"/>
      <c r="M26" s="441" t="s">
        <v>155</v>
      </c>
      <c r="N26" s="3336"/>
      <c r="O26" s="104"/>
    </row>
    <row r="27" spans="1:15" ht="38.25">
      <c r="A27" s="440">
        <v>2</v>
      </c>
      <c r="B27" s="478" t="s">
        <v>1656</v>
      </c>
      <c r="C27" s="441" t="s">
        <v>17</v>
      </c>
      <c r="D27" s="479">
        <v>269.85965000799996</v>
      </c>
      <c r="E27" s="3345"/>
      <c r="F27" s="3341"/>
      <c r="G27" s="480"/>
      <c r="H27" s="441"/>
      <c r="I27" s="480"/>
      <c r="J27" s="441"/>
      <c r="K27" s="482"/>
      <c r="L27" s="103"/>
      <c r="M27" s="441" t="s">
        <v>602</v>
      </c>
      <c r="N27" s="3336"/>
      <c r="O27" s="104"/>
    </row>
    <row r="28" spans="1:15" ht="51">
      <c r="A28" s="440">
        <v>3</v>
      </c>
      <c r="B28" s="478" t="s">
        <v>1657</v>
      </c>
      <c r="C28" s="441" t="s">
        <v>17</v>
      </c>
      <c r="D28" s="479">
        <v>16.092072463999997</v>
      </c>
      <c r="E28" s="3345"/>
      <c r="F28" s="3341"/>
      <c r="G28" s="480"/>
      <c r="H28" s="441"/>
      <c r="I28" s="480"/>
      <c r="J28" s="441"/>
      <c r="K28" s="482"/>
      <c r="L28" s="103"/>
      <c r="M28" s="441" t="s">
        <v>602</v>
      </c>
      <c r="N28" s="3336"/>
      <c r="O28" s="104"/>
    </row>
    <row r="29" spans="1:15">
      <c r="A29" s="440">
        <v>4</v>
      </c>
      <c r="B29" s="478" t="s">
        <v>524</v>
      </c>
      <c r="C29" s="441" t="s">
        <v>160</v>
      </c>
      <c r="D29" s="479">
        <v>77.325139839999991</v>
      </c>
      <c r="E29" s="3345"/>
      <c r="F29" s="3341"/>
      <c r="G29" s="480"/>
      <c r="H29" s="441"/>
      <c r="I29" s="480"/>
      <c r="J29" s="441"/>
      <c r="K29" s="482"/>
      <c r="L29" s="103"/>
      <c r="M29" s="441" t="s">
        <v>602</v>
      </c>
      <c r="N29" s="3336"/>
      <c r="O29" s="104"/>
    </row>
    <row r="30" spans="1:15">
      <c r="A30" s="440">
        <v>5</v>
      </c>
      <c r="B30" s="478" t="s">
        <v>522</v>
      </c>
      <c r="C30" s="441" t="s">
        <v>169</v>
      </c>
      <c r="D30" s="479">
        <v>56.2744</v>
      </c>
      <c r="E30" s="3345"/>
      <c r="F30" s="3341"/>
      <c r="G30" s="480"/>
      <c r="H30" s="441"/>
      <c r="I30" s="480"/>
      <c r="J30" s="441"/>
      <c r="K30" s="482"/>
      <c r="L30" s="103"/>
      <c r="M30" s="441" t="s">
        <v>602</v>
      </c>
      <c r="N30" s="3336"/>
      <c r="O30" s="104"/>
    </row>
    <row r="31" spans="1:15" ht="15.75" thickBot="1">
      <c r="A31" s="487"/>
      <c r="B31" s="488" t="s">
        <v>512</v>
      </c>
      <c r="C31" s="489"/>
      <c r="D31" s="490">
        <v>500</v>
      </c>
      <c r="E31" s="489"/>
      <c r="F31" s="489"/>
      <c r="G31" s="459"/>
      <c r="H31" s="489"/>
      <c r="I31" s="489"/>
      <c r="J31" s="489"/>
      <c r="K31" s="459"/>
      <c r="L31" s="489"/>
      <c r="M31" s="489"/>
      <c r="N31" s="3344"/>
      <c r="O31" s="495"/>
    </row>
    <row r="32" spans="1:15">
      <c r="A32" s="2174" t="s">
        <v>1907</v>
      </c>
      <c r="B32" s="3337" t="s">
        <v>1658</v>
      </c>
      <c r="C32" s="3337"/>
      <c r="D32" s="3337"/>
      <c r="E32" s="3337"/>
      <c r="F32" s="3337"/>
      <c r="G32" s="3337"/>
      <c r="H32" s="3337"/>
      <c r="I32" s="3337"/>
      <c r="J32" s="3337"/>
      <c r="K32" s="3337"/>
      <c r="L32" s="3337"/>
      <c r="M32" s="3337"/>
      <c r="N32" s="3343" t="s">
        <v>66</v>
      </c>
      <c r="O32" s="104"/>
    </row>
    <row r="33" spans="1:15">
      <c r="A33" s="440">
        <v>1</v>
      </c>
      <c r="B33" s="478" t="s">
        <v>153</v>
      </c>
      <c r="C33" s="441" t="s">
        <v>17</v>
      </c>
      <c r="D33" s="479">
        <v>108.2656224</v>
      </c>
      <c r="E33" s="3346" t="s">
        <v>2436</v>
      </c>
      <c r="F33" s="3345" t="s">
        <v>2437</v>
      </c>
      <c r="G33" s="480">
        <v>0.7</v>
      </c>
      <c r="H33" s="441"/>
      <c r="I33" s="480">
        <v>0</v>
      </c>
      <c r="J33" s="441"/>
      <c r="K33" s="482">
        <f>G33+I33</f>
        <v>0.7</v>
      </c>
      <c r="L33" s="103"/>
      <c r="M33" s="441" t="s">
        <v>155</v>
      </c>
      <c r="N33" s="3336"/>
      <c r="O33" s="104"/>
    </row>
    <row r="34" spans="1:15">
      <c r="A34" s="440">
        <v>2</v>
      </c>
      <c r="B34" s="478" t="s">
        <v>510</v>
      </c>
      <c r="C34" s="441" t="s">
        <v>169</v>
      </c>
      <c r="D34" s="479">
        <v>37.618047999999995</v>
      </c>
      <c r="E34" s="3347"/>
      <c r="F34" s="3341"/>
      <c r="G34" s="480">
        <v>0.1</v>
      </c>
      <c r="H34" s="441"/>
      <c r="I34" s="480">
        <v>0.1</v>
      </c>
      <c r="J34" s="441"/>
      <c r="K34" s="482">
        <f t="shared" ref="K34:K35" si="0">G34+I34</f>
        <v>0.2</v>
      </c>
      <c r="L34" s="103"/>
      <c r="M34" s="441" t="s">
        <v>602</v>
      </c>
      <c r="N34" s="3336"/>
      <c r="O34" s="104"/>
    </row>
    <row r="35" spans="1:15">
      <c r="A35" s="440">
        <v>3</v>
      </c>
      <c r="B35" s="478" t="s">
        <v>1659</v>
      </c>
      <c r="C35" s="441"/>
      <c r="D35" s="479">
        <v>64.117060800000004</v>
      </c>
      <c r="E35" s="3347"/>
      <c r="F35" s="3341"/>
      <c r="G35" s="480">
        <v>0.5</v>
      </c>
      <c r="H35" s="441"/>
      <c r="I35" s="480">
        <v>0.1</v>
      </c>
      <c r="J35" s="441"/>
      <c r="K35" s="482">
        <f t="shared" si="0"/>
        <v>0.6</v>
      </c>
      <c r="L35" s="103"/>
      <c r="M35" s="441" t="s">
        <v>155</v>
      </c>
      <c r="N35" s="3336"/>
      <c r="O35" s="104"/>
    </row>
    <row r="36" spans="1:15" ht="15.75" thickBot="1">
      <c r="A36" s="487"/>
      <c r="B36" s="488" t="s">
        <v>512</v>
      </c>
      <c r="C36" s="2160"/>
      <c r="D36" s="2169">
        <v>210.00073120000002</v>
      </c>
      <c r="E36" s="2160"/>
      <c r="F36" s="2160"/>
      <c r="G36" s="507"/>
      <c r="H36" s="2160"/>
      <c r="I36" s="2160"/>
      <c r="J36" s="2160"/>
      <c r="K36" s="507"/>
      <c r="L36" s="2160"/>
      <c r="M36" s="442"/>
      <c r="N36" s="3344"/>
      <c r="O36" s="495"/>
    </row>
    <row r="37" spans="1:15" ht="39" thickBot="1">
      <c r="A37" s="2179" t="s">
        <v>1908</v>
      </c>
      <c r="B37" s="2168" t="s">
        <v>2810</v>
      </c>
      <c r="C37" s="103"/>
      <c r="D37" s="509">
        <v>2300</v>
      </c>
      <c r="E37" s="441" t="s">
        <v>2811</v>
      </c>
      <c r="F37" s="441" t="s">
        <v>2812</v>
      </c>
      <c r="G37" s="482"/>
      <c r="H37" s="103"/>
      <c r="I37" s="103">
        <v>6</v>
      </c>
      <c r="J37" s="103"/>
      <c r="K37" s="482">
        <v>0.06</v>
      </c>
      <c r="L37" s="103"/>
      <c r="M37" s="441" t="s">
        <v>155</v>
      </c>
      <c r="N37" s="2167" t="s">
        <v>260</v>
      </c>
      <c r="O37" s="495"/>
    </row>
    <row r="38" spans="1:15">
      <c r="A38" s="2174" t="s">
        <v>1336</v>
      </c>
      <c r="B38" s="3329" t="s">
        <v>1660</v>
      </c>
      <c r="C38" s="3342"/>
      <c r="D38" s="3342"/>
      <c r="E38" s="3342"/>
      <c r="F38" s="3342"/>
      <c r="G38" s="3342"/>
      <c r="H38" s="3342"/>
      <c r="I38" s="3342"/>
      <c r="J38" s="3342"/>
      <c r="K38" s="3342"/>
      <c r="L38" s="3342"/>
      <c r="M38" s="3342"/>
      <c r="N38" s="3331"/>
      <c r="O38" s="104"/>
    </row>
    <row r="39" spans="1:15" ht="25.5">
      <c r="A39" s="290">
        <v>1</v>
      </c>
      <c r="B39" s="478" t="s">
        <v>1661</v>
      </c>
      <c r="C39" s="441"/>
      <c r="D39" s="479">
        <v>227.17</v>
      </c>
      <c r="E39" s="446" t="s">
        <v>1167</v>
      </c>
      <c r="F39" s="446" t="s">
        <v>1960</v>
      </c>
      <c r="G39" s="480">
        <v>0.73</v>
      </c>
      <c r="H39" s="441">
        <v>172.65</v>
      </c>
      <c r="I39" s="480">
        <v>0.23</v>
      </c>
      <c r="J39" s="441">
        <v>45.09</v>
      </c>
      <c r="K39" s="482">
        <f>G39+I39</f>
        <v>0.96</v>
      </c>
      <c r="L39" s="103">
        <f>H39+J39</f>
        <v>217.74</v>
      </c>
      <c r="M39" s="441" t="s">
        <v>200</v>
      </c>
      <c r="N39" s="441" t="s">
        <v>1335</v>
      </c>
      <c r="O39" s="104" t="s">
        <v>1909</v>
      </c>
    </row>
    <row r="40" spans="1:15">
      <c r="A40" s="441">
        <v>2</v>
      </c>
      <c r="B40" s="478" t="s">
        <v>1662</v>
      </c>
      <c r="C40" s="441"/>
      <c r="D40" s="479">
        <v>375.23</v>
      </c>
      <c r="E40" s="446" t="s">
        <v>2438</v>
      </c>
      <c r="F40" s="446" t="s">
        <v>2439</v>
      </c>
      <c r="G40" s="480">
        <v>0.25</v>
      </c>
      <c r="H40" s="441"/>
      <c r="I40" s="480">
        <v>0</v>
      </c>
      <c r="J40" s="441">
        <v>18.68</v>
      </c>
      <c r="K40" s="482">
        <f t="shared" ref="K40:K42" si="1">G40+I40</f>
        <v>0.25</v>
      </c>
      <c r="L40" s="103">
        <v>18.68</v>
      </c>
      <c r="M40" s="441" t="s">
        <v>155</v>
      </c>
      <c r="N40" s="441" t="s">
        <v>1335</v>
      </c>
      <c r="O40" s="104" t="s">
        <v>1910</v>
      </c>
    </row>
    <row r="41" spans="1:15" ht="38.25">
      <c r="A41" s="441">
        <v>3</v>
      </c>
      <c r="B41" s="203" t="s">
        <v>1663</v>
      </c>
      <c r="C41" s="441"/>
      <c r="D41" s="479">
        <v>17</v>
      </c>
      <c r="E41" s="446" t="s">
        <v>2438</v>
      </c>
      <c r="F41" s="446" t="s">
        <v>2440</v>
      </c>
      <c r="G41" s="480">
        <v>0.8</v>
      </c>
      <c r="H41" s="441"/>
      <c r="I41" s="480">
        <v>0.2</v>
      </c>
      <c r="J41" s="441"/>
      <c r="K41" s="482">
        <f t="shared" si="1"/>
        <v>1</v>
      </c>
      <c r="L41" s="103"/>
      <c r="M41" s="441" t="s">
        <v>155</v>
      </c>
      <c r="N41" s="441" t="s">
        <v>1335</v>
      </c>
    </row>
    <row r="42" spans="1:15" ht="25.5">
      <c r="A42" s="441">
        <v>4</v>
      </c>
      <c r="B42" s="203" t="s">
        <v>1664</v>
      </c>
      <c r="C42" s="441"/>
      <c r="D42" s="479">
        <v>20.47</v>
      </c>
      <c r="E42" s="446" t="s">
        <v>2438</v>
      </c>
      <c r="F42" s="446" t="s">
        <v>2440</v>
      </c>
      <c r="G42" s="480">
        <v>0.7</v>
      </c>
      <c r="H42" s="441"/>
      <c r="I42" s="480">
        <v>0</v>
      </c>
      <c r="J42" s="441"/>
      <c r="K42" s="482">
        <f t="shared" si="1"/>
        <v>0.7</v>
      </c>
      <c r="L42" s="103"/>
      <c r="M42" s="441" t="s">
        <v>155</v>
      </c>
      <c r="N42" s="441" t="s">
        <v>1335</v>
      </c>
    </row>
    <row r="43" spans="1:15">
      <c r="A43" s="103"/>
      <c r="B43" s="508" t="s">
        <v>512</v>
      </c>
      <c r="C43" s="103"/>
      <c r="D43" s="509">
        <v>639.87</v>
      </c>
      <c r="E43" s="446"/>
      <c r="F43" s="446"/>
      <c r="G43" s="480"/>
      <c r="H43" s="103"/>
      <c r="I43" s="480"/>
      <c r="J43" s="103"/>
      <c r="K43" s="482"/>
      <c r="L43" s="103"/>
      <c r="M43" s="103"/>
      <c r="N43" s="103"/>
    </row>
    <row r="44" spans="1:15">
      <c r="A44" s="445"/>
      <c r="B44" s="2172"/>
      <c r="C44" s="445"/>
      <c r="D44" s="2165"/>
      <c r="E44" s="2170"/>
      <c r="F44" s="2170"/>
      <c r="G44" s="2171"/>
      <c r="H44" s="445"/>
      <c r="I44" s="2171"/>
      <c r="J44" s="445"/>
      <c r="K44" s="2166"/>
      <c r="L44" s="445"/>
      <c r="M44" s="445"/>
      <c r="N44" s="445"/>
    </row>
    <row r="45" spans="1:15">
      <c r="A45" s="510"/>
      <c r="B45" s="511"/>
      <c r="C45" s="510"/>
      <c r="D45" s="512"/>
      <c r="E45" s="510"/>
      <c r="F45" s="510"/>
      <c r="G45" s="513"/>
      <c r="H45" s="510"/>
      <c r="I45" s="510"/>
      <c r="J45" s="510"/>
      <c r="K45" s="514"/>
      <c r="L45" s="445"/>
      <c r="M45" s="510"/>
      <c r="N45" s="510"/>
    </row>
    <row r="46" spans="1:15">
      <c r="A46" s="510"/>
      <c r="B46" s="511"/>
      <c r="C46" s="510"/>
      <c r="D46" s="512"/>
      <c r="E46" s="510"/>
      <c r="F46" s="510"/>
      <c r="G46" s="513"/>
      <c r="H46" s="510"/>
      <c r="I46" s="510"/>
      <c r="J46" s="510"/>
      <c r="K46" s="514"/>
      <c r="L46" s="445"/>
      <c r="M46" s="510"/>
      <c r="N46" s="510"/>
    </row>
    <row r="47" spans="1:15">
      <c r="A47" s="510"/>
      <c r="B47" s="511"/>
      <c r="C47" s="510"/>
      <c r="D47" s="512"/>
      <c r="E47" s="510"/>
      <c r="F47" s="510"/>
      <c r="G47" s="513"/>
      <c r="H47" s="510"/>
      <c r="I47" s="510"/>
      <c r="J47" s="510"/>
      <c r="K47" s="514"/>
      <c r="L47" s="445"/>
      <c r="M47" s="510"/>
      <c r="N47" s="510"/>
    </row>
    <row r="48" spans="1:15">
      <c r="A48" s="510"/>
      <c r="B48" s="511"/>
      <c r="C48" s="510"/>
      <c r="D48" s="512"/>
      <c r="E48" s="510"/>
      <c r="F48" s="510"/>
      <c r="G48" s="513"/>
      <c r="H48" s="510"/>
      <c r="I48" s="510"/>
      <c r="J48" s="510"/>
      <c r="K48" s="514"/>
      <c r="L48" s="445"/>
      <c r="M48" s="510"/>
      <c r="N48" s="510"/>
    </row>
    <row r="49" spans="1:14">
      <c r="A49" s="510"/>
      <c r="B49" s="511"/>
      <c r="C49" s="510"/>
      <c r="D49" s="512"/>
      <c r="E49" s="510"/>
      <c r="F49" s="510"/>
      <c r="G49" s="513"/>
      <c r="H49" s="510"/>
      <c r="I49" s="510"/>
      <c r="J49" s="510"/>
      <c r="K49" s="514"/>
      <c r="L49" s="445"/>
      <c r="M49" s="510"/>
      <c r="N49" s="510"/>
    </row>
    <row r="50" spans="1:14">
      <c r="A50" s="510"/>
      <c r="B50" s="511"/>
      <c r="C50" s="510"/>
      <c r="D50" s="512"/>
      <c r="E50" s="510"/>
      <c r="F50" s="510"/>
      <c r="G50" s="513"/>
      <c r="H50" s="510"/>
      <c r="I50" s="510"/>
      <c r="J50" s="510"/>
      <c r="K50" s="514"/>
      <c r="L50" s="445"/>
      <c r="M50" s="510"/>
      <c r="N50" s="510"/>
    </row>
    <row r="51" spans="1:14">
      <c r="A51" s="510"/>
      <c r="B51" s="511"/>
      <c r="C51" s="510"/>
      <c r="D51" s="512"/>
      <c r="E51" s="510"/>
      <c r="F51" s="510"/>
      <c r="G51" s="513"/>
      <c r="H51" s="510"/>
      <c r="I51" s="510"/>
      <c r="J51" s="510"/>
      <c r="K51" s="514"/>
      <c r="L51" s="445"/>
      <c r="M51" s="510"/>
      <c r="N51" s="510"/>
    </row>
    <row r="52" spans="1:14">
      <c r="A52" s="510"/>
      <c r="B52" s="511"/>
      <c r="C52" s="510"/>
      <c r="D52" s="512"/>
      <c r="E52" s="510"/>
      <c r="F52" s="510"/>
      <c r="G52" s="513"/>
      <c r="H52" s="510"/>
      <c r="I52" s="510"/>
      <c r="J52" s="510"/>
      <c r="K52" s="514"/>
      <c r="L52" s="445"/>
      <c r="M52" s="510"/>
      <c r="N52" s="510"/>
    </row>
    <row r="53" spans="1:14">
      <c r="A53" s="510"/>
      <c r="B53" s="511"/>
      <c r="C53" s="510"/>
      <c r="D53" s="512"/>
      <c r="E53" s="510"/>
      <c r="F53" s="510"/>
      <c r="G53" s="513"/>
      <c r="H53" s="510"/>
      <c r="I53" s="510"/>
      <c r="J53" s="510"/>
      <c r="K53" s="514"/>
      <c r="L53" s="445"/>
      <c r="M53" s="510"/>
      <c r="N53" s="510"/>
    </row>
    <row r="54" spans="1:14">
      <c r="A54" s="510"/>
      <c r="B54" s="511"/>
      <c r="C54" s="510"/>
      <c r="D54" s="512"/>
      <c r="E54" s="510"/>
      <c r="F54" s="510"/>
      <c r="G54" s="513"/>
      <c r="H54" s="510"/>
      <c r="I54" s="510"/>
      <c r="J54" s="510"/>
      <c r="K54" s="514"/>
      <c r="L54" s="445"/>
      <c r="M54" s="510"/>
      <c r="N54" s="510"/>
    </row>
    <row r="55" spans="1:14">
      <c r="A55" s="510"/>
      <c r="B55" s="511"/>
      <c r="C55" s="510"/>
      <c r="D55" s="512"/>
      <c r="E55" s="510"/>
      <c r="F55" s="510"/>
      <c r="G55" s="513"/>
      <c r="H55" s="510"/>
      <c r="I55" s="510"/>
      <c r="J55" s="510"/>
      <c r="K55" s="514"/>
      <c r="L55" s="445"/>
      <c r="M55" s="510"/>
      <c r="N55" s="510"/>
    </row>
    <row r="56" spans="1:14">
      <c r="A56" s="510"/>
      <c r="B56" s="511"/>
      <c r="C56" s="510"/>
      <c r="D56" s="512"/>
      <c r="E56" s="510"/>
      <c r="F56" s="510"/>
      <c r="G56" s="513"/>
      <c r="H56" s="510"/>
      <c r="I56" s="510"/>
      <c r="J56" s="510"/>
      <c r="K56" s="514"/>
      <c r="L56" s="445"/>
      <c r="M56" s="510"/>
      <c r="N56" s="510"/>
    </row>
    <row r="57" spans="1:14">
      <c r="A57" s="510"/>
      <c r="B57" s="511"/>
      <c r="C57" s="510"/>
      <c r="D57" s="512"/>
      <c r="E57" s="510"/>
      <c r="F57" s="510"/>
      <c r="G57" s="513"/>
      <c r="H57" s="510"/>
      <c r="I57" s="510"/>
      <c r="J57" s="510"/>
      <c r="K57" s="514"/>
      <c r="L57" s="445"/>
      <c r="M57" s="510"/>
      <c r="N57" s="510"/>
    </row>
    <row r="58" spans="1:14">
      <c r="A58" s="510"/>
      <c r="B58" s="511"/>
      <c r="C58" s="510"/>
      <c r="D58" s="512"/>
      <c r="E58" s="510"/>
      <c r="F58" s="510"/>
      <c r="G58" s="513"/>
      <c r="H58" s="510"/>
      <c r="I58" s="510"/>
      <c r="J58" s="510"/>
      <c r="K58" s="514"/>
      <c r="L58" s="445"/>
      <c r="M58" s="510"/>
      <c r="N58" s="510"/>
    </row>
    <row r="59" spans="1:14">
      <c r="A59" s="510"/>
      <c r="B59" s="511"/>
      <c r="C59" s="510"/>
      <c r="D59" s="512"/>
      <c r="E59" s="510"/>
      <c r="F59" s="510"/>
      <c r="G59" s="513"/>
      <c r="H59" s="510"/>
      <c r="I59" s="510"/>
      <c r="J59" s="510"/>
      <c r="K59" s="514"/>
      <c r="L59" s="445"/>
      <c r="M59" s="510"/>
      <c r="N59" s="510"/>
    </row>
    <row r="60" spans="1:14">
      <c r="A60" s="510"/>
      <c r="B60" s="511"/>
      <c r="C60" s="510"/>
      <c r="D60" s="512"/>
      <c r="E60" s="510"/>
      <c r="F60" s="510"/>
      <c r="G60" s="513"/>
      <c r="H60" s="510"/>
      <c r="I60" s="510"/>
      <c r="J60" s="510"/>
      <c r="K60" s="514"/>
      <c r="L60" s="445"/>
      <c r="M60" s="510"/>
      <c r="N60" s="510"/>
    </row>
    <row r="61" spans="1:14">
      <c r="A61" s="510"/>
      <c r="B61" s="511"/>
      <c r="C61" s="510"/>
      <c r="D61" s="512"/>
      <c r="E61" s="510"/>
      <c r="F61" s="510"/>
      <c r="G61" s="513"/>
      <c r="H61" s="510"/>
      <c r="I61" s="510"/>
      <c r="J61" s="510"/>
      <c r="K61" s="514"/>
      <c r="L61" s="445"/>
      <c r="M61" s="510"/>
      <c r="N61" s="510"/>
    </row>
    <row r="62" spans="1:14">
      <c r="A62" s="510"/>
      <c r="B62" s="511"/>
      <c r="C62" s="510"/>
      <c r="D62" s="512"/>
      <c r="E62" s="510"/>
      <c r="F62" s="510"/>
      <c r="G62" s="513"/>
      <c r="H62" s="510"/>
      <c r="I62" s="510"/>
      <c r="J62" s="510"/>
      <c r="K62" s="514"/>
      <c r="L62" s="445"/>
      <c r="M62" s="510"/>
      <c r="N62" s="510"/>
    </row>
    <row r="63" spans="1:14">
      <c r="A63" s="510"/>
      <c r="B63" s="511"/>
      <c r="C63" s="510"/>
      <c r="D63" s="512"/>
      <c r="E63" s="510"/>
      <c r="F63" s="510"/>
      <c r="G63" s="513"/>
      <c r="H63" s="510"/>
      <c r="I63" s="510"/>
      <c r="J63" s="510"/>
      <c r="K63" s="514"/>
      <c r="L63" s="445"/>
      <c r="M63" s="510"/>
      <c r="N63" s="510"/>
    </row>
    <row r="64" spans="1:14">
      <c r="A64" s="510"/>
      <c r="B64" s="511"/>
      <c r="C64" s="510"/>
      <c r="D64" s="512"/>
      <c r="E64" s="510"/>
      <c r="F64" s="510"/>
      <c r="G64" s="513"/>
      <c r="H64" s="510"/>
      <c r="I64" s="510"/>
      <c r="J64" s="510"/>
      <c r="K64" s="514"/>
      <c r="L64" s="445"/>
      <c r="M64" s="510"/>
      <c r="N64" s="510"/>
    </row>
    <row r="65" spans="1:14">
      <c r="A65" s="510"/>
      <c r="B65" s="511"/>
      <c r="C65" s="510"/>
      <c r="D65" s="512"/>
      <c r="E65" s="510"/>
      <c r="F65" s="510"/>
      <c r="G65" s="513"/>
      <c r="H65" s="510"/>
      <c r="I65" s="510"/>
      <c r="J65" s="510"/>
      <c r="K65" s="514"/>
      <c r="L65" s="445"/>
      <c r="M65" s="510"/>
      <c r="N65" s="510"/>
    </row>
    <row r="66" spans="1:14">
      <c r="A66" s="510"/>
      <c r="B66" s="511"/>
      <c r="C66" s="510"/>
      <c r="D66" s="512"/>
      <c r="E66" s="510"/>
      <c r="F66" s="510"/>
      <c r="G66" s="513"/>
      <c r="H66" s="510"/>
      <c r="I66" s="510"/>
      <c r="J66" s="510"/>
      <c r="K66" s="514"/>
      <c r="L66" s="445"/>
      <c r="M66" s="510"/>
      <c r="N66" s="510"/>
    </row>
    <row r="67" spans="1:14">
      <c r="A67" s="510"/>
      <c r="B67" s="511"/>
      <c r="C67" s="510"/>
      <c r="D67" s="512"/>
      <c r="E67" s="510"/>
      <c r="F67" s="510"/>
      <c r="G67" s="513"/>
      <c r="H67" s="510"/>
      <c r="I67" s="510"/>
      <c r="J67" s="510"/>
      <c r="K67" s="514"/>
      <c r="L67" s="445"/>
      <c r="M67" s="510"/>
      <c r="N67" s="510"/>
    </row>
    <row r="68" spans="1:14">
      <c r="A68" s="510"/>
      <c r="B68" s="511"/>
      <c r="C68" s="510"/>
      <c r="D68" s="512"/>
      <c r="E68" s="510"/>
      <c r="F68" s="510"/>
      <c r="G68" s="513"/>
      <c r="H68" s="510"/>
      <c r="I68" s="510"/>
      <c r="J68" s="510"/>
      <c r="K68" s="514"/>
      <c r="L68" s="445"/>
      <c r="M68" s="510"/>
      <c r="N68" s="510"/>
    </row>
    <row r="69" spans="1:14">
      <c r="A69" s="510"/>
      <c r="B69" s="511"/>
      <c r="C69" s="510"/>
      <c r="D69" s="512"/>
      <c r="E69" s="510"/>
      <c r="F69" s="510"/>
      <c r="G69" s="513"/>
      <c r="H69" s="510"/>
      <c r="I69" s="510"/>
      <c r="J69" s="510"/>
      <c r="K69" s="514"/>
      <c r="L69" s="445"/>
      <c r="M69" s="510"/>
      <c r="N69" s="510"/>
    </row>
    <row r="70" spans="1:14">
      <c r="A70" s="510"/>
      <c r="B70" s="511"/>
      <c r="C70" s="510"/>
      <c r="D70" s="512"/>
      <c r="E70" s="510"/>
      <c r="F70" s="510"/>
      <c r="G70" s="513"/>
      <c r="H70" s="510"/>
      <c r="I70" s="510"/>
      <c r="J70" s="510"/>
      <c r="K70" s="514"/>
      <c r="L70" s="445"/>
      <c r="M70" s="510"/>
      <c r="N70" s="510"/>
    </row>
    <row r="71" spans="1:14">
      <c r="A71" s="510"/>
      <c r="B71" s="511"/>
      <c r="C71" s="510"/>
      <c r="D71" s="512"/>
      <c r="E71" s="510"/>
      <c r="F71" s="510"/>
      <c r="G71" s="513"/>
      <c r="H71" s="510"/>
      <c r="I71" s="510"/>
      <c r="J71" s="510"/>
      <c r="K71" s="514"/>
      <c r="L71" s="445"/>
      <c r="M71" s="510"/>
      <c r="N71" s="510"/>
    </row>
    <row r="72" spans="1:14">
      <c r="A72" s="510"/>
      <c r="B72" s="511"/>
      <c r="C72" s="510"/>
      <c r="D72" s="512"/>
      <c r="E72" s="510"/>
      <c r="F72" s="510"/>
      <c r="G72" s="513"/>
      <c r="H72" s="510"/>
      <c r="I72" s="510"/>
      <c r="J72" s="510"/>
      <c r="K72" s="514"/>
      <c r="L72" s="445"/>
      <c r="M72" s="510"/>
      <c r="N72" s="510"/>
    </row>
    <row r="73" spans="1:14">
      <c r="A73" s="510"/>
      <c r="B73" s="511"/>
      <c r="C73" s="510"/>
      <c r="D73" s="512"/>
      <c r="E73" s="510"/>
      <c r="F73" s="510"/>
      <c r="G73" s="513"/>
      <c r="H73" s="510"/>
      <c r="I73" s="510"/>
      <c r="J73" s="510"/>
      <c r="K73" s="514"/>
      <c r="L73" s="445"/>
      <c r="M73" s="510"/>
      <c r="N73" s="510"/>
    </row>
    <row r="74" spans="1:14">
      <c r="A74" s="510"/>
      <c r="B74" s="511"/>
      <c r="C74" s="510"/>
      <c r="D74" s="512"/>
      <c r="E74" s="510"/>
      <c r="F74" s="510"/>
      <c r="G74" s="513"/>
      <c r="H74" s="510"/>
      <c r="I74" s="510"/>
      <c r="J74" s="510"/>
      <c r="K74" s="514"/>
      <c r="L74" s="445"/>
      <c r="M74" s="510"/>
      <c r="N74" s="510"/>
    </row>
    <row r="75" spans="1:14">
      <c r="A75" s="510"/>
      <c r="B75" s="511"/>
      <c r="C75" s="510"/>
      <c r="D75" s="512"/>
      <c r="E75" s="510"/>
      <c r="F75" s="510"/>
      <c r="G75" s="513"/>
      <c r="H75" s="510"/>
      <c r="I75" s="510"/>
      <c r="J75" s="510"/>
      <c r="K75" s="514"/>
      <c r="L75" s="445"/>
      <c r="M75" s="510"/>
      <c r="N75" s="510"/>
    </row>
    <row r="76" spans="1:14">
      <c r="A76" s="510"/>
      <c r="B76" s="511"/>
      <c r="C76" s="510"/>
      <c r="D76" s="512"/>
      <c r="E76" s="510"/>
      <c r="F76" s="510"/>
      <c r="G76" s="513"/>
      <c r="H76" s="510"/>
      <c r="I76" s="510"/>
      <c r="J76" s="510"/>
      <c r="K76" s="514"/>
      <c r="L76" s="445"/>
      <c r="M76" s="510"/>
      <c r="N76" s="510"/>
    </row>
    <row r="77" spans="1:14">
      <c r="A77" s="510"/>
      <c r="B77" s="511"/>
      <c r="C77" s="510"/>
      <c r="D77" s="512"/>
      <c r="E77" s="510"/>
      <c r="F77" s="510"/>
      <c r="G77" s="513"/>
      <c r="H77" s="510"/>
      <c r="I77" s="510"/>
      <c r="J77" s="510"/>
      <c r="K77" s="514"/>
      <c r="L77" s="445"/>
      <c r="M77" s="510"/>
      <c r="N77" s="510"/>
    </row>
    <row r="78" spans="1:14">
      <c r="A78" s="510"/>
      <c r="B78" s="511"/>
      <c r="C78" s="510"/>
      <c r="D78" s="512"/>
      <c r="E78" s="510"/>
      <c r="F78" s="510"/>
      <c r="G78" s="513"/>
      <c r="H78" s="510"/>
      <c r="I78" s="510"/>
      <c r="J78" s="510"/>
      <c r="K78" s="514"/>
      <c r="L78" s="445"/>
      <c r="M78" s="510"/>
      <c r="N78" s="510"/>
    </row>
    <row r="79" spans="1:14">
      <c r="A79" s="510"/>
      <c r="B79" s="511"/>
      <c r="C79" s="510"/>
      <c r="D79" s="512"/>
      <c r="E79" s="510"/>
      <c r="F79" s="510"/>
      <c r="G79" s="513"/>
      <c r="H79" s="510"/>
      <c r="I79" s="510"/>
      <c r="J79" s="510"/>
      <c r="K79" s="514"/>
      <c r="L79" s="445"/>
      <c r="M79" s="510"/>
      <c r="N79" s="510"/>
    </row>
    <row r="80" spans="1:14">
      <c r="A80" s="510"/>
      <c r="B80" s="511"/>
      <c r="C80" s="510"/>
      <c r="D80" s="512"/>
      <c r="E80" s="510"/>
      <c r="F80" s="510"/>
      <c r="G80" s="513"/>
      <c r="H80" s="510"/>
      <c r="I80" s="510"/>
      <c r="J80" s="510"/>
      <c r="K80" s="514"/>
      <c r="L80" s="445"/>
      <c r="M80" s="510"/>
      <c r="N80" s="510"/>
    </row>
    <row r="81" spans="1:14">
      <c r="A81" s="510"/>
      <c r="B81" s="511"/>
      <c r="C81" s="510"/>
      <c r="D81" s="512"/>
      <c r="E81" s="510"/>
      <c r="F81" s="510"/>
      <c r="G81" s="513"/>
      <c r="H81" s="510"/>
      <c r="I81" s="510"/>
      <c r="J81" s="510"/>
      <c r="K81" s="514"/>
      <c r="L81" s="445"/>
      <c r="M81" s="510"/>
      <c r="N81" s="510"/>
    </row>
    <row r="82" spans="1:14">
      <c r="A82" s="510"/>
      <c r="B82" s="511"/>
      <c r="C82" s="510"/>
      <c r="D82" s="512"/>
      <c r="E82" s="510"/>
      <c r="F82" s="510"/>
      <c r="G82" s="513"/>
      <c r="H82" s="510"/>
      <c r="I82" s="510"/>
      <c r="J82" s="510"/>
      <c r="K82" s="514"/>
      <c r="L82" s="445"/>
      <c r="M82" s="510"/>
      <c r="N82" s="510"/>
    </row>
    <row r="83" spans="1:14">
      <c r="A83" s="510"/>
      <c r="B83" s="511"/>
      <c r="C83" s="510"/>
      <c r="D83" s="512"/>
      <c r="E83" s="510"/>
      <c r="F83" s="510"/>
      <c r="G83" s="513"/>
      <c r="H83" s="510"/>
      <c r="I83" s="510"/>
      <c r="J83" s="510"/>
      <c r="K83" s="514"/>
      <c r="L83" s="445"/>
      <c r="M83" s="510"/>
      <c r="N83" s="510"/>
    </row>
    <row r="84" spans="1:14">
      <c r="A84" s="510"/>
      <c r="B84" s="511"/>
      <c r="C84" s="510"/>
      <c r="D84" s="512"/>
      <c r="E84" s="510"/>
      <c r="F84" s="510"/>
      <c r="G84" s="513"/>
      <c r="H84" s="510"/>
      <c r="I84" s="510"/>
      <c r="J84" s="510"/>
      <c r="K84" s="514"/>
      <c r="L84" s="445"/>
      <c r="M84" s="510"/>
      <c r="N84" s="510"/>
    </row>
    <row r="85" spans="1:14">
      <c r="A85" s="510"/>
      <c r="B85" s="511"/>
      <c r="C85" s="510"/>
      <c r="D85" s="512"/>
      <c r="E85" s="510"/>
      <c r="F85" s="510"/>
      <c r="G85" s="513"/>
      <c r="H85" s="510"/>
      <c r="I85" s="510"/>
      <c r="J85" s="510"/>
      <c r="K85" s="514"/>
      <c r="L85" s="445"/>
      <c r="M85" s="510"/>
      <c r="N85" s="510"/>
    </row>
    <row r="86" spans="1:14">
      <c r="A86" s="510"/>
      <c r="B86" s="511"/>
      <c r="C86" s="510"/>
      <c r="D86" s="512"/>
      <c r="E86" s="510"/>
      <c r="F86" s="510"/>
      <c r="G86" s="513"/>
      <c r="H86" s="510"/>
      <c r="I86" s="510"/>
      <c r="J86" s="510"/>
      <c r="K86" s="514"/>
      <c r="L86" s="445"/>
      <c r="M86" s="510"/>
      <c r="N86" s="510"/>
    </row>
    <row r="87" spans="1:14">
      <c r="A87" s="510"/>
      <c r="B87" s="511"/>
      <c r="C87" s="510"/>
      <c r="D87" s="512"/>
      <c r="E87" s="510"/>
      <c r="F87" s="510"/>
      <c r="G87" s="513"/>
      <c r="H87" s="510"/>
      <c r="I87" s="510"/>
      <c r="J87" s="510"/>
      <c r="K87" s="514"/>
      <c r="L87" s="445"/>
      <c r="M87" s="510"/>
      <c r="N87" s="510"/>
    </row>
    <row r="88" spans="1:14">
      <c r="A88" s="510"/>
      <c r="B88" s="511"/>
      <c r="C88" s="510"/>
      <c r="D88" s="512"/>
      <c r="E88" s="510"/>
      <c r="F88" s="510"/>
      <c r="G88" s="513"/>
      <c r="H88" s="510"/>
      <c r="I88" s="510"/>
      <c r="J88" s="510"/>
      <c r="K88" s="514"/>
      <c r="L88" s="445"/>
      <c r="M88" s="510"/>
      <c r="N88" s="510"/>
    </row>
    <row r="89" spans="1:14">
      <c r="A89" s="510"/>
      <c r="B89" s="511"/>
      <c r="C89" s="510"/>
      <c r="D89" s="512"/>
      <c r="E89" s="510"/>
      <c r="F89" s="510"/>
      <c r="G89" s="513"/>
      <c r="H89" s="510"/>
      <c r="I89" s="510"/>
      <c r="J89" s="510"/>
      <c r="K89" s="514"/>
      <c r="L89" s="445"/>
      <c r="M89" s="510"/>
      <c r="N89" s="510"/>
    </row>
    <row r="90" spans="1:14">
      <c r="A90" s="510"/>
      <c r="B90" s="511"/>
      <c r="C90" s="510"/>
      <c r="D90" s="512"/>
      <c r="E90" s="510"/>
      <c r="F90" s="510"/>
      <c r="G90" s="513"/>
      <c r="H90" s="510"/>
      <c r="I90" s="510"/>
      <c r="J90" s="510"/>
      <c r="K90" s="514"/>
      <c r="L90" s="445"/>
      <c r="M90" s="510"/>
      <c r="N90" s="510"/>
    </row>
    <row r="91" spans="1:14">
      <c r="A91" s="510"/>
      <c r="B91" s="511"/>
      <c r="C91" s="510"/>
      <c r="D91" s="512"/>
      <c r="E91" s="510"/>
      <c r="F91" s="510"/>
      <c r="G91" s="513"/>
      <c r="H91" s="510"/>
      <c r="I91" s="510"/>
      <c r="J91" s="510"/>
      <c r="K91" s="514"/>
      <c r="L91" s="445"/>
      <c r="M91" s="510"/>
      <c r="N91" s="510"/>
    </row>
    <row r="92" spans="1:14">
      <c r="A92" s="510"/>
      <c r="B92" s="511"/>
      <c r="C92" s="510"/>
      <c r="D92" s="512"/>
      <c r="E92" s="510"/>
      <c r="F92" s="510"/>
      <c r="G92" s="513"/>
      <c r="H92" s="510"/>
      <c r="I92" s="510"/>
      <c r="J92" s="510"/>
      <c r="K92" s="514"/>
      <c r="L92" s="445"/>
      <c r="M92" s="510"/>
      <c r="N92" s="510"/>
    </row>
    <row r="93" spans="1:14">
      <c r="A93" s="510"/>
      <c r="B93" s="511"/>
      <c r="C93" s="510"/>
      <c r="D93" s="512"/>
      <c r="E93" s="510"/>
      <c r="F93" s="510"/>
      <c r="G93" s="513"/>
      <c r="H93" s="510"/>
      <c r="I93" s="510"/>
      <c r="J93" s="510"/>
      <c r="K93" s="514"/>
      <c r="L93" s="445"/>
      <c r="M93" s="510"/>
      <c r="N93" s="510"/>
    </row>
    <row r="94" spans="1:14">
      <c r="A94" s="510"/>
      <c r="B94" s="511"/>
      <c r="C94" s="510"/>
      <c r="D94" s="512"/>
      <c r="E94" s="510"/>
      <c r="F94" s="510"/>
      <c r="G94" s="513"/>
      <c r="H94" s="510"/>
      <c r="I94" s="510"/>
      <c r="J94" s="510"/>
      <c r="K94" s="514"/>
      <c r="L94" s="445"/>
      <c r="M94" s="510"/>
      <c r="N94" s="510"/>
    </row>
    <row r="95" spans="1:14">
      <c r="A95" s="510"/>
      <c r="B95" s="511"/>
      <c r="C95" s="510"/>
      <c r="D95" s="512"/>
      <c r="E95" s="510"/>
      <c r="F95" s="510"/>
      <c r="G95" s="513"/>
      <c r="H95" s="510"/>
      <c r="I95" s="510"/>
      <c r="J95" s="510"/>
      <c r="K95" s="514"/>
      <c r="L95" s="445"/>
      <c r="M95" s="510"/>
      <c r="N95" s="510"/>
    </row>
    <row r="96" spans="1:14">
      <c r="A96" s="510"/>
      <c r="B96" s="511"/>
      <c r="C96" s="510"/>
      <c r="D96" s="512"/>
      <c r="E96" s="510"/>
      <c r="F96" s="510"/>
      <c r="G96" s="513"/>
      <c r="H96" s="510"/>
      <c r="I96" s="510"/>
      <c r="J96" s="510"/>
      <c r="K96" s="514"/>
      <c r="L96" s="445"/>
      <c r="M96" s="510"/>
      <c r="N96" s="510"/>
    </row>
    <row r="97" spans="1:14">
      <c r="A97" s="510"/>
      <c r="B97" s="511"/>
      <c r="C97" s="510"/>
      <c r="D97" s="512"/>
      <c r="E97" s="510"/>
      <c r="F97" s="510"/>
      <c r="G97" s="513"/>
      <c r="H97" s="510"/>
      <c r="I97" s="510"/>
      <c r="J97" s="510"/>
      <c r="K97" s="514"/>
      <c r="L97" s="445"/>
      <c r="M97" s="510"/>
      <c r="N97" s="510"/>
    </row>
    <row r="98" spans="1:14">
      <c r="A98" s="510"/>
      <c r="B98" s="511"/>
      <c r="C98" s="510"/>
      <c r="D98" s="512"/>
      <c r="E98" s="510"/>
      <c r="F98" s="510"/>
      <c r="G98" s="513"/>
      <c r="H98" s="510"/>
      <c r="I98" s="510"/>
      <c r="J98" s="510"/>
      <c r="K98" s="514"/>
      <c r="L98" s="445"/>
      <c r="M98" s="510"/>
      <c r="N98" s="510"/>
    </row>
    <row r="99" spans="1:14">
      <c r="A99" s="510"/>
      <c r="B99" s="511"/>
      <c r="C99" s="510"/>
      <c r="D99" s="512"/>
      <c r="E99" s="510"/>
      <c r="F99" s="510"/>
      <c r="G99" s="513"/>
      <c r="H99" s="510"/>
      <c r="I99" s="510"/>
      <c r="J99" s="510"/>
      <c r="K99" s="514"/>
      <c r="L99" s="445"/>
      <c r="M99" s="510"/>
      <c r="N99" s="510"/>
    </row>
    <row r="100" spans="1:14">
      <c r="A100" s="510"/>
      <c r="B100" s="511"/>
      <c r="C100" s="510"/>
      <c r="D100" s="512"/>
      <c r="E100" s="510"/>
      <c r="F100" s="510"/>
      <c r="G100" s="513"/>
      <c r="H100" s="510"/>
      <c r="I100" s="510"/>
      <c r="J100" s="510"/>
      <c r="K100" s="514"/>
      <c r="L100" s="445"/>
      <c r="M100" s="510"/>
      <c r="N100" s="510"/>
    </row>
    <row r="101" spans="1:14">
      <c r="A101" s="510"/>
      <c r="B101" s="511"/>
      <c r="C101" s="510"/>
      <c r="D101" s="512"/>
      <c r="E101" s="510"/>
      <c r="F101" s="510"/>
      <c r="G101" s="513"/>
      <c r="H101" s="510"/>
      <c r="I101" s="510"/>
      <c r="J101" s="510"/>
      <c r="K101" s="514"/>
      <c r="L101" s="445"/>
      <c r="M101" s="510"/>
      <c r="N101" s="510"/>
    </row>
    <row r="102" spans="1:14">
      <c r="A102" s="510"/>
      <c r="B102" s="511"/>
      <c r="C102" s="510"/>
      <c r="D102" s="512"/>
      <c r="E102" s="510"/>
      <c r="F102" s="510"/>
      <c r="G102" s="513"/>
      <c r="H102" s="510"/>
      <c r="I102" s="510"/>
      <c r="J102" s="510"/>
      <c r="K102" s="514"/>
      <c r="L102" s="445"/>
      <c r="M102" s="510"/>
      <c r="N102" s="510"/>
    </row>
    <row r="103" spans="1:14">
      <c r="A103" s="510"/>
      <c r="B103" s="511"/>
      <c r="C103" s="510"/>
      <c r="D103" s="512"/>
      <c r="E103" s="510"/>
      <c r="F103" s="510"/>
      <c r="G103" s="513"/>
      <c r="H103" s="510"/>
      <c r="I103" s="510"/>
      <c r="J103" s="510"/>
      <c r="K103" s="514"/>
      <c r="L103" s="445"/>
      <c r="M103" s="510"/>
      <c r="N103" s="510"/>
    </row>
    <row r="104" spans="1:14">
      <c r="A104" s="510"/>
      <c r="B104" s="511"/>
      <c r="C104" s="510"/>
      <c r="D104" s="512"/>
      <c r="E104" s="510"/>
      <c r="F104" s="510"/>
      <c r="G104" s="513"/>
      <c r="H104" s="510"/>
      <c r="I104" s="510"/>
      <c r="J104" s="510"/>
      <c r="K104" s="514"/>
      <c r="L104" s="445"/>
      <c r="M104" s="510"/>
      <c r="N104" s="510"/>
    </row>
    <row r="105" spans="1:14">
      <c r="A105" s="510"/>
      <c r="B105" s="511"/>
      <c r="C105" s="510"/>
      <c r="D105" s="512"/>
      <c r="E105" s="510"/>
      <c r="F105" s="510"/>
      <c r="G105" s="513"/>
      <c r="H105" s="510"/>
      <c r="I105" s="510"/>
      <c r="J105" s="510"/>
      <c r="K105" s="514"/>
      <c r="L105" s="445"/>
      <c r="M105" s="510"/>
      <c r="N105" s="510"/>
    </row>
    <row r="106" spans="1:14">
      <c r="A106" s="510"/>
      <c r="B106" s="511"/>
      <c r="C106" s="510"/>
      <c r="D106" s="512"/>
      <c r="E106" s="510"/>
      <c r="F106" s="510"/>
      <c r="G106" s="513"/>
      <c r="H106" s="510"/>
      <c r="I106" s="510"/>
      <c r="J106" s="510"/>
      <c r="K106" s="514"/>
      <c r="L106" s="445"/>
      <c r="M106" s="510"/>
      <c r="N106" s="510"/>
    </row>
    <row r="107" spans="1:14">
      <c r="A107" s="510"/>
      <c r="B107" s="511"/>
      <c r="C107" s="510"/>
      <c r="D107" s="512"/>
      <c r="E107" s="510"/>
      <c r="F107" s="510"/>
      <c r="G107" s="513"/>
      <c r="H107" s="510"/>
      <c r="I107" s="510"/>
      <c r="J107" s="510"/>
      <c r="K107" s="514"/>
      <c r="L107" s="445"/>
      <c r="M107" s="510"/>
      <c r="N107" s="510"/>
    </row>
    <row r="108" spans="1:14">
      <c r="A108" s="510"/>
      <c r="B108" s="511"/>
      <c r="C108" s="510"/>
      <c r="D108" s="512"/>
      <c r="E108" s="510"/>
      <c r="F108" s="510"/>
      <c r="G108" s="513"/>
      <c r="H108" s="510"/>
      <c r="I108" s="510"/>
      <c r="J108" s="510"/>
      <c r="K108" s="514"/>
      <c r="L108" s="445"/>
      <c r="M108" s="510"/>
      <c r="N108" s="510"/>
    </row>
    <row r="109" spans="1:14">
      <c r="A109" s="510"/>
      <c r="B109" s="511"/>
      <c r="C109" s="510"/>
      <c r="D109" s="512"/>
      <c r="E109" s="510"/>
      <c r="F109" s="510"/>
      <c r="G109" s="513"/>
      <c r="H109" s="510"/>
      <c r="I109" s="510"/>
      <c r="J109" s="510"/>
      <c r="K109" s="514"/>
      <c r="L109" s="445"/>
      <c r="M109" s="510"/>
      <c r="N109" s="510"/>
    </row>
    <row r="110" spans="1:14">
      <c r="A110" s="510"/>
      <c r="B110" s="511"/>
      <c r="C110" s="510"/>
      <c r="D110" s="512"/>
      <c r="E110" s="510"/>
      <c r="F110" s="510"/>
      <c r="G110" s="513"/>
      <c r="H110" s="510"/>
      <c r="I110" s="510"/>
      <c r="J110" s="510"/>
      <c r="K110" s="514"/>
      <c r="L110" s="445"/>
      <c r="M110" s="510"/>
      <c r="N110" s="510"/>
    </row>
    <row r="111" spans="1:14">
      <c r="A111" s="510"/>
      <c r="B111" s="511"/>
      <c r="C111" s="510"/>
      <c r="D111" s="512"/>
      <c r="E111" s="510"/>
      <c r="F111" s="510"/>
      <c r="G111" s="513"/>
      <c r="H111" s="510"/>
      <c r="I111" s="510"/>
      <c r="J111" s="510"/>
      <c r="K111" s="514"/>
      <c r="L111" s="445"/>
      <c r="M111" s="510"/>
      <c r="N111" s="510"/>
    </row>
    <row r="112" spans="1:14">
      <c r="A112" s="510"/>
      <c r="B112" s="511"/>
      <c r="C112" s="510"/>
      <c r="D112" s="512"/>
      <c r="E112" s="510"/>
      <c r="F112" s="510"/>
      <c r="G112" s="513"/>
      <c r="H112" s="510"/>
      <c r="I112" s="510"/>
      <c r="J112" s="510"/>
      <c r="K112" s="514"/>
      <c r="L112" s="445"/>
      <c r="M112" s="510"/>
      <c r="N112" s="510"/>
    </row>
    <row r="113" spans="1:14">
      <c r="A113" s="510"/>
      <c r="B113" s="511"/>
      <c r="C113" s="510"/>
      <c r="D113" s="512"/>
      <c r="E113" s="510"/>
      <c r="F113" s="510"/>
      <c r="G113" s="513"/>
      <c r="H113" s="510"/>
      <c r="I113" s="510"/>
      <c r="J113" s="510"/>
      <c r="K113" s="514"/>
      <c r="L113" s="445"/>
      <c r="M113" s="510"/>
      <c r="N113" s="510"/>
    </row>
    <row r="114" spans="1:14">
      <c r="A114" s="510"/>
      <c r="B114" s="511"/>
      <c r="C114" s="510"/>
      <c r="D114" s="512"/>
      <c r="E114" s="510"/>
      <c r="F114" s="510"/>
      <c r="G114" s="513"/>
      <c r="H114" s="510"/>
      <c r="I114" s="510"/>
      <c r="J114" s="510"/>
      <c r="K114" s="514"/>
      <c r="L114" s="445"/>
      <c r="M114" s="510"/>
      <c r="N114" s="510"/>
    </row>
    <row r="115" spans="1:14">
      <c r="A115" s="510"/>
      <c r="B115" s="511"/>
      <c r="C115" s="510"/>
      <c r="D115" s="512"/>
      <c r="E115" s="510"/>
      <c r="F115" s="510"/>
      <c r="G115" s="513"/>
      <c r="H115" s="510"/>
      <c r="I115" s="510"/>
      <c r="J115" s="510"/>
      <c r="K115" s="514"/>
      <c r="L115" s="445"/>
      <c r="M115" s="510"/>
      <c r="N115" s="510"/>
    </row>
    <row r="116" spans="1:14">
      <c r="A116" s="510"/>
      <c r="B116" s="511"/>
      <c r="C116" s="510"/>
      <c r="D116" s="512"/>
      <c r="E116" s="510"/>
      <c r="F116" s="510"/>
      <c r="G116" s="513"/>
      <c r="H116" s="510"/>
      <c r="I116" s="510"/>
      <c r="J116" s="510"/>
      <c r="K116" s="514"/>
      <c r="L116" s="445"/>
      <c r="M116" s="510"/>
      <c r="N116" s="510"/>
    </row>
    <row r="117" spans="1:14">
      <c r="A117" s="510"/>
      <c r="B117" s="511"/>
      <c r="C117" s="510"/>
      <c r="D117" s="512"/>
      <c r="E117" s="510"/>
      <c r="F117" s="510"/>
      <c r="G117" s="513"/>
      <c r="H117" s="510"/>
      <c r="I117" s="510"/>
      <c r="J117" s="510"/>
      <c r="K117" s="514"/>
      <c r="L117" s="445"/>
      <c r="M117" s="510"/>
      <c r="N117" s="510"/>
    </row>
    <row r="118" spans="1:14">
      <c r="A118" s="510"/>
      <c r="B118" s="511"/>
      <c r="C118" s="510"/>
      <c r="D118" s="512"/>
      <c r="E118" s="510"/>
      <c r="F118" s="510"/>
      <c r="G118" s="513"/>
      <c r="H118" s="510"/>
      <c r="I118" s="510"/>
      <c r="J118" s="510"/>
      <c r="K118" s="514"/>
      <c r="L118" s="445"/>
      <c r="M118" s="510"/>
      <c r="N118" s="510"/>
    </row>
    <row r="119" spans="1:14">
      <c r="A119" s="510"/>
      <c r="B119" s="511"/>
      <c r="C119" s="510"/>
      <c r="D119" s="512"/>
      <c r="E119" s="510"/>
      <c r="F119" s="510"/>
      <c r="G119" s="513"/>
      <c r="H119" s="510"/>
      <c r="I119" s="510"/>
      <c r="J119" s="510"/>
      <c r="K119" s="514"/>
      <c r="L119" s="445"/>
      <c r="M119" s="510"/>
      <c r="N119" s="510"/>
    </row>
    <row r="120" spans="1:14">
      <c r="A120" s="510"/>
      <c r="B120" s="511"/>
      <c r="C120" s="510"/>
      <c r="D120" s="512"/>
      <c r="E120" s="510"/>
      <c r="F120" s="510"/>
      <c r="G120" s="513"/>
      <c r="H120" s="510"/>
      <c r="I120" s="510"/>
      <c r="J120" s="510"/>
      <c r="K120" s="514"/>
      <c r="L120" s="445"/>
      <c r="M120" s="510"/>
      <c r="N120" s="510"/>
    </row>
    <row r="121" spans="1:14">
      <c r="A121" s="510"/>
      <c r="B121" s="511"/>
      <c r="C121" s="510"/>
      <c r="D121" s="512"/>
      <c r="E121" s="510"/>
      <c r="F121" s="510"/>
      <c r="G121" s="513"/>
      <c r="H121" s="510"/>
      <c r="I121" s="510"/>
      <c r="J121" s="510"/>
      <c r="K121" s="514"/>
      <c r="L121" s="445"/>
      <c r="M121" s="510"/>
      <c r="N121" s="510"/>
    </row>
    <row r="122" spans="1:14">
      <c r="A122" s="510"/>
      <c r="B122" s="511"/>
      <c r="C122" s="510"/>
      <c r="D122" s="512"/>
      <c r="E122" s="510"/>
      <c r="F122" s="510"/>
      <c r="G122" s="513"/>
      <c r="H122" s="510"/>
      <c r="I122" s="510"/>
      <c r="J122" s="510"/>
      <c r="K122" s="514"/>
      <c r="L122" s="445"/>
      <c r="M122" s="510"/>
      <c r="N122" s="510"/>
    </row>
    <row r="123" spans="1:14">
      <c r="A123" s="510"/>
      <c r="B123" s="511"/>
      <c r="C123" s="510"/>
      <c r="D123" s="512"/>
      <c r="E123" s="510"/>
      <c r="F123" s="510"/>
      <c r="G123" s="513"/>
      <c r="H123" s="510"/>
      <c r="I123" s="510"/>
      <c r="J123" s="510"/>
      <c r="K123" s="514"/>
      <c r="L123" s="445"/>
      <c r="M123" s="510"/>
      <c r="N123" s="510"/>
    </row>
    <row r="124" spans="1:14">
      <c r="A124" s="510"/>
      <c r="B124" s="511"/>
      <c r="C124" s="510"/>
      <c r="D124" s="512"/>
      <c r="E124" s="510"/>
      <c r="F124" s="510"/>
      <c r="G124" s="513"/>
      <c r="H124" s="510"/>
      <c r="I124" s="510"/>
      <c r="J124" s="510"/>
      <c r="K124" s="514"/>
      <c r="L124" s="445"/>
      <c r="M124" s="510"/>
      <c r="N124" s="510"/>
    </row>
    <row r="125" spans="1:14">
      <c r="A125" s="510"/>
      <c r="B125" s="511"/>
      <c r="C125" s="510"/>
      <c r="D125" s="512"/>
      <c r="E125" s="510"/>
      <c r="F125" s="510"/>
      <c r="G125" s="513"/>
      <c r="H125" s="510"/>
      <c r="I125" s="510"/>
      <c r="J125" s="510"/>
      <c r="K125" s="514"/>
      <c r="L125" s="445"/>
      <c r="M125" s="510"/>
      <c r="N125" s="510"/>
    </row>
    <row r="126" spans="1:14">
      <c r="A126" s="510"/>
      <c r="B126" s="511"/>
      <c r="C126" s="510"/>
      <c r="D126" s="512"/>
      <c r="E126" s="510"/>
      <c r="F126" s="510"/>
      <c r="G126" s="513"/>
      <c r="H126" s="510"/>
      <c r="I126" s="510"/>
      <c r="J126" s="510"/>
      <c r="K126" s="514"/>
      <c r="L126" s="445"/>
      <c r="M126" s="510"/>
      <c r="N126" s="510"/>
    </row>
    <row r="127" spans="1:14">
      <c r="A127" s="510"/>
      <c r="B127" s="511"/>
      <c r="C127" s="510"/>
      <c r="D127" s="512"/>
      <c r="E127" s="510"/>
      <c r="F127" s="510"/>
      <c r="G127" s="513"/>
      <c r="H127" s="510"/>
      <c r="I127" s="510"/>
      <c r="J127" s="510"/>
      <c r="K127" s="514"/>
      <c r="L127" s="445"/>
      <c r="M127" s="510"/>
      <c r="N127" s="510"/>
    </row>
    <row r="128" spans="1:14">
      <c r="A128" s="510"/>
      <c r="B128" s="511"/>
      <c r="C128" s="510"/>
      <c r="D128" s="512"/>
      <c r="E128" s="510"/>
      <c r="F128" s="510"/>
      <c r="G128" s="513"/>
      <c r="H128" s="510"/>
      <c r="I128" s="510"/>
      <c r="J128" s="510"/>
      <c r="K128" s="514"/>
      <c r="L128" s="445"/>
      <c r="M128" s="510"/>
      <c r="N128" s="510"/>
    </row>
    <row r="129" spans="1:14">
      <c r="A129" s="510"/>
      <c r="B129" s="511"/>
      <c r="C129" s="510"/>
      <c r="D129" s="512"/>
      <c r="E129" s="510"/>
      <c r="F129" s="510"/>
      <c r="G129" s="513"/>
      <c r="H129" s="510"/>
      <c r="I129" s="510"/>
      <c r="J129" s="510"/>
      <c r="K129" s="514"/>
      <c r="L129" s="445"/>
      <c r="M129" s="510"/>
      <c r="N129" s="510"/>
    </row>
    <row r="130" spans="1:14">
      <c r="A130" s="510"/>
      <c r="B130" s="511"/>
      <c r="C130" s="510"/>
      <c r="D130" s="512"/>
      <c r="E130" s="510"/>
      <c r="F130" s="510"/>
      <c r="G130" s="513"/>
      <c r="H130" s="510"/>
      <c r="I130" s="510"/>
      <c r="J130" s="510"/>
      <c r="K130" s="514"/>
      <c r="L130" s="445"/>
      <c r="M130" s="510"/>
      <c r="N130" s="510"/>
    </row>
    <row r="131" spans="1:14">
      <c r="A131" s="510"/>
      <c r="B131" s="511"/>
      <c r="C131" s="510"/>
      <c r="D131" s="512"/>
      <c r="E131" s="510"/>
      <c r="F131" s="510"/>
      <c r="G131" s="513"/>
      <c r="H131" s="510"/>
      <c r="I131" s="510"/>
      <c r="J131" s="510"/>
      <c r="K131" s="514"/>
      <c r="L131" s="445"/>
      <c r="M131" s="510"/>
      <c r="N131" s="510"/>
    </row>
    <row r="132" spans="1:14">
      <c r="A132" s="510"/>
      <c r="B132" s="511"/>
      <c r="C132" s="510"/>
      <c r="D132" s="512"/>
      <c r="E132" s="510"/>
      <c r="F132" s="510"/>
      <c r="G132" s="513"/>
      <c r="H132" s="510"/>
      <c r="I132" s="510"/>
      <c r="J132" s="510"/>
      <c r="K132" s="514"/>
      <c r="L132" s="445"/>
      <c r="M132" s="510"/>
      <c r="N132" s="510"/>
    </row>
    <row r="133" spans="1:14">
      <c r="A133" s="510"/>
      <c r="B133" s="511"/>
      <c r="C133" s="510"/>
      <c r="D133" s="512"/>
      <c r="E133" s="510"/>
      <c r="F133" s="510"/>
      <c r="G133" s="513"/>
      <c r="H133" s="510"/>
      <c r="I133" s="510"/>
      <c r="J133" s="510"/>
      <c r="K133" s="514"/>
      <c r="L133" s="445"/>
      <c r="M133" s="510"/>
      <c r="N133" s="510"/>
    </row>
    <row r="134" spans="1:14">
      <c r="A134" s="510"/>
      <c r="B134" s="511"/>
      <c r="C134" s="510"/>
      <c r="D134" s="512"/>
      <c r="E134" s="510"/>
      <c r="F134" s="510"/>
      <c r="G134" s="513"/>
      <c r="H134" s="510"/>
      <c r="I134" s="510"/>
      <c r="J134" s="510"/>
      <c r="K134" s="514"/>
      <c r="L134" s="445"/>
      <c r="M134" s="510"/>
      <c r="N134" s="510"/>
    </row>
    <row r="135" spans="1:14">
      <c r="A135" s="510"/>
      <c r="B135" s="511"/>
      <c r="C135" s="510"/>
      <c r="D135" s="512"/>
      <c r="E135" s="510"/>
      <c r="F135" s="510"/>
      <c r="G135" s="513"/>
      <c r="H135" s="510"/>
      <c r="I135" s="510"/>
      <c r="J135" s="510"/>
      <c r="K135" s="514"/>
      <c r="L135" s="445"/>
      <c r="M135" s="510"/>
      <c r="N135" s="510"/>
    </row>
    <row r="136" spans="1:14">
      <c r="A136" s="510"/>
      <c r="B136" s="511"/>
      <c r="C136" s="510"/>
      <c r="D136" s="512"/>
      <c r="E136" s="510"/>
      <c r="F136" s="510"/>
      <c r="G136" s="513"/>
      <c r="H136" s="510"/>
      <c r="I136" s="510"/>
      <c r="J136" s="510"/>
      <c r="K136" s="514"/>
      <c r="L136" s="445"/>
      <c r="M136" s="510"/>
      <c r="N136" s="510"/>
    </row>
    <row r="137" spans="1:14">
      <c r="A137" s="510"/>
      <c r="B137" s="511"/>
      <c r="C137" s="510"/>
      <c r="D137" s="512"/>
      <c r="E137" s="510"/>
      <c r="F137" s="510"/>
      <c r="G137" s="513"/>
      <c r="H137" s="510"/>
      <c r="I137" s="510"/>
      <c r="J137" s="510"/>
      <c r="K137" s="514"/>
      <c r="L137" s="445"/>
      <c r="M137" s="510"/>
      <c r="N137" s="510"/>
    </row>
    <row r="138" spans="1:14">
      <c r="A138" s="510"/>
      <c r="B138" s="511"/>
      <c r="C138" s="510"/>
      <c r="D138" s="512"/>
      <c r="E138" s="510"/>
      <c r="F138" s="510"/>
      <c r="G138" s="513"/>
      <c r="H138" s="510"/>
      <c r="I138" s="510"/>
      <c r="J138" s="510"/>
      <c r="K138" s="514"/>
      <c r="L138" s="445"/>
      <c r="M138" s="510"/>
      <c r="N138" s="510"/>
    </row>
    <row r="139" spans="1:14">
      <c r="A139" s="510"/>
      <c r="B139" s="511"/>
      <c r="C139" s="510"/>
      <c r="D139" s="512"/>
      <c r="E139" s="510"/>
      <c r="F139" s="510"/>
      <c r="G139" s="513"/>
      <c r="H139" s="510"/>
      <c r="I139" s="510"/>
      <c r="J139" s="510"/>
      <c r="K139" s="514"/>
      <c r="L139" s="445"/>
      <c r="M139" s="510"/>
      <c r="N139" s="510"/>
    </row>
    <row r="140" spans="1:14">
      <c r="A140" s="510"/>
      <c r="B140" s="511"/>
      <c r="C140" s="510"/>
      <c r="D140" s="512"/>
      <c r="E140" s="510"/>
      <c r="F140" s="510"/>
      <c r="G140" s="513"/>
      <c r="H140" s="510"/>
      <c r="I140" s="510"/>
      <c r="J140" s="510"/>
      <c r="K140" s="514"/>
      <c r="L140" s="445"/>
      <c r="M140" s="510"/>
      <c r="N140" s="510"/>
    </row>
    <row r="141" spans="1:14">
      <c r="A141" s="510"/>
      <c r="B141" s="511"/>
      <c r="C141" s="510"/>
      <c r="D141" s="512"/>
      <c r="E141" s="510"/>
      <c r="F141" s="510"/>
      <c r="G141" s="513"/>
      <c r="H141" s="510"/>
      <c r="I141" s="510"/>
      <c r="J141" s="510"/>
      <c r="K141" s="514"/>
      <c r="L141" s="445"/>
      <c r="M141" s="510"/>
      <c r="N141" s="510"/>
    </row>
    <row r="142" spans="1:14">
      <c r="A142" s="510"/>
      <c r="B142" s="511"/>
      <c r="C142" s="510"/>
      <c r="D142" s="512"/>
      <c r="E142" s="510"/>
      <c r="F142" s="510"/>
      <c r="G142" s="513"/>
      <c r="H142" s="510"/>
      <c r="I142" s="510"/>
      <c r="J142" s="510"/>
      <c r="K142" s="514"/>
      <c r="L142" s="445"/>
      <c r="M142" s="510"/>
      <c r="N142" s="510"/>
    </row>
    <row r="143" spans="1:14">
      <c r="A143" s="510"/>
      <c r="B143" s="511"/>
      <c r="C143" s="510"/>
      <c r="D143" s="512"/>
      <c r="E143" s="510"/>
      <c r="F143" s="510"/>
      <c r="G143" s="513"/>
      <c r="H143" s="510"/>
      <c r="I143" s="510"/>
      <c r="J143" s="510"/>
      <c r="K143" s="514"/>
      <c r="L143" s="445"/>
      <c r="M143" s="510"/>
      <c r="N143" s="510"/>
    </row>
    <row r="144" spans="1:14">
      <c r="A144" s="510"/>
      <c r="B144" s="511"/>
      <c r="C144" s="510"/>
      <c r="D144" s="512"/>
      <c r="E144" s="510"/>
      <c r="F144" s="510"/>
      <c r="G144" s="513"/>
      <c r="H144" s="510"/>
      <c r="I144" s="510"/>
      <c r="J144" s="510"/>
      <c r="K144" s="514"/>
      <c r="L144" s="445"/>
      <c r="M144" s="510"/>
      <c r="N144" s="510"/>
    </row>
    <row r="145" spans="1:14">
      <c r="A145" s="510"/>
      <c r="B145" s="511"/>
      <c r="C145" s="510"/>
      <c r="D145" s="512"/>
      <c r="E145" s="510"/>
      <c r="F145" s="510"/>
      <c r="G145" s="513"/>
      <c r="H145" s="510"/>
      <c r="I145" s="510"/>
      <c r="J145" s="510"/>
      <c r="K145" s="514"/>
      <c r="L145" s="445"/>
      <c r="M145" s="510"/>
      <c r="N145" s="510"/>
    </row>
    <row r="146" spans="1:14">
      <c r="A146" s="510"/>
      <c r="B146" s="511"/>
      <c r="C146" s="510"/>
      <c r="D146" s="512"/>
      <c r="E146" s="510"/>
      <c r="F146" s="510"/>
      <c r="G146" s="513"/>
      <c r="H146" s="510"/>
      <c r="I146" s="510"/>
      <c r="J146" s="510"/>
      <c r="K146" s="514"/>
      <c r="L146" s="445"/>
      <c r="M146" s="510"/>
      <c r="N146" s="510"/>
    </row>
    <row r="147" spans="1:14">
      <c r="A147" s="510"/>
      <c r="B147" s="511"/>
      <c r="C147" s="510"/>
      <c r="D147" s="512"/>
      <c r="E147" s="510"/>
      <c r="F147" s="510"/>
      <c r="G147" s="513"/>
      <c r="H147" s="510"/>
      <c r="I147" s="510"/>
      <c r="J147" s="510"/>
      <c r="K147" s="514"/>
      <c r="L147" s="445"/>
      <c r="M147" s="510"/>
      <c r="N147" s="510"/>
    </row>
    <row r="148" spans="1:14">
      <c r="A148" s="510"/>
      <c r="B148" s="511"/>
      <c r="C148" s="510"/>
      <c r="D148" s="512"/>
      <c r="E148" s="510"/>
      <c r="F148" s="510"/>
      <c r="G148" s="513"/>
      <c r="H148" s="510"/>
      <c r="I148" s="510"/>
      <c r="J148" s="510"/>
      <c r="K148" s="514"/>
      <c r="L148" s="445"/>
      <c r="M148" s="510"/>
      <c r="N148" s="510"/>
    </row>
    <row r="149" spans="1:14">
      <c r="A149" s="510"/>
      <c r="B149" s="511"/>
      <c r="C149" s="510"/>
      <c r="D149" s="512"/>
      <c r="E149" s="510"/>
      <c r="F149" s="510"/>
      <c r="G149" s="513"/>
      <c r="H149" s="510"/>
      <c r="I149" s="510"/>
      <c r="J149" s="510"/>
      <c r="K149" s="514"/>
      <c r="L149" s="445"/>
      <c r="M149" s="510"/>
      <c r="N149" s="510"/>
    </row>
    <row r="150" spans="1:14">
      <c r="A150" s="510"/>
      <c r="B150" s="511"/>
      <c r="C150" s="510"/>
      <c r="D150" s="512"/>
      <c r="E150" s="510"/>
      <c r="F150" s="510"/>
      <c r="G150" s="513"/>
      <c r="H150" s="510"/>
      <c r="I150" s="510"/>
      <c r="J150" s="510"/>
      <c r="K150" s="514"/>
      <c r="L150" s="445"/>
      <c r="M150" s="510"/>
      <c r="N150" s="510"/>
    </row>
    <row r="151" spans="1:14">
      <c r="A151" s="510"/>
      <c r="B151" s="511"/>
      <c r="C151" s="510"/>
      <c r="D151" s="512"/>
      <c r="E151" s="510"/>
      <c r="F151" s="510"/>
      <c r="G151" s="513"/>
      <c r="H151" s="510"/>
      <c r="I151" s="510"/>
      <c r="J151" s="510"/>
      <c r="K151" s="514"/>
      <c r="L151" s="445"/>
      <c r="M151" s="510"/>
      <c r="N151" s="510"/>
    </row>
    <row r="152" spans="1:14">
      <c r="A152" s="510"/>
      <c r="B152" s="511"/>
      <c r="C152" s="510"/>
      <c r="D152" s="512"/>
      <c r="E152" s="510"/>
      <c r="F152" s="510"/>
      <c r="G152" s="513"/>
      <c r="H152" s="510"/>
      <c r="I152" s="510"/>
      <c r="J152" s="510"/>
      <c r="K152" s="514"/>
      <c r="L152" s="445"/>
      <c r="M152" s="510"/>
      <c r="N152" s="510"/>
    </row>
    <row r="153" spans="1:14">
      <c r="A153" s="510"/>
      <c r="B153" s="511"/>
      <c r="C153" s="510"/>
      <c r="D153" s="512"/>
      <c r="E153" s="510"/>
      <c r="F153" s="510"/>
      <c r="G153" s="513"/>
      <c r="H153" s="510"/>
      <c r="I153" s="510"/>
      <c r="J153" s="510"/>
      <c r="K153" s="514"/>
      <c r="L153" s="445"/>
      <c r="M153" s="510"/>
      <c r="N153" s="510"/>
    </row>
    <row r="154" spans="1:14">
      <c r="A154" s="510"/>
      <c r="B154" s="511"/>
      <c r="C154" s="510"/>
      <c r="D154" s="512"/>
      <c r="E154" s="510"/>
      <c r="F154" s="510"/>
      <c r="G154" s="513"/>
      <c r="H154" s="510"/>
      <c r="I154" s="510"/>
      <c r="J154" s="510"/>
      <c r="K154" s="514"/>
      <c r="L154" s="445"/>
      <c r="M154" s="510"/>
      <c r="N154" s="510"/>
    </row>
    <row r="155" spans="1:14">
      <c r="A155" s="510"/>
      <c r="B155" s="511"/>
      <c r="C155" s="510"/>
      <c r="D155" s="512"/>
      <c r="E155" s="510"/>
      <c r="F155" s="510"/>
      <c r="G155" s="513"/>
      <c r="H155" s="510"/>
      <c r="I155" s="510"/>
      <c r="J155" s="510"/>
      <c r="K155" s="514"/>
      <c r="L155" s="445"/>
      <c r="M155" s="510"/>
      <c r="N155" s="510"/>
    </row>
    <row r="156" spans="1:14">
      <c r="A156" s="510"/>
      <c r="B156" s="511"/>
      <c r="C156" s="510"/>
      <c r="D156" s="512"/>
      <c r="E156" s="510"/>
      <c r="F156" s="510"/>
      <c r="G156" s="513"/>
      <c r="H156" s="510"/>
      <c r="I156" s="510"/>
      <c r="J156" s="510"/>
      <c r="K156" s="514"/>
      <c r="L156" s="445"/>
      <c r="M156" s="510"/>
      <c r="N156" s="510"/>
    </row>
    <row r="157" spans="1:14">
      <c r="A157" s="510"/>
      <c r="B157" s="511"/>
      <c r="C157" s="510"/>
      <c r="D157" s="512"/>
      <c r="E157" s="510"/>
      <c r="F157" s="510"/>
      <c r="G157" s="513"/>
      <c r="H157" s="510"/>
      <c r="I157" s="510"/>
      <c r="J157" s="510"/>
      <c r="K157" s="514"/>
      <c r="L157" s="445"/>
      <c r="M157" s="510"/>
      <c r="N157" s="510"/>
    </row>
    <row r="158" spans="1:14">
      <c r="A158" s="510"/>
      <c r="B158" s="511"/>
      <c r="C158" s="510"/>
      <c r="D158" s="512"/>
      <c r="E158" s="510"/>
      <c r="F158" s="510"/>
      <c r="G158" s="513"/>
      <c r="H158" s="510"/>
      <c r="I158" s="510"/>
      <c r="J158" s="510"/>
      <c r="K158" s="514"/>
      <c r="L158" s="445"/>
      <c r="M158" s="510"/>
      <c r="N158" s="510"/>
    </row>
    <row r="159" spans="1:14">
      <c r="A159" s="510"/>
      <c r="B159" s="511"/>
      <c r="C159" s="510"/>
      <c r="D159" s="512"/>
      <c r="E159" s="510"/>
      <c r="F159" s="510"/>
      <c r="G159" s="513"/>
      <c r="H159" s="510"/>
      <c r="I159" s="510"/>
      <c r="J159" s="510"/>
      <c r="K159" s="514"/>
      <c r="L159" s="445"/>
      <c r="M159" s="510"/>
      <c r="N159" s="510"/>
    </row>
    <row r="160" spans="1:14">
      <c r="A160" s="510"/>
      <c r="B160" s="511"/>
      <c r="C160" s="510"/>
      <c r="D160" s="512"/>
      <c r="E160" s="510"/>
      <c r="F160" s="510"/>
      <c r="G160" s="513"/>
      <c r="H160" s="510"/>
      <c r="I160" s="510"/>
      <c r="J160" s="510"/>
      <c r="K160" s="514"/>
      <c r="L160" s="445"/>
      <c r="M160" s="510"/>
      <c r="N160" s="510"/>
    </row>
    <row r="161" spans="1:14">
      <c r="A161" s="510"/>
      <c r="B161" s="511"/>
      <c r="C161" s="510"/>
      <c r="D161" s="512"/>
      <c r="E161" s="510"/>
      <c r="F161" s="510"/>
      <c r="G161" s="513"/>
      <c r="H161" s="510"/>
      <c r="I161" s="510"/>
      <c r="J161" s="510"/>
      <c r="K161" s="514"/>
      <c r="L161" s="445"/>
      <c r="M161" s="510"/>
      <c r="N161" s="510"/>
    </row>
    <row r="162" spans="1:14">
      <c r="A162" s="510"/>
      <c r="B162" s="511"/>
      <c r="C162" s="510"/>
      <c r="D162" s="512"/>
      <c r="E162" s="510"/>
      <c r="F162" s="510"/>
      <c r="G162" s="513"/>
      <c r="H162" s="510"/>
      <c r="I162" s="510"/>
      <c r="J162" s="510"/>
      <c r="K162" s="514"/>
      <c r="L162" s="445"/>
      <c r="M162" s="510"/>
      <c r="N162" s="510"/>
    </row>
    <row r="163" spans="1:14">
      <c r="A163" s="510"/>
      <c r="B163" s="511"/>
      <c r="C163" s="510"/>
      <c r="D163" s="512"/>
      <c r="E163" s="510"/>
      <c r="F163" s="510"/>
      <c r="G163" s="513"/>
      <c r="H163" s="510"/>
      <c r="I163" s="510"/>
      <c r="J163" s="510"/>
      <c r="K163" s="514"/>
      <c r="L163" s="445"/>
      <c r="M163" s="510"/>
      <c r="N163" s="510"/>
    </row>
    <row r="164" spans="1:14">
      <c r="A164" s="510"/>
      <c r="B164" s="511"/>
      <c r="C164" s="510"/>
      <c r="D164" s="512"/>
      <c r="E164" s="510"/>
      <c r="F164" s="510"/>
      <c r="G164" s="513"/>
      <c r="H164" s="510"/>
      <c r="I164" s="510"/>
      <c r="J164" s="510"/>
      <c r="K164" s="514"/>
      <c r="L164" s="445"/>
      <c r="M164" s="510"/>
      <c r="N164" s="510"/>
    </row>
    <row r="165" spans="1:14">
      <c r="A165" s="510"/>
      <c r="B165" s="511"/>
      <c r="C165" s="510"/>
      <c r="D165" s="512"/>
      <c r="E165" s="510"/>
      <c r="F165" s="510"/>
      <c r="G165" s="513"/>
      <c r="H165" s="510"/>
      <c r="I165" s="510"/>
      <c r="J165" s="510"/>
      <c r="K165" s="514"/>
      <c r="L165" s="445"/>
      <c r="M165" s="510"/>
      <c r="N165" s="510"/>
    </row>
    <row r="166" spans="1:14">
      <c r="A166" s="510"/>
      <c r="B166" s="511"/>
      <c r="C166" s="510"/>
      <c r="D166" s="512"/>
      <c r="E166" s="510"/>
      <c r="F166" s="510"/>
      <c r="G166" s="513"/>
      <c r="H166" s="510"/>
      <c r="I166" s="510"/>
      <c r="J166" s="510"/>
      <c r="K166" s="514"/>
      <c r="L166" s="445"/>
      <c r="M166" s="510"/>
      <c r="N166" s="510"/>
    </row>
    <row r="167" spans="1:14">
      <c r="A167" s="510"/>
      <c r="B167" s="511"/>
      <c r="C167" s="510"/>
      <c r="D167" s="512"/>
      <c r="E167" s="510"/>
      <c r="F167" s="510"/>
      <c r="G167" s="513"/>
      <c r="H167" s="510"/>
      <c r="I167" s="510"/>
      <c r="J167" s="510"/>
      <c r="K167" s="514"/>
      <c r="L167" s="445"/>
      <c r="M167" s="510"/>
      <c r="N167" s="510"/>
    </row>
    <row r="168" spans="1:14">
      <c r="A168" s="510"/>
      <c r="B168" s="511"/>
      <c r="C168" s="510"/>
      <c r="D168" s="512"/>
      <c r="E168" s="510"/>
      <c r="F168" s="510"/>
      <c r="G168" s="513"/>
      <c r="H168" s="510"/>
      <c r="I168" s="510"/>
      <c r="J168" s="510"/>
      <c r="K168" s="514"/>
      <c r="L168" s="445"/>
      <c r="M168" s="510"/>
      <c r="N168" s="510"/>
    </row>
    <row r="169" spans="1:14">
      <c r="A169" s="510"/>
      <c r="B169" s="511"/>
      <c r="C169" s="510"/>
      <c r="D169" s="512"/>
      <c r="E169" s="510"/>
      <c r="F169" s="510"/>
      <c r="G169" s="513"/>
      <c r="H169" s="510"/>
      <c r="I169" s="510"/>
      <c r="J169" s="510"/>
      <c r="K169" s="514"/>
      <c r="L169" s="445"/>
      <c r="M169" s="510"/>
      <c r="N169" s="510"/>
    </row>
    <row r="170" spans="1:14">
      <c r="A170" s="510"/>
      <c r="B170" s="511"/>
      <c r="C170" s="510"/>
      <c r="D170" s="512"/>
      <c r="E170" s="510"/>
      <c r="F170" s="510"/>
      <c r="G170" s="513"/>
      <c r="H170" s="510"/>
      <c r="I170" s="510"/>
      <c r="J170" s="510"/>
      <c r="K170" s="514"/>
      <c r="L170" s="445"/>
      <c r="M170" s="510"/>
      <c r="N170" s="510"/>
    </row>
    <row r="171" spans="1:14">
      <c r="A171" s="510"/>
      <c r="B171" s="511"/>
      <c r="C171" s="510"/>
      <c r="D171" s="512"/>
      <c r="E171" s="510"/>
      <c r="F171" s="510"/>
      <c r="G171" s="513"/>
      <c r="H171" s="510"/>
      <c r="I171" s="510"/>
      <c r="J171" s="510"/>
      <c r="K171" s="514"/>
      <c r="L171" s="445"/>
      <c r="M171" s="510"/>
      <c r="N171" s="510"/>
    </row>
    <row r="172" spans="1:14">
      <c r="A172" s="510"/>
      <c r="B172" s="511"/>
      <c r="C172" s="510"/>
      <c r="D172" s="512"/>
      <c r="E172" s="510"/>
      <c r="F172" s="510"/>
      <c r="G172" s="513"/>
      <c r="H172" s="510"/>
      <c r="I172" s="510"/>
      <c r="J172" s="510"/>
      <c r="K172" s="514"/>
      <c r="L172" s="445"/>
      <c r="M172" s="510"/>
      <c r="N172" s="510"/>
    </row>
    <row r="173" spans="1:14">
      <c r="A173" s="510"/>
      <c r="B173" s="511"/>
      <c r="C173" s="510"/>
      <c r="D173" s="512"/>
      <c r="E173" s="510"/>
      <c r="F173" s="510"/>
      <c r="G173" s="513"/>
      <c r="H173" s="510"/>
      <c r="I173" s="510"/>
      <c r="J173" s="510"/>
      <c r="K173" s="514"/>
      <c r="L173" s="445"/>
      <c r="M173" s="510"/>
      <c r="N173" s="510"/>
    </row>
    <row r="174" spans="1:14">
      <c r="A174" s="510"/>
      <c r="B174" s="511"/>
      <c r="C174" s="510"/>
      <c r="D174" s="512"/>
      <c r="E174" s="510"/>
      <c r="F174" s="510"/>
      <c r="G174" s="513"/>
      <c r="H174" s="510"/>
      <c r="I174" s="510"/>
      <c r="J174" s="510"/>
      <c r="K174" s="514"/>
      <c r="L174" s="445"/>
      <c r="M174" s="510"/>
      <c r="N174" s="510"/>
    </row>
    <row r="175" spans="1:14">
      <c r="A175" s="510"/>
      <c r="B175" s="511"/>
      <c r="C175" s="510"/>
      <c r="D175" s="512"/>
      <c r="E175" s="510"/>
      <c r="F175" s="510"/>
      <c r="G175" s="513"/>
      <c r="H175" s="510"/>
      <c r="I175" s="510"/>
      <c r="J175" s="510"/>
      <c r="K175" s="514"/>
      <c r="L175" s="445"/>
      <c r="M175" s="510"/>
      <c r="N175" s="510"/>
    </row>
    <row r="176" spans="1:14">
      <c r="A176" s="510"/>
      <c r="B176" s="511"/>
      <c r="C176" s="510"/>
      <c r="D176" s="512"/>
      <c r="E176" s="510"/>
      <c r="F176" s="510"/>
      <c r="G176" s="513"/>
      <c r="H176" s="510"/>
      <c r="I176" s="510"/>
      <c r="J176" s="510"/>
      <c r="K176" s="514"/>
      <c r="L176" s="445"/>
      <c r="M176" s="510"/>
      <c r="N176" s="510"/>
    </row>
    <row r="177" spans="1:14">
      <c r="A177" s="510"/>
      <c r="B177" s="511"/>
      <c r="C177" s="510"/>
      <c r="D177" s="512"/>
      <c r="E177" s="510"/>
      <c r="F177" s="510"/>
      <c r="G177" s="513"/>
      <c r="H177" s="510"/>
      <c r="I177" s="510"/>
      <c r="J177" s="510"/>
      <c r="K177" s="514"/>
      <c r="L177" s="445"/>
      <c r="M177" s="510"/>
      <c r="N177" s="510"/>
    </row>
    <row r="178" spans="1:14">
      <c r="A178" s="510"/>
      <c r="B178" s="511"/>
      <c r="C178" s="510"/>
      <c r="D178" s="512"/>
      <c r="E178" s="510"/>
      <c r="F178" s="510"/>
      <c r="G178" s="513"/>
      <c r="H178" s="510"/>
      <c r="I178" s="510"/>
      <c r="J178" s="510"/>
      <c r="K178" s="514"/>
      <c r="L178" s="445"/>
      <c r="M178" s="510"/>
      <c r="N178" s="510"/>
    </row>
    <row r="179" spans="1:14">
      <c r="A179" s="510"/>
      <c r="B179" s="511"/>
      <c r="C179" s="510"/>
      <c r="D179" s="512"/>
      <c r="E179" s="510"/>
      <c r="F179" s="510"/>
      <c r="G179" s="513"/>
      <c r="H179" s="510"/>
      <c r="I179" s="510"/>
      <c r="J179" s="510"/>
      <c r="K179" s="514"/>
      <c r="L179" s="445"/>
      <c r="M179" s="510"/>
      <c r="N179" s="510"/>
    </row>
    <row r="180" spans="1:14">
      <c r="A180" s="510"/>
      <c r="B180" s="511"/>
      <c r="C180" s="510"/>
      <c r="D180" s="512"/>
      <c r="E180" s="510"/>
      <c r="F180" s="510"/>
      <c r="G180" s="513"/>
      <c r="H180" s="510"/>
      <c r="I180" s="510"/>
      <c r="J180" s="510"/>
      <c r="K180" s="514"/>
      <c r="L180" s="445"/>
      <c r="M180" s="510"/>
      <c r="N180" s="510"/>
    </row>
    <row r="181" spans="1:14">
      <c r="A181" s="510"/>
      <c r="B181" s="511"/>
      <c r="C181" s="510"/>
      <c r="D181" s="512"/>
      <c r="E181" s="510"/>
      <c r="F181" s="510"/>
      <c r="G181" s="513"/>
      <c r="H181" s="510"/>
      <c r="I181" s="510"/>
      <c r="J181" s="510"/>
      <c r="K181" s="514"/>
      <c r="L181" s="445"/>
      <c r="M181" s="510"/>
      <c r="N181" s="510"/>
    </row>
    <row r="182" spans="1:14">
      <c r="A182" s="510"/>
      <c r="B182" s="511"/>
      <c r="C182" s="510"/>
      <c r="D182" s="512"/>
      <c r="E182" s="510"/>
      <c r="F182" s="510"/>
      <c r="G182" s="513"/>
      <c r="H182" s="510"/>
      <c r="I182" s="510"/>
      <c r="J182" s="510"/>
      <c r="K182" s="514"/>
      <c r="L182" s="445"/>
      <c r="M182" s="510"/>
      <c r="N182" s="510"/>
    </row>
    <row r="183" spans="1:14">
      <c r="A183" s="510"/>
      <c r="B183" s="511"/>
      <c r="C183" s="510"/>
      <c r="D183" s="512"/>
      <c r="E183" s="510"/>
      <c r="F183" s="510"/>
      <c r="G183" s="513"/>
      <c r="H183" s="510"/>
      <c r="I183" s="510"/>
      <c r="J183" s="510"/>
      <c r="K183" s="514"/>
      <c r="L183" s="445"/>
      <c r="M183" s="510"/>
      <c r="N183" s="510"/>
    </row>
    <row r="184" spans="1:14">
      <c r="A184" s="510"/>
      <c r="B184" s="511"/>
      <c r="C184" s="510"/>
      <c r="D184" s="512"/>
      <c r="E184" s="510"/>
      <c r="F184" s="510"/>
      <c r="G184" s="513"/>
      <c r="H184" s="510"/>
      <c r="I184" s="510"/>
      <c r="J184" s="510"/>
      <c r="K184" s="514"/>
      <c r="L184" s="445"/>
      <c r="M184" s="510"/>
      <c r="N184" s="510"/>
    </row>
    <row r="185" spans="1:14">
      <c r="A185" s="510"/>
      <c r="B185" s="511"/>
      <c r="C185" s="510"/>
      <c r="D185" s="512"/>
      <c r="E185" s="510"/>
      <c r="F185" s="510"/>
      <c r="G185" s="513"/>
      <c r="H185" s="510"/>
      <c r="I185" s="510"/>
      <c r="J185" s="510"/>
      <c r="K185" s="514"/>
      <c r="L185" s="445"/>
      <c r="M185" s="510"/>
      <c r="N185" s="510"/>
    </row>
    <row r="186" spans="1:14">
      <c r="A186" s="510"/>
      <c r="B186" s="511"/>
      <c r="C186" s="510"/>
      <c r="D186" s="512"/>
      <c r="E186" s="510"/>
      <c r="F186" s="510"/>
      <c r="G186" s="513"/>
      <c r="H186" s="510"/>
      <c r="I186" s="510"/>
      <c r="J186" s="510"/>
      <c r="K186" s="514"/>
      <c r="L186" s="445"/>
      <c r="M186" s="510"/>
      <c r="N186" s="510"/>
    </row>
    <row r="187" spans="1:14">
      <c r="A187" s="510"/>
      <c r="B187" s="511"/>
      <c r="C187" s="510"/>
      <c r="D187" s="512"/>
      <c r="E187" s="510"/>
      <c r="F187" s="510"/>
      <c r="G187" s="513"/>
      <c r="H187" s="510"/>
      <c r="I187" s="510"/>
      <c r="J187" s="510"/>
      <c r="K187" s="514"/>
      <c r="L187" s="445"/>
      <c r="M187" s="510"/>
      <c r="N187" s="510"/>
    </row>
    <row r="188" spans="1:14">
      <c r="A188" s="510"/>
      <c r="B188" s="511"/>
      <c r="C188" s="510"/>
      <c r="D188" s="512"/>
      <c r="E188" s="510"/>
      <c r="F188" s="510"/>
      <c r="G188" s="513"/>
      <c r="H188" s="510"/>
      <c r="I188" s="510"/>
      <c r="J188" s="510"/>
      <c r="K188" s="514"/>
      <c r="L188" s="445"/>
      <c r="M188" s="510"/>
      <c r="N188" s="510"/>
    </row>
    <row r="189" spans="1:14">
      <c r="A189" s="510"/>
      <c r="B189" s="511"/>
      <c r="C189" s="510"/>
      <c r="D189" s="512"/>
      <c r="E189" s="510"/>
      <c r="F189" s="510"/>
      <c r="G189" s="513"/>
      <c r="H189" s="510"/>
      <c r="I189" s="510"/>
      <c r="J189" s="510"/>
      <c r="K189" s="514"/>
      <c r="L189" s="445"/>
      <c r="M189" s="510"/>
      <c r="N189" s="510"/>
    </row>
    <row r="190" spans="1:14">
      <c r="A190" s="510"/>
      <c r="B190" s="511"/>
      <c r="C190" s="510"/>
      <c r="D190" s="512"/>
      <c r="E190" s="510"/>
      <c r="F190" s="510"/>
      <c r="G190" s="513"/>
      <c r="H190" s="510"/>
      <c r="I190" s="510"/>
      <c r="J190" s="510"/>
      <c r="K190" s="514"/>
      <c r="L190" s="445"/>
      <c r="M190" s="510"/>
      <c r="N190" s="510"/>
    </row>
    <row r="191" spans="1:14">
      <c r="A191" s="510"/>
      <c r="B191" s="511"/>
      <c r="C191" s="510"/>
      <c r="D191" s="512"/>
      <c r="E191" s="510"/>
      <c r="F191" s="510"/>
      <c r="G191" s="513"/>
      <c r="H191" s="510"/>
      <c r="I191" s="510"/>
      <c r="J191" s="510"/>
      <c r="K191" s="514"/>
      <c r="L191" s="445"/>
      <c r="M191" s="510"/>
      <c r="N191" s="510"/>
    </row>
    <row r="192" spans="1:14">
      <c r="A192" s="510"/>
      <c r="B192" s="511"/>
      <c r="C192" s="510"/>
      <c r="D192" s="512"/>
      <c r="E192" s="510"/>
      <c r="F192" s="510"/>
      <c r="G192" s="513"/>
      <c r="H192" s="510"/>
      <c r="I192" s="510"/>
      <c r="J192" s="510"/>
      <c r="K192" s="514"/>
      <c r="L192" s="445"/>
      <c r="M192" s="510"/>
      <c r="N192" s="510"/>
    </row>
    <row r="193" spans="1:14">
      <c r="A193" s="510"/>
      <c r="B193" s="511"/>
      <c r="C193" s="510"/>
      <c r="D193" s="512"/>
      <c r="E193" s="510"/>
      <c r="F193" s="510"/>
      <c r="G193" s="513"/>
      <c r="H193" s="510"/>
      <c r="I193" s="510"/>
      <c r="J193" s="510"/>
      <c r="K193" s="514"/>
      <c r="L193" s="445"/>
      <c r="M193" s="510"/>
      <c r="N193" s="510"/>
    </row>
    <row r="194" spans="1:14">
      <c r="A194" s="510"/>
      <c r="B194" s="511"/>
      <c r="C194" s="510"/>
      <c r="D194" s="512"/>
      <c r="E194" s="510"/>
      <c r="F194" s="510"/>
      <c r="G194" s="513"/>
      <c r="H194" s="510"/>
      <c r="I194" s="510"/>
      <c r="J194" s="510"/>
      <c r="K194" s="514"/>
      <c r="L194" s="445"/>
      <c r="M194" s="510"/>
      <c r="N194" s="510"/>
    </row>
    <row r="195" spans="1:14">
      <c r="A195" s="510"/>
      <c r="B195" s="511"/>
      <c r="C195" s="510"/>
      <c r="D195" s="512"/>
      <c r="E195" s="510"/>
      <c r="F195" s="510"/>
      <c r="G195" s="513"/>
      <c r="H195" s="510"/>
      <c r="I195" s="510"/>
      <c r="J195" s="510"/>
      <c r="K195" s="514"/>
      <c r="L195" s="445"/>
      <c r="M195" s="510"/>
      <c r="N195" s="510"/>
    </row>
    <row r="196" spans="1:14">
      <c r="A196" s="510"/>
      <c r="B196" s="511"/>
      <c r="C196" s="510"/>
      <c r="D196" s="512"/>
      <c r="E196" s="510"/>
      <c r="F196" s="510"/>
      <c r="G196" s="513"/>
      <c r="H196" s="510"/>
      <c r="I196" s="510"/>
      <c r="J196" s="510"/>
      <c r="K196" s="514"/>
      <c r="L196" s="445"/>
      <c r="M196" s="510"/>
      <c r="N196" s="510"/>
    </row>
    <row r="197" spans="1:14">
      <c r="A197" s="510"/>
      <c r="B197" s="511"/>
      <c r="C197" s="510"/>
      <c r="D197" s="512"/>
      <c r="E197" s="510"/>
      <c r="F197" s="510"/>
      <c r="G197" s="513"/>
      <c r="H197" s="510"/>
      <c r="I197" s="510"/>
      <c r="J197" s="510"/>
      <c r="K197" s="514"/>
      <c r="L197" s="445"/>
      <c r="M197" s="510"/>
      <c r="N197" s="510"/>
    </row>
    <row r="198" spans="1:14">
      <c r="A198" s="510"/>
      <c r="B198" s="511"/>
      <c r="C198" s="510"/>
      <c r="D198" s="512"/>
      <c r="E198" s="510"/>
      <c r="F198" s="510"/>
      <c r="G198" s="513"/>
      <c r="H198" s="510"/>
      <c r="I198" s="510"/>
      <c r="J198" s="510"/>
      <c r="K198" s="514"/>
      <c r="L198" s="445"/>
      <c r="M198" s="510"/>
      <c r="N198" s="510"/>
    </row>
    <row r="199" spans="1:14">
      <c r="A199" s="510"/>
      <c r="B199" s="511"/>
      <c r="C199" s="510"/>
      <c r="D199" s="512"/>
      <c r="E199" s="510"/>
      <c r="F199" s="510"/>
      <c r="G199" s="513"/>
      <c r="H199" s="510"/>
      <c r="I199" s="510"/>
      <c r="J199" s="510"/>
      <c r="K199" s="514"/>
      <c r="L199" s="445"/>
      <c r="M199" s="510"/>
      <c r="N199" s="510"/>
    </row>
    <row r="200" spans="1:14">
      <c r="A200" s="510"/>
      <c r="B200" s="511"/>
      <c r="C200" s="510"/>
      <c r="D200" s="512"/>
      <c r="E200" s="510"/>
      <c r="F200" s="510"/>
      <c r="G200" s="513"/>
      <c r="H200" s="510"/>
      <c r="I200" s="510"/>
      <c r="J200" s="510"/>
      <c r="K200" s="514"/>
      <c r="L200" s="445"/>
      <c r="M200" s="510"/>
      <c r="N200" s="510"/>
    </row>
    <row r="201" spans="1:14">
      <c r="A201" s="510"/>
      <c r="B201" s="511"/>
      <c r="C201" s="510"/>
      <c r="D201" s="512"/>
      <c r="E201" s="510"/>
      <c r="F201" s="510"/>
      <c r="G201" s="513"/>
      <c r="H201" s="510"/>
      <c r="I201" s="510"/>
      <c r="J201" s="510"/>
      <c r="K201" s="514"/>
      <c r="L201" s="445"/>
      <c r="M201" s="510"/>
      <c r="N201" s="510"/>
    </row>
    <row r="202" spans="1:14">
      <c r="A202" s="510"/>
      <c r="B202" s="511"/>
      <c r="C202" s="510"/>
      <c r="D202" s="512"/>
      <c r="E202" s="510"/>
      <c r="F202" s="510"/>
      <c r="G202" s="513"/>
      <c r="H202" s="510"/>
      <c r="I202" s="510"/>
      <c r="J202" s="510"/>
      <c r="K202" s="514"/>
      <c r="L202" s="445"/>
      <c r="M202" s="510"/>
      <c r="N202" s="510"/>
    </row>
    <row r="203" spans="1:14">
      <c r="A203" s="510"/>
      <c r="B203" s="511"/>
      <c r="C203" s="510"/>
      <c r="D203" s="512"/>
      <c r="E203" s="510"/>
      <c r="F203" s="510"/>
      <c r="G203" s="513"/>
      <c r="H203" s="510"/>
      <c r="I203" s="510"/>
      <c r="J203" s="510"/>
      <c r="K203" s="514"/>
      <c r="L203" s="445"/>
      <c r="M203" s="510"/>
      <c r="N203" s="510"/>
    </row>
    <row r="204" spans="1:14">
      <c r="A204" s="510"/>
      <c r="B204" s="511"/>
      <c r="C204" s="510"/>
      <c r="D204" s="512"/>
      <c r="E204" s="510"/>
      <c r="F204" s="510"/>
      <c r="G204" s="513"/>
      <c r="H204" s="510"/>
      <c r="I204" s="510"/>
      <c r="J204" s="510"/>
      <c r="K204" s="514"/>
      <c r="L204" s="445"/>
      <c r="M204" s="510"/>
      <c r="N204" s="510"/>
    </row>
    <row r="205" spans="1:14">
      <c r="A205" s="510"/>
      <c r="B205" s="511"/>
      <c r="C205" s="510"/>
      <c r="D205" s="512"/>
      <c r="E205" s="510"/>
      <c r="F205" s="510"/>
      <c r="G205" s="513"/>
      <c r="H205" s="510"/>
      <c r="I205" s="510"/>
      <c r="J205" s="510"/>
      <c r="K205" s="514"/>
      <c r="L205" s="445"/>
      <c r="M205" s="510"/>
      <c r="N205" s="510"/>
    </row>
    <row r="206" spans="1:14">
      <c r="A206" s="510"/>
      <c r="B206" s="511"/>
      <c r="C206" s="510"/>
      <c r="D206" s="512"/>
      <c r="E206" s="510"/>
      <c r="F206" s="510"/>
      <c r="G206" s="513"/>
      <c r="H206" s="510"/>
      <c r="I206" s="510"/>
      <c r="J206" s="510"/>
      <c r="K206" s="514"/>
      <c r="L206" s="445"/>
      <c r="M206" s="510"/>
      <c r="N206" s="510"/>
    </row>
    <row r="207" spans="1:14">
      <c r="A207" s="510"/>
      <c r="B207" s="511"/>
      <c r="C207" s="510"/>
      <c r="D207" s="512"/>
      <c r="E207" s="510"/>
      <c r="F207" s="510"/>
      <c r="G207" s="513"/>
      <c r="H207" s="510"/>
      <c r="I207" s="510"/>
      <c r="J207" s="510"/>
      <c r="K207" s="514"/>
      <c r="L207" s="445"/>
      <c r="M207" s="510"/>
      <c r="N207" s="510"/>
    </row>
    <row r="208" spans="1:14">
      <c r="A208" s="510"/>
      <c r="B208" s="511"/>
      <c r="C208" s="510"/>
      <c r="D208" s="512"/>
      <c r="E208" s="510"/>
      <c r="F208" s="510"/>
      <c r="G208" s="513"/>
      <c r="H208" s="510"/>
      <c r="I208" s="510"/>
      <c r="J208" s="510"/>
      <c r="K208" s="514"/>
      <c r="L208" s="445"/>
      <c r="M208" s="510"/>
      <c r="N208" s="510"/>
    </row>
    <row r="209" spans="1:14">
      <c r="A209" s="510"/>
      <c r="B209" s="511"/>
      <c r="C209" s="510"/>
      <c r="D209" s="512"/>
      <c r="E209" s="510"/>
      <c r="F209" s="510"/>
      <c r="G209" s="513"/>
      <c r="H209" s="510"/>
      <c r="I209" s="510"/>
      <c r="J209" s="510"/>
      <c r="K209" s="514"/>
      <c r="L209" s="445"/>
      <c r="M209" s="510"/>
      <c r="N209" s="510"/>
    </row>
    <row r="210" spans="1:14">
      <c r="A210" s="510"/>
      <c r="B210" s="511"/>
      <c r="C210" s="510"/>
      <c r="D210" s="512"/>
      <c r="E210" s="510"/>
      <c r="F210" s="510"/>
      <c r="G210" s="513"/>
      <c r="H210" s="510"/>
      <c r="I210" s="510"/>
      <c r="J210" s="510"/>
      <c r="K210" s="514"/>
      <c r="L210" s="445"/>
      <c r="M210" s="510"/>
      <c r="N210" s="510"/>
    </row>
    <row r="211" spans="1:14">
      <c r="A211" s="510"/>
      <c r="B211" s="511"/>
      <c r="C211" s="510"/>
      <c r="D211" s="512"/>
      <c r="E211" s="510"/>
      <c r="F211" s="510"/>
      <c r="G211" s="513"/>
      <c r="H211" s="510"/>
      <c r="I211" s="510"/>
      <c r="J211" s="510"/>
      <c r="K211" s="514"/>
      <c r="L211" s="445"/>
      <c r="M211" s="510"/>
      <c r="N211" s="510"/>
    </row>
    <row r="212" spans="1:14">
      <c r="A212" s="510"/>
      <c r="B212" s="511"/>
      <c r="C212" s="510"/>
      <c r="D212" s="512"/>
      <c r="E212" s="510"/>
      <c r="F212" s="510"/>
      <c r="G212" s="513"/>
      <c r="H212" s="510"/>
      <c r="I212" s="510"/>
      <c r="J212" s="510"/>
      <c r="K212" s="514"/>
      <c r="L212" s="445"/>
      <c r="M212" s="510"/>
      <c r="N212" s="510"/>
    </row>
    <row r="213" spans="1:14">
      <c r="A213" s="510"/>
      <c r="B213" s="511"/>
      <c r="C213" s="510"/>
      <c r="D213" s="512"/>
      <c r="E213" s="510"/>
      <c r="F213" s="510"/>
      <c r="G213" s="513"/>
      <c r="H213" s="510"/>
      <c r="I213" s="510"/>
      <c r="J213" s="510"/>
      <c r="K213" s="514"/>
      <c r="L213" s="445"/>
      <c r="M213" s="510"/>
      <c r="N213" s="510"/>
    </row>
    <row r="214" spans="1:14">
      <c r="A214" s="510"/>
      <c r="B214" s="511"/>
      <c r="C214" s="510"/>
      <c r="D214" s="512"/>
      <c r="E214" s="510"/>
      <c r="F214" s="510"/>
      <c r="G214" s="513"/>
      <c r="H214" s="510"/>
      <c r="I214" s="510"/>
      <c r="J214" s="510"/>
      <c r="K214" s="514"/>
      <c r="L214" s="445"/>
      <c r="M214" s="510"/>
      <c r="N214" s="510"/>
    </row>
    <row r="215" spans="1:14">
      <c r="A215" s="510"/>
      <c r="B215" s="511"/>
      <c r="C215" s="510"/>
      <c r="D215" s="512"/>
      <c r="E215" s="510"/>
      <c r="F215" s="510"/>
      <c r="G215" s="513"/>
      <c r="H215" s="510"/>
      <c r="I215" s="510"/>
      <c r="J215" s="510"/>
      <c r="K215" s="514"/>
      <c r="L215" s="445"/>
      <c r="M215" s="510"/>
      <c r="N215" s="510"/>
    </row>
    <row r="216" spans="1:14">
      <c r="A216" s="510"/>
      <c r="B216" s="511"/>
      <c r="C216" s="510"/>
      <c r="D216" s="512"/>
      <c r="E216" s="510"/>
      <c r="F216" s="510"/>
      <c r="G216" s="513"/>
      <c r="H216" s="510"/>
      <c r="I216" s="510"/>
      <c r="J216" s="510"/>
      <c r="K216" s="514"/>
      <c r="L216" s="445"/>
      <c r="M216" s="510"/>
      <c r="N216" s="510"/>
    </row>
    <row r="217" spans="1:14">
      <c r="A217" s="510"/>
      <c r="B217" s="511"/>
      <c r="C217" s="510"/>
      <c r="D217" s="512"/>
      <c r="E217" s="510"/>
      <c r="F217" s="510"/>
      <c r="G217" s="513"/>
      <c r="H217" s="510"/>
      <c r="I217" s="510"/>
      <c r="J217" s="510"/>
      <c r="K217" s="514"/>
      <c r="L217" s="445"/>
      <c r="M217" s="510"/>
      <c r="N217" s="510"/>
    </row>
    <row r="218" spans="1:14">
      <c r="A218" s="510"/>
      <c r="B218" s="511"/>
      <c r="C218" s="510"/>
      <c r="D218" s="512"/>
      <c r="E218" s="510"/>
      <c r="F218" s="510"/>
      <c r="G218" s="513"/>
      <c r="H218" s="510"/>
      <c r="I218" s="510"/>
      <c r="J218" s="510"/>
      <c r="K218" s="514"/>
      <c r="L218" s="445"/>
      <c r="M218" s="510"/>
      <c r="N218" s="510"/>
    </row>
    <row r="219" spans="1:14">
      <c r="A219" s="510"/>
      <c r="B219" s="511"/>
      <c r="C219" s="510"/>
      <c r="D219" s="512"/>
      <c r="E219" s="510"/>
      <c r="F219" s="510"/>
      <c r="G219" s="513"/>
      <c r="H219" s="510"/>
      <c r="I219" s="510"/>
      <c r="J219" s="510"/>
      <c r="K219" s="514"/>
      <c r="L219" s="445"/>
      <c r="M219" s="510"/>
      <c r="N219" s="510"/>
    </row>
    <row r="220" spans="1:14">
      <c r="A220" s="510"/>
      <c r="B220" s="511"/>
      <c r="C220" s="510"/>
      <c r="D220" s="512"/>
      <c r="E220" s="510"/>
      <c r="F220" s="510"/>
      <c r="G220" s="513"/>
      <c r="H220" s="510"/>
      <c r="I220" s="510"/>
      <c r="J220" s="510"/>
      <c r="K220" s="514"/>
      <c r="L220" s="445"/>
      <c r="M220" s="510"/>
      <c r="N220" s="510"/>
    </row>
    <row r="221" spans="1:14">
      <c r="A221" s="510"/>
      <c r="B221" s="511"/>
      <c r="C221" s="510"/>
      <c r="D221" s="512"/>
      <c r="E221" s="510"/>
      <c r="F221" s="510"/>
      <c r="G221" s="513"/>
      <c r="H221" s="510"/>
      <c r="I221" s="510"/>
      <c r="J221" s="510"/>
      <c r="K221" s="514"/>
      <c r="L221" s="445"/>
      <c r="M221" s="510"/>
      <c r="N221" s="510"/>
    </row>
    <row r="222" spans="1:14">
      <c r="A222" s="510"/>
      <c r="B222" s="511"/>
      <c r="C222" s="510"/>
      <c r="D222" s="512"/>
      <c r="E222" s="510"/>
      <c r="F222" s="510"/>
      <c r="G222" s="513"/>
      <c r="H222" s="510"/>
      <c r="I222" s="510"/>
      <c r="J222" s="510"/>
      <c r="K222" s="514"/>
      <c r="L222" s="445"/>
      <c r="M222" s="510"/>
      <c r="N222" s="510"/>
    </row>
    <row r="223" spans="1:14">
      <c r="A223" s="510"/>
      <c r="B223" s="511"/>
      <c r="C223" s="510"/>
      <c r="D223" s="512"/>
      <c r="E223" s="510"/>
      <c r="F223" s="510"/>
      <c r="G223" s="513"/>
      <c r="H223" s="510"/>
      <c r="I223" s="510"/>
      <c r="J223" s="510"/>
      <c r="K223" s="514"/>
      <c r="L223" s="445"/>
      <c r="M223" s="510"/>
      <c r="N223" s="510"/>
    </row>
    <row r="224" spans="1:14">
      <c r="A224" s="510"/>
      <c r="B224" s="511"/>
      <c r="C224" s="510"/>
      <c r="D224" s="512"/>
      <c r="E224" s="510"/>
      <c r="F224" s="510"/>
      <c r="G224" s="513"/>
      <c r="H224" s="510"/>
      <c r="I224" s="510"/>
      <c r="J224" s="510"/>
      <c r="K224" s="514"/>
      <c r="L224" s="445"/>
      <c r="M224" s="510"/>
      <c r="N224" s="510"/>
    </row>
    <row r="225" spans="1:14">
      <c r="A225" s="510"/>
      <c r="B225" s="511"/>
      <c r="C225" s="510"/>
      <c r="D225" s="512"/>
      <c r="E225" s="510"/>
      <c r="F225" s="510"/>
      <c r="G225" s="513"/>
      <c r="H225" s="510"/>
      <c r="I225" s="510"/>
      <c r="J225" s="510"/>
      <c r="K225" s="514"/>
      <c r="L225" s="445"/>
      <c r="M225" s="510"/>
      <c r="N225" s="510"/>
    </row>
    <row r="226" spans="1:14">
      <c r="A226" s="510"/>
      <c r="B226" s="511"/>
      <c r="C226" s="510"/>
      <c r="D226" s="512"/>
      <c r="E226" s="510"/>
      <c r="F226" s="510"/>
      <c r="G226" s="513"/>
      <c r="H226" s="510"/>
      <c r="I226" s="510"/>
      <c r="J226" s="510"/>
      <c r="K226" s="514"/>
      <c r="L226" s="445"/>
      <c r="M226" s="510"/>
      <c r="N226" s="510"/>
    </row>
    <row r="227" spans="1:14">
      <c r="A227" s="510"/>
      <c r="B227" s="511"/>
      <c r="C227" s="510"/>
      <c r="D227" s="512"/>
      <c r="E227" s="510"/>
      <c r="F227" s="510"/>
      <c r="G227" s="513"/>
      <c r="H227" s="510"/>
      <c r="I227" s="510"/>
      <c r="J227" s="510"/>
      <c r="K227" s="514"/>
      <c r="L227" s="445"/>
      <c r="M227" s="510"/>
      <c r="N227" s="510"/>
    </row>
    <row r="228" spans="1:14">
      <c r="A228" s="510"/>
      <c r="B228" s="511"/>
      <c r="C228" s="510"/>
      <c r="D228" s="512"/>
      <c r="E228" s="510"/>
      <c r="F228" s="510"/>
      <c r="G228" s="513"/>
      <c r="H228" s="510"/>
      <c r="I228" s="510"/>
      <c r="J228" s="510"/>
      <c r="K228" s="514"/>
      <c r="L228" s="445"/>
      <c r="M228" s="510"/>
      <c r="N228" s="510"/>
    </row>
    <row r="229" spans="1:14">
      <c r="A229" s="510"/>
      <c r="B229" s="511"/>
      <c r="C229" s="510"/>
      <c r="D229" s="512"/>
      <c r="E229" s="510"/>
      <c r="F229" s="510"/>
      <c r="G229" s="513"/>
      <c r="H229" s="510"/>
      <c r="I229" s="510"/>
      <c r="J229" s="510"/>
      <c r="K229" s="514"/>
      <c r="L229" s="445"/>
      <c r="M229" s="510"/>
      <c r="N229" s="510"/>
    </row>
    <row r="230" spans="1:14">
      <c r="A230" s="510"/>
      <c r="B230" s="511"/>
      <c r="C230" s="510"/>
      <c r="D230" s="512"/>
      <c r="E230" s="510"/>
      <c r="F230" s="510"/>
      <c r="G230" s="513"/>
      <c r="H230" s="510"/>
      <c r="I230" s="510"/>
      <c r="J230" s="510"/>
      <c r="K230" s="514"/>
      <c r="L230" s="445"/>
      <c r="M230" s="510"/>
      <c r="N230" s="510"/>
    </row>
    <row r="231" spans="1:14">
      <c r="A231" s="510"/>
      <c r="B231" s="511"/>
      <c r="C231" s="510"/>
      <c r="D231" s="512"/>
      <c r="E231" s="510"/>
      <c r="F231" s="510"/>
      <c r="G231" s="513"/>
      <c r="H231" s="510"/>
      <c r="I231" s="510"/>
      <c r="J231" s="510"/>
      <c r="K231" s="514"/>
      <c r="L231" s="445"/>
      <c r="M231" s="510"/>
      <c r="N231" s="510"/>
    </row>
    <row r="232" spans="1:14">
      <c r="A232" s="510"/>
      <c r="B232" s="511"/>
      <c r="C232" s="510"/>
      <c r="D232" s="512"/>
      <c r="E232" s="510"/>
      <c r="F232" s="510"/>
      <c r="G232" s="513"/>
      <c r="H232" s="510"/>
      <c r="I232" s="510"/>
      <c r="J232" s="510"/>
      <c r="K232" s="514"/>
      <c r="L232" s="445"/>
      <c r="M232" s="510"/>
      <c r="N232" s="510"/>
    </row>
    <row r="233" spans="1:14">
      <c r="A233" s="510"/>
      <c r="B233" s="511"/>
      <c r="C233" s="510"/>
      <c r="D233" s="512"/>
      <c r="E233" s="510"/>
      <c r="F233" s="510"/>
      <c r="G233" s="513"/>
      <c r="H233" s="510"/>
      <c r="I233" s="510"/>
      <c r="J233" s="510"/>
      <c r="K233" s="514"/>
      <c r="L233" s="445"/>
      <c r="M233" s="510"/>
      <c r="N233" s="510"/>
    </row>
    <row r="234" spans="1:14">
      <c r="A234" s="510"/>
      <c r="B234" s="511"/>
      <c r="C234" s="510"/>
      <c r="D234" s="512"/>
      <c r="E234" s="510"/>
      <c r="F234" s="510"/>
      <c r="G234" s="513"/>
      <c r="H234" s="510"/>
      <c r="I234" s="510"/>
      <c r="J234" s="510"/>
      <c r="K234" s="514"/>
      <c r="L234" s="445"/>
      <c r="M234" s="510"/>
      <c r="N234" s="510"/>
    </row>
    <row r="235" spans="1:14">
      <c r="A235" s="510"/>
      <c r="B235" s="511"/>
      <c r="C235" s="510"/>
      <c r="D235" s="512"/>
      <c r="E235" s="510"/>
      <c r="F235" s="510"/>
      <c r="G235" s="513"/>
      <c r="H235" s="510"/>
      <c r="I235" s="510"/>
      <c r="J235" s="510"/>
      <c r="K235" s="514"/>
      <c r="L235" s="445"/>
      <c r="M235" s="510"/>
      <c r="N235" s="510"/>
    </row>
    <row r="236" spans="1:14">
      <c r="A236" s="510"/>
      <c r="B236" s="511"/>
      <c r="C236" s="510"/>
      <c r="D236" s="512"/>
      <c r="E236" s="510"/>
      <c r="F236" s="510"/>
      <c r="G236" s="513"/>
      <c r="H236" s="510"/>
      <c r="I236" s="510"/>
      <c r="J236" s="510"/>
      <c r="K236" s="514"/>
      <c r="L236" s="445"/>
      <c r="M236" s="510"/>
      <c r="N236" s="510"/>
    </row>
    <row r="237" spans="1:14">
      <c r="A237" s="510"/>
      <c r="B237" s="511"/>
      <c r="C237" s="510"/>
      <c r="D237" s="512"/>
      <c r="E237" s="510"/>
      <c r="F237" s="510"/>
      <c r="G237" s="513"/>
      <c r="H237" s="510"/>
      <c r="I237" s="510"/>
      <c r="J237" s="510"/>
      <c r="K237" s="514"/>
      <c r="L237" s="445"/>
      <c r="M237" s="510"/>
      <c r="N237" s="510"/>
    </row>
    <row r="238" spans="1:14">
      <c r="A238" s="510"/>
      <c r="B238" s="511"/>
      <c r="C238" s="510"/>
      <c r="D238" s="512"/>
      <c r="E238" s="510"/>
      <c r="F238" s="510"/>
      <c r="G238" s="513"/>
      <c r="H238" s="510"/>
      <c r="I238" s="510"/>
      <c r="J238" s="510"/>
      <c r="K238" s="514"/>
      <c r="L238" s="445"/>
      <c r="M238" s="510"/>
      <c r="N238" s="510"/>
    </row>
    <row r="239" spans="1:14">
      <c r="A239" s="510"/>
      <c r="B239" s="511"/>
      <c r="C239" s="510"/>
      <c r="D239" s="512"/>
      <c r="E239" s="510"/>
      <c r="F239" s="510"/>
      <c r="G239" s="513"/>
      <c r="H239" s="510"/>
      <c r="I239" s="510"/>
      <c r="J239" s="510"/>
      <c r="K239" s="514"/>
      <c r="L239" s="445"/>
      <c r="M239" s="510"/>
      <c r="N239" s="510"/>
    </row>
    <row r="240" spans="1:14">
      <c r="A240" s="510"/>
      <c r="B240" s="511"/>
      <c r="C240" s="510"/>
      <c r="D240" s="512"/>
      <c r="E240" s="510"/>
      <c r="F240" s="510"/>
      <c r="G240" s="513"/>
      <c r="H240" s="510"/>
      <c r="I240" s="510"/>
      <c r="J240" s="510"/>
      <c r="K240" s="514"/>
      <c r="L240" s="445"/>
      <c r="M240" s="510"/>
      <c r="N240" s="510"/>
    </row>
    <row r="241" spans="1:14">
      <c r="A241" s="510"/>
      <c r="B241" s="511"/>
      <c r="C241" s="510"/>
      <c r="D241" s="512"/>
      <c r="E241" s="510"/>
      <c r="F241" s="510"/>
      <c r="G241" s="513"/>
      <c r="H241" s="510"/>
      <c r="I241" s="510"/>
      <c r="J241" s="510"/>
      <c r="K241" s="514"/>
      <c r="L241" s="445"/>
      <c r="M241" s="510"/>
      <c r="N241" s="510"/>
    </row>
    <row r="242" spans="1:14">
      <c r="A242" s="510"/>
      <c r="B242" s="511"/>
      <c r="C242" s="510"/>
      <c r="D242" s="512"/>
      <c r="E242" s="510"/>
      <c r="F242" s="510"/>
      <c r="G242" s="513"/>
      <c r="H242" s="510"/>
      <c r="I242" s="510"/>
      <c r="J242" s="510"/>
      <c r="K242" s="514"/>
      <c r="L242" s="445"/>
      <c r="M242" s="510"/>
      <c r="N242" s="510"/>
    </row>
    <row r="243" spans="1:14">
      <c r="A243" s="510"/>
      <c r="B243" s="511"/>
      <c r="C243" s="510"/>
      <c r="D243" s="512"/>
      <c r="E243" s="510"/>
      <c r="F243" s="510"/>
      <c r="G243" s="513"/>
      <c r="H243" s="510"/>
      <c r="I243" s="510"/>
      <c r="J243" s="510"/>
      <c r="K243" s="514"/>
      <c r="L243" s="445"/>
      <c r="M243" s="510"/>
      <c r="N243" s="510"/>
    </row>
    <row r="244" spans="1:14">
      <c r="A244" s="510"/>
      <c r="B244" s="511"/>
      <c r="C244" s="510"/>
      <c r="D244" s="512"/>
      <c r="E244" s="510"/>
      <c r="F244" s="510"/>
      <c r="G244" s="513"/>
      <c r="H244" s="510"/>
      <c r="I244" s="510"/>
      <c r="J244" s="510"/>
      <c r="K244" s="514"/>
      <c r="L244" s="445"/>
      <c r="M244" s="510"/>
      <c r="N244" s="510"/>
    </row>
    <row r="245" spans="1:14">
      <c r="A245" s="510"/>
      <c r="B245" s="511"/>
      <c r="C245" s="510"/>
      <c r="D245" s="512"/>
      <c r="E245" s="510"/>
      <c r="F245" s="510"/>
      <c r="G245" s="513"/>
      <c r="H245" s="510"/>
      <c r="I245" s="510"/>
      <c r="J245" s="510"/>
      <c r="K245" s="514"/>
      <c r="L245" s="445"/>
      <c r="M245" s="510"/>
      <c r="N245" s="510"/>
    </row>
    <row r="246" spans="1:14">
      <c r="A246" s="510"/>
      <c r="B246" s="511"/>
      <c r="C246" s="510"/>
      <c r="D246" s="512"/>
      <c r="E246" s="510"/>
      <c r="F246" s="510"/>
      <c r="G246" s="513"/>
      <c r="H246" s="510"/>
      <c r="I246" s="510"/>
      <c r="J246" s="510"/>
      <c r="K246" s="514"/>
      <c r="L246" s="445"/>
      <c r="M246" s="510"/>
      <c r="N246" s="510"/>
    </row>
    <row r="247" spans="1:14">
      <c r="A247" s="510"/>
      <c r="B247" s="511"/>
      <c r="C247" s="510"/>
      <c r="D247" s="512"/>
      <c r="E247" s="510"/>
      <c r="F247" s="510"/>
      <c r="G247" s="513"/>
      <c r="H247" s="510"/>
      <c r="I247" s="510"/>
      <c r="J247" s="510"/>
      <c r="K247" s="514"/>
      <c r="L247" s="445"/>
      <c r="M247" s="510"/>
      <c r="N247" s="510"/>
    </row>
    <row r="248" spans="1:14">
      <c r="A248" s="510"/>
      <c r="B248" s="511"/>
      <c r="C248" s="510"/>
      <c r="D248" s="512"/>
      <c r="E248" s="510"/>
      <c r="F248" s="510"/>
      <c r="G248" s="513"/>
      <c r="H248" s="510"/>
      <c r="I248" s="510"/>
      <c r="J248" s="510"/>
      <c r="K248" s="514"/>
      <c r="L248" s="445"/>
      <c r="M248" s="510"/>
      <c r="N248" s="510"/>
    </row>
    <row r="249" spans="1:14">
      <c r="A249" s="510"/>
      <c r="B249" s="511"/>
      <c r="C249" s="510"/>
      <c r="D249" s="512"/>
      <c r="E249" s="510"/>
      <c r="F249" s="510"/>
      <c r="G249" s="513"/>
      <c r="H249" s="510"/>
      <c r="I249" s="510"/>
      <c r="J249" s="510"/>
      <c r="K249" s="514"/>
      <c r="L249" s="445"/>
      <c r="M249" s="510"/>
      <c r="N249" s="510"/>
    </row>
    <row r="250" spans="1:14">
      <c r="A250" s="510"/>
      <c r="B250" s="511"/>
      <c r="C250" s="510"/>
      <c r="D250" s="512"/>
      <c r="E250" s="510"/>
      <c r="F250" s="510"/>
      <c r="G250" s="513"/>
      <c r="H250" s="510"/>
      <c r="I250" s="510"/>
      <c r="J250" s="510"/>
      <c r="K250" s="514"/>
      <c r="L250" s="445"/>
      <c r="M250" s="510"/>
      <c r="N250" s="510"/>
    </row>
    <row r="251" spans="1:14">
      <c r="A251" s="510"/>
      <c r="B251" s="511"/>
      <c r="C251" s="510"/>
      <c r="D251" s="512"/>
      <c r="E251" s="510"/>
      <c r="F251" s="510"/>
      <c r="G251" s="513"/>
      <c r="H251" s="510"/>
      <c r="I251" s="510"/>
      <c r="J251" s="510"/>
      <c r="K251" s="514"/>
      <c r="L251" s="445"/>
      <c r="M251" s="510"/>
      <c r="N251" s="510"/>
    </row>
    <row r="252" spans="1:14">
      <c r="A252" s="510"/>
      <c r="B252" s="511"/>
      <c r="C252" s="510"/>
      <c r="D252" s="512"/>
      <c r="E252" s="510"/>
      <c r="F252" s="510"/>
      <c r="G252" s="513"/>
      <c r="H252" s="510"/>
      <c r="I252" s="510"/>
      <c r="J252" s="510"/>
      <c r="K252" s="514"/>
      <c r="L252" s="445"/>
      <c r="M252" s="510"/>
      <c r="N252" s="510"/>
    </row>
    <row r="253" spans="1:14">
      <c r="A253" s="510"/>
      <c r="B253" s="511"/>
      <c r="C253" s="510"/>
      <c r="D253" s="512"/>
      <c r="E253" s="510"/>
      <c r="F253" s="510"/>
      <c r="G253" s="513"/>
      <c r="H253" s="510"/>
      <c r="I253" s="510"/>
      <c r="J253" s="510"/>
      <c r="K253" s="514"/>
      <c r="L253" s="445"/>
      <c r="M253" s="510"/>
      <c r="N253" s="510"/>
    </row>
    <row r="254" spans="1:14">
      <c r="A254" s="510"/>
      <c r="B254" s="511"/>
      <c r="C254" s="510"/>
      <c r="D254" s="512"/>
      <c r="E254" s="510"/>
      <c r="F254" s="510"/>
      <c r="G254" s="513"/>
      <c r="H254" s="510"/>
      <c r="I254" s="510"/>
      <c r="J254" s="510"/>
      <c r="K254" s="514"/>
      <c r="L254" s="445"/>
      <c r="M254" s="510"/>
      <c r="N254" s="510"/>
    </row>
    <row r="255" spans="1:14">
      <c r="A255" s="510"/>
      <c r="B255" s="511"/>
      <c r="C255" s="510"/>
      <c r="D255" s="512"/>
      <c r="E255" s="510"/>
      <c r="F255" s="510"/>
      <c r="G255" s="513"/>
      <c r="H255" s="510"/>
      <c r="I255" s="510"/>
      <c r="J255" s="510"/>
      <c r="K255" s="514"/>
      <c r="L255" s="445"/>
      <c r="M255" s="510"/>
      <c r="N255" s="510"/>
    </row>
    <row r="256" spans="1:14">
      <c r="A256" s="510"/>
      <c r="B256" s="511"/>
      <c r="C256" s="510"/>
      <c r="D256" s="512"/>
      <c r="E256" s="510"/>
      <c r="F256" s="510"/>
      <c r="G256" s="513"/>
      <c r="H256" s="510"/>
      <c r="I256" s="510"/>
      <c r="J256" s="510"/>
      <c r="K256" s="514"/>
      <c r="L256" s="445"/>
      <c r="M256" s="510"/>
      <c r="N256" s="510"/>
    </row>
    <row r="257" spans="1:14">
      <c r="A257" s="510"/>
      <c r="B257" s="511"/>
      <c r="C257" s="510"/>
      <c r="D257" s="512"/>
      <c r="E257" s="510"/>
      <c r="F257" s="510"/>
      <c r="G257" s="513"/>
      <c r="H257" s="510"/>
      <c r="I257" s="510"/>
      <c r="J257" s="510"/>
      <c r="K257" s="514"/>
      <c r="L257" s="445"/>
      <c r="M257" s="510"/>
      <c r="N257" s="510"/>
    </row>
    <row r="258" spans="1:14">
      <c r="A258" s="510"/>
      <c r="B258" s="511"/>
      <c r="C258" s="510"/>
      <c r="D258" s="512"/>
      <c r="E258" s="510"/>
      <c r="F258" s="510"/>
      <c r="G258" s="513"/>
      <c r="H258" s="510"/>
      <c r="I258" s="510"/>
      <c r="J258" s="510"/>
      <c r="K258" s="514"/>
      <c r="L258" s="445"/>
      <c r="M258" s="510"/>
      <c r="N258" s="510"/>
    </row>
    <row r="259" spans="1:14">
      <c r="A259" s="510"/>
      <c r="B259" s="511"/>
      <c r="C259" s="510"/>
      <c r="D259" s="512"/>
      <c r="E259" s="510"/>
      <c r="F259" s="510"/>
      <c r="G259" s="513"/>
      <c r="H259" s="510"/>
      <c r="I259" s="510"/>
      <c r="J259" s="510"/>
      <c r="K259" s="514"/>
      <c r="L259" s="445"/>
      <c r="M259" s="510"/>
      <c r="N259" s="510"/>
    </row>
    <row r="260" spans="1:14">
      <c r="A260" s="510"/>
      <c r="B260" s="511"/>
      <c r="C260" s="510"/>
      <c r="D260" s="512"/>
      <c r="E260" s="510"/>
      <c r="F260" s="510"/>
      <c r="G260" s="513"/>
      <c r="H260" s="510"/>
      <c r="I260" s="510"/>
      <c r="J260" s="510"/>
      <c r="K260" s="514"/>
      <c r="L260" s="445"/>
      <c r="M260" s="510"/>
      <c r="N260" s="510"/>
    </row>
    <row r="261" spans="1:14">
      <c r="A261" s="510"/>
      <c r="B261" s="511"/>
      <c r="C261" s="510"/>
      <c r="D261" s="512"/>
      <c r="E261" s="510"/>
      <c r="F261" s="510"/>
      <c r="G261" s="513"/>
      <c r="H261" s="510"/>
      <c r="I261" s="510"/>
      <c r="J261" s="510"/>
      <c r="K261" s="514"/>
      <c r="L261" s="445"/>
      <c r="M261" s="510"/>
      <c r="N261" s="510"/>
    </row>
    <row r="262" spans="1:14">
      <c r="A262" s="510"/>
      <c r="B262" s="511"/>
      <c r="C262" s="510"/>
      <c r="D262" s="512"/>
      <c r="E262" s="510"/>
      <c r="F262" s="510"/>
      <c r="G262" s="513"/>
      <c r="H262" s="510"/>
      <c r="I262" s="510"/>
      <c r="J262" s="510"/>
      <c r="K262" s="514"/>
      <c r="L262" s="445"/>
      <c r="M262" s="510"/>
      <c r="N262" s="510"/>
    </row>
    <row r="263" spans="1:14">
      <c r="A263" s="510"/>
      <c r="B263" s="511"/>
      <c r="C263" s="510"/>
      <c r="D263" s="512"/>
      <c r="E263" s="510"/>
      <c r="F263" s="510"/>
      <c r="G263" s="513"/>
      <c r="H263" s="510"/>
      <c r="I263" s="510"/>
      <c r="J263" s="510"/>
      <c r="K263" s="514"/>
      <c r="L263" s="445"/>
      <c r="M263" s="510"/>
      <c r="N263" s="510"/>
    </row>
    <row r="264" spans="1:14">
      <c r="A264" s="510"/>
      <c r="B264" s="511"/>
      <c r="C264" s="510"/>
      <c r="D264" s="512"/>
      <c r="E264" s="510"/>
      <c r="F264" s="510"/>
      <c r="G264" s="513"/>
      <c r="H264" s="510"/>
      <c r="I264" s="510"/>
      <c r="J264" s="510"/>
      <c r="K264" s="514"/>
      <c r="L264" s="445"/>
      <c r="M264" s="510"/>
      <c r="N264" s="510"/>
    </row>
    <row r="265" spans="1:14">
      <c r="A265" s="510"/>
      <c r="B265" s="511"/>
      <c r="C265" s="510"/>
      <c r="D265" s="512"/>
      <c r="E265" s="510"/>
      <c r="F265" s="510"/>
      <c r="G265" s="513"/>
      <c r="H265" s="510"/>
      <c r="I265" s="510"/>
      <c r="J265" s="510"/>
      <c r="K265" s="514"/>
      <c r="L265" s="445"/>
      <c r="M265" s="510"/>
      <c r="N265" s="510"/>
    </row>
    <row r="266" spans="1:14">
      <c r="A266" s="510"/>
      <c r="B266" s="511"/>
      <c r="C266" s="510"/>
      <c r="D266" s="512"/>
      <c r="E266" s="510"/>
      <c r="F266" s="510"/>
      <c r="G266" s="513"/>
      <c r="H266" s="510"/>
      <c r="I266" s="510"/>
      <c r="J266" s="510"/>
      <c r="K266" s="514"/>
      <c r="L266" s="445"/>
      <c r="M266" s="510"/>
      <c r="N266" s="510"/>
    </row>
    <row r="267" spans="1:14">
      <c r="A267" s="510"/>
      <c r="B267" s="511"/>
      <c r="C267" s="510"/>
      <c r="D267" s="512"/>
      <c r="E267" s="510"/>
      <c r="F267" s="510"/>
      <c r="G267" s="513"/>
      <c r="H267" s="510"/>
      <c r="I267" s="510"/>
      <c r="J267" s="510"/>
      <c r="K267" s="514"/>
      <c r="L267" s="445"/>
      <c r="M267" s="510"/>
      <c r="N267" s="510"/>
    </row>
    <row r="268" spans="1:14">
      <c r="A268" s="510"/>
      <c r="B268" s="511"/>
      <c r="C268" s="510"/>
      <c r="D268" s="512"/>
      <c r="E268" s="510"/>
      <c r="F268" s="510"/>
      <c r="G268" s="513"/>
      <c r="H268" s="510"/>
      <c r="I268" s="510"/>
      <c r="J268" s="510"/>
      <c r="K268" s="514"/>
      <c r="L268" s="445"/>
      <c r="M268" s="510"/>
      <c r="N268" s="510"/>
    </row>
    <row r="269" spans="1:14">
      <c r="A269" s="510"/>
      <c r="B269" s="511"/>
      <c r="C269" s="510"/>
      <c r="D269" s="512"/>
      <c r="E269" s="510"/>
      <c r="F269" s="510"/>
      <c r="G269" s="513"/>
      <c r="H269" s="510"/>
      <c r="I269" s="510"/>
      <c r="J269" s="510"/>
      <c r="K269" s="514"/>
      <c r="L269" s="445"/>
      <c r="M269" s="510"/>
      <c r="N269" s="510"/>
    </row>
    <row r="270" spans="1:14">
      <c r="A270" s="510"/>
      <c r="B270" s="511"/>
      <c r="C270" s="510"/>
      <c r="D270" s="512"/>
      <c r="E270" s="510"/>
      <c r="F270" s="510"/>
      <c r="G270" s="513"/>
      <c r="H270" s="510"/>
      <c r="I270" s="510"/>
      <c r="J270" s="510"/>
      <c r="K270" s="514"/>
      <c r="L270" s="445"/>
      <c r="M270" s="510"/>
      <c r="N270" s="510"/>
    </row>
    <row r="271" spans="1:14">
      <c r="A271" s="510"/>
      <c r="B271" s="511"/>
      <c r="C271" s="510"/>
      <c r="D271" s="512"/>
      <c r="E271" s="510"/>
      <c r="F271" s="510"/>
      <c r="G271" s="513"/>
      <c r="H271" s="510"/>
      <c r="I271" s="510"/>
      <c r="J271" s="510"/>
      <c r="K271" s="514"/>
      <c r="L271" s="445"/>
      <c r="M271" s="510"/>
      <c r="N271" s="510"/>
    </row>
    <row r="272" spans="1:14">
      <c r="A272" s="510"/>
      <c r="B272" s="511"/>
      <c r="C272" s="510"/>
      <c r="D272" s="512"/>
      <c r="E272" s="510"/>
      <c r="F272" s="510"/>
      <c r="G272" s="513"/>
      <c r="H272" s="510"/>
      <c r="I272" s="510"/>
      <c r="J272" s="510"/>
      <c r="K272" s="514"/>
      <c r="L272" s="445"/>
      <c r="M272" s="510"/>
      <c r="N272" s="510"/>
    </row>
    <row r="273" spans="1:14">
      <c r="A273" s="510"/>
      <c r="B273" s="511"/>
      <c r="C273" s="510"/>
      <c r="D273" s="512"/>
      <c r="E273" s="510"/>
      <c r="F273" s="510"/>
      <c r="G273" s="513"/>
      <c r="H273" s="510"/>
      <c r="I273" s="510"/>
      <c r="J273" s="510"/>
      <c r="K273" s="514"/>
      <c r="L273" s="445"/>
      <c r="M273" s="510"/>
      <c r="N273" s="510"/>
    </row>
    <row r="274" spans="1:14">
      <c r="A274" s="510"/>
      <c r="B274" s="511"/>
      <c r="C274" s="510"/>
      <c r="D274" s="512"/>
      <c r="E274" s="510"/>
      <c r="F274" s="510"/>
      <c r="G274" s="513"/>
      <c r="H274" s="510"/>
      <c r="I274" s="510"/>
      <c r="J274" s="510"/>
      <c r="K274" s="514"/>
      <c r="L274" s="445"/>
      <c r="M274" s="510"/>
      <c r="N274" s="510"/>
    </row>
    <row r="275" spans="1:14">
      <c r="A275" s="510"/>
      <c r="B275" s="511"/>
      <c r="C275" s="510"/>
      <c r="D275" s="512"/>
      <c r="E275" s="510"/>
      <c r="F275" s="510"/>
      <c r="G275" s="513"/>
      <c r="H275" s="510"/>
      <c r="I275" s="510"/>
      <c r="J275" s="510"/>
      <c r="K275" s="514"/>
      <c r="L275" s="445"/>
      <c r="M275" s="510"/>
      <c r="N275" s="510"/>
    </row>
    <row r="276" spans="1:14">
      <c r="A276" s="510"/>
      <c r="B276" s="511"/>
      <c r="C276" s="510"/>
      <c r="D276" s="512"/>
      <c r="E276" s="510"/>
      <c r="F276" s="510"/>
      <c r="G276" s="513"/>
      <c r="H276" s="510"/>
      <c r="I276" s="510"/>
      <c r="J276" s="510"/>
      <c r="K276" s="514"/>
      <c r="L276" s="445"/>
      <c r="M276" s="510"/>
      <c r="N276" s="510"/>
    </row>
    <row r="277" spans="1:14">
      <c r="A277" s="510"/>
      <c r="B277" s="511"/>
      <c r="C277" s="510"/>
      <c r="D277" s="512"/>
      <c r="E277" s="510"/>
      <c r="F277" s="510"/>
      <c r="G277" s="513"/>
      <c r="H277" s="510"/>
      <c r="I277" s="510"/>
      <c r="J277" s="510"/>
      <c r="K277" s="514"/>
      <c r="L277" s="445"/>
      <c r="M277" s="510"/>
      <c r="N277" s="510"/>
    </row>
    <row r="278" spans="1:14">
      <c r="A278" s="510"/>
      <c r="B278" s="511"/>
      <c r="C278" s="510"/>
      <c r="D278" s="512"/>
      <c r="E278" s="510"/>
      <c r="F278" s="510"/>
      <c r="G278" s="513"/>
      <c r="H278" s="510"/>
      <c r="I278" s="510"/>
      <c r="J278" s="510"/>
      <c r="K278" s="514"/>
      <c r="L278" s="445"/>
      <c r="M278" s="510"/>
      <c r="N278" s="510"/>
    </row>
    <row r="279" spans="1:14">
      <c r="A279" s="510"/>
      <c r="B279" s="511"/>
      <c r="C279" s="510"/>
      <c r="D279" s="512"/>
      <c r="E279" s="510"/>
      <c r="F279" s="510"/>
      <c r="G279" s="513"/>
      <c r="H279" s="510"/>
      <c r="I279" s="510"/>
      <c r="J279" s="510"/>
      <c r="K279" s="514"/>
      <c r="L279" s="445"/>
      <c r="M279" s="510"/>
      <c r="N279" s="510"/>
    </row>
    <row r="280" spans="1:14">
      <c r="A280" s="510"/>
      <c r="B280" s="511"/>
      <c r="C280" s="510"/>
      <c r="D280" s="512"/>
      <c r="E280" s="510"/>
      <c r="F280" s="510"/>
      <c r="G280" s="513"/>
      <c r="H280" s="510"/>
      <c r="I280" s="510"/>
      <c r="J280" s="510"/>
      <c r="K280" s="514"/>
      <c r="L280" s="445"/>
      <c r="M280" s="510"/>
      <c r="N280" s="510"/>
    </row>
    <row r="281" spans="1:14">
      <c r="A281" s="510"/>
      <c r="B281" s="511"/>
      <c r="C281" s="510"/>
      <c r="D281" s="512"/>
      <c r="E281" s="510"/>
      <c r="F281" s="510"/>
      <c r="G281" s="513"/>
      <c r="H281" s="510"/>
      <c r="I281" s="510"/>
      <c r="J281" s="510"/>
      <c r="K281" s="514"/>
      <c r="L281" s="445"/>
      <c r="M281" s="510"/>
      <c r="N281" s="510"/>
    </row>
    <row r="282" spans="1:14">
      <c r="A282" s="510"/>
      <c r="B282" s="511"/>
      <c r="C282" s="510"/>
      <c r="D282" s="512"/>
      <c r="E282" s="510"/>
      <c r="F282" s="510"/>
      <c r="G282" s="513"/>
      <c r="H282" s="510"/>
      <c r="I282" s="510"/>
      <c r="J282" s="510"/>
      <c r="K282" s="514"/>
      <c r="L282" s="445"/>
      <c r="M282" s="510"/>
      <c r="N282" s="510"/>
    </row>
    <row r="283" spans="1:14">
      <c r="A283" s="510"/>
      <c r="B283" s="511"/>
      <c r="C283" s="510"/>
      <c r="D283" s="512"/>
      <c r="E283" s="510"/>
      <c r="F283" s="510"/>
      <c r="G283" s="513"/>
      <c r="H283" s="510"/>
      <c r="I283" s="510"/>
      <c r="J283" s="510"/>
      <c r="K283" s="514"/>
      <c r="L283" s="445"/>
      <c r="M283" s="510"/>
      <c r="N283" s="510"/>
    </row>
    <row r="284" spans="1:14">
      <c r="A284" s="510"/>
      <c r="B284" s="511"/>
      <c r="C284" s="510"/>
      <c r="D284" s="512"/>
      <c r="E284" s="510"/>
      <c r="F284" s="510"/>
      <c r="G284" s="513"/>
      <c r="H284" s="510"/>
      <c r="I284" s="510"/>
      <c r="J284" s="510"/>
      <c r="K284" s="514"/>
      <c r="L284" s="445"/>
      <c r="M284" s="510"/>
      <c r="N284" s="510"/>
    </row>
    <row r="285" spans="1:14">
      <c r="A285" s="510"/>
      <c r="B285" s="511"/>
      <c r="C285" s="510"/>
      <c r="D285" s="512"/>
      <c r="E285" s="510"/>
      <c r="F285" s="510"/>
      <c r="G285" s="513"/>
      <c r="H285" s="510"/>
      <c r="I285" s="510"/>
      <c r="J285" s="510"/>
      <c r="K285" s="514"/>
      <c r="L285" s="445"/>
      <c r="M285" s="510"/>
      <c r="N285" s="510"/>
    </row>
    <row r="286" spans="1:14">
      <c r="A286" s="510"/>
      <c r="B286" s="511"/>
      <c r="C286" s="510"/>
      <c r="D286" s="512"/>
      <c r="E286" s="510"/>
      <c r="F286" s="510"/>
      <c r="G286" s="513"/>
      <c r="H286" s="510"/>
      <c r="I286" s="510"/>
      <c r="J286" s="510"/>
      <c r="K286" s="514"/>
      <c r="L286" s="445"/>
      <c r="M286" s="510"/>
      <c r="N286" s="510"/>
    </row>
    <row r="287" spans="1:14">
      <c r="A287" s="510"/>
      <c r="B287" s="511"/>
      <c r="C287" s="510"/>
      <c r="D287" s="512"/>
      <c r="E287" s="510"/>
      <c r="F287" s="510"/>
      <c r="G287" s="513"/>
      <c r="H287" s="510"/>
      <c r="I287" s="510"/>
      <c r="J287" s="510"/>
      <c r="K287" s="514"/>
      <c r="L287" s="445"/>
      <c r="M287" s="510"/>
      <c r="N287" s="510"/>
    </row>
    <row r="288" spans="1:14">
      <c r="A288" s="510"/>
      <c r="B288" s="511"/>
      <c r="C288" s="510"/>
      <c r="D288" s="512"/>
      <c r="E288" s="510"/>
      <c r="F288" s="510"/>
      <c r="G288" s="513"/>
      <c r="H288" s="510"/>
      <c r="I288" s="510"/>
      <c r="J288" s="510"/>
      <c r="K288" s="514"/>
      <c r="L288" s="445"/>
      <c r="M288" s="510"/>
      <c r="N288" s="510"/>
    </row>
    <row r="289" spans="1:14">
      <c r="A289" s="510"/>
      <c r="B289" s="511"/>
      <c r="C289" s="510"/>
      <c r="D289" s="512"/>
      <c r="E289" s="510"/>
      <c r="F289" s="510"/>
      <c r="G289" s="513"/>
      <c r="H289" s="510"/>
      <c r="I289" s="510"/>
      <c r="J289" s="510"/>
      <c r="K289" s="514"/>
      <c r="L289" s="445"/>
      <c r="M289" s="510"/>
      <c r="N289" s="510"/>
    </row>
    <row r="290" spans="1:14">
      <c r="A290" s="510"/>
      <c r="B290" s="511"/>
      <c r="C290" s="510"/>
      <c r="D290" s="512"/>
      <c r="E290" s="510"/>
      <c r="F290" s="510"/>
      <c r="G290" s="513"/>
      <c r="H290" s="510"/>
      <c r="I290" s="510"/>
      <c r="J290" s="510"/>
      <c r="K290" s="514"/>
      <c r="L290" s="445"/>
      <c r="M290" s="510"/>
      <c r="N290" s="510"/>
    </row>
    <row r="291" spans="1:14">
      <c r="A291" s="510"/>
      <c r="B291" s="511"/>
      <c r="C291" s="510"/>
      <c r="D291" s="512"/>
      <c r="E291" s="510"/>
      <c r="F291" s="510"/>
      <c r="G291" s="513"/>
      <c r="H291" s="510"/>
      <c r="I291" s="510"/>
      <c r="J291" s="510"/>
      <c r="K291" s="514"/>
      <c r="L291" s="445"/>
      <c r="M291" s="510"/>
      <c r="N291" s="510"/>
    </row>
    <row r="292" spans="1:14">
      <c r="A292" s="510"/>
      <c r="B292" s="511"/>
      <c r="C292" s="510"/>
      <c r="D292" s="512"/>
      <c r="E292" s="510"/>
      <c r="F292" s="510"/>
      <c r="G292" s="513"/>
      <c r="H292" s="510"/>
      <c r="I292" s="510"/>
      <c r="J292" s="510"/>
      <c r="K292" s="514"/>
      <c r="L292" s="445"/>
      <c r="M292" s="510"/>
      <c r="N292" s="510"/>
    </row>
    <row r="293" spans="1:14">
      <c r="A293" s="510"/>
      <c r="B293" s="511"/>
      <c r="C293" s="510"/>
      <c r="D293" s="512"/>
      <c r="E293" s="510"/>
      <c r="F293" s="510"/>
      <c r="G293" s="513"/>
      <c r="H293" s="510"/>
      <c r="I293" s="510"/>
      <c r="J293" s="510"/>
      <c r="K293" s="514"/>
      <c r="L293" s="445"/>
      <c r="M293" s="510"/>
      <c r="N293" s="510"/>
    </row>
    <row r="294" spans="1:14">
      <c r="A294" s="510"/>
      <c r="B294" s="511"/>
      <c r="C294" s="510"/>
      <c r="D294" s="512"/>
      <c r="E294" s="510"/>
      <c r="F294" s="510"/>
      <c r="G294" s="513"/>
      <c r="H294" s="510"/>
      <c r="I294" s="510"/>
      <c r="J294" s="510"/>
      <c r="K294" s="514"/>
      <c r="L294" s="445"/>
      <c r="M294" s="510"/>
      <c r="N294" s="510"/>
    </row>
    <row r="295" spans="1:14">
      <c r="A295" s="510"/>
      <c r="B295" s="511"/>
      <c r="C295" s="510"/>
      <c r="D295" s="512"/>
      <c r="E295" s="510"/>
      <c r="F295" s="510"/>
      <c r="G295" s="513"/>
      <c r="H295" s="510"/>
      <c r="I295" s="510"/>
      <c r="J295" s="510"/>
      <c r="K295" s="514"/>
      <c r="L295" s="445"/>
      <c r="M295" s="510"/>
      <c r="N295" s="510"/>
    </row>
    <row r="296" spans="1:14">
      <c r="A296" s="510"/>
      <c r="B296" s="511"/>
      <c r="C296" s="510"/>
      <c r="D296" s="512"/>
      <c r="E296" s="510"/>
      <c r="F296" s="510"/>
      <c r="G296" s="513"/>
      <c r="H296" s="510"/>
      <c r="I296" s="510"/>
      <c r="J296" s="510"/>
      <c r="K296" s="514"/>
      <c r="L296" s="445"/>
      <c r="M296" s="510"/>
      <c r="N296" s="510"/>
    </row>
    <row r="297" spans="1:14">
      <c r="A297" s="510"/>
      <c r="B297" s="511"/>
      <c r="C297" s="510"/>
      <c r="D297" s="512"/>
      <c r="E297" s="510"/>
      <c r="F297" s="510"/>
      <c r="G297" s="513"/>
      <c r="H297" s="510"/>
      <c r="I297" s="510"/>
      <c r="J297" s="510"/>
      <c r="K297" s="514"/>
      <c r="L297" s="445"/>
      <c r="M297" s="510"/>
      <c r="N297" s="510"/>
    </row>
    <row r="298" spans="1:14">
      <c r="A298" s="510"/>
      <c r="B298" s="511"/>
      <c r="C298" s="510"/>
      <c r="D298" s="512"/>
      <c r="E298" s="510"/>
      <c r="F298" s="510"/>
      <c r="G298" s="513"/>
      <c r="H298" s="510"/>
      <c r="I298" s="510"/>
      <c r="J298" s="510"/>
      <c r="K298" s="514"/>
      <c r="L298" s="445"/>
      <c r="M298" s="510"/>
      <c r="N298" s="510"/>
    </row>
    <row r="299" spans="1:14">
      <c r="A299" s="510"/>
      <c r="B299" s="511"/>
      <c r="C299" s="510"/>
      <c r="D299" s="512"/>
      <c r="E299" s="510"/>
      <c r="F299" s="510"/>
      <c r="G299" s="513"/>
      <c r="H299" s="510"/>
      <c r="I299" s="510"/>
      <c r="J299" s="510"/>
      <c r="K299" s="514"/>
      <c r="L299" s="445"/>
      <c r="M299" s="510"/>
      <c r="N299" s="510"/>
    </row>
    <row r="300" spans="1:14">
      <c r="A300" s="510"/>
      <c r="B300" s="511"/>
      <c r="C300" s="510"/>
      <c r="D300" s="512"/>
      <c r="E300" s="510"/>
      <c r="F300" s="510"/>
      <c r="G300" s="513"/>
      <c r="H300" s="510"/>
      <c r="I300" s="510"/>
      <c r="J300" s="510"/>
      <c r="K300" s="514"/>
      <c r="L300" s="445"/>
      <c r="M300" s="510"/>
      <c r="N300" s="510"/>
    </row>
    <row r="301" spans="1:14">
      <c r="A301" s="510"/>
      <c r="B301" s="511"/>
      <c r="C301" s="510"/>
      <c r="D301" s="512"/>
      <c r="E301" s="510"/>
      <c r="F301" s="510"/>
      <c r="G301" s="513"/>
      <c r="H301" s="510"/>
      <c r="I301" s="510"/>
      <c r="J301" s="510"/>
      <c r="K301" s="514"/>
      <c r="L301" s="445"/>
      <c r="M301" s="510"/>
      <c r="N301" s="510"/>
    </row>
    <row r="302" spans="1:14">
      <c r="A302" s="510"/>
      <c r="B302" s="511"/>
      <c r="C302" s="510"/>
      <c r="D302" s="512"/>
      <c r="E302" s="510"/>
      <c r="F302" s="510"/>
      <c r="G302" s="513"/>
      <c r="H302" s="510"/>
      <c r="I302" s="510"/>
      <c r="J302" s="510"/>
      <c r="K302" s="514"/>
      <c r="L302" s="445"/>
      <c r="M302" s="510"/>
      <c r="N302" s="510"/>
    </row>
    <row r="303" spans="1:14">
      <c r="A303" s="510"/>
      <c r="B303" s="511"/>
      <c r="C303" s="510"/>
      <c r="D303" s="512"/>
      <c r="E303" s="510"/>
      <c r="F303" s="510"/>
      <c r="G303" s="513"/>
      <c r="H303" s="510"/>
      <c r="I303" s="510"/>
      <c r="J303" s="510"/>
      <c r="K303" s="514"/>
      <c r="L303" s="445"/>
      <c r="M303" s="510"/>
      <c r="N303" s="510"/>
    </row>
    <row r="304" spans="1:14">
      <c r="A304" s="510"/>
      <c r="B304" s="511"/>
      <c r="C304" s="510"/>
      <c r="D304" s="512"/>
      <c r="E304" s="510"/>
      <c r="F304" s="510"/>
      <c r="G304" s="513"/>
      <c r="H304" s="510"/>
      <c r="I304" s="510"/>
      <c r="J304" s="510"/>
      <c r="K304" s="514"/>
      <c r="L304" s="445"/>
      <c r="M304" s="510"/>
      <c r="N304" s="510"/>
    </row>
    <row r="305" spans="1:14">
      <c r="A305" s="510"/>
      <c r="B305" s="511"/>
      <c r="C305" s="510"/>
      <c r="D305" s="512"/>
      <c r="E305" s="510"/>
      <c r="F305" s="510"/>
      <c r="G305" s="513"/>
      <c r="H305" s="510"/>
      <c r="I305" s="510"/>
      <c r="J305" s="510"/>
      <c r="K305" s="514"/>
      <c r="L305" s="445"/>
      <c r="M305" s="510"/>
      <c r="N305" s="510"/>
    </row>
    <row r="306" spans="1:14">
      <c r="A306" s="510"/>
      <c r="B306" s="511"/>
      <c r="C306" s="510"/>
      <c r="D306" s="512"/>
      <c r="E306" s="510"/>
      <c r="F306" s="510"/>
      <c r="G306" s="513"/>
      <c r="H306" s="510"/>
      <c r="I306" s="510"/>
      <c r="J306" s="510"/>
      <c r="K306" s="514"/>
      <c r="L306" s="445"/>
      <c r="M306" s="510"/>
      <c r="N306" s="510"/>
    </row>
    <row r="307" spans="1:14">
      <c r="A307" s="510"/>
      <c r="B307" s="511"/>
      <c r="C307" s="510"/>
      <c r="D307" s="512"/>
      <c r="E307" s="510"/>
      <c r="F307" s="510"/>
      <c r="G307" s="513"/>
      <c r="H307" s="510"/>
      <c r="I307" s="510"/>
      <c r="J307" s="510"/>
      <c r="K307" s="514"/>
      <c r="L307" s="445"/>
      <c r="M307" s="510"/>
      <c r="N307" s="510"/>
    </row>
    <row r="308" spans="1:14">
      <c r="A308" s="510"/>
      <c r="B308" s="511"/>
      <c r="C308" s="510"/>
      <c r="D308" s="512"/>
      <c r="E308" s="510"/>
      <c r="F308" s="510"/>
      <c r="G308" s="513"/>
      <c r="H308" s="510"/>
      <c r="I308" s="510"/>
      <c r="J308" s="510"/>
      <c r="K308" s="514"/>
      <c r="L308" s="445"/>
      <c r="M308" s="510"/>
      <c r="N308" s="510"/>
    </row>
    <row r="309" spans="1:14">
      <c r="A309" s="510"/>
      <c r="B309" s="511"/>
      <c r="C309" s="510"/>
      <c r="D309" s="512"/>
      <c r="E309" s="510"/>
      <c r="F309" s="510"/>
      <c r="G309" s="513"/>
      <c r="H309" s="510"/>
      <c r="I309" s="510"/>
      <c r="J309" s="510"/>
      <c r="K309" s="514"/>
      <c r="L309" s="445"/>
      <c r="M309" s="510"/>
      <c r="N309" s="510"/>
    </row>
    <row r="310" spans="1:14">
      <c r="A310" s="510"/>
      <c r="B310" s="511"/>
      <c r="C310" s="510"/>
      <c r="D310" s="512"/>
      <c r="E310" s="510"/>
      <c r="F310" s="510"/>
      <c r="G310" s="513"/>
      <c r="H310" s="510"/>
      <c r="I310" s="510"/>
      <c r="J310" s="510"/>
      <c r="K310" s="514"/>
      <c r="L310" s="445"/>
      <c r="M310" s="510"/>
      <c r="N310" s="510"/>
    </row>
    <row r="311" spans="1:14">
      <c r="A311" s="510"/>
      <c r="B311" s="511"/>
      <c r="C311" s="510"/>
      <c r="D311" s="512"/>
      <c r="E311" s="510"/>
      <c r="F311" s="510"/>
      <c r="G311" s="513"/>
      <c r="H311" s="510"/>
      <c r="I311" s="510"/>
      <c r="J311" s="510"/>
      <c r="K311" s="514"/>
      <c r="L311" s="445"/>
      <c r="M311" s="510"/>
      <c r="N311" s="510"/>
    </row>
    <row r="312" spans="1:14">
      <c r="A312" s="510"/>
      <c r="B312" s="511"/>
      <c r="C312" s="510"/>
      <c r="D312" s="512"/>
      <c r="E312" s="510"/>
      <c r="F312" s="510"/>
      <c r="G312" s="513"/>
      <c r="H312" s="510"/>
      <c r="I312" s="510"/>
      <c r="J312" s="510"/>
      <c r="K312" s="514"/>
      <c r="L312" s="445"/>
      <c r="M312" s="510"/>
      <c r="N312" s="510"/>
    </row>
    <row r="313" spans="1:14">
      <c r="A313" s="510"/>
      <c r="B313" s="511"/>
      <c r="C313" s="510"/>
      <c r="D313" s="512"/>
      <c r="E313" s="510"/>
      <c r="F313" s="510"/>
      <c r="G313" s="513"/>
      <c r="H313" s="510"/>
      <c r="I313" s="510"/>
      <c r="J313" s="510"/>
      <c r="K313" s="514"/>
      <c r="L313" s="445"/>
      <c r="M313" s="510"/>
      <c r="N313" s="510"/>
    </row>
    <row r="314" spans="1:14">
      <c r="A314" s="510"/>
      <c r="B314" s="511"/>
      <c r="C314" s="510"/>
      <c r="D314" s="512"/>
      <c r="E314" s="510"/>
      <c r="F314" s="510"/>
      <c r="G314" s="513"/>
      <c r="H314" s="510"/>
      <c r="I314" s="510"/>
      <c r="J314" s="510"/>
      <c r="K314" s="514"/>
      <c r="L314" s="445"/>
      <c r="M314" s="510"/>
      <c r="N314" s="510"/>
    </row>
    <row r="315" spans="1:14">
      <c r="A315" s="510"/>
      <c r="B315" s="511"/>
      <c r="C315" s="510"/>
      <c r="D315" s="512"/>
      <c r="E315" s="510"/>
      <c r="F315" s="510"/>
      <c r="G315" s="513"/>
      <c r="H315" s="510"/>
      <c r="I315" s="510"/>
      <c r="J315" s="510"/>
      <c r="K315" s="514"/>
      <c r="L315" s="445"/>
      <c r="M315" s="510"/>
      <c r="N315" s="510"/>
    </row>
    <row r="316" spans="1:14">
      <c r="A316" s="510"/>
      <c r="B316" s="511"/>
      <c r="C316" s="510"/>
      <c r="D316" s="512"/>
      <c r="E316" s="510"/>
      <c r="F316" s="510"/>
      <c r="G316" s="513"/>
      <c r="H316" s="510"/>
      <c r="I316" s="510"/>
      <c r="J316" s="510"/>
      <c r="K316" s="514"/>
      <c r="L316" s="445"/>
      <c r="M316" s="510"/>
      <c r="N316" s="510"/>
    </row>
    <row r="317" spans="1:14">
      <c r="A317" s="510"/>
      <c r="B317" s="511"/>
      <c r="C317" s="510"/>
      <c r="D317" s="512"/>
      <c r="E317" s="510"/>
      <c r="F317" s="510"/>
      <c r="G317" s="513"/>
      <c r="H317" s="510"/>
      <c r="I317" s="510"/>
      <c r="J317" s="510"/>
      <c r="K317" s="514"/>
      <c r="L317" s="445"/>
      <c r="M317" s="510"/>
      <c r="N317" s="510"/>
    </row>
    <row r="318" spans="1:14">
      <c r="A318" s="510"/>
      <c r="B318" s="511"/>
      <c r="C318" s="510"/>
      <c r="D318" s="512"/>
      <c r="E318" s="510"/>
      <c r="F318" s="510"/>
      <c r="G318" s="513"/>
      <c r="H318" s="510"/>
      <c r="I318" s="510"/>
      <c r="J318" s="510"/>
      <c r="K318" s="514"/>
      <c r="L318" s="445"/>
      <c r="M318" s="510"/>
      <c r="N318" s="510"/>
    </row>
    <row r="319" spans="1:14">
      <c r="A319" s="510"/>
      <c r="B319" s="511"/>
      <c r="C319" s="510"/>
      <c r="D319" s="512"/>
      <c r="E319" s="510"/>
      <c r="F319" s="510"/>
      <c r="G319" s="513"/>
      <c r="H319" s="510"/>
      <c r="I319" s="510"/>
      <c r="J319" s="510"/>
      <c r="K319" s="514"/>
      <c r="L319" s="445"/>
      <c r="M319" s="510"/>
      <c r="N319" s="510"/>
    </row>
    <row r="320" spans="1:14">
      <c r="A320" s="510"/>
      <c r="B320" s="511"/>
      <c r="C320" s="510"/>
      <c r="D320" s="512"/>
      <c r="E320" s="510"/>
      <c r="F320" s="510"/>
      <c r="G320" s="513"/>
      <c r="H320" s="510"/>
      <c r="I320" s="510"/>
      <c r="J320" s="510"/>
      <c r="K320" s="514"/>
      <c r="L320" s="445"/>
      <c r="M320" s="510"/>
      <c r="N320" s="510"/>
    </row>
    <row r="321" spans="1:14">
      <c r="A321" s="510"/>
      <c r="B321" s="511"/>
      <c r="C321" s="510"/>
      <c r="D321" s="512"/>
      <c r="E321" s="510"/>
      <c r="F321" s="510"/>
      <c r="G321" s="513"/>
      <c r="H321" s="510"/>
      <c r="I321" s="510"/>
      <c r="J321" s="510"/>
      <c r="K321" s="514"/>
      <c r="L321" s="445"/>
      <c r="M321" s="510"/>
      <c r="N321" s="510"/>
    </row>
    <row r="322" spans="1:14">
      <c r="A322" s="510"/>
      <c r="B322" s="511"/>
      <c r="C322" s="510"/>
      <c r="D322" s="512"/>
      <c r="E322" s="510"/>
      <c r="F322" s="510"/>
      <c r="G322" s="513"/>
      <c r="H322" s="510"/>
      <c r="I322" s="510"/>
      <c r="J322" s="510"/>
      <c r="K322" s="514"/>
      <c r="L322" s="445"/>
      <c r="M322" s="510"/>
      <c r="N322" s="510"/>
    </row>
    <row r="323" spans="1:14">
      <c r="A323" s="510"/>
      <c r="B323" s="511"/>
      <c r="C323" s="510"/>
      <c r="D323" s="512"/>
      <c r="E323" s="510"/>
      <c r="F323" s="510"/>
      <c r="G323" s="513"/>
      <c r="H323" s="510"/>
      <c r="I323" s="510"/>
      <c r="J323" s="510"/>
      <c r="K323" s="514"/>
      <c r="L323" s="445"/>
      <c r="M323" s="510"/>
      <c r="N323" s="510"/>
    </row>
    <row r="324" spans="1:14">
      <c r="A324" s="510"/>
      <c r="B324" s="511"/>
      <c r="C324" s="510"/>
      <c r="D324" s="512"/>
      <c r="E324" s="510"/>
      <c r="F324" s="510"/>
      <c r="G324" s="513"/>
      <c r="H324" s="510"/>
      <c r="I324" s="510"/>
      <c r="J324" s="510"/>
      <c r="K324" s="514"/>
      <c r="L324" s="445"/>
      <c r="M324" s="510"/>
      <c r="N324" s="510"/>
    </row>
    <row r="325" spans="1:14">
      <c r="A325" s="510"/>
      <c r="B325" s="511"/>
      <c r="C325" s="510"/>
      <c r="D325" s="512"/>
      <c r="E325" s="510"/>
      <c r="F325" s="510"/>
      <c r="G325" s="513"/>
      <c r="H325" s="510"/>
      <c r="I325" s="510"/>
      <c r="J325" s="510"/>
      <c r="K325" s="514"/>
      <c r="L325" s="445"/>
      <c r="M325" s="510"/>
      <c r="N325" s="510"/>
    </row>
    <row r="326" spans="1:14">
      <c r="A326" s="510"/>
      <c r="B326" s="511"/>
      <c r="C326" s="510"/>
      <c r="D326" s="512"/>
      <c r="E326" s="510"/>
      <c r="F326" s="510"/>
      <c r="G326" s="513"/>
      <c r="H326" s="510"/>
      <c r="I326" s="510"/>
      <c r="J326" s="510"/>
      <c r="K326" s="514"/>
      <c r="L326" s="445"/>
      <c r="M326" s="510"/>
      <c r="N326" s="510"/>
    </row>
    <row r="327" spans="1:14">
      <c r="A327" s="510"/>
      <c r="B327" s="511"/>
      <c r="C327" s="510"/>
      <c r="D327" s="512"/>
      <c r="E327" s="510"/>
      <c r="F327" s="510"/>
      <c r="G327" s="513"/>
      <c r="H327" s="510"/>
      <c r="I327" s="510"/>
      <c r="J327" s="510"/>
      <c r="K327" s="514"/>
      <c r="L327" s="445"/>
      <c r="M327" s="510"/>
      <c r="N327" s="510"/>
    </row>
    <row r="328" spans="1:14">
      <c r="A328" s="510"/>
      <c r="B328" s="511"/>
      <c r="C328" s="510"/>
      <c r="D328" s="512"/>
      <c r="E328" s="510"/>
      <c r="F328" s="510"/>
      <c r="G328" s="513"/>
      <c r="H328" s="510"/>
      <c r="I328" s="510"/>
      <c r="J328" s="510"/>
      <c r="K328" s="514"/>
      <c r="L328" s="445"/>
      <c r="M328" s="510"/>
      <c r="N328" s="510"/>
    </row>
    <row r="329" spans="1:14">
      <c r="A329" s="510"/>
      <c r="B329" s="511"/>
      <c r="C329" s="510"/>
      <c r="D329" s="512"/>
      <c r="E329" s="510"/>
      <c r="F329" s="510"/>
      <c r="G329" s="513"/>
      <c r="H329" s="510"/>
      <c r="I329" s="510"/>
      <c r="J329" s="510"/>
      <c r="K329" s="514"/>
      <c r="L329" s="445"/>
      <c r="M329" s="510"/>
      <c r="N329" s="510"/>
    </row>
    <row r="330" spans="1:14">
      <c r="A330" s="510"/>
      <c r="B330" s="511"/>
      <c r="C330" s="510"/>
      <c r="D330" s="512"/>
      <c r="E330" s="510"/>
      <c r="F330" s="510"/>
      <c r="G330" s="513"/>
      <c r="H330" s="510"/>
      <c r="I330" s="510"/>
      <c r="J330" s="510"/>
      <c r="K330" s="514"/>
      <c r="L330" s="445"/>
      <c r="M330" s="510"/>
      <c r="N330" s="510"/>
    </row>
    <row r="331" spans="1:14">
      <c r="A331" s="510"/>
      <c r="B331" s="511"/>
      <c r="C331" s="510"/>
      <c r="D331" s="512"/>
      <c r="E331" s="510"/>
      <c r="F331" s="510"/>
      <c r="G331" s="513"/>
      <c r="H331" s="510"/>
      <c r="I331" s="510"/>
      <c r="J331" s="510"/>
      <c r="K331" s="514"/>
      <c r="L331" s="445"/>
      <c r="M331" s="510"/>
      <c r="N331" s="510"/>
    </row>
    <row r="332" spans="1:14">
      <c r="A332" s="510"/>
      <c r="B332" s="511"/>
      <c r="C332" s="510"/>
      <c r="D332" s="512"/>
      <c r="E332" s="510"/>
      <c r="F332" s="510"/>
      <c r="G332" s="513"/>
      <c r="H332" s="510"/>
      <c r="I332" s="510"/>
      <c r="J332" s="510"/>
      <c r="K332" s="514"/>
      <c r="L332" s="445"/>
      <c r="M332" s="510"/>
      <c r="N332" s="510"/>
    </row>
    <row r="333" spans="1:14">
      <c r="A333" s="510"/>
      <c r="B333" s="511"/>
      <c r="C333" s="510"/>
      <c r="D333" s="512"/>
      <c r="E333" s="510"/>
      <c r="F333" s="510"/>
      <c r="G333" s="513"/>
      <c r="H333" s="510"/>
      <c r="I333" s="510"/>
      <c r="J333" s="510"/>
      <c r="K333" s="514"/>
      <c r="L333" s="445"/>
      <c r="M333" s="510"/>
      <c r="N333" s="510"/>
    </row>
    <row r="334" spans="1:14">
      <c r="A334" s="510"/>
      <c r="B334" s="511"/>
      <c r="C334" s="510"/>
      <c r="D334" s="512"/>
      <c r="E334" s="510"/>
      <c r="F334" s="510"/>
      <c r="G334" s="513"/>
      <c r="H334" s="510"/>
      <c r="I334" s="510"/>
      <c r="J334" s="510"/>
      <c r="K334" s="514"/>
      <c r="L334" s="445"/>
      <c r="M334" s="510"/>
      <c r="N334" s="510"/>
    </row>
    <row r="335" spans="1:14">
      <c r="A335" s="510"/>
      <c r="B335" s="511"/>
      <c r="C335" s="510"/>
      <c r="D335" s="512"/>
      <c r="E335" s="510"/>
      <c r="F335" s="510"/>
      <c r="G335" s="513"/>
      <c r="H335" s="510"/>
      <c r="I335" s="510"/>
      <c r="J335" s="510"/>
      <c r="K335" s="514"/>
      <c r="L335" s="445"/>
      <c r="M335" s="510"/>
      <c r="N335" s="510"/>
    </row>
    <row r="336" spans="1:14">
      <c r="A336" s="510"/>
      <c r="B336" s="511"/>
      <c r="C336" s="510"/>
      <c r="D336" s="512"/>
      <c r="E336" s="510"/>
      <c r="F336" s="510"/>
      <c r="G336" s="513"/>
      <c r="H336" s="510"/>
      <c r="I336" s="510"/>
      <c r="J336" s="510"/>
      <c r="K336" s="514"/>
      <c r="L336" s="445"/>
      <c r="M336" s="510"/>
      <c r="N336" s="510"/>
    </row>
    <row r="337" spans="1:14">
      <c r="A337" s="510"/>
      <c r="B337" s="511"/>
      <c r="C337" s="510"/>
      <c r="D337" s="512"/>
      <c r="E337" s="510"/>
      <c r="F337" s="510"/>
      <c r="G337" s="513"/>
      <c r="H337" s="510"/>
      <c r="I337" s="510"/>
      <c r="J337" s="510"/>
      <c r="K337" s="514"/>
      <c r="L337" s="445"/>
      <c r="M337" s="510"/>
      <c r="N337" s="510"/>
    </row>
    <row r="338" spans="1:14">
      <c r="A338" s="510"/>
      <c r="B338" s="511"/>
      <c r="C338" s="510"/>
      <c r="D338" s="512"/>
      <c r="E338" s="510"/>
      <c r="F338" s="510"/>
      <c r="G338" s="513"/>
      <c r="H338" s="510"/>
      <c r="I338" s="510"/>
      <c r="J338" s="510"/>
      <c r="K338" s="514"/>
      <c r="L338" s="445"/>
      <c r="M338" s="510"/>
      <c r="N338" s="510"/>
    </row>
    <row r="339" spans="1:14">
      <c r="A339" s="510"/>
      <c r="B339" s="511"/>
      <c r="C339" s="510"/>
      <c r="D339" s="512"/>
      <c r="E339" s="510"/>
      <c r="F339" s="510"/>
      <c r="G339" s="513"/>
      <c r="H339" s="510"/>
      <c r="I339" s="510"/>
      <c r="J339" s="510"/>
      <c r="K339" s="514"/>
      <c r="L339" s="445"/>
      <c r="M339" s="510"/>
      <c r="N339" s="510"/>
    </row>
    <row r="340" spans="1:14">
      <c r="A340" s="510"/>
      <c r="B340" s="511"/>
      <c r="C340" s="510"/>
      <c r="D340" s="512"/>
      <c r="E340" s="510"/>
      <c r="F340" s="510"/>
      <c r="G340" s="513"/>
      <c r="H340" s="510"/>
      <c r="I340" s="510"/>
      <c r="J340" s="510"/>
      <c r="K340" s="514"/>
      <c r="L340" s="445"/>
      <c r="M340" s="510"/>
      <c r="N340" s="510"/>
    </row>
    <row r="341" spans="1:14">
      <c r="A341" s="510"/>
      <c r="B341" s="511"/>
      <c r="C341" s="510"/>
      <c r="D341" s="512"/>
      <c r="E341" s="510"/>
      <c r="F341" s="510"/>
      <c r="G341" s="513"/>
      <c r="H341" s="510"/>
      <c r="I341" s="510"/>
      <c r="J341" s="510"/>
      <c r="K341" s="514"/>
      <c r="L341" s="445"/>
      <c r="M341" s="510"/>
      <c r="N341" s="510"/>
    </row>
    <row r="342" spans="1:14">
      <c r="A342" s="510"/>
      <c r="B342" s="511"/>
      <c r="C342" s="510"/>
      <c r="D342" s="512"/>
      <c r="E342" s="510"/>
      <c r="F342" s="510"/>
      <c r="G342" s="513"/>
      <c r="H342" s="510"/>
      <c r="I342" s="510"/>
      <c r="J342" s="510"/>
      <c r="K342" s="514"/>
      <c r="L342" s="445"/>
      <c r="M342" s="510"/>
      <c r="N342" s="510"/>
    </row>
    <row r="343" spans="1:14">
      <c r="A343" s="510"/>
      <c r="B343" s="511"/>
      <c r="C343" s="510"/>
      <c r="D343" s="512"/>
      <c r="E343" s="510"/>
      <c r="F343" s="510"/>
      <c r="G343" s="513"/>
      <c r="H343" s="510"/>
      <c r="I343" s="510"/>
      <c r="J343" s="510"/>
      <c r="K343" s="514"/>
      <c r="L343" s="445"/>
      <c r="M343" s="510"/>
      <c r="N343" s="510"/>
    </row>
    <row r="344" spans="1:14">
      <c r="A344" s="510"/>
      <c r="B344" s="511"/>
      <c r="C344" s="510"/>
      <c r="D344" s="512"/>
      <c r="E344" s="510"/>
      <c r="F344" s="510"/>
      <c r="G344" s="513"/>
      <c r="H344" s="510"/>
      <c r="I344" s="510"/>
      <c r="J344" s="510"/>
      <c r="K344" s="514"/>
      <c r="L344" s="445"/>
      <c r="M344" s="510"/>
      <c r="N344" s="510"/>
    </row>
    <row r="345" spans="1:14">
      <c r="A345" s="510"/>
      <c r="B345" s="511"/>
      <c r="C345" s="510"/>
      <c r="D345" s="512"/>
      <c r="E345" s="510"/>
      <c r="F345" s="510"/>
      <c r="G345" s="513"/>
      <c r="H345" s="510"/>
      <c r="I345" s="510"/>
      <c r="J345" s="510"/>
      <c r="K345" s="514"/>
      <c r="L345" s="445"/>
      <c r="M345" s="510"/>
      <c r="N345" s="510"/>
    </row>
    <row r="346" spans="1:14">
      <c r="A346" s="510"/>
      <c r="B346" s="511"/>
      <c r="C346" s="510"/>
      <c r="D346" s="512"/>
      <c r="E346" s="510"/>
      <c r="F346" s="510"/>
      <c r="G346" s="513"/>
      <c r="H346" s="510"/>
      <c r="I346" s="510"/>
      <c r="J346" s="510"/>
      <c r="K346" s="514"/>
      <c r="L346" s="445"/>
      <c r="M346" s="510"/>
      <c r="N346" s="510"/>
    </row>
    <row r="347" spans="1:14">
      <c r="A347" s="510"/>
      <c r="B347" s="511"/>
      <c r="C347" s="510"/>
      <c r="D347" s="512"/>
      <c r="E347" s="510"/>
      <c r="F347" s="510"/>
      <c r="G347" s="513"/>
      <c r="H347" s="510"/>
      <c r="I347" s="510"/>
      <c r="J347" s="510"/>
      <c r="K347" s="514"/>
      <c r="L347" s="445"/>
      <c r="M347" s="510"/>
      <c r="N347" s="510"/>
    </row>
    <row r="348" spans="1:14">
      <c r="A348" s="510"/>
      <c r="B348" s="511"/>
      <c r="C348" s="510"/>
      <c r="D348" s="512"/>
      <c r="E348" s="510"/>
      <c r="F348" s="510"/>
      <c r="G348" s="513"/>
      <c r="H348" s="510"/>
      <c r="I348" s="510"/>
      <c r="J348" s="510"/>
      <c r="K348" s="514"/>
      <c r="L348" s="445"/>
      <c r="M348" s="510"/>
      <c r="N348" s="510"/>
    </row>
    <row r="349" spans="1:14">
      <c r="A349" s="510"/>
      <c r="B349" s="511"/>
      <c r="C349" s="510"/>
      <c r="D349" s="512"/>
      <c r="E349" s="510"/>
      <c r="F349" s="510"/>
      <c r="G349" s="513"/>
      <c r="H349" s="510"/>
      <c r="I349" s="510"/>
      <c r="J349" s="510"/>
      <c r="K349" s="514"/>
      <c r="L349" s="445"/>
      <c r="M349" s="510"/>
      <c r="N349" s="510"/>
    </row>
    <row r="350" spans="1:14">
      <c r="A350" s="510"/>
      <c r="B350" s="511"/>
      <c r="C350" s="510"/>
      <c r="D350" s="512"/>
      <c r="E350" s="510"/>
      <c r="F350" s="510"/>
      <c r="G350" s="513"/>
      <c r="H350" s="510"/>
      <c r="I350" s="510"/>
      <c r="J350" s="510"/>
      <c r="K350" s="514"/>
      <c r="L350" s="445"/>
      <c r="M350" s="510"/>
      <c r="N350" s="510"/>
    </row>
    <row r="351" spans="1:14">
      <c r="A351" s="510"/>
      <c r="B351" s="511"/>
      <c r="C351" s="510"/>
      <c r="D351" s="512"/>
      <c r="E351" s="510"/>
      <c r="F351" s="510"/>
      <c r="G351" s="513"/>
      <c r="H351" s="510"/>
      <c r="I351" s="510"/>
      <c r="J351" s="510"/>
      <c r="K351" s="514"/>
      <c r="L351" s="445"/>
      <c r="M351" s="510"/>
      <c r="N351" s="510"/>
    </row>
    <row r="352" spans="1:14">
      <c r="A352" s="510"/>
      <c r="B352" s="511"/>
      <c r="C352" s="510"/>
      <c r="D352" s="512"/>
      <c r="E352" s="510"/>
      <c r="F352" s="510"/>
      <c r="G352" s="513"/>
      <c r="H352" s="510"/>
      <c r="I352" s="510"/>
      <c r="J352" s="510"/>
      <c r="K352" s="514"/>
      <c r="L352" s="445"/>
      <c r="M352" s="510"/>
      <c r="N352" s="510"/>
    </row>
    <row r="353" spans="1:14">
      <c r="A353" s="510"/>
      <c r="B353" s="511"/>
      <c r="C353" s="510"/>
      <c r="D353" s="512"/>
      <c r="E353" s="510"/>
      <c r="F353" s="510"/>
      <c r="G353" s="513"/>
      <c r="H353" s="510"/>
      <c r="I353" s="510"/>
      <c r="J353" s="510"/>
      <c r="K353" s="514"/>
      <c r="L353" s="445"/>
      <c r="M353" s="510"/>
      <c r="N353" s="510"/>
    </row>
    <row r="354" spans="1:14">
      <c r="A354" s="510"/>
      <c r="B354" s="511"/>
      <c r="C354" s="510"/>
      <c r="D354" s="512"/>
      <c r="E354" s="510"/>
      <c r="F354" s="510"/>
      <c r="G354" s="513"/>
      <c r="H354" s="510"/>
      <c r="I354" s="510"/>
      <c r="J354" s="510"/>
      <c r="K354" s="514"/>
      <c r="L354" s="445"/>
      <c r="M354" s="510"/>
      <c r="N354" s="510"/>
    </row>
    <row r="355" spans="1:14">
      <c r="A355" s="510"/>
      <c r="B355" s="511"/>
      <c r="C355" s="510"/>
      <c r="D355" s="512"/>
      <c r="E355" s="510"/>
      <c r="F355" s="510"/>
      <c r="G355" s="513"/>
      <c r="H355" s="510"/>
      <c r="I355" s="510"/>
      <c r="J355" s="510"/>
      <c r="K355" s="514"/>
      <c r="L355" s="445"/>
      <c r="M355" s="510"/>
      <c r="N355" s="510"/>
    </row>
    <row r="356" spans="1:14">
      <c r="A356" s="510"/>
      <c r="B356" s="511"/>
      <c r="C356" s="510"/>
      <c r="D356" s="512"/>
      <c r="E356" s="510"/>
      <c r="F356" s="510"/>
      <c r="G356" s="513"/>
      <c r="H356" s="510"/>
      <c r="I356" s="510"/>
      <c r="J356" s="510"/>
      <c r="K356" s="514"/>
      <c r="L356" s="445"/>
      <c r="M356" s="510"/>
      <c r="N356" s="510"/>
    </row>
    <row r="357" spans="1:14">
      <c r="A357" s="510"/>
      <c r="B357" s="511"/>
      <c r="C357" s="510"/>
      <c r="D357" s="512"/>
      <c r="E357" s="510"/>
      <c r="F357" s="510"/>
      <c r="G357" s="513"/>
      <c r="H357" s="510"/>
      <c r="I357" s="510"/>
      <c r="J357" s="510"/>
      <c r="K357" s="514"/>
      <c r="L357" s="445"/>
      <c r="M357" s="510"/>
      <c r="N357" s="510"/>
    </row>
    <row r="358" spans="1:14">
      <c r="A358" s="510"/>
      <c r="B358" s="511"/>
      <c r="C358" s="510"/>
      <c r="D358" s="512"/>
      <c r="E358" s="510"/>
      <c r="F358" s="510"/>
      <c r="G358" s="513"/>
      <c r="H358" s="510"/>
      <c r="I358" s="510"/>
      <c r="J358" s="510"/>
      <c r="K358" s="514"/>
      <c r="L358" s="445"/>
      <c r="M358" s="510"/>
      <c r="N358" s="510"/>
    </row>
    <row r="359" spans="1:14">
      <c r="A359" s="510"/>
      <c r="B359" s="511"/>
      <c r="C359" s="510"/>
      <c r="D359" s="512"/>
      <c r="E359" s="510"/>
      <c r="F359" s="510"/>
      <c r="G359" s="513"/>
      <c r="H359" s="510"/>
      <c r="I359" s="510"/>
      <c r="J359" s="510"/>
      <c r="K359" s="514"/>
      <c r="L359" s="445"/>
      <c r="M359" s="510"/>
      <c r="N359" s="510"/>
    </row>
    <row r="360" spans="1:14">
      <c r="A360" s="510"/>
      <c r="B360" s="511"/>
      <c r="C360" s="510"/>
      <c r="D360" s="512"/>
      <c r="E360" s="510"/>
      <c r="F360" s="510"/>
      <c r="G360" s="513"/>
      <c r="H360" s="510"/>
      <c r="I360" s="510"/>
      <c r="J360" s="510"/>
      <c r="K360" s="514"/>
      <c r="L360" s="445"/>
      <c r="M360" s="510"/>
      <c r="N360" s="510"/>
    </row>
    <row r="361" spans="1:14">
      <c r="A361" s="510"/>
      <c r="B361" s="511"/>
      <c r="C361" s="510"/>
      <c r="D361" s="512"/>
      <c r="E361" s="510"/>
      <c r="F361" s="510"/>
      <c r="G361" s="513"/>
      <c r="H361" s="510"/>
      <c r="I361" s="510"/>
      <c r="J361" s="510"/>
      <c r="K361" s="514"/>
      <c r="L361" s="445"/>
      <c r="M361" s="510"/>
      <c r="N361" s="510"/>
    </row>
    <row r="362" spans="1:14">
      <c r="A362" s="510"/>
      <c r="B362" s="511"/>
      <c r="C362" s="510"/>
      <c r="D362" s="512"/>
      <c r="E362" s="510"/>
      <c r="F362" s="510"/>
      <c r="G362" s="513"/>
      <c r="H362" s="510"/>
      <c r="I362" s="510"/>
      <c r="J362" s="510"/>
      <c r="K362" s="514"/>
      <c r="L362" s="445"/>
      <c r="M362" s="510"/>
      <c r="N362" s="510"/>
    </row>
    <row r="363" spans="1:14">
      <c r="A363" s="510"/>
      <c r="B363" s="511"/>
      <c r="C363" s="510"/>
      <c r="D363" s="512"/>
      <c r="E363" s="510"/>
      <c r="F363" s="510"/>
      <c r="G363" s="513"/>
      <c r="H363" s="510"/>
      <c r="I363" s="510"/>
      <c r="J363" s="510"/>
      <c r="K363" s="514"/>
      <c r="L363" s="445"/>
      <c r="M363" s="510"/>
      <c r="N363" s="510"/>
    </row>
    <row r="364" spans="1:14">
      <c r="A364" s="510"/>
      <c r="B364" s="511"/>
      <c r="C364" s="510"/>
      <c r="D364" s="512"/>
      <c r="E364" s="510"/>
      <c r="F364" s="510"/>
      <c r="G364" s="513"/>
      <c r="H364" s="510"/>
      <c r="I364" s="510"/>
      <c r="J364" s="510"/>
      <c r="K364" s="514"/>
      <c r="L364" s="445"/>
      <c r="M364" s="510"/>
      <c r="N364" s="510"/>
    </row>
    <row r="365" spans="1:14">
      <c r="A365" s="510"/>
      <c r="B365" s="511"/>
      <c r="C365" s="510"/>
      <c r="D365" s="512"/>
      <c r="E365" s="510"/>
      <c r="F365" s="510"/>
      <c r="G365" s="513"/>
      <c r="H365" s="510"/>
      <c r="I365" s="510"/>
      <c r="J365" s="510"/>
      <c r="K365" s="514"/>
      <c r="L365" s="445"/>
      <c r="M365" s="510"/>
      <c r="N365" s="510"/>
    </row>
    <row r="366" spans="1:14">
      <c r="A366" s="510"/>
      <c r="B366" s="511"/>
      <c r="C366" s="510"/>
      <c r="D366" s="512"/>
      <c r="E366" s="510"/>
      <c r="F366" s="510"/>
      <c r="G366" s="513"/>
      <c r="H366" s="510"/>
      <c r="I366" s="510"/>
      <c r="J366" s="510"/>
      <c r="K366" s="514"/>
      <c r="L366" s="445"/>
      <c r="M366" s="510"/>
      <c r="N366" s="510"/>
    </row>
    <row r="367" spans="1:14">
      <c r="A367" s="510"/>
      <c r="B367" s="511"/>
      <c r="C367" s="510"/>
      <c r="D367" s="512"/>
      <c r="E367" s="510"/>
      <c r="F367" s="510"/>
      <c r="G367" s="513"/>
      <c r="H367" s="510"/>
      <c r="I367" s="510"/>
      <c r="J367" s="510"/>
      <c r="K367" s="514"/>
      <c r="L367" s="445"/>
      <c r="M367" s="510"/>
      <c r="N367" s="510"/>
    </row>
    <row r="368" spans="1:14">
      <c r="A368" s="510"/>
      <c r="B368" s="511"/>
      <c r="C368" s="510"/>
      <c r="D368" s="512"/>
      <c r="E368" s="510"/>
      <c r="F368" s="510"/>
      <c r="G368" s="513"/>
      <c r="H368" s="510"/>
      <c r="I368" s="510"/>
      <c r="J368" s="510"/>
      <c r="K368" s="514"/>
      <c r="L368" s="445"/>
      <c r="M368" s="510"/>
      <c r="N368" s="510"/>
    </row>
    <row r="369" spans="1:14">
      <c r="A369" s="510"/>
      <c r="B369" s="511"/>
      <c r="C369" s="510"/>
      <c r="D369" s="512"/>
      <c r="E369" s="510"/>
      <c r="F369" s="510"/>
      <c r="G369" s="513"/>
      <c r="H369" s="510"/>
      <c r="I369" s="510"/>
      <c r="J369" s="510"/>
      <c r="K369" s="514"/>
      <c r="L369" s="445"/>
      <c r="M369" s="510"/>
      <c r="N369" s="510"/>
    </row>
    <row r="370" spans="1:14">
      <c r="A370" s="510"/>
      <c r="B370" s="511"/>
      <c r="C370" s="510"/>
      <c r="D370" s="512"/>
      <c r="E370" s="510"/>
      <c r="F370" s="510"/>
      <c r="G370" s="513"/>
      <c r="H370" s="510"/>
      <c r="I370" s="510"/>
      <c r="J370" s="510"/>
      <c r="K370" s="514"/>
      <c r="L370" s="445"/>
      <c r="M370" s="510"/>
      <c r="N370" s="510"/>
    </row>
    <row r="371" spans="1:14">
      <c r="A371" s="510"/>
      <c r="B371" s="511"/>
      <c r="C371" s="510"/>
      <c r="D371" s="512"/>
      <c r="E371" s="510"/>
      <c r="F371" s="510"/>
      <c r="G371" s="513"/>
      <c r="H371" s="510"/>
      <c r="I371" s="510"/>
      <c r="J371" s="510"/>
      <c r="K371" s="514"/>
      <c r="L371" s="445"/>
      <c r="M371" s="510"/>
      <c r="N371" s="510"/>
    </row>
    <row r="372" spans="1:14">
      <c r="A372" s="510"/>
      <c r="B372" s="511"/>
      <c r="C372" s="510"/>
      <c r="D372" s="512"/>
      <c r="E372" s="510"/>
      <c r="F372" s="510"/>
      <c r="G372" s="513"/>
      <c r="H372" s="510"/>
      <c r="I372" s="510"/>
      <c r="J372" s="510"/>
      <c r="K372" s="514"/>
      <c r="L372" s="445"/>
      <c r="M372" s="510"/>
      <c r="N372" s="510"/>
    </row>
    <row r="373" spans="1:14">
      <c r="A373" s="510"/>
      <c r="B373" s="511"/>
      <c r="C373" s="510"/>
      <c r="D373" s="512"/>
      <c r="E373" s="510"/>
      <c r="F373" s="510"/>
      <c r="G373" s="513"/>
      <c r="H373" s="510"/>
      <c r="I373" s="510"/>
      <c r="J373" s="510"/>
      <c r="K373" s="514"/>
      <c r="L373" s="445"/>
      <c r="M373" s="510"/>
      <c r="N373" s="510"/>
    </row>
    <row r="374" spans="1:14">
      <c r="A374" s="510"/>
      <c r="B374" s="511"/>
      <c r="C374" s="510"/>
      <c r="D374" s="512"/>
      <c r="E374" s="510"/>
      <c r="F374" s="510"/>
      <c r="G374" s="513"/>
      <c r="H374" s="510"/>
      <c r="I374" s="510"/>
      <c r="J374" s="510"/>
      <c r="K374" s="514"/>
      <c r="L374" s="445"/>
      <c r="M374" s="510"/>
      <c r="N374" s="510"/>
    </row>
    <row r="375" spans="1:14">
      <c r="A375" s="510"/>
      <c r="B375" s="511"/>
      <c r="C375" s="510"/>
      <c r="D375" s="512"/>
      <c r="E375" s="510"/>
      <c r="F375" s="510"/>
      <c r="G375" s="513"/>
      <c r="H375" s="510"/>
      <c r="I375" s="510"/>
      <c r="J375" s="510"/>
      <c r="K375" s="514"/>
      <c r="L375" s="445"/>
      <c r="M375" s="510"/>
      <c r="N375" s="510"/>
    </row>
    <row r="376" spans="1:14">
      <c r="A376" s="510"/>
      <c r="B376" s="511"/>
      <c r="C376" s="510"/>
      <c r="D376" s="512"/>
      <c r="E376" s="510"/>
      <c r="F376" s="510"/>
      <c r="G376" s="513"/>
      <c r="H376" s="510"/>
      <c r="I376" s="510"/>
      <c r="J376" s="510"/>
      <c r="K376" s="514"/>
      <c r="L376" s="445"/>
      <c r="M376" s="510"/>
      <c r="N376" s="510"/>
    </row>
    <row r="377" spans="1:14">
      <c r="A377" s="510"/>
      <c r="B377" s="511"/>
      <c r="C377" s="510"/>
      <c r="D377" s="512"/>
      <c r="E377" s="510"/>
      <c r="F377" s="510"/>
      <c r="G377" s="513"/>
      <c r="H377" s="510"/>
      <c r="I377" s="510"/>
      <c r="J377" s="510"/>
      <c r="K377" s="514"/>
      <c r="L377" s="445"/>
      <c r="M377" s="510"/>
      <c r="N377" s="510"/>
    </row>
    <row r="378" spans="1:14">
      <c r="A378" s="510"/>
      <c r="B378" s="511"/>
      <c r="C378" s="510"/>
      <c r="D378" s="512"/>
      <c r="E378" s="510"/>
      <c r="F378" s="510"/>
      <c r="G378" s="513"/>
      <c r="H378" s="510"/>
      <c r="I378" s="510"/>
      <c r="J378" s="510"/>
      <c r="K378" s="514"/>
      <c r="L378" s="445"/>
      <c r="M378" s="510"/>
      <c r="N378" s="510"/>
    </row>
    <row r="379" spans="1:14">
      <c r="A379" s="510"/>
      <c r="B379" s="511"/>
      <c r="C379" s="510"/>
      <c r="D379" s="512"/>
      <c r="E379" s="510"/>
      <c r="F379" s="510"/>
      <c r="G379" s="513"/>
      <c r="H379" s="510"/>
      <c r="I379" s="510"/>
      <c r="J379" s="510"/>
      <c r="K379" s="514"/>
      <c r="L379" s="445"/>
      <c r="M379" s="510"/>
      <c r="N379" s="510"/>
    </row>
    <row r="380" spans="1:14">
      <c r="A380" s="510"/>
      <c r="B380" s="511"/>
      <c r="C380" s="510"/>
      <c r="D380" s="512"/>
      <c r="E380" s="510"/>
      <c r="F380" s="510"/>
      <c r="G380" s="513"/>
      <c r="H380" s="510"/>
      <c r="I380" s="510"/>
      <c r="J380" s="510"/>
      <c r="K380" s="514"/>
      <c r="L380" s="445"/>
      <c r="M380" s="510"/>
      <c r="N380" s="510"/>
    </row>
    <row r="381" spans="1:14">
      <c r="A381" s="510"/>
      <c r="B381" s="511"/>
      <c r="C381" s="510"/>
      <c r="D381" s="512"/>
      <c r="E381" s="510"/>
      <c r="F381" s="510"/>
      <c r="G381" s="513"/>
      <c r="H381" s="510"/>
      <c r="I381" s="510"/>
      <c r="J381" s="510"/>
      <c r="K381" s="514"/>
      <c r="L381" s="445"/>
      <c r="M381" s="510"/>
      <c r="N381" s="510"/>
    </row>
    <row r="382" spans="1:14">
      <c r="A382" s="510"/>
      <c r="B382" s="511"/>
      <c r="C382" s="510"/>
      <c r="D382" s="512"/>
      <c r="E382" s="510"/>
      <c r="F382" s="510"/>
      <c r="G382" s="513"/>
      <c r="H382" s="510"/>
      <c r="I382" s="510"/>
      <c r="J382" s="510"/>
      <c r="K382" s="514"/>
      <c r="L382" s="445"/>
      <c r="M382" s="510"/>
      <c r="N382" s="510"/>
    </row>
    <row r="383" spans="1:14">
      <c r="A383" s="510"/>
      <c r="B383" s="511"/>
      <c r="C383" s="510"/>
      <c r="D383" s="512"/>
      <c r="E383" s="510"/>
      <c r="F383" s="510"/>
      <c r="G383" s="513"/>
      <c r="H383" s="510"/>
      <c r="I383" s="510"/>
      <c r="J383" s="510"/>
      <c r="K383" s="514"/>
      <c r="L383" s="445"/>
      <c r="M383" s="510"/>
      <c r="N383" s="510"/>
    </row>
    <row r="384" spans="1:14">
      <c r="A384" s="510"/>
      <c r="B384" s="511"/>
      <c r="C384" s="510"/>
      <c r="D384" s="512"/>
      <c r="E384" s="510"/>
      <c r="F384" s="510"/>
      <c r="G384" s="513"/>
      <c r="H384" s="510"/>
      <c r="I384" s="510"/>
      <c r="J384" s="510"/>
      <c r="K384" s="514"/>
      <c r="L384" s="445"/>
      <c r="M384" s="510"/>
      <c r="N384" s="510"/>
    </row>
    <row r="385" spans="1:14">
      <c r="A385" s="510"/>
      <c r="B385" s="511"/>
      <c r="C385" s="510"/>
      <c r="D385" s="512"/>
      <c r="E385" s="510"/>
      <c r="F385" s="510"/>
      <c r="G385" s="513"/>
      <c r="H385" s="510"/>
      <c r="I385" s="510"/>
      <c r="J385" s="510"/>
      <c r="K385" s="514"/>
      <c r="L385" s="445"/>
      <c r="M385" s="510"/>
      <c r="N385" s="510"/>
    </row>
    <row r="386" spans="1:14">
      <c r="A386" s="510"/>
      <c r="B386" s="511"/>
      <c r="C386" s="510"/>
      <c r="D386" s="512"/>
      <c r="E386" s="510"/>
      <c r="F386" s="510"/>
      <c r="G386" s="513"/>
      <c r="H386" s="510"/>
      <c r="I386" s="510"/>
      <c r="J386" s="510"/>
      <c r="K386" s="514"/>
      <c r="L386" s="445"/>
      <c r="M386" s="510"/>
      <c r="N386" s="510"/>
    </row>
    <row r="387" spans="1:14">
      <c r="A387" s="510"/>
      <c r="B387" s="511"/>
      <c r="C387" s="510"/>
      <c r="D387" s="512"/>
      <c r="E387" s="510"/>
      <c r="F387" s="510"/>
      <c r="G387" s="513"/>
      <c r="H387" s="510"/>
      <c r="I387" s="510"/>
      <c r="J387" s="510"/>
      <c r="K387" s="514"/>
      <c r="L387" s="445"/>
      <c r="M387" s="510"/>
      <c r="N387" s="510"/>
    </row>
    <row r="388" spans="1:14">
      <c r="A388" s="510"/>
      <c r="B388" s="511"/>
      <c r="C388" s="510"/>
      <c r="D388" s="512"/>
      <c r="E388" s="510"/>
      <c r="F388" s="510"/>
      <c r="G388" s="513"/>
      <c r="H388" s="510"/>
      <c r="I388" s="510"/>
      <c r="J388" s="510"/>
      <c r="K388" s="514"/>
      <c r="L388" s="445"/>
      <c r="M388" s="510"/>
      <c r="N388" s="510"/>
    </row>
    <row r="389" spans="1:14">
      <c r="A389" s="510"/>
      <c r="B389" s="511"/>
      <c r="C389" s="510"/>
      <c r="D389" s="512"/>
      <c r="E389" s="510"/>
      <c r="F389" s="510"/>
      <c r="G389" s="513"/>
      <c r="H389" s="510"/>
      <c r="I389" s="510"/>
      <c r="J389" s="510"/>
      <c r="K389" s="514"/>
      <c r="L389" s="445"/>
      <c r="M389" s="510"/>
      <c r="N389" s="510"/>
    </row>
    <row r="390" spans="1:14">
      <c r="A390" s="510"/>
      <c r="B390" s="511"/>
      <c r="C390" s="510"/>
      <c r="D390" s="512"/>
      <c r="E390" s="510"/>
      <c r="F390" s="510"/>
      <c r="G390" s="513"/>
      <c r="H390" s="510"/>
      <c r="I390" s="510"/>
      <c r="J390" s="510"/>
      <c r="K390" s="514"/>
      <c r="L390" s="445"/>
      <c r="M390" s="510"/>
      <c r="N390" s="510"/>
    </row>
    <row r="391" spans="1:14">
      <c r="A391" s="510"/>
      <c r="B391" s="511"/>
      <c r="C391" s="510"/>
      <c r="D391" s="512"/>
      <c r="E391" s="510"/>
      <c r="F391" s="510"/>
      <c r="G391" s="513"/>
      <c r="H391" s="510"/>
      <c r="I391" s="510"/>
      <c r="J391" s="510"/>
      <c r="K391" s="514"/>
      <c r="L391" s="445"/>
      <c r="M391" s="510"/>
      <c r="N391" s="510"/>
    </row>
    <row r="392" spans="1:14">
      <c r="A392" s="510"/>
      <c r="B392" s="511"/>
      <c r="C392" s="510"/>
      <c r="D392" s="512"/>
      <c r="E392" s="510"/>
      <c r="F392" s="510"/>
      <c r="G392" s="513"/>
      <c r="H392" s="510"/>
      <c r="I392" s="510"/>
      <c r="J392" s="510"/>
      <c r="K392" s="514"/>
      <c r="L392" s="445"/>
      <c r="M392" s="510"/>
      <c r="N392" s="510"/>
    </row>
    <row r="393" spans="1:14">
      <c r="A393" s="510"/>
      <c r="B393" s="511"/>
      <c r="C393" s="510"/>
      <c r="D393" s="512"/>
      <c r="E393" s="510"/>
      <c r="F393" s="510"/>
      <c r="G393" s="513"/>
      <c r="H393" s="510"/>
      <c r="I393" s="510"/>
      <c r="J393" s="510"/>
      <c r="K393" s="514"/>
      <c r="L393" s="445"/>
      <c r="M393" s="510"/>
      <c r="N393" s="510"/>
    </row>
    <row r="394" spans="1:14">
      <c r="A394" s="510"/>
      <c r="B394" s="511"/>
      <c r="C394" s="510"/>
      <c r="D394" s="512"/>
      <c r="E394" s="510"/>
      <c r="F394" s="510"/>
      <c r="G394" s="513"/>
      <c r="H394" s="510"/>
      <c r="I394" s="510"/>
      <c r="J394" s="510"/>
      <c r="K394" s="514"/>
      <c r="L394" s="445"/>
      <c r="M394" s="510"/>
      <c r="N394" s="510"/>
    </row>
    <row r="395" spans="1:14">
      <c r="A395" s="510"/>
      <c r="B395" s="511"/>
      <c r="C395" s="510"/>
      <c r="D395" s="512"/>
      <c r="E395" s="510"/>
      <c r="F395" s="510"/>
      <c r="G395" s="513"/>
      <c r="H395" s="510"/>
      <c r="I395" s="510"/>
      <c r="J395" s="510"/>
      <c r="K395" s="514"/>
      <c r="L395" s="445"/>
      <c r="M395" s="510"/>
      <c r="N395" s="510"/>
    </row>
    <row r="396" spans="1:14">
      <c r="A396" s="510"/>
      <c r="B396" s="511"/>
      <c r="C396" s="510"/>
      <c r="D396" s="512"/>
      <c r="E396" s="510"/>
      <c r="F396" s="510"/>
      <c r="G396" s="513"/>
      <c r="H396" s="510"/>
      <c r="I396" s="510"/>
      <c r="J396" s="510"/>
      <c r="K396" s="514"/>
      <c r="L396" s="445"/>
      <c r="M396" s="510"/>
      <c r="N396" s="510"/>
    </row>
    <row r="397" spans="1:14">
      <c r="A397" s="510"/>
      <c r="B397" s="511"/>
      <c r="C397" s="510"/>
      <c r="D397" s="512"/>
      <c r="E397" s="510"/>
      <c r="F397" s="510"/>
      <c r="G397" s="513"/>
      <c r="H397" s="510"/>
      <c r="I397" s="510"/>
      <c r="J397" s="510"/>
      <c r="K397" s="514"/>
      <c r="L397" s="445"/>
      <c r="M397" s="510"/>
      <c r="N397" s="510"/>
    </row>
    <row r="398" spans="1:14">
      <c r="A398" s="510"/>
      <c r="B398" s="511"/>
      <c r="C398" s="510"/>
      <c r="D398" s="512"/>
      <c r="E398" s="510"/>
      <c r="F398" s="510"/>
      <c r="G398" s="513"/>
      <c r="H398" s="510"/>
      <c r="I398" s="510"/>
      <c r="J398" s="510"/>
      <c r="K398" s="514"/>
      <c r="L398" s="445"/>
      <c r="M398" s="510"/>
      <c r="N398" s="510"/>
    </row>
    <row r="399" spans="1:14">
      <c r="A399" s="510"/>
      <c r="B399" s="511"/>
      <c r="C399" s="510"/>
      <c r="D399" s="512"/>
      <c r="E399" s="510"/>
      <c r="F399" s="510"/>
      <c r="G399" s="513"/>
      <c r="H399" s="510"/>
      <c r="I399" s="510"/>
      <c r="J399" s="510"/>
      <c r="K399" s="514"/>
      <c r="L399" s="445"/>
      <c r="M399" s="510"/>
      <c r="N399" s="510"/>
    </row>
    <row r="400" spans="1:14">
      <c r="A400" s="510"/>
      <c r="B400" s="511"/>
      <c r="C400" s="510"/>
      <c r="D400" s="512"/>
      <c r="E400" s="510"/>
      <c r="F400" s="510"/>
      <c r="G400" s="513"/>
      <c r="H400" s="510"/>
      <c r="I400" s="510"/>
      <c r="J400" s="510"/>
      <c r="K400" s="514"/>
      <c r="L400" s="445"/>
      <c r="M400" s="510"/>
      <c r="N400" s="510"/>
    </row>
    <row r="401" spans="1:14">
      <c r="A401" s="510"/>
      <c r="B401" s="511"/>
      <c r="C401" s="510"/>
      <c r="D401" s="512"/>
      <c r="E401" s="510"/>
      <c r="F401" s="510"/>
      <c r="G401" s="513"/>
      <c r="H401" s="510"/>
      <c r="I401" s="510"/>
      <c r="J401" s="510"/>
      <c r="K401" s="514"/>
      <c r="L401" s="445"/>
      <c r="M401" s="510"/>
      <c r="N401" s="510"/>
    </row>
    <row r="402" spans="1:14">
      <c r="A402" s="510"/>
      <c r="B402" s="511"/>
      <c r="C402" s="510"/>
      <c r="D402" s="512"/>
      <c r="E402" s="510"/>
      <c r="F402" s="510"/>
      <c r="G402" s="513"/>
      <c r="H402" s="510"/>
      <c r="I402" s="510"/>
      <c r="J402" s="510"/>
      <c r="K402" s="514"/>
      <c r="L402" s="445"/>
      <c r="M402" s="510"/>
      <c r="N402" s="510"/>
    </row>
    <row r="403" spans="1:14">
      <c r="A403" s="510"/>
      <c r="B403" s="511"/>
      <c r="C403" s="510"/>
      <c r="D403" s="512"/>
      <c r="E403" s="510"/>
      <c r="F403" s="510"/>
      <c r="G403" s="513"/>
      <c r="H403" s="510"/>
      <c r="I403" s="510"/>
      <c r="J403" s="510"/>
      <c r="K403" s="514"/>
      <c r="L403" s="445"/>
      <c r="M403" s="510"/>
      <c r="N403" s="510"/>
    </row>
    <row r="404" spans="1:14">
      <c r="A404" s="510"/>
      <c r="B404" s="511"/>
      <c r="C404" s="510"/>
      <c r="D404" s="512"/>
      <c r="E404" s="510"/>
      <c r="F404" s="510"/>
      <c r="G404" s="513"/>
      <c r="H404" s="510"/>
      <c r="I404" s="510"/>
      <c r="J404" s="510"/>
      <c r="K404" s="514"/>
      <c r="L404" s="445"/>
      <c r="M404" s="510"/>
      <c r="N404" s="510"/>
    </row>
    <row r="405" spans="1:14">
      <c r="A405" s="510"/>
      <c r="B405" s="511"/>
      <c r="C405" s="510"/>
      <c r="D405" s="512"/>
      <c r="E405" s="510"/>
      <c r="F405" s="510"/>
      <c r="G405" s="513"/>
      <c r="H405" s="510"/>
      <c r="I405" s="510"/>
      <c r="J405" s="510"/>
      <c r="K405" s="514"/>
      <c r="L405" s="445"/>
      <c r="M405" s="510"/>
      <c r="N405" s="510"/>
    </row>
    <row r="406" spans="1:14">
      <c r="A406" s="510"/>
      <c r="B406" s="511"/>
      <c r="C406" s="510"/>
      <c r="D406" s="512"/>
      <c r="E406" s="510"/>
      <c r="F406" s="510"/>
      <c r="G406" s="513"/>
      <c r="H406" s="510"/>
      <c r="I406" s="510"/>
      <c r="J406" s="510"/>
      <c r="K406" s="514"/>
      <c r="L406" s="445"/>
      <c r="M406" s="510"/>
      <c r="N406" s="510"/>
    </row>
    <row r="407" spans="1:14">
      <c r="A407" s="510"/>
      <c r="B407" s="511"/>
      <c r="C407" s="510"/>
      <c r="D407" s="512"/>
      <c r="E407" s="510"/>
      <c r="F407" s="510"/>
      <c r="G407" s="513"/>
      <c r="H407" s="510"/>
      <c r="I407" s="510"/>
      <c r="J407" s="510"/>
      <c r="K407" s="514"/>
      <c r="L407" s="445"/>
      <c r="M407" s="510"/>
      <c r="N407" s="510"/>
    </row>
    <row r="408" spans="1:14">
      <c r="A408" s="510"/>
      <c r="B408" s="511"/>
      <c r="C408" s="510"/>
      <c r="D408" s="512"/>
      <c r="E408" s="510"/>
      <c r="F408" s="510"/>
      <c r="G408" s="513"/>
      <c r="H408" s="510"/>
      <c r="I408" s="510"/>
      <c r="J408" s="510"/>
      <c r="K408" s="514"/>
      <c r="L408" s="445"/>
      <c r="M408" s="510"/>
      <c r="N408" s="510"/>
    </row>
    <row r="409" spans="1:14">
      <c r="A409" s="510"/>
      <c r="B409" s="511"/>
      <c r="C409" s="510"/>
      <c r="D409" s="512"/>
      <c r="E409" s="510"/>
      <c r="F409" s="510"/>
      <c r="G409" s="513"/>
      <c r="H409" s="510"/>
      <c r="I409" s="510"/>
      <c r="J409" s="510"/>
      <c r="K409" s="514"/>
      <c r="L409" s="445"/>
      <c r="M409" s="510"/>
      <c r="N409" s="510"/>
    </row>
    <row r="410" spans="1:14">
      <c r="A410" s="510"/>
      <c r="B410" s="511"/>
      <c r="C410" s="510"/>
      <c r="D410" s="512"/>
      <c r="E410" s="510"/>
      <c r="F410" s="510"/>
      <c r="G410" s="513"/>
      <c r="H410" s="510"/>
      <c r="I410" s="510"/>
      <c r="J410" s="510"/>
      <c r="K410" s="514"/>
      <c r="L410" s="445"/>
      <c r="M410" s="510"/>
      <c r="N410" s="510"/>
    </row>
    <row r="411" spans="1:14">
      <c r="A411" s="510"/>
      <c r="B411" s="511"/>
      <c r="C411" s="510"/>
      <c r="D411" s="512"/>
      <c r="E411" s="510"/>
      <c r="F411" s="510"/>
      <c r="G411" s="513"/>
      <c r="H411" s="510"/>
      <c r="I411" s="510"/>
      <c r="J411" s="510"/>
      <c r="K411" s="514"/>
      <c r="L411" s="445"/>
      <c r="M411" s="510"/>
      <c r="N411" s="510"/>
    </row>
    <row r="412" spans="1:14">
      <c r="A412" s="510"/>
      <c r="B412" s="511"/>
      <c r="C412" s="510"/>
      <c r="D412" s="512"/>
      <c r="E412" s="510"/>
      <c r="F412" s="510"/>
      <c r="G412" s="513"/>
      <c r="H412" s="510"/>
      <c r="I412" s="510"/>
      <c r="J412" s="510"/>
      <c r="K412" s="514"/>
      <c r="L412" s="445"/>
      <c r="M412" s="510"/>
      <c r="N412" s="510"/>
    </row>
    <row r="413" spans="1:14">
      <c r="A413" s="510"/>
      <c r="B413" s="511"/>
      <c r="C413" s="510"/>
      <c r="D413" s="512"/>
      <c r="E413" s="510"/>
      <c r="F413" s="510"/>
      <c r="G413" s="513"/>
      <c r="H413" s="510"/>
      <c r="I413" s="510"/>
      <c r="J413" s="510"/>
      <c r="K413" s="514"/>
      <c r="L413" s="445"/>
      <c r="M413" s="510"/>
      <c r="N413" s="510"/>
    </row>
    <row r="414" spans="1:14">
      <c r="A414" s="510"/>
      <c r="B414" s="511"/>
      <c r="C414" s="510"/>
      <c r="D414" s="512"/>
      <c r="E414" s="510"/>
      <c r="F414" s="510"/>
      <c r="G414" s="513"/>
      <c r="H414" s="510"/>
      <c r="I414" s="510"/>
      <c r="J414" s="510"/>
      <c r="K414" s="514"/>
      <c r="L414" s="445"/>
      <c r="M414" s="510"/>
      <c r="N414" s="510"/>
    </row>
    <row r="415" spans="1:14">
      <c r="A415" s="510"/>
      <c r="B415" s="511"/>
      <c r="C415" s="510"/>
      <c r="D415" s="512"/>
      <c r="E415" s="510"/>
      <c r="F415" s="510"/>
      <c r="G415" s="513"/>
      <c r="H415" s="510"/>
      <c r="I415" s="510"/>
      <c r="J415" s="510"/>
      <c r="K415" s="514"/>
      <c r="L415" s="445"/>
      <c r="M415" s="510"/>
      <c r="N415" s="510"/>
    </row>
    <row r="416" spans="1:14">
      <c r="A416" s="510"/>
      <c r="B416" s="511"/>
      <c r="C416" s="510"/>
      <c r="D416" s="512"/>
      <c r="E416" s="510"/>
      <c r="F416" s="510"/>
      <c r="G416" s="513"/>
      <c r="H416" s="510"/>
      <c r="I416" s="510"/>
      <c r="J416" s="510"/>
      <c r="K416" s="514"/>
      <c r="L416" s="445"/>
      <c r="M416" s="510"/>
      <c r="N416" s="510"/>
    </row>
    <row r="417" spans="1:14">
      <c r="A417" s="510"/>
      <c r="B417" s="511"/>
      <c r="C417" s="510"/>
      <c r="D417" s="512"/>
      <c r="E417" s="510"/>
      <c r="F417" s="510"/>
      <c r="G417" s="513"/>
      <c r="H417" s="510"/>
      <c r="I417" s="510"/>
      <c r="J417" s="510"/>
      <c r="K417" s="514"/>
      <c r="L417" s="445"/>
      <c r="M417" s="510"/>
      <c r="N417" s="510"/>
    </row>
    <row r="418" spans="1:14">
      <c r="A418" s="510"/>
      <c r="B418" s="511"/>
      <c r="C418" s="510"/>
      <c r="D418" s="512"/>
      <c r="E418" s="510"/>
      <c r="F418" s="510"/>
      <c r="G418" s="513"/>
      <c r="H418" s="510"/>
      <c r="I418" s="510"/>
      <c r="J418" s="510"/>
      <c r="K418" s="514"/>
      <c r="L418" s="445"/>
      <c r="M418" s="510"/>
      <c r="N418" s="510"/>
    </row>
    <row r="419" spans="1:14">
      <c r="A419" s="510"/>
      <c r="B419" s="511"/>
      <c r="C419" s="510"/>
      <c r="D419" s="512"/>
      <c r="E419" s="510"/>
      <c r="F419" s="510"/>
      <c r="G419" s="513"/>
      <c r="H419" s="510"/>
      <c r="I419" s="510"/>
      <c r="J419" s="510"/>
      <c r="K419" s="514"/>
      <c r="L419" s="445"/>
      <c r="M419" s="510"/>
      <c r="N419" s="510"/>
    </row>
    <row r="420" spans="1:14">
      <c r="A420" s="510"/>
      <c r="B420" s="511"/>
      <c r="C420" s="510"/>
      <c r="D420" s="512"/>
      <c r="E420" s="510"/>
      <c r="F420" s="510"/>
      <c r="G420" s="513"/>
      <c r="H420" s="510"/>
      <c r="I420" s="510"/>
      <c r="J420" s="510"/>
      <c r="K420" s="514"/>
      <c r="L420" s="445"/>
      <c r="M420" s="510"/>
      <c r="N420" s="510"/>
    </row>
    <row r="421" spans="1:14">
      <c r="A421" s="510"/>
      <c r="B421" s="511"/>
      <c r="C421" s="510"/>
      <c r="D421" s="512"/>
      <c r="E421" s="510"/>
      <c r="F421" s="510"/>
      <c r="G421" s="513"/>
      <c r="H421" s="510"/>
      <c r="I421" s="510"/>
      <c r="J421" s="510"/>
      <c r="K421" s="514"/>
      <c r="L421" s="445"/>
      <c r="M421" s="510"/>
      <c r="N421" s="510"/>
    </row>
    <row r="422" spans="1:14">
      <c r="A422" s="510"/>
      <c r="B422" s="511"/>
      <c r="C422" s="510"/>
      <c r="D422" s="512"/>
      <c r="E422" s="510"/>
      <c r="F422" s="510"/>
      <c r="G422" s="513"/>
      <c r="H422" s="510"/>
      <c r="I422" s="510"/>
      <c r="J422" s="510"/>
      <c r="K422" s="514"/>
      <c r="L422" s="445"/>
      <c r="M422" s="510"/>
      <c r="N422" s="510"/>
    </row>
    <row r="423" spans="1:14">
      <c r="A423" s="510"/>
      <c r="B423" s="511"/>
      <c r="C423" s="510"/>
      <c r="D423" s="512"/>
      <c r="E423" s="510"/>
      <c r="F423" s="510"/>
      <c r="G423" s="513"/>
      <c r="H423" s="510"/>
      <c r="I423" s="510"/>
      <c r="J423" s="510"/>
      <c r="K423" s="514"/>
      <c r="L423" s="445"/>
      <c r="M423" s="510"/>
      <c r="N423" s="510"/>
    </row>
    <row r="424" spans="1:14">
      <c r="A424" s="510"/>
      <c r="B424" s="511"/>
      <c r="C424" s="510"/>
      <c r="D424" s="512"/>
      <c r="E424" s="510"/>
      <c r="F424" s="510"/>
      <c r="G424" s="513"/>
      <c r="H424" s="510"/>
      <c r="I424" s="510"/>
      <c r="J424" s="510"/>
      <c r="K424" s="514"/>
      <c r="L424" s="445"/>
      <c r="M424" s="510"/>
      <c r="N424" s="510"/>
    </row>
    <row r="425" spans="1:14">
      <c r="A425" s="510"/>
      <c r="B425" s="511"/>
      <c r="C425" s="510"/>
      <c r="D425" s="512"/>
      <c r="E425" s="510"/>
      <c r="F425" s="510"/>
      <c r="G425" s="513"/>
      <c r="H425" s="510"/>
      <c r="I425" s="510"/>
      <c r="J425" s="510"/>
      <c r="K425" s="514"/>
      <c r="L425" s="445"/>
      <c r="M425" s="510"/>
      <c r="N425" s="510"/>
    </row>
    <row r="426" spans="1:14">
      <c r="A426" s="510"/>
      <c r="B426" s="511"/>
      <c r="C426" s="510"/>
      <c r="D426" s="512"/>
      <c r="E426" s="510"/>
      <c r="F426" s="510"/>
      <c r="G426" s="513"/>
      <c r="H426" s="510"/>
      <c r="I426" s="510"/>
      <c r="J426" s="510"/>
      <c r="K426" s="514"/>
      <c r="L426" s="445"/>
      <c r="M426" s="510"/>
      <c r="N426" s="510"/>
    </row>
    <row r="427" spans="1:14">
      <c r="A427" s="510"/>
      <c r="B427" s="511"/>
      <c r="C427" s="510"/>
      <c r="D427" s="512"/>
      <c r="E427" s="510"/>
      <c r="F427" s="510"/>
      <c r="G427" s="513"/>
      <c r="H427" s="510"/>
      <c r="I427" s="510"/>
      <c r="J427" s="510"/>
      <c r="K427" s="514"/>
      <c r="L427" s="445"/>
      <c r="M427" s="510"/>
      <c r="N427" s="510"/>
    </row>
    <row r="428" spans="1:14">
      <c r="A428" s="510"/>
      <c r="B428" s="511"/>
      <c r="C428" s="510"/>
      <c r="D428" s="512"/>
      <c r="E428" s="510"/>
      <c r="F428" s="510"/>
      <c r="G428" s="513"/>
      <c r="H428" s="510"/>
      <c r="I428" s="510"/>
      <c r="J428" s="510"/>
      <c r="K428" s="514"/>
      <c r="L428" s="445"/>
      <c r="M428" s="510"/>
      <c r="N428" s="510"/>
    </row>
    <row r="429" spans="1:14">
      <c r="A429" s="510"/>
      <c r="B429" s="511"/>
      <c r="C429" s="510"/>
      <c r="D429" s="512"/>
      <c r="E429" s="510"/>
      <c r="F429" s="510"/>
      <c r="G429" s="513"/>
      <c r="H429" s="510"/>
      <c r="I429" s="510"/>
      <c r="J429" s="510"/>
      <c r="K429" s="514"/>
      <c r="L429" s="445"/>
      <c r="M429" s="510"/>
      <c r="N429" s="510"/>
    </row>
    <row r="430" spans="1:14">
      <c r="A430" s="510"/>
      <c r="B430" s="511"/>
      <c r="C430" s="510"/>
      <c r="D430" s="512"/>
      <c r="E430" s="510"/>
      <c r="F430" s="510"/>
      <c r="G430" s="513"/>
      <c r="H430" s="510"/>
      <c r="I430" s="510"/>
      <c r="J430" s="510"/>
      <c r="K430" s="514"/>
      <c r="L430" s="445"/>
      <c r="M430" s="510"/>
      <c r="N430" s="510"/>
    </row>
    <row r="431" spans="1:14">
      <c r="A431" s="510"/>
      <c r="B431" s="511"/>
      <c r="C431" s="510"/>
      <c r="D431" s="512"/>
      <c r="E431" s="510"/>
      <c r="F431" s="510"/>
      <c r="G431" s="513"/>
      <c r="H431" s="510"/>
      <c r="I431" s="510"/>
      <c r="J431" s="510"/>
      <c r="K431" s="514"/>
      <c r="L431" s="445"/>
      <c r="M431" s="510"/>
      <c r="N431" s="510"/>
    </row>
    <row r="432" spans="1:14">
      <c r="A432" s="510"/>
      <c r="B432" s="511"/>
      <c r="C432" s="510"/>
      <c r="D432" s="512"/>
      <c r="E432" s="510"/>
      <c r="F432" s="510"/>
      <c r="G432" s="513"/>
      <c r="H432" s="510"/>
      <c r="I432" s="510"/>
      <c r="J432" s="510"/>
      <c r="K432" s="514"/>
      <c r="L432" s="445"/>
      <c r="M432" s="510"/>
      <c r="N432" s="510"/>
    </row>
    <row r="433" spans="1:14">
      <c r="A433" s="510"/>
      <c r="B433" s="511"/>
      <c r="C433" s="510"/>
      <c r="D433" s="512"/>
      <c r="E433" s="510"/>
      <c r="F433" s="510"/>
      <c r="G433" s="513"/>
      <c r="H433" s="510"/>
      <c r="I433" s="510"/>
      <c r="J433" s="510"/>
      <c r="K433" s="514"/>
      <c r="L433" s="445"/>
      <c r="M433" s="510"/>
      <c r="N433" s="510"/>
    </row>
    <row r="434" spans="1:14">
      <c r="A434" s="510"/>
      <c r="B434" s="511"/>
      <c r="C434" s="510"/>
      <c r="D434" s="512"/>
      <c r="E434" s="510"/>
      <c r="F434" s="510"/>
      <c r="G434" s="513"/>
      <c r="H434" s="510"/>
      <c r="I434" s="510"/>
      <c r="J434" s="510"/>
      <c r="K434" s="514"/>
      <c r="L434" s="445"/>
      <c r="M434" s="510"/>
      <c r="N434" s="510"/>
    </row>
    <row r="435" spans="1:14">
      <c r="A435" s="510"/>
      <c r="B435" s="511"/>
      <c r="C435" s="510"/>
      <c r="D435" s="512"/>
      <c r="E435" s="510"/>
      <c r="F435" s="510"/>
      <c r="G435" s="513"/>
      <c r="H435" s="510"/>
      <c r="I435" s="510"/>
      <c r="J435" s="510"/>
      <c r="K435" s="514"/>
      <c r="L435" s="445"/>
      <c r="M435" s="510"/>
      <c r="N435" s="510"/>
    </row>
    <row r="436" spans="1:14">
      <c r="A436" s="510"/>
      <c r="B436" s="511"/>
      <c r="C436" s="510"/>
      <c r="D436" s="512"/>
      <c r="E436" s="510"/>
      <c r="F436" s="510"/>
      <c r="G436" s="513"/>
      <c r="H436" s="510"/>
      <c r="I436" s="510"/>
      <c r="J436" s="510"/>
      <c r="K436" s="514"/>
      <c r="L436" s="445"/>
      <c r="M436" s="510"/>
      <c r="N436" s="510"/>
    </row>
    <row r="437" spans="1:14">
      <c r="A437" s="510"/>
      <c r="B437" s="511"/>
      <c r="C437" s="510"/>
      <c r="D437" s="512"/>
      <c r="E437" s="510"/>
      <c r="F437" s="510"/>
      <c r="G437" s="513"/>
      <c r="H437" s="510"/>
      <c r="I437" s="510"/>
      <c r="J437" s="510"/>
      <c r="K437" s="514"/>
      <c r="L437" s="445"/>
      <c r="M437" s="510"/>
      <c r="N437" s="510"/>
    </row>
    <row r="438" spans="1:14">
      <c r="A438" s="510"/>
      <c r="B438" s="511"/>
      <c r="C438" s="510"/>
      <c r="D438" s="512"/>
      <c r="E438" s="510"/>
      <c r="F438" s="510"/>
      <c r="G438" s="513"/>
      <c r="H438" s="510"/>
      <c r="I438" s="510"/>
      <c r="J438" s="510"/>
      <c r="K438" s="514"/>
      <c r="L438" s="445"/>
      <c r="M438" s="510"/>
      <c r="N438" s="510"/>
    </row>
    <row r="439" spans="1:14">
      <c r="A439" s="510"/>
      <c r="B439" s="511"/>
      <c r="C439" s="510"/>
      <c r="D439" s="512"/>
      <c r="E439" s="510"/>
      <c r="F439" s="510"/>
      <c r="G439" s="513"/>
      <c r="H439" s="510"/>
      <c r="I439" s="510"/>
      <c r="J439" s="510"/>
      <c r="K439" s="514"/>
      <c r="L439" s="445"/>
      <c r="M439" s="510"/>
      <c r="N439" s="510"/>
    </row>
    <row r="440" spans="1:14">
      <c r="A440" s="510"/>
      <c r="B440" s="511"/>
      <c r="C440" s="510"/>
      <c r="D440" s="512"/>
      <c r="E440" s="510"/>
      <c r="F440" s="510"/>
      <c r="G440" s="513"/>
      <c r="H440" s="510"/>
      <c r="I440" s="510"/>
      <c r="J440" s="510"/>
      <c r="K440" s="514"/>
      <c r="L440" s="445"/>
      <c r="M440" s="510"/>
      <c r="N440" s="510"/>
    </row>
    <row r="441" spans="1:14">
      <c r="A441" s="510"/>
      <c r="B441" s="511"/>
      <c r="C441" s="510"/>
      <c r="D441" s="512"/>
      <c r="E441" s="510"/>
      <c r="F441" s="510"/>
      <c r="G441" s="513"/>
      <c r="H441" s="510"/>
      <c r="I441" s="510"/>
      <c r="J441" s="510"/>
      <c r="K441" s="514"/>
      <c r="L441" s="445"/>
      <c r="M441" s="510"/>
      <c r="N441" s="510"/>
    </row>
    <row r="442" spans="1:14">
      <c r="A442" s="510"/>
      <c r="B442" s="511"/>
      <c r="C442" s="510"/>
      <c r="D442" s="512"/>
      <c r="E442" s="510"/>
      <c r="F442" s="510"/>
      <c r="G442" s="513"/>
      <c r="H442" s="510"/>
      <c r="I442" s="510"/>
      <c r="J442" s="510"/>
      <c r="K442" s="514"/>
      <c r="L442" s="445"/>
      <c r="M442" s="510"/>
      <c r="N442" s="510"/>
    </row>
    <row r="443" spans="1:14">
      <c r="A443" s="510"/>
      <c r="B443" s="511"/>
      <c r="C443" s="510"/>
      <c r="D443" s="512"/>
      <c r="E443" s="510"/>
      <c r="F443" s="510"/>
      <c r="G443" s="513"/>
      <c r="H443" s="510"/>
      <c r="I443" s="510"/>
      <c r="J443" s="510"/>
      <c r="K443" s="514"/>
      <c r="L443" s="445"/>
      <c r="M443" s="510"/>
      <c r="N443" s="510"/>
    </row>
    <row r="444" spans="1:14">
      <c r="A444" s="510"/>
      <c r="B444" s="511"/>
      <c r="C444" s="510"/>
      <c r="D444" s="512"/>
      <c r="E444" s="510"/>
      <c r="F444" s="510"/>
      <c r="G444" s="513"/>
      <c r="H444" s="510"/>
      <c r="I444" s="510"/>
      <c r="J444" s="510"/>
      <c r="K444" s="514"/>
      <c r="L444" s="445"/>
      <c r="M444" s="510"/>
      <c r="N444" s="510"/>
    </row>
    <row r="445" spans="1:14">
      <c r="A445" s="510"/>
      <c r="B445" s="511"/>
      <c r="C445" s="510"/>
      <c r="D445" s="512"/>
      <c r="E445" s="510"/>
      <c r="F445" s="510"/>
      <c r="G445" s="513"/>
      <c r="H445" s="510"/>
      <c r="I445" s="510"/>
      <c r="J445" s="510"/>
      <c r="K445" s="514"/>
      <c r="L445" s="445"/>
      <c r="M445" s="510"/>
      <c r="N445" s="510"/>
    </row>
    <row r="446" spans="1:14">
      <c r="A446" s="510"/>
      <c r="B446" s="511"/>
      <c r="C446" s="510"/>
      <c r="D446" s="512"/>
      <c r="E446" s="510"/>
      <c r="F446" s="510"/>
      <c r="G446" s="513"/>
      <c r="H446" s="510"/>
      <c r="I446" s="510"/>
      <c r="J446" s="510"/>
      <c r="K446" s="514"/>
      <c r="L446" s="445"/>
      <c r="M446" s="510"/>
      <c r="N446" s="510"/>
    </row>
    <row r="447" spans="1:14">
      <c r="A447" s="510"/>
      <c r="B447" s="511"/>
      <c r="C447" s="510"/>
      <c r="D447" s="512"/>
      <c r="E447" s="510"/>
      <c r="F447" s="510"/>
      <c r="G447" s="513"/>
      <c r="H447" s="510"/>
      <c r="I447" s="510"/>
      <c r="J447" s="510"/>
      <c r="K447" s="514"/>
      <c r="L447" s="445"/>
      <c r="M447" s="510"/>
      <c r="N447" s="510"/>
    </row>
    <row r="448" spans="1:14">
      <c r="A448" s="510"/>
      <c r="B448" s="511"/>
      <c r="C448" s="510"/>
      <c r="D448" s="512"/>
      <c r="E448" s="510"/>
      <c r="F448" s="510"/>
      <c r="G448" s="513"/>
      <c r="H448" s="510"/>
      <c r="I448" s="510"/>
      <c r="J448" s="510"/>
      <c r="K448" s="514"/>
      <c r="L448" s="445"/>
      <c r="M448" s="510"/>
      <c r="N448" s="510"/>
    </row>
    <row r="449" spans="1:14">
      <c r="A449" s="510"/>
      <c r="B449" s="511"/>
      <c r="C449" s="510"/>
      <c r="D449" s="512"/>
      <c r="E449" s="510"/>
      <c r="F449" s="510"/>
      <c r="G449" s="513"/>
      <c r="H449" s="510"/>
      <c r="I449" s="510"/>
      <c r="J449" s="510"/>
      <c r="K449" s="514"/>
      <c r="L449" s="445"/>
      <c r="M449" s="510"/>
      <c r="N449" s="510"/>
    </row>
    <row r="450" spans="1:14">
      <c r="A450" s="510"/>
      <c r="B450" s="511"/>
      <c r="C450" s="510"/>
      <c r="D450" s="512"/>
      <c r="E450" s="510"/>
      <c r="F450" s="510"/>
      <c r="G450" s="513"/>
      <c r="H450" s="510"/>
      <c r="I450" s="510"/>
      <c r="J450" s="510"/>
      <c r="K450" s="514"/>
      <c r="L450" s="445"/>
      <c r="M450" s="510"/>
      <c r="N450" s="510"/>
    </row>
    <row r="451" spans="1:14">
      <c r="A451" s="510"/>
      <c r="B451" s="511"/>
      <c r="C451" s="510"/>
      <c r="D451" s="512"/>
      <c r="E451" s="510"/>
      <c r="F451" s="510"/>
      <c r="G451" s="513"/>
      <c r="H451" s="510"/>
      <c r="I451" s="510"/>
      <c r="J451" s="510"/>
      <c r="K451" s="514"/>
      <c r="L451" s="445"/>
      <c r="M451" s="510"/>
      <c r="N451" s="510"/>
    </row>
    <row r="452" spans="1:14">
      <c r="A452" s="510"/>
      <c r="B452" s="511"/>
      <c r="C452" s="510"/>
      <c r="D452" s="512"/>
      <c r="E452" s="510"/>
      <c r="F452" s="510"/>
      <c r="G452" s="513"/>
      <c r="H452" s="510"/>
      <c r="I452" s="510"/>
      <c r="J452" s="510"/>
      <c r="K452" s="514"/>
      <c r="L452" s="445"/>
      <c r="M452" s="510"/>
      <c r="N452" s="510"/>
    </row>
    <row r="453" spans="1:14">
      <c r="A453" s="510"/>
      <c r="B453" s="511"/>
      <c r="C453" s="510"/>
      <c r="D453" s="512"/>
      <c r="E453" s="510"/>
      <c r="F453" s="510"/>
      <c r="G453" s="513"/>
      <c r="H453" s="510"/>
      <c r="I453" s="510"/>
      <c r="J453" s="510"/>
      <c r="K453" s="514"/>
      <c r="L453" s="445"/>
      <c r="M453" s="510"/>
      <c r="N453" s="510"/>
    </row>
    <row r="454" spans="1:14">
      <c r="A454" s="510"/>
      <c r="B454" s="511"/>
      <c r="C454" s="510"/>
      <c r="D454" s="512"/>
      <c r="E454" s="510"/>
      <c r="F454" s="510"/>
      <c r="G454" s="513"/>
      <c r="H454" s="510"/>
      <c r="I454" s="510"/>
      <c r="J454" s="510"/>
      <c r="K454" s="514"/>
      <c r="L454" s="445"/>
      <c r="M454" s="510"/>
      <c r="N454" s="510"/>
    </row>
    <row r="455" spans="1:14">
      <c r="A455" s="510"/>
      <c r="B455" s="511"/>
      <c r="C455" s="510"/>
      <c r="D455" s="512"/>
      <c r="E455" s="510"/>
      <c r="F455" s="510"/>
      <c r="G455" s="513"/>
      <c r="H455" s="510"/>
      <c r="I455" s="510"/>
      <c r="J455" s="510"/>
      <c r="K455" s="514"/>
      <c r="L455" s="445"/>
      <c r="M455" s="510"/>
      <c r="N455" s="510"/>
    </row>
    <row r="456" spans="1:14">
      <c r="A456" s="510"/>
      <c r="B456" s="511"/>
      <c r="C456" s="510"/>
      <c r="D456" s="512"/>
      <c r="E456" s="510"/>
      <c r="F456" s="510"/>
      <c r="G456" s="513"/>
      <c r="H456" s="510"/>
      <c r="I456" s="510"/>
      <c r="J456" s="510"/>
      <c r="K456" s="514"/>
      <c r="L456" s="445"/>
      <c r="M456" s="510"/>
      <c r="N456" s="510"/>
    </row>
    <row r="457" spans="1:14">
      <c r="A457" s="510"/>
      <c r="B457" s="511"/>
      <c r="C457" s="510"/>
      <c r="D457" s="512"/>
      <c r="E457" s="510"/>
      <c r="F457" s="510"/>
      <c r="G457" s="513"/>
      <c r="H457" s="510"/>
      <c r="I457" s="510"/>
      <c r="J457" s="510"/>
      <c r="K457" s="514"/>
      <c r="L457" s="445"/>
      <c r="M457" s="510"/>
      <c r="N457" s="510"/>
    </row>
    <row r="458" spans="1:14">
      <c r="A458" s="510"/>
      <c r="B458" s="511"/>
      <c r="C458" s="510"/>
      <c r="D458" s="512"/>
      <c r="E458" s="510"/>
      <c r="F458" s="510"/>
      <c r="G458" s="513"/>
      <c r="H458" s="510"/>
      <c r="I458" s="510"/>
      <c r="J458" s="510"/>
      <c r="K458" s="514"/>
      <c r="L458" s="445"/>
      <c r="M458" s="510"/>
      <c r="N458" s="510"/>
    </row>
    <row r="459" spans="1:14">
      <c r="A459" s="510"/>
      <c r="B459" s="511"/>
      <c r="C459" s="510"/>
      <c r="D459" s="512"/>
      <c r="E459" s="510"/>
      <c r="F459" s="510"/>
      <c r="G459" s="513"/>
      <c r="H459" s="510"/>
      <c r="I459" s="510"/>
      <c r="J459" s="510"/>
      <c r="K459" s="514"/>
      <c r="L459" s="445"/>
      <c r="M459" s="510"/>
      <c r="N459" s="510"/>
    </row>
    <row r="460" spans="1:14">
      <c r="A460" s="510"/>
      <c r="B460" s="511"/>
      <c r="C460" s="510"/>
      <c r="D460" s="512"/>
      <c r="E460" s="510"/>
      <c r="F460" s="510"/>
      <c r="G460" s="513"/>
      <c r="H460" s="510"/>
      <c r="I460" s="510"/>
      <c r="J460" s="510"/>
      <c r="K460" s="514"/>
      <c r="L460" s="445"/>
      <c r="M460" s="510"/>
      <c r="N460" s="510"/>
    </row>
    <row r="461" spans="1:14">
      <c r="A461" s="510"/>
      <c r="B461" s="511"/>
      <c r="C461" s="510"/>
      <c r="D461" s="512"/>
      <c r="E461" s="510"/>
      <c r="F461" s="510"/>
      <c r="G461" s="513"/>
      <c r="H461" s="510"/>
      <c r="I461" s="510"/>
      <c r="J461" s="510"/>
      <c r="K461" s="514"/>
      <c r="L461" s="445"/>
      <c r="M461" s="510"/>
      <c r="N461" s="510"/>
    </row>
    <row r="462" spans="1:14">
      <c r="A462" s="510"/>
      <c r="B462" s="511"/>
      <c r="C462" s="510"/>
      <c r="D462" s="512"/>
      <c r="E462" s="510"/>
      <c r="F462" s="510"/>
      <c r="G462" s="513"/>
      <c r="H462" s="510"/>
      <c r="I462" s="510"/>
      <c r="J462" s="510"/>
      <c r="K462" s="514"/>
      <c r="L462" s="445"/>
      <c r="M462" s="510"/>
      <c r="N462" s="510"/>
    </row>
    <row r="463" spans="1:14">
      <c r="A463" s="510"/>
      <c r="B463" s="511"/>
      <c r="C463" s="510"/>
      <c r="D463" s="512"/>
      <c r="E463" s="510"/>
      <c r="F463" s="510"/>
      <c r="G463" s="513"/>
      <c r="H463" s="510"/>
      <c r="I463" s="510"/>
      <c r="J463" s="510"/>
      <c r="K463" s="514"/>
      <c r="L463" s="445"/>
      <c r="M463" s="510"/>
      <c r="N463" s="510"/>
    </row>
    <row r="464" spans="1:14">
      <c r="A464" s="510"/>
      <c r="B464" s="511"/>
      <c r="C464" s="510"/>
      <c r="D464" s="512"/>
      <c r="E464" s="510"/>
      <c r="F464" s="510"/>
      <c r="G464" s="513"/>
      <c r="H464" s="510"/>
      <c r="I464" s="510"/>
      <c r="J464" s="510"/>
      <c r="K464" s="514"/>
      <c r="L464" s="445"/>
      <c r="M464" s="510"/>
      <c r="N464" s="510"/>
    </row>
    <row r="465" spans="1:14">
      <c r="A465" s="510"/>
      <c r="B465" s="511"/>
      <c r="C465" s="510"/>
      <c r="D465" s="512"/>
      <c r="E465" s="510"/>
      <c r="F465" s="510"/>
      <c r="G465" s="513"/>
      <c r="H465" s="510"/>
      <c r="I465" s="510"/>
      <c r="J465" s="510"/>
      <c r="K465" s="514"/>
      <c r="L465" s="445"/>
      <c r="M465" s="510"/>
      <c r="N465" s="510"/>
    </row>
    <row r="466" spans="1:14">
      <c r="A466" s="510"/>
      <c r="B466" s="511"/>
      <c r="C466" s="510"/>
      <c r="D466" s="512"/>
      <c r="E466" s="510"/>
      <c r="F466" s="510"/>
      <c r="G466" s="513"/>
      <c r="H466" s="510"/>
      <c r="I466" s="510"/>
      <c r="J466" s="510"/>
      <c r="K466" s="514"/>
      <c r="L466" s="445"/>
      <c r="M466" s="510"/>
      <c r="N466" s="510"/>
    </row>
    <row r="467" spans="1:14">
      <c r="A467" s="510"/>
      <c r="B467" s="511"/>
      <c r="C467" s="510"/>
      <c r="D467" s="512"/>
      <c r="E467" s="510"/>
      <c r="F467" s="510"/>
      <c r="G467" s="513"/>
      <c r="H467" s="510"/>
      <c r="I467" s="510"/>
      <c r="J467" s="510"/>
      <c r="K467" s="514"/>
      <c r="L467" s="445"/>
      <c r="M467" s="510"/>
      <c r="N467" s="510"/>
    </row>
    <row r="468" spans="1:14">
      <c r="A468" s="510"/>
      <c r="B468" s="511"/>
      <c r="C468" s="510"/>
      <c r="D468" s="512"/>
      <c r="E468" s="510"/>
      <c r="F468" s="510"/>
      <c r="G468" s="513"/>
      <c r="H468" s="510"/>
      <c r="I468" s="510"/>
      <c r="J468" s="510"/>
      <c r="K468" s="514"/>
      <c r="L468" s="445"/>
      <c r="M468" s="510"/>
      <c r="N468" s="510"/>
    </row>
    <row r="469" spans="1:14">
      <c r="A469" s="510"/>
      <c r="B469" s="511"/>
      <c r="C469" s="510"/>
      <c r="D469" s="512"/>
      <c r="E469" s="510"/>
      <c r="F469" s="510"/>
      <c r="G469" s="513"/>
      <c r="H469" s="510"/>
      <c r="I469" s="510"/>
      <c r="J469" s="510"/>
      <c r="K469" s="514"/>
      <c r="L469" s="445"/>
      <c r="M469" s="510"/>
      <c r="N469" s="510"/>
    </row>
    <row r="470" spans="1:14">
      <c r="A470" s="510"/>
      <c r="B470" s="511"/>
      <c r="C470" s="510"/>
      <c r="D470" s="512"/>
      <c r="E470" s="510"/>
      <c r="F470" s="510"/>
      <c r="G470" s="513"/>
      <c r="H470" s="510"/>
      <c r="I470" s="510"/>
      <c r="J470" s="510"/>
      <c r="K470" s="514"/>
      <c r="L470" s="445"/>
      <c r="M470" s="510"/>
      <c r="N470" s="510"/>
    </row>
    <row r="471" spans="1:14">
      <c r="A471" s="510"/>
      <c r="B471" s="511"/>
      <c r="C471" s="510"/>
      <c r="D471" s="512"/>
      <c r="E471" s="510"/>
      <c r="F471" s="510"/>
      <c r="G471" s="513"/>
      <c r="H471" s="510"/>
      <c r="I471" s="510"/>
      <c r="J471" s="510"/>
      <c r="K471" s="514"/>
      <c r="L471" s="445"/>
      <c r="M471" s="510"/>
      <c r="N471" s="510"/>
    </row>
    <row r="472" spans="1:14">
      <c r="A472" s="510"/>
      <c r="B472" s="511"/>
      <c r="C472" s="510"/>
      <c r="D472" s="512"/>
      <c r="E472" s="510"/>
      <c r="F472" s="510"/>
      <c r="G472" s="513"/>
      <c r="H472" s="510"/>
      <c r="I472" s="510"/>
      <c r="J472" s="510"/>
      <c r="K472" s="514"/>
      <c r="L472" s="445"/>
      <c r="M472" s="510"/>
      <c r="N472" s="510"/>
    </row>
    <row r="473" spans="1:14">
      <c r="A473" s="510"/>
      <c r="B473" s="511"/>
      <c r="C473" s="510"/>
      <c r="D473" s="512"/>
      <c r="E473" s="510"/>
      <c r="F473" s="510"/>
      <c r="G473" s="513"/>
      <c r="H473" s="510"/>
      <c r="I473" s="510"/>
      <c r="J473" s="510"/>
      <c r="K473" s="514"/>
      <c r="L473" s="445"/>
      <c r="M473" s="510"/>
      <c r="N473" s="510"/>
    </row>
    <row r="474" spans="1:14">
      <c r="A474" s="510"/>
      <c r="B474" s="511"/>
      <c r="C474" s="510"/>
      <c r="D474" s="512"/>
      <c r="E474" s="510"/>
      <c r="F474" s="510"/>
      <c r="G474" s="513"/>
      <c r="H474" s="510"/>
      <c r="I474" s="510"/>
      <c r="J474" s="510"/>
      <c r="K474" s="514"/>
      <c r="L474" s="445"/>
      <c r="M474" s="510"/>
      <c r="N474" s="510"/>
    </row>
    <row r="475" spans="1:14">
      <c r="A475" s="510"/>
      <c r="B475" s="511"/>
      <c r="C475" s="510"/>
      <c r="D475" s="512"/>
      <c r="E475" s="510"/>
      <c r="F475" s="510"/>
      <c r="G475" s="513"/>
      <c r="H475" s="510"/>
      <c r="I475" s="510"/>
      <c r="J475" s="510"/>
      <c r="K475" s="514"/>
      <c r="L475" s="445"/>
      <c r="M475" s="510"/>
      <c r="N475" s="510"/>
    </row>
    <row r="476" spans="1:14">
      <c r="A476" s="510"/>
      <c r="B476" s="511"/>
      <c r="C476" s="510"/>
      <c r="D476" s="512"/>
      <c r="E476" s="510"/>
      <c r="F476" s="510"/>
      <c r="G476" s="513"/>
      <c r="H476" s="510"/>
      <c r="I476" s="510"/>
      <c r="J476" s="510"/>
      <c r="K476" s="514"/>
      <c r="L476" s="445"/>
      <c r="M476" s="510"/>
      <c r="N476" s="510"/>
    </row>
    <row r="477" spans="1:14">
      <c r="A477" s="510"/>
      <c r="B477" s="511"/>
      <c r="C477" s="510"/>
      <c r="D477" s="512"/>
      <c r="E477" s="510"/>
      <c r="F477" s="510"/>
      <c r="G477" s="513"/>
      <c r="H477" s="510"/>
      <c r="I477" s="510"/>
      <c r="J477" s="510"/>
      <c r="K477" s="514"/>
      <c r="L477" s="445"/>
      <c r="M477" s="510"/>
      <c r="N477" s="510"/>
    </row>
    <row r="478" spans="1:14">
      <c r="A478" s="510"/>
      <c r="B478" s="511"/>
      <c r="C478" s="510"/>
      <c r="D478" s="512"/>
      <c r="E478" s="510"/>
      <c r="F478" s="510"/>
      <c r="G478" s="513"/>
      <c r="H478" s="510"/>
      <c r="I478" s="510"/>
      <c r="J478" s="510"/>
      <c r="K478" s="514"/>
      <c r="L478" s="445"/>
      <c r="M478" s="510"/>
      <c r="N478" s="510"/>
    </row>
    <row r="479" spans="1:14">
      <c r="A479" s="510"/>
      <c r="B479" s="511"/>
      <c r="C479" s="510"/>
      <c r="D479" s="512"/>
      <c r="E479" s="510"/>
      <c r="F479" s="510"/>
      <c r="G479" s="513"/>
      <c r="H479" s="510"/>
      <c r="I479" s="510"/>
      <c r="J479" s="510"/>
      <c r="K479" s="514"/>
      <c r="L479" s="445"/>
      <c r="M479" s="510"/>
      <c r="N479" s="510"/>
    </row>
    <row r="480" spans="1:14">
      <c r="A480" s="510"/>
      <c r="B480" s="511"/>
      <c r="C480" s="510"/>
      <c r="D480" s="512"/>
      <c r="E480" s="510"/>
      <c r="F480" s="510"/>
      <c r="G480" s="513"/>
      <c r="H480" s="510"/>
      <c r="I480" s="510"/>
      <c r="J480" s="510"/>
      <c r="K480" s="514"/>
      <c r="L480" s="445"/>
      <c r="M480" s="510"/>
      <c r="N480" s="510"/>
    </row>
    <row r="481" spans="1:14">
      <c r="A481" s="510"/>
      <c r="B481" s="511"/>
      <c r="C481" s="510"/>
      <c r="D481" s="512"/>
      <c r="E481" s="510"/>
      <c r="F481" s="510"/>
      <c r="G481" s="513"/>
      <c r="H481" s="510"/>
      <c r="I481" s="510"/>
      <c r="J481" s="510"/>
      <c r="K481" s="514"/>
      <c r="L481" s="445"/>
      <c r="M481" s="510"/>
      <c r="N481" s="510"/>
    </row>
    <row r="482" spans="1:14">
      <c r="A482" s="510"/>
      <c r="B482" s="511"/>
      <c r="C482" s="510"/>
      <c r="D482" s="512"/>
      <c r="E482" s="510"/>
      <c r="F482" s="510"/>
      <c r="G482" s="513"/>
      <c r="H482" s="510"/>
      <c r="I482" s="510"/>
      <c r="J482" s="510"/>
      <c r="K482" s="514"/>
      <c r="L482" s="445"/>
      <c r="M482" s="510"/>
      <c r="N482" s="510"/>
    </row>
    <row r="483" spans="1:14">
      <c r="A483" s="510"/>
      <c r="B483" s="511"/>
      <c r="C483" s="510"/>
      <c r="D483" s="512"/>
      <c r="E483" s="510"/>
      <c r="F483" s="510"/>
      <c r="G483" s="513"/>
      <c r="H483" s="510"/>
      <c r="I483" s="510"/>
      <c r="J483" s="510"/>
      <c r="K483" s="514"/>
      <c r="L483" s="445"/>
      <c r="M483" s="510"/>
      <c r="N483" s="510"/>
    </row>
    <row r="484" spans="1:14">
      <c r="A484" s="510"/>
      <c r="B484" s="511"/>
      <c r="C484" s="510"/>
      <c r="D484" s="512"/>
      <c r="E484" s="510"/>
      <c r="F484" s="510"/>
      <c r="G484" s="513"/>
      <c r="H484" s="510"/>
      <c r="I484" s="510"/>
      <c r="J484" s="510"/>
      <c r="K484" s="514"/>
      <c r="L484" s="445"/>
      <c r="M484" s="510"/>
      <c r="N484" s="510"/>
    </row>
    <row r="485" spans="1:14">
      <c r="A485" s="510"/>
      <c r="B485" s="511"/>
      <c r="C485" s="510"/>
      <c r="D485" s="512"/>
      <c r="E485" s="510"/>
      <c r="F485" s="510"/>
      <c r="G485" s="513"/>
      <c r="H485" s="510"/>
      <c r="I485" s="510"/>
      <c r="J485" s="510"/>
      <c r="K485" s="514"/>
      <c r="L485" s="445"/>
      <c r="M485" s="510"/>
      <c r="N485" s="510"/>
    </row>
    <row r="486" spans="1:14">
      <c r="A486" s="510"/>
      <c r="B486" s="511"/>
      <c r="C486" s="510"/>
      <c r="D486" s="512"/>
      <c r="E486" s="510"/>
      <c r="F486" s="510"/>
      <c r="G486" s="513"/>
      <c r="H486" s="510"/>
      <c r="I486" s="510"/>
      <c r="J486" s="510"/>
      <c r="K486" s="514"/>
      <c r="L486" s="445"/>
      <c r="M486" s="510"/>
      <c r="N486" s="510"/>
    </row>
    <row r="487" spans="1:14">
      <c r="A487" s="510"/>
      <c r="B487" s="511"/>
      <c r="C487" s="510"/>
      <c r="D487" s="512"/>
      <c r="E487" s="510"/>
      <c r="F487" s="510"/>
      <c r="G487" s="513"/>
      <c r="H487" s="510"/>
      <c r="I487" s="510"/>
      <c r="J487" s="510"/>
      <c r="K487" s="514"/>
      <c r="L487" s="445"/>
      <c r="M487" s="510"/>
      <c r="N487" s="510"/>
    </row>
    <row r="488" spans="1:14">
      <c r="A488" s="510"/>
      <c r="B488" s="511"/>
      <c r="C488" s="510"/>
      <c r="D488" s="512"/>
      <c r="E488" s="510"/>
      <c r="F488" s="510"/>
      <c r="G488" s="513"/>
      <c r="H488" s="510"/>
      <c r="I488" s="510"/>
      <c r="J488" s="510"/>
      <c r="K488" s="514"/>
      <c r="L488" s="445"/>
      <c r="M488" s="510"/>
      <c r="N488" s="510"/>
    </row>
    <row r="489" spans="1:14">
      <c r="A489" s="510"/>
      <c r="B489" s="511"/>
      <c r="C489" s="510"/>
      <c r="D489" s="512"/>
      <c r="E489" s="510"/>
      <c r="F489" s="510"/>
      <c r="G489" s="513"/>
      <c r="H489" s="510"/>
      <c r="I489" s="510"/>
      <c r="J489" s="510"/>
      <c r="K489" s="514"/>
      <c r="L489" s="445"/>
      <c r="M489" s="510"/>
      <c r="N489" s="510"/>
    </row>
    <row r="490" spans="1:14">
      <c r="A490" s="510"/>
      <c r="B490" s="511"/>
      <c r="C490" s="510"/>
      <c r="D490" s="512"/>
      <c r="E490" s="510"/>
      <c r="F490" s="510"/>
      <c r="G490" s="513"/>
      <c r="H490" s="510"/>
      <c r="I490" s="510"/>
      <c r="J490" s="510"/>
      <c r="K490" s="514"/>
      <c r="L490" s="445"/>
      <c r="M490" s="510"/>
      <c r="N490" s="510"/>
    </row>
    <row r="491" spans="1:14">
      <c r="A491" s="510"/>
      <c r="B491" s="511"/>
      <c r="C491" s="510"/>
      <c r="D491" s="512"/>
      <c r="E491" s="510"/>
      <c r="F491" s="510"/>
      <c r="G491" s="513"/>
      <c r="H491" s="510"/>
      <c r="I491" s="510"/>
      <c r="J491" s="510"/>
      <c r="K491" s="514"/>
      <c r="L491" s="445"/>
      <c r="M491" s="510"/>
      <c r="N491" s="510"/>
    </row>
    <row r="492" spans="1:14">
      <c r="A492" s="510"/>
      <c r="B492" s="511"/>
      <c r="C492" s="510"/>
      <c r="D492" s="512"/>
      <c r="E492" s="510"/>
      <c r="F492" s="510"/>
      <c r="G492" s="513"/>
      <c r="H492" s="510"/>
      <c r="I492" s="510"/>
      <c r="J492" s="510"/>
      <c r="K492" s="514"/>
      <c r="L492" s="445"/>
      <c r="M492" s="510"/>
      <c r="N492" s="510"/>
    </row>
    <row r="493" spans="1:14">
      <c r="A493" s="510"/>
      <c r="B493" s="511"/>
      <c r="C493" s="510"/>
      <c r="D493" s="512"/>
      <c r="E493" s="510"/>
      <c r="F493" s="510"/>
      <c r="G493" s="513"/>
      <c r="H493" s="510"/>
      <c r="I493" s="510"/>
      <c r="J493" s="510"/>
      <c r="K493" s="514"/>
      <c r="L493" s="445"/>
      <c r="M493" s="510"/>
      <c r="N493" s="510"/>
    </row>
    <row r="494" spans="1:14">
      <c r="A494" s="510"/>
      <c r="B494" s="511"/>
      <c r="C494" s="510"/>
      <c r="D494" s="512"/>
      <c r="E494" s="510"/>
      <c r="F494" s="510"/>
      <c r="G494" s="513"/>
      <c r="H494" s="510"/>
      <c r="I494" s="510"/>
      <c r="J494" s="510"/>
      <c r="K494" s="514"/>
      <c r="L494" s="445"/>
      <c r="M494" s="510"/>
      <c r="N494" s="510"/>
    </row>
    <row r="495" spans="1:14">
      <c r="A495" s="510"/>
      <c r="B495" s="511"/>
      <c r="C495" s="510"/>
      <c r="D495" s="512"/>
      <c r="E495" s="510"/>
      <c r="F495" s="510"/>
      <c r="G495" s="513"/>
      <c r="H495" s="510"/>
      <c r="I495" s="510"/>
      <c r="J495" s="510"/>
      <c r="K495" s="514"/>
      <c r="L495" s="445"/>
      <c r="M495" s="510"/>
      <c r="N495" s="510"/>
    </row>
    <row r="496" spans="1:14">
      <c r="A496" s="510"/>
      <c r="B496" s="511"/>
      <c r="C496" s="510"/>
      <c r="D496" s="512"/>
      <c r="E496" s="510"/>
      <c r="F496" s="510"/>
      <c r="G496" s="513"/>
      <c r="H496" s="510"/>
      <c r="I496" s="510"/>
      <c r="J496" s="510"/>
      <c r="K496" s="514"/>
      <c r="L496" s="445"/>
      <c r="M496" s="510"/>
      <c r="N496" s="510"/>
    </row>
    <row r="497" spans="1:14">
      <c r="A497" s="510"/>
      <c r="B497" s="511"/>
      <c r="C497" s="510"/>
      <c r="D497" s="512"/>
      <c r="E497" s="510"/>
      <c r="F497" s="510"/>
      <c r="G497" s="513"/>
      <c r="H497" s="510"/>
      <c r="I497" s="510"/>
      <c r="J497" s="510"/>
      <c r="K497" s="514"/>
      <c r="L497" s="445"/>
      <c r="M497" s="510"/>
      <c r="N497" s="510"/>
    </row>
    <row r="498" spans="1:14">
      <c r="A498" s="510"/>
      <c r="B498" s="511"/>
      <c r="C498" s="510"/>
      <c r="D498" s="512"/>
      <c r="E498" s="510"/>
      <c r="F498" s="510"/>
      <c r="G498" s="513"/>
      <c r="H498" s="510"/>
      <c r="I498" s="510"/>
      <c r="J498" s="510"/>
      <c r="K498" s="514"/>
      <c r="L498" s="445"/>
      <c r="M498" s="510"/>
      <c r="N498" s="510"/>
    </row>
    <row r="499" spans="1:14">
      <c r="A499" s="510"/>
      <c r="B499" s="511"/>
      <c r="C499" s="510"/>
      <c r="D499" s="512"/>
      <c r="E499" s="510"/>
      <c r="F499" s="510"/>
      <c r="G499" s="513"/>
      <c r="H499" s="510"/>
      <c r="I499" s="510"/>
      <c r="J499" s="510"/>
      <c r="K499" s="514"/>
      <c r="L499" s="445"/>
      <c r="M499" s="510"/>
      <c r="N499" s="510"/>
    </row>
    <row r="500" spans="1:14">
      <c r="A500" s="510"/>
      <c r="B500" s="511"/>
      <c r="C500" s="510"/>
      <c r="D500" s="512"/>
      <c r="E500" s="510"/>
      <c r="F500" s="510"/>
      <c r="G500" s="513"/>
      <c r="H500" s="510"/>
      <c r="I500" s="510"/>
      <c r="J500" s="510"/>
      <c r="K500" s="514"/>
      <c r="L500" s="445"/>
      <c r="M500" s="510"/>
      <c r="N500" s="510"/>
    </row>
    <row r="501" spans="1:14">
      <c r="A501" s="510"/>
      <c r="B501" s="511"/>
      <c r="C501" s="510"/>
      <c r="D501" s="512"/>
      <c r="E501" s="510"/>
      <c r="F501" s="510"/>
      <c r="G501" s="513"/>
      <c r="H501" s="510"/>
      <c r="I501" s="510"/>
      <c r="J501" s="510"/>
      <c r="K501" s="514"/>
      <c r="L501" s="445"/>
      <c r="M501" s="510"/>
      <c r="N501" s="510"/>
    </row>
    <row r="502" spans="1:14">
      <c r="A502" s="510"/>
      <c r="B502" s="511"/>
      <c r="C502" s="510"/>
      <c r="D502" s="512"/>
      <c r="E502" s="510"/>
      <c r="F502" s="510"/>
      <c r="G502" s="513"/>
      <c r="H502" s="510"/>
      <c r="I502" s="510"/>
      <c r="J502" s="510"/>
      <c r="K502" s="514"/>
      <c r="L502" s="445"/>
      <c r="M502" s="510"/>
      <c r="N502" s="510"/>
    </row>
    <row r="503" spans="1:14">
      <c r="A503" s="510"/>
      <c r="B503" s="511"/>
      <c r="C503" s="510"/>
      <c r="D503" s="512"/>
      <c r="E503" s="510"/>
      <c r="F503" s="510"/>
      <c r="G503" s="513"/>
      <c r="H503" s="510"/>
      <c r="I503" s="510"/>
      <c r="J503" s="510"/>
      <c r="K503" s="514"/>
      <c r="L503" s="445"/>
      <c r="M503" s="510"/>
      <c r="N503" s="510"/>
    </row>
    <row r="504" spans="1:14">
      <c r="A504" s="510"/>
      <c r="B504" s="511"/>
      <c r="C504" s="510"/>
      <c r="D504" s="512"/>
      <c r="E504" s="510"/>
      <c r="F504" s="510"/>
      <c r="G504" s="513"/>
      <c r="H504" s="510"/>
      <c r="I504" s="510"/>
      <c r="J504" s="510"/>
      <c r="K504" s="514"/>
      <c r="L504" s="445"/>
      <c r="M504" s="510"/>
      <c r="N504" s="510"/>
    </row>
    <row r="505" spans="1:14">
      <c r="A505" s="510"/>
      <c r="B505" s="511"/>
      <c r="C505" s="510"/>
      <c r="D505" s="512"/>
      <c r="E505" s="510"/>
      <c r="F505" s="510"/>
      <c r="G505" s="513"/>
      <c r="H505" s="510"/>
      <c r="I505" s="510"/>
      <c r="J505" s="510"/>
      <c r="K505" s="514"/>
      <c r="L505" s="445"/>
      <c r="M505" s="510"/>
      <c r="N505" s="510"/>
    </row>
    <row r="506" spans="1:14">
      <c r="A506" s="510"/>
      <c r="B506" s="511"/>
      <c r="C506" s="510"/>
      <c r="D506" s="512"/>
      <c r="E506" s="510"/>
      <c r="F506" s="510"/>
      <c r="G506" s="513"/>
      <c r="H506" s="510"/>
      <c r="I506" s="510"/>
      <c r="J506" s="510"/>
      <c r="K506" s="514"/>
      <c r="L506" s="445"/>
      <c r="M506" s="510"/>
      <c r="N506" s="510"/>
    </row>
    <row r="507" spans="1:14">
      <c r="A507" s="510"/>
      <c r="B507" s="511"/>
      <c r="C507" s="510"/>
      <c r="D507" s="512"/>
      <c r="E507" s="510"/>
      <c r="F507" s="510"/>
      <c r="G507" s="513"/>
      <c r="H507" s="510"/>
      <c r="I507" s="510"/>
      <c r="J507" s="510"/>
      <c r="K507" s="514"/>
      <c r="L507" s="445"/>
      <c r="M507" s="510"/>
      <c r="N507" s="510"/>
    </row>
    <row r="508" spans="1:14">
      <c r="A508" s="510"/>
      <c r="B508" s="511"/>
      <c r="C508" s="510"/>
      <c r="D508" s="512"/>
      <c r="E508" s="510"/>
      <c r="F508" s="510"/>
      <c r="G508" s="513"/>
      <c r="H508" s="510"/>
      <c r="I508" s="510"/>
      <c r="J508" s="510"/>
      <c r="K508" s="514"/>
      <c r="L508" s="445"/>
      <c r="M508" s="510"/>
      <c r="N508" s="510"/>
    </row>
    <row r="509" spans="1:14">
      <c r="A509" s="510"/>
      <c r="B509" s="511"/>
      <c r="C509" s="510"/>
      <c r="D509" s="512"/>
      <c r="E509" s="510"/>
      <c r="F509" s="510"/>
      <c r="G509" s="513"/>
      <c r="H509" s="510"/>
      <c r="I509" s="510"/>
      <c r="J509" s="510"/>
      <c r="K509" s="514"/>
      <c r="L509" s="445"/>
      <c r="M509" s="510"/>
      <c r="N509" s="510"/>
    </row>
    <row r="510" spans="1:14">
      <c r="A510" s="510"/>
      <c r="B510" s="511"/>
      <c r="C510" s="510"/>
      <c r="D510" s="512"/>
      <c r="E510" s="510"/>
      <c r="F510" s="510"/>
      <c r="G510" s="513"/>
      <c r="H510" s="510"/>
      <c r="I510" s="510"/>
      <c r="J510" s="510"/>
      <c r="K510" s="514"/>
      <c r="L510" s="445"/>
      <c r="M510" s="510"/>
      <c r="N510" s="510"/>
    </row>
    <row r="511" spans="1:14">
      <c r="A511" s="510"/>
      <c r="B511" s="511"/>
      <c r="C511" s="510"/>
      <c r="D511" s="512"/>
      <c r="E511" s="510"/>
      <c r="F511" s="510"/>
      <c r="G511" s="513"/>
      <c r="H511" s="510"/>
      <c r="I511" s="510"/>
      <c r="J511" s="510"/>
      <c r="K511" s="514"/>
      <c r="L511" s="445"/>
      <c r="M511" s="510"/>
      <c r="N511" s="510"/>
    </row>
    <row r="512" spans="1:14">
      <c r="A512" s="510"/>
      <c r="B512" s="511"/>
      <c r="C512" s="510"/>
      <c r="D512" s="512"/>
      <c r="E512" s="510"/>
      <c r="F512" s="510"/>
      <c r="G512" s="513"/>
      <c r="H512" s="510"/>
      <c r="I512" s="510"/>
      <c r="J512" s="510"/>
      <c r="K512" s="514"/>
      <c r="L512" s="445"/>
      <c r="M512" s="510"/>
      <c r="N512" s="510"/>
    </row>
    <row r="513" spans="1:14">
      <c r="A513" s="510"/>
      <c r="B513" s="511"/>
      <c r="C513" s="510"/>
      <c r="D513" s="512"/>
      <c r="E513" s="510"/>
      <c r="F513" s="510"/>
      <c r="G513" s="513"/>
      <c r="H513" s="510"/>
      <c r="I513" s="510"/>
      <c r="J513" s="510"/>
      <c r="K513" s="514"/>
      <c r="L513" s="445"/>
      <c r="M513" s="510"/>
      <c r="N513" s="510"/>
    </row>
    <row r="514" spans="1:14">
      <c r="A514" s="510"/>
      <c r="B514" s="511"/>
      <c r="C514" s="510"/>
      <c r="D514" s="512"/>
      <c r="E514" s="510"/>
      <c r="F514" s="510"/>
      <c r="G514" s="513"/>
      <c r="H514" s="510"/>
      <c r="I514" s="510"/>
      <c r="J514" s="510"/>
      <c r="K514" s="514"/>
      <c r="L514" s="445"/>
      <c r="M514" s="510"/>
      <c r="N514" s="510"/>
    </row>
    <row r="515" spans="1:14">
      <c r="A515" s="510"/>
      <c r="B515" s="511"/>
      <c r="C515" s="510"/>
      <c r="D515" s="512"/>
      <c r="E515" s="510"/>
      <c r="F515" s="510"/>
      <c r="G515" s="513"/>
      <c r="H515" s="510"/>
      <c r="I515" s="510"/>
      <c r="J515" s="510"/>
      <c r="K515" s="514"/>
      <c r="L515" s="445"/>
      <c r="M515" s="510"/>
      <c r="N515" s="510"/>
    </row>
    <row r="516" spans="1:14">
      <c r="A516" s="510"/>
      <c r="B516" s="511"/>
      <c r="C516" s="510"/>
      <c r="D516" s="512"/>
      <c r="E516" s="510"/>
      <c r="F516" s="510"/>
      <c r="G516" s="513"/>
      <c r="H516" s="510"/>
      <c r="I516" s="510"/>
      <c r="J516" s="510"/>
      <c r="K516" s="514"/>
      <c r="L516" s="445"/>
      <c r="M516" s="510"/>
      <c r="N516" s="510"/>
    </row>
    <row r="517" spans="1:14">
      <c r="A517" s="510"/>
      <c r="B517" s="511"/>
      <c r="C517" s="510"/>
      <c r="D517" s="512"/>
      <c r="E517" s="510"/>
      <c r="F517" s="510"/>
      <c r="G517" s="513"/>
      <c r="H517" s="510"/>
      <c r="I517" s="510"/>
      <c r="J517" s="510"/>
      <c r="K517" s="514"/>
      <c r="L517" s="445"/>
      <c r="M517" s="510"/>
      <c r="N517" s="510"/>
    </row>
    <row r="518" spans="1:14">
      <c r="A518" s="510"/>
      <c r="B518" s="511"/>
      <c r="C518" s="510"/>
      <c r="D518" s="512"/>
      <c r="E518" s="510"/>
      <c r="F518" s="510"/>
      <c r="G518" s="513"/>
      <c r="H518" s="510"/>
      <c r="I518" s="510"/>
      <c r="J518" s="510"/>
      <c r="K518" s="514"/>
      <c r="L518" s="445"/>
      <c r="M518" s="510"/>
      <c r="N518" s="510"/>
    </row>
    <row r="519" spans="1:14">
      <c r="A519" s="510"/>
      <c r="B519" s="511"/>
      <c r="C519" s="510"/>
      <c r="D519" s="512"/>
      <c r="E519" s="510"/>
      <c r="F519" s="510"/>
      <c r="G519" s="513"/>
      <c r="H519" s="510"/>
      <c r="I519" s="510"/>
      <c r="J519" s="510"/>
      <c r="K519" s="514"/>
      <c r="L519" s="445"/>
      <c r="M519" s="510"/>
      <c r="N519" s="510"/>
    </row>
    <row r="520" spans="1:14">
      <c r="A520" s="510"/>
      <c r="B520" s="511"/>
      <c r="C520" s="510"/>
      <c r="D520" s="512"/>
      <c r="E520" s="510"/>
      <c r="F520" s="510"/>
      <c r="G520" s="513"/>
      <c r="H520" s="510"/>
      <c r="I520" s="510"/>
      <c r="J520" s="510"/>
      <c r="K520" s="514"/>
      <c r="L520" s="445"/>
      <c r="M520" s="510"/>
      <c r="N520" s="510"/>
    </row>
    <row r="521" spans="1:14">
      <c r="A521" s="510"/>
      <c r="B521" s="511"/>
      <c r="C521" s="510"/>
      <c r="D521" s="512"/>
      <c r="E521" s="510"/>
      <c r="F521" s="510"/>
      <c r="G521" s="513"/>
      <c r="H521" s="510"/>
      <c r="I521" s="510"/>
      <c r="J521" s="510"/>
      <c r="K521" s="514"/>
      <c r="L521" s="445"/>
      <c r="M521" s="510"/>
      <c r="N521" s="510"/>
    </row>
    <row r="522" spans="1:14">
      <c r="A522" s="510"/>
      <c r="B522" s="511"/>
      <c r="C522" s="510"/>
      <c r="D522" s="512"/>
      <c r="E522" s="510"/>
      <c r="F522" s="510"/>
      <c r="G522" s="513"/>
      <c r="H522" s="510"/>
      <c r="I522" s="510"/>
      <c r="J522" s="510"/>
      <c r="K522" s="514"/>
      <c r="L522" s="445"/>
      <c r="M522" s="510"/>
      <c r="N522" s="510"/>
    </row>
    <row r="523" spans="1:14">
      <c r="A523" s="510"/>
      <c r="B523" s="511"/>
      <c r="C523" s="510"/>
      <c r="D523" s="512"/>
      <c r="E523" s="510"/>
      <c r="F523" s="510"/>
      <c r="G523" s="513"/>
      <c r="H523" s="510"/>
      <c r="I523" s="510"/>
      <c r="J523" s="510"/>
      <c r="K523" s="514"/>
      <c r="L523" s="445"/>
      <c r="M523" s="510"/>
      <c r="N523" s="510"/>
    </row>
    <row r="524" spans="1:14">
      <c r="A524" s="510"/>
      <c r="B524" s="511"/>
      <c r="C524" s="510"/>
      <c r="D524" s="512"/>
      <c r="E524" s="510"/>
      <c r="F524" s="510"/>
      <c r="G524" s="513"/>
      <c r="H524" s="510"/>
      <c r="I524" s="510"/>
      <c r="J524" s="510"/>
      <c r="K524" s="514"/>
      <c r="L524" s="445"/>
      <c r="M524" s="510"/>
      <c r="N524" s="510"/>
    </row>
    <row r="525" spans="1:14">
      <c r="A525" s="510"/>
      <c r="B525" s="511"/>
      <c r="C525" s="510"/>
      <c r="D525" s="512"/>
      <c r="E525" s="510"/>
      <c r="F525" s="510"/>
      <c r="G525" s="513"/>
      <c r="H525" s="510"/>
      <c r="I525" s="510"/>
      <c r="J525" s="510"/>
      <c r="K525" s="514"/>
      <c r="L525" s="445"/>
      <c r="M525" s="510"/>
      <c r="N525" s="510"/>
    </row>
    <row r="526" spans="1:14">
      <c r="A526" s="510"/>
      <c r="B526" s="511"/>
      <c r="C526" s="510"/>
      <c r="D526" s="512"/>
      <c r="E526" s="510"/>
      <c r="F526" s="510"/>
      <c r="G526" s="513"/>
      <c r="H526" s="510"/>
      <c r="I526" s="510"/>
      <c r="J526" s="510"/>
      <c r="K526" s="514"/>
      <c r="L526" s="445"/>
      <c r="M526" s="510"/>
      <c r="N526" s="510"/>
    </row>
    <row r="527" spans="1:14">
      <c r="A527" s="510"/>
      <c r="B527" s="511"/>
      <c r="C527" s="510"/>
      <c r="D527" s="512"/>
      <c r="E527" s="510"/>
      <c r="F527" s="510"/>
      <c r="G527" s="513"/>
      <c r="H527" s="510"/>
      <c r="I527" s="510"/>
      <c r="J527" s="510"/>
      <c r="K527" s="514"/>
      <c r="L527" s="445"/>
      <c r="M527" s="510"/>
      <c r="N527" s="510"/>
    </row>
    <row r="528" spans="1:14">
      <c r="A528" s="510"/>
      <c r="B528" s="511"/>
      <c r="C528" s="510"/>
      <c r="D528" s="512"/>
      <c r="E528" s="510"/>
      <c r="F528" s="510"/>
      <c r="G528" s="513"/>
      <c r="H528" s="510"/>
      <c r="I528" s="510"/>
      <c r="J528" s="510"/>
      <c r="K528" s="514"/>
      <c r="L528" s="445"/>
      <c r="M528" s="510"/>
      <c r="N528" s="510"/>
    </row>
    <row r="529" spans="1:14">
      <c r="A529" s="510"/>
      <c r="B529" s="511"/>
      <c r="C529" s="510"/>
      <c r="D529" s="512"/>
      <c r="E529" s="510"/>
      <c r="F529" s="510"/>
      <c r="G529" s="513"/>
      <c r="H529" s="510"/>
      <c r="I529" s="510"/>
      <c r="J529" s="510"/>
      <c r="K529" s="514"/>
      <c r="L529" s="445"/>
      <c r="M529" s="510"/>
      <c r="N529" s="510"/>
    </row>
    <row r="530" spans="1:14">
      <c r="A530" s="510"/>
      <c r="B530" s="511"/>
      <c r="C530" s="510"/>
      <c r="D530" s="512"/>
      <c r="E530" s="510"/>
      <c r="F530" s="510"/>
      <c r="G530" s="513"/>
      <c r="H530" s="510"/>
      <c r="I530" s="510"/>
      <c r="J530" s="510"/>
      <c r="K530" s="514"/>
      <c r="L530" s="445"/>
      <c r="M530" s="510"/>
      <c r="N530" s="510"/>
    </row>
    <row r="531" spans="1:14">
      <c r="A531" s="510"/>
      <c r="B531" s="511"/>
      <c r="C531" s="510"/>
      <c r="D531" s="512"/>
      <c r="E531" s="510"/>
      <c r="F531" s="510"/>
      <c r="G531" s="513"/>
      <c r="H531" s="510"/>
      <c r="I531" s="510"/>
      <c r="J531" s="510"/>
      <c r="K531" s="514"/>
      <c r="L531" s="445"/>
      <c r="M531" s="510"/>
      <c r="N531" s="510"/>
    </row>
    <row r="532" spans="1:14">
      <c r="A532" s="510"/>
      <c r="B532" s="511"/>
      <c r="C532" s="510"/>
      <c r="D532" s="512"/>
      <c r="E532" s="510"/>
      <c r="F532" s="510"/>
      <c r="G532" s="513"/>
      <c r="H532" s="510"/>
      <c r="I532" s="510"/>
      <c r="J532" s="510"/>
      <c r="K532" s="514"/>
      <c r="L532" s="445"/>
      <c r="M532" s="510"/>
      <c r="N532" s="510"/>
    </row>
    <row r="533" spans="1:14">
      <c r="A533" s="510"/>
      <c r="B533" s="511"/>
      <c r="C533" s="510"/>
      <c r="D533" s="512"/>
      <c r="E533" s="510"/>
      <c r="F533" s="510"/>
      <c r="G533" s="513"/>
      <c r="H533" s="510"/>
      <c r="I533" s="510"/>
      <c r="J533" s="510"/>
      <c r="K533" s="514"/>
      <c r="L533" s="445"/>
      <c r="M533" s="510"/>
      <c r="N533" s="510"/>
    </row>
    <row r="534" spans="1:14">
      <c r="A534" s="510"/>
      <c r="B534" s="511"/>
      <c r="C534" s="510"/>
      <c r="D534" s="512"/>
      <c r="E534" s="510"/>
      <c r="F534" s="510"/>
      <c r="G534" s="513"/>
      <c r="H534" s="510"/>
      <c r="I534" s="510"/>
      <c r="J534" s="510"/>
      <c r="K534" s="514"/>
      <c r="L534" s="445"/>
      <c r="M534" s="510"/>
      <c r="N534" s="510"/>
    </row>
    <row r="535" spans="1:14">
      <c r="A535" s="510"/>
      <c r="B535" s="511"/>
      <c r="C535" s="510"/>
      <c r="D535" s="512"/>
      <c r="E535" s="510"/>
      <c r="F535" s="510"/>
      <c r="G535" s="513"/>
      <c r="H535" s="510"/>
      <c r="I535" s="510"/>
      <c r="J535" s="510"/>
      <c r="K535" s="514"/>
      <c r="L535" s="445"/>
      <c r="M535" s="510"/>
      <c r="N535" s="510"/>
    </row>
    <row r="536" spans="1:14">
      <c r="A536" s="510"/>
      <c r="B536" s="511"/>
      <c r="C536" s="510"/>
      <c r="D536" s="512"/>
      <c r="E536" s="510"/>
      <c r="F536" s="510"/>
      <c r="G536" s="513"/>
      <c r="H536" s="510"/>
      <c r="I536" s="510"/>
      <c r="J536" s="510"/>
      <c r="K536" s="514"/>
      <c r="L536" s="445"/>
      <c r="M536" s="510"/>
      <c r="N536" s="510"/>
    </row>
    <row r="537" spans="1:14">
      <c r="A537" s="510"/>
      <c r="B537" s="511"/>
      <c r="C537" s="510"/>
      <c r="D537" s="512"/>
      <c r="E537" s="510"/>
      <c r="F537" s="510"/>
      <c r="G537" s="513"/>
      <c r="H537" s="510"/>
      <c r="I537" s="510"/>
      <c r="J537" s="510"/>
      <c r="K537" s="514"/>
      <c r="L537" s="445"/>
      <c r="M537" s="510"/>
      <c r="N537" s="510"/>
    </row>
    <row r="538" spans="1:14">
      <c r="A538" s="510"/>
      <c r="B538" s="511"/>
      <c r="C538" s="510"/>
      <c r="D538" s="512"/>
      <c r="E538" s="510"/>
      <c r="F538" s="510"/>
      <c r="G538" s="513"/>
      <c r="H538" s="510"/>
      <c r="I538" s="510"/>
      <c r="J538" s="510"/>
      <c r="K538" s="514"/>
      <c r="L538" s="445"/>
      <c r="M538" s="510"/>
      <c r="N538" s="510"/>
    </row>
    <row r="539" spans="1:14">
      <c r="A539" s="510"/>
      <c r="B539" s="511"/>
      <c r="C539" s="510"/>
      <c r="D539" s="512"/>
      <c r="E539" s="510"/>
      <c r="F539" s="510"/>
      <c r="G539" s="513"/>
      <c r="H539" s="510"/>
      <c r="I539" s="510"/>
      <c r="J539" s="510"/>
      <c r="K539" s="514"/>
      <c r="L539" s="445"/>
      <c r="M539" s="510"/>
      <c r="N539" s="510"/>
    </row>
    <row r="540" spans="1:14">
      <c r="A540" s="510"/>
      <c r="B540" s="511"/>
      <c r="C540" s="510"/>
      <c r="D540" s="512"/>
      <c r="E540" s="510"/>
      <c r="F540" s="510"/>
      <c r="G540" s="513"/>
      <c r="H540" s="510"/>
      <c r="I540" s="510"/>
      <c r="J540" s="510"/>
      <c r="K540" s="514"/>
      <c r="L540" s="445"/>
      <c r="M540" s="510"/>
      <c r="N540" s="510"/>
    </row>
    <row r="541" spans="1:14">
      <c r="A541" s="510"/>
      <c r="B541" s="511"/>
      <c r="C541" s="510"/>
      <c r="D541" s="512"/>
      <c r="E541" s="510"/>
      <c r="F541" s="510"/>
      <c r="G541" s="513"/>
      <c r="H541" s="510"/>
      <c r="I541" s="510"/>
      <c r="J541" s="510"/>
      <c r="K541" s="514"/>
      <c r="L541" s="445"/>
      <c r="M541" s="510"/>
      <c r="N541" s="510"/>
    </row>
    <row r="542" spans="1:14">
      <c r="A542" s="510"/>
      <c r="B542" s="511"/>
      <c r="C542" s="510"/>
      <c r="D542" s="512"/>
      <c r="E542" s="510"/>
      <c r="F542" s="510"/>
      <c r="G542" s="513"/>
      <c r="H542" s="510"/>
      <c r="I542" s="510"/>
      <c r="J542" s="510"/>
      <c r="K542" s="514"/>
      <c r="L542" s="445"/>
      <c r="M542" s="510"/>
      <c r="N542" s="510"/>
    </row>
    <row r="543" spans="1:14">
      <c r="A543" s="510"/>
      <c r="B543" s="511"/>
      <c r="C543" s="510"/>
      <c r="D543" s="512"/>
      <c r="E543" s="510"/>
      <c r="F543" s="510"/>
      <c r="G543" s="513"/>
      <c r="H543" s="510"/>
      <c r="I543" s="510"/>
      <c r="J543" s="510"/>
      <c r="K543" s="514"/>
      <c r="L543" s="445"/>
      <c r="M543" s="510"/>
      <c r="N543" s="510"/>
    </row>
    <row r="544" spans="1:14">
      <c r="A544" s="510"/>
      <c r="B544" s="511"/>
      <c r="C544" s="510"/>
      <c r="D544" s="512"/>
      <c r="E544" s="510"/>
      <c r="F544" s="510"/>
      <c r="G544" s="513"/>
      <c r="H544" s="510"/>
      <c r="I544" s="510"/>
      <c r="J544" s="510"/>
      <c r="K544" s="514"/>
      <c r="L544" s="445"/>
      <c r="M544" s="510"/>
      <c r="N544" s="510"/>
    </row>
    <row r="545" spans="1:14">
      <c r="A545" s="510"/>
      <c r="B545" s="511"/>
      <c r="C545" s="510"/>
      <c r="D545" s="512"/>
      <c r="E545" s="510"/>
      <c r="F545" s="510"/>
      <c r="G545" s="513"/>
      <c r="H545" s="510"/>
      <c r="I545" s="510"/>
      <c r="J545" s="510"/>
      <c r="K545" s="514"/>
      <c r="L545" s="445"/>
      <c r="M545" s="510"/>
      <c r="N545" s="510"/>
    </row>
    <row r="546" spans="1:14">
      <c r="A546" s="510"/>
      <c r="B546" s="511"/>
      <c r="C546" s="510"/>
      <c r="D546" s="512"/>
      <c r="E546" s="510"/>
      <c r="F546" s="510"/>
      <c r="G546" s="513"/>
      <c r="H546" s="510"/>
      <c r="I546" s="510"/>
      <c r="J546" s="510"/>
      <c r="K546" s="514"/>
      <c r="L546" s="445"/>
      <c r="M546" s="510"/>
      <c r="N546" s="510"/>
    </row>
    <row r="547" spans="1:14">
      <c r="A547" s="510"/>
      <c r="B547" s="511"/>
      <c r="C547" s="510"/>
      <c r="D547" s="512"/>
      <c r="E547" s="510"/>
      <c r="F547" s="510"/>
      <c r="G547" s="513"/>
      <c r="H547" s="510"/>
      <c r="I547" s="510"/>
      <c r="J547" s="510"/>
      <c r="K547" s="514"/>
      <c r="L547" s="445"/>
      <c r="M547" s="510"/>
      <c r="N547" s="510"/>
    </row>
    <row r="548" spans="1:14">
      <c r="A548" s="510"/>
      <c r="B548" s="511"/>
      <c r="C548" s="510"/>
      <c r="D548" s="512"/>
      <c r="E548" s="510"/>
      <c r="F548" s="510"/>
      <c r="G548" s="513"/>
      <c r="H548" s="510"/>
      <c r="I548" s="510"/>
      <c r="J548" s="510"/>
      <c r="K548" s="514"/>
      <c r="L548" s="445"/>
      <c r="M548" s="510"/>
      <c r="N548" s="510"/>
    </row>
    <row r="549" spans="1:14">
      <c r="A549" s="510"/>
      <c r="B549" s="511"/>
      <c r="C549" s="510"/>
      <c r="D549" s="512"/>
      <c r="E549" s="510"/>
      <c r="F549" s="510"/>
      <c r="G549" s="513"/>
      <c r="H549" s="510"/>
      <c r="I549" s="510"/>
      <c r="J549" s="510"/>
      <c r="K549" s="514"/>
      <c r="L549" s="445"/>
      <c r="M549" s="510"/>
      <c r="N549" s="510"/>
    </row>
    <row r="550" spans="1:14">
      <c r="A550" s="510"/>
      <c r="B550" s="511"/>
      <c r="C550" s="510"/>
      <c r="D550" s="512"/>
      <c r="E550" s="510"/>
      <c r="F550" s="510"/>
      <c r="G550" s="513"/>
      <c r="H550" s="510"/>
      <c r="I550" s="510"/>
      <c r="J550" s="510"/>
      <c r="K550" s="514"/>
      <c r="L550" s="445"/>
      <c r="M550" s="510"/>
      <c r="N550" s="510"/>
    </row>
    <row r="551" spans="1:14">
      <c r="A551" s="510"/>
      <c r="B551" s="511"/>
      <c r="C551" s="510"/>
      <c r="D551" s="512"/>
      <c r="E551" s="510"/>
      <c r="F551" s="510"/>
      <c r="G551" s="513"/>
      <c r="H551" s="510"/>
      <c r="I551" s="510"/>
      <c r="J551" s="510"/>
      <c r="K551" s="514"/>
      <c r="L551" s="445"/>
      <c r="M551" s="510"/>
      <c r="N551" s="510"/>
    </row>
    <row r="552" spans="1:14">
      <c r="A552" s="510"/>
      <c r="B552" s="511"/>
      <c r="C552" s="510"/>
      <c r="D552" s="512"/>
      <c r="E552" s="510"/>
      <c r="F552" s="510"/>
      <c r="G552" s="513"/>
      <c r="H552" s="510"/>
      <c r="I552" s="510"/>
      <c r="J552" s="510"/>
      <c r="K552" s="514"/>
      <c r="L552" s="445"/>
      <c r="M552" s="510"/>
      <c r="N552" s="510"/>
    </row>
    <row r="553" spans="1:14">
      <c r="A553" s="510"/>
      <c r="B553" s="511"/>
      <c r="C553" s="510"/>
      <c r="D553" s="512"/>
      <c r="E553" s="510"/>
      <c r="F553" s="510"/>
      <c r="G553" s="513"/>
      <c r="H553" s="510"/>
      <c r="I553" s="510"/>
      <c r="J553" s="510"/>
      <c r="K553" s="514"/>
      <c r="L553" s="445"/>
      <c r="M553" s="510"/>
      <c r="N553" s="510"/>
    </row>
    <row r="554" spans="1:14">
      <c r="A554" s="510"/>
      <c r="B554" s="511"/>
      <c r="C554" s="510"/>
      <c r="D554" s="512"/>
      <c r="E554" s="510"/>
      <c r="F554" s="510"/>
      <c r="G554" s="513"/>
      <c r="H554" s="510"/>
      <c r="I554" s="510"/>
      <c r="J554" s="510"/>
      <c r="K554" s="514"/>
      <c r="L554" s="445"/>
      <c r="M554" s="510"/>
      <c r="N554" s="510"/>
    </row>
    <row r="555" spans="1:14">
      <c r="A555" s="510"/>
      <c r="B555" s="511"/>
      <c r="C555" s="510"/>
      <c r="D555" s="512"/>
      <c r="E555" s="510"/>
      <c r="F555" s="510"/>
      <c r="G555" s="513"/>
      <c r="H555" s="510"/>
      <c r="I555" s="510"/>
      <c r="J555" s="510"/>
      <c r="K555" s="514"/>
      <c r="L555" s="445"/>
      <c r="M555" s="510"/>
      <c r="N555" s="510"/>
    </row>
    <row r="556" spans="1:14">
      <c r="A556" s="510"/>
      <c r="B556" s="511"/>
      <c r="C556" s="510"/>
      <c r="D556" s="512"/>
      <c r="E556" s="510"/>
      <c r="F556" s="510"/>
      <c r="G556" s="513"/>
      <c r="H556" s="510"/>
      <c r="I556" s="510"/>
      <c r="J556" s="510"/>
      <c r="K556" s="514"/>
      <c r="L556" s="445"/>
      <c r="M556" s="510"/>
      <c r="N556" s="510"/>
    </row>
    <row r="557" spans="1:14">
      <c r="A557" s="510"/>
      <c r="B557" s="511"/>
      <c r="C557" s="510"/>
      <c r="D557" s="512"/>
      <c r="E557" s="510"/>
      <c r="F557" s="510"/>
      <c r="G557" s="513"/>
      <c r="H557" s="510"/>
      <c r="I557" s="510"/>
      <c r="J557" s="510"/>
      <c r="K557" s="514"/>
      <c r="L557" s="445"/>
      <c r="M557" s="510"/>
      <c r="N557" s="510"/>
    </row>
    <row r="558" spans="1:14">
      <c r="A558" s="510"/>
      <c r="B558" s="511"/>
      <c r="C558" s="510"/>
      <c r="D558" s="512"/>
      <c r="E558" s="510"/>
      <c r="F558" s="510"/>
      <c r="G558" s="513"/>
      <c r="H558" s="510"/>
      <c r="I558" s="510"/>
      <c r="J558" s="510"/>
      <c r="K558" s="514"/>
      <c r="L558" s="445"/>
      <c r="M558" s="510"/>
      <c r="N558" s="510"/>
    </row>
    <row r="559" spans="1:14">
      <c r="A559" s="510"/>
      <c r="B559" s="511"/>
      <c r="C559" s="510"/>
      <c r="D559" s="512"/>
      <c r="E559" s="510"/>
      <c r="F559" s="510"/>
      <c r="G559" s="513"/>
      <c r="H559" s="510"/>
      <c r="I559" s="510"/>
      <c r="J559" s="510"/>
      <c r="K559" s="514"/>
      <c r="L559" s="445"/>
      <c r="M559" s="510"/>
      <c r="N559" s="510"/>
    </row>
    <row r="560" spans="1:14">
      <c r="A560" s="510"/>
      <c r="B560" s="511"/>
      <c r="C560" s="510"/>
      <c r="D560" s="512"/>
      <c r="E560" s="510"/>
      <c r="F560" s="510"/>
      <c r="G560" s="513"/>
      <c r="H560" s="510"/>
      <c r="I560" s="510"/>
      <c r="J560" s="510"/>
      <c r="K560" s="514"/>
      <c r="L560" s="445"/>
      <c r="M560" s="510"/>
      <c r="N560" s="510"/>
    </row>
    <row r="561" spans="1:14">
      <c r="A561" s="510"/>
      <c r="B561" s="511"/>
      <c r="C561" s="510"/>
      <c r="D561" s="512"/>
      <c r="E561" s="510"/>
      <c r="F561" s="510"/>
      <c r="G561" s="513"/>
      <c r="H561" s="510"/>
      <c r="I561" s="510"/>
      <c r="J561" s="510"/>
      <c r="K561" s="514"/>
      <c r="L561" s="445"/>
      <c r="M561" s="510"/>
      <c r="N561" s="510"/>
    </row>
    <row r="562" spans="1:14">
      <c r="A562" s="510"/>
      <c r="B562" s="511"/>
      <c r="C562" s="510"/>
      <c r="D562" s="512"/>
      <c r="E562" s="510"/>
      <c r="F562" s="510"/>
      <c r="G562" s="513"/>
      <c r="H562" s="510"/>
      <c r="I562" s="510"/>
      <c r="J562" s="510"/>
      <c r="K562" s="514"/>
      <c r="L562" s="445"/>
      <c r="M562" s="510"/>
      <c r="N562" s="510"/>
    </row>
    <row r="563" spans="1:14">
      <c r="A563" s="510"/>
      <c r="B563" s="511"/>
      <c r="C563" s="510"/>
      <c r="D563" s="512"/>
      <c r="E563" s="510"/>
      <c r="F563" s="510"/>
      <c r="G563" s="513"/>
      <c r="H563" s="510"/>
      <c r="I563" s="510"/>
      <c r="J563" s="510"/>
      <c r="K563" s="514"/>
      <c r="L563" s="445"/>
      <c r="M563" s="510"/>
      <c r="N563" s="510"/>
    </row>
    <row r="564" spans="1:14">
      <c r="A564" s="510"/>
      <c r="B564" s="511"/>
      <c r="C564" s="510"/>
      <c r="D564" s="512"/>
      <c r="E564" s="510"/>
      <c r="F564" s="510"/>
      <c r="G564" s="513"/>
      <c r="H564" s="510"/>
      <c r="I564" s="510"/>
      <c r="J564" s="510"/>
      <c r="K564" s="514"/>
      <c r="L564" s="445"/>
      <c r="M564" s="510"/>
      <c r="N564" s="510"/>
    </row>
    <row r="565" spans="1:14">
      <c r="A565" s="510"/>
      <c r="B565" s="511"/>
      <c r="C565" s="510"/>
      <c r="D565" s="512"/>
      <c r="E565" s="510"/>
      <c r="F565" s="510"/>
      <c r="G565" s="513"/>
      <c r="H565" s="510"/>
      <c r="I565" s="510"/>
      <c r="J565" s="510"/>
      <c r="K565" s="514"/>
      <c r="L565" s="445"/>
      <c r="M565" s="510"/>
      <c r="N565" s="510"/>
    </row>
    <row r="566" spans="1:14">
      <c r="A566" s="510"/>
      <c r="B566" s="511"/>
      <c r="C566" s="510"/>
      <c r="D566" s="512"/>
      <c r="E566" s="510"/>
      <c r="F566" s="510"/>
      <c r="G566" s="513"/>
      <c r="H566" s="510"/>
      <c r="I566" s="510"/>
      <c r="J566" s="510"/>
      <c r="K566" s="514"/>
      <c r="L566" s="445"/>
      <c r="M566" s="510"/>
      <c r="N566" s="510"/>
    </row>
    <row r="567" spans="1:14">
      <c r="A567" s="510"/>
      <c r="B567" s="511"/>
      <c r="C567" s="510"/>
      <c r="D567" s="512"/>
      <c r="E567" s="510"/>
      <c r="F567" s="510"/>
      <c r="G567" s="513"/>
      <c r="H567" s="510"/>
      <c r="I567" s="510"/>
      <c r="J567" s="510"/>
      <c r="K567" s="514"/>
      <c r="L567" s="445"/>
      <c r="M567" s="510"/>
      <c r="N567" s="510"/>
    </row>
    <row r="568" spans="1:14">
      <c r="A568" s="510"/>
      <c r="B568" s="511"/>
      <c r="C568" s="510"/>
      <c r="D568" s="512"/>
      <c r="E568" s="510"/>
      <c r="F568" s="510"/>
      <c r="G568" s="513"/>
      <c r="H568" s="510"/>
      <c r="I568" s="510"/>
      <c r="J568" s="510"/>
      <c r="K568" s="514"/>
      <c r="L568" s="445"/>
      <c r="M568" s="510"/>
      <c r="N568" s="510"/>
    </row>
    <row r="569" spans="1:14">
      <c r="A569" s="510"/>
      <c r="B569" s="511"/>
      <c r="C569" s="510"/>
      <c r="D569" s="512"/>
      <c r="E569" s="510"/>
      <c r="F569" s="510"/>
      <c r="G569" s="513"/>
      <c r="H569" s="510"/>
      <c r="I569" s="510"/>
      <c r="J569" s="510"/>
      <c r="K569" s="514"/>
      <c r="L569" s="445"/>
      <c r="M569" s="510"/>
      <c r="N569" s="510"/>
    </row>
    <row r="570" spans="1:14">
      <c r="A570" s="510"/>
      <c r="B570" s="511"/>
      <c r="C570" s="510"/>
      <c r="D570" s="512"/>
      <c r="E570" s="510"/>
      <c r="F570" s="510"/>
      <c r="G570" s="513"/>
      <c r="H570" s="510"/>
      <c r="I570" s="510"/>
      <c r="J570" s="510"/>
      <c r="K570" s="514"/>
      <c r="L570" s="445"/>
      <c r="M570" s="510"/>
      <c r="N570" s="510"/>
    </row>
    <row r="571" spans="1:14">
      <c r="A571" s="510"/>
      <c r="B571" s="511"/>
      <c r="C571" s="510"/>
      <c r="D571" s="512"/>
      <c r="E571" s="510"/>
      <c r="F571" s="510"/>
      <c r="G571" s="513"/>
      <c r="H571" s="510"/>
      <c r="I571" s="510"/>
      <c r="J571" s="510"/>
      <c r="K571" s="514"/>
      <c r="L571" s="445"/>
      <c r="M571" s="510"/>
      <c r="N571" s="510"/>
    </row>
    <row r="572" spans="1:14">
      <c r="A572" s="510"/>
      <c r="B572" s="511"/>
      <c r="C572" s="510"/>
      <c r="D572" s="512"/>
      <c r="E572" s="510"/>
      <c r="F572" s="510"/>
      <c r="G572" s="513"/>
      <c r="H572" s="510"/>
      <c r="I572" s="510"/>
      <c r="J572" s="510"/>
      <c r="K572" s="514"/>
      <c r="L572" s="445"/>
      <c r="M572" s="510"/>
      <c r="N572" s="510"/>
    </row>
    <row r="573" spans="1:14">
      <c r="A573" s="510"/>
      <c r="B573" s="511"/>
      <c r="C573" s="510"/>
      <c r="D573" s="512"/>
      <c r="E573" s="510"/>
      <c r="F573" s="510"/>
      <c r="G573" s="513"/>
      <c r="H573" s="510"/>
      <c r="I573" s="510"/>
      <c r="J573" s="510"/>
      <c r="K573" s="514"/>
      <c r="L573" s="445"/>
      <c r="M573" s="510"/>
      <c r="N573" s="510"/>
    </row>
    <row r="574" spans="1:14">
      <c r="A574" s="510"/>
      <c r="B574" s="511"/>
      <c r="C574" s="510"/>
      <c r="D574" s="512"/>
      <c r="E574" s="510"/>
      <c r="F574" s="510"/>
      <c r="G574" s="513"/>
      <c r="H574" s="510"/>
      <c r="I574" s="510"/>
      <c r="J574" s="510"/>
      <c r="K574" s="514"/>
      <c r="L574" s="445"/>
      <c r="M574" s="510"/>
      <c r="N574" s="510"/>
    </row>
    <row r="575" spans="1:14">
      <c r="A575" s="510"/>
      <c r="B575" s="511"/>
      <c r="C575" s="510"/>
      <c r="D575" s="512"/>
      <c r="E575" s="510"/>
      <c r="F575" s="510"/>
      <c r="G575" s="513"/>
      <c r="H575" s="510"/>
      <c r="I575" s="510"/>
      <c r="J575" s="510"/>
      <c r="K575" s="514"/>
      <c r="L575" s="445"/>
      <c r="M575" s="510"/>
      <c r="N575" s="510"/>
    </row>
    <row r="576" spans="1:14">
      <c r="A576" s="510"/>
      <c r="B576" s="511"/>
      <c r="C576" s="510"/>
      <c r="D576" s="512"/>
      <c r="E576" s="510"/>
      <c r="F576" s="510"/>
      <c r="G576" s="513"/>
      <c r="H576" s="510"/>
      <c r="I576" s="510"/>
      <c r="J576" s="510"/>
      <c r="K576" s="514"/>
      <c r="L576" s="445"/>
      <c r="M576" s="510"/>
      <c r="N576" s="510"/>
    </row>
    <row r="577" spans="1:14">
      <c r="A577" s="510"/>
      <c r="B577" s="511"/>
      <c r="C577" s="510"/>
      <c r="D577" s="512"/>
      <c r="E577" s="510"/>
      <c r="F577" s="510"/>
      <c r="G577" s="513"/>
      <c r="H577" s="510"/>
      <c r="I577" s="510"/>
      <c r="J577" s="510"/>
      <c r="K577" s="514"/>
      <c r="L577" s="445"/>
      <c r="M577" s="510"/>
      <c r="N577" s="510"/>
    </row>
    <row r="578" spans="1:14">
      <c r="A578" s="510"/>
      <c r="B578" s="511"/>
      <c r="C578" s="510"/>
      <c r="D578" s="512"/>
      <c r="E578" s="510"/>
      <c r="F578" s="510"/>
      <c r="G578" s="513"/>
      <c r="H578" s="510"/>
      <c r="I578" s="510"/>
      <c r="J578" s="510"/>
      <c r="K578" s="514"/>
      <c r="L578" s="445"/>
      <c r="M578" s="510"/>
      <c r="N578" s="510"/>
    </row>
    <row r="579" spans="1:14">
      <c r="A579" s="510"/>
      <c r="B579" s="511"/>
      <c r="C579" s="510"/>
      <c r="D579" s="512"/>
      <c r="E579" s="510"/>
      <c r="F579" s="510"/>
      <c r="G579" s="513"/>
      <c r="H579" s="510"/>
      <c r="I579" s="510"/>
      <c r="J579" s="510"/>
      <c r="K579" s="514"/>
      <c r="L579" s="445"/>
      <c r="M579" s="510"/>
      <c r="N579" s="510"/>
    </row>
    <row r="580" spans="1:14">
      <c r="A580" s="510"/>
      <c r="B580" s="511"/>
      <c r="C580" s="510"/>
      <c r="D580" s="512"/>
      <c r="E580" s="510"/>
      <c r="F580" s="510"/>
      <c r="G580" s="513"/>
      <c r="H580" s="510"/>
      <c r="I580" s="510"/>
      <c r="J580" s="510"/>
      <c r="K580" s="514"/>
      <c r="L580" s="445"/>
      <c r="M580" s="510"/>
      <c r="N580" s="510"/>
    </row>
    <row r="581" spans="1:14">
      <c r="A581" s="510"/>
      <c r="B581" s="511"/>
      <c r="C581" s="510"/>
      <c r="D581" s="512"/>
      <c r="E581" s="510"/>
      <c r="F581" s="510"/>
      <c r="G581" s="513"/>
      <c r="H581" s="510"/>
      <c r="I581" s="510"/>
      <c r="J581" s="510"/>
      <c r="K581" s="514"/>
      <c r="L581" s="445"/>
      <c r="M581" s="510"/>
      <c r="N581" s="510"/>
    </row>
    <row r="582" spans="1:14">
      <c r="A582" s="510"/>
      <c r="B582" s="511"/>
      <c r="C582" s="510"/>
      <c r="D582" s="512"/>
      <c r="E582" s="510"/>
      <c r="F582" s="510"/>
      <c r="G582" s="513"/>
      <c r="H582" s="510"/>
      <c r="I582" s="510"/>
      <c r="J582" s="510"/>
      <c r="K582" s="514"/>
      <c r="L582" s="445"/>
      <c r="M582" s="510"/>
      <c r="N582" s="510"/>
    </row>
    <row r="583" spans="1:14">
      <c r="A583" s="510"/>
      <c r="B583" s="511"/>
      <c r="C583" s="510"/>
      <c r="D583" s="512"/>
      <c r="E583" s="510"/>
      <c r="F583" s="510"/>
      <c r="G583" s="513"/>
      <c r="H583" s="510"/>
      <c r="I583" s="510"/>
      <c r="J583" s="510"/>
      <c r="K583" s="514"/>
      <c r="L583" s="445"/>
      <c r="M583" s="510"/>
      <c r="N583" s="510"/>
    </row>
    <row r="584" spans="1:14">
      <c r="A584" s="510"/>
      <c r="B584" s="511"/>
      <c r="C584" s="510"/>
      <c r="D584" s="512"/>
      <c r="E584" s="510"/>
      <c r="F584" s="510"/>
      <c r="G584" s="513"/>
      <c r="H584" s="510"/>
      <c r="I584" s="510"/>
      <c r="J584" s="510"/>
      <c r="K584" s="514"/>
      <c r="L584" s="445"/>
      <c r="M584" s="510"/>
      <c r="N584" s="510"/>
    </row>
    <row r="585" spans="1:14">
      <c r="A585" s="510"/>
      <c r="B585" s="511"/>
      <c r="C585" s="510"/>
      <c r="D585" s="512"/>
      <c r="E585" s="510"/>
      <c r="F585" s="510"/>
      <c r="G585" s="513"/>
      <c r="H585" s="510"/>
      <c r="I585" s="510"/>
      <c r="J585" s="510"/>
      <c r="K585" s="514"/>
      <c r="L585" s="445"/>
      <c r="M585" s="510"/>
      <c r="N585" s="510"/>
    </row>
    <row r="586" spans="1:14">
      <c r="A586" s="510"/>
      <c r="B586" s="511"/>
      <c r="C586" s="510"/>
      <c r="D586" s="512"/>
      <c r="E586" s="510"/>
      <c r="F586" s="510"/>
      <c r="G586" s="513"/>
      <c r="H586" s="510"/>
      <c r="I586" s="510"/>
      <c r="J586" s="510"/>
      <c r="K586" s="514"/>
      <c r="L586" s="445"/>
      <c r="M586" s="510"/>
      <c r="N586" s="510"/>
    </row>
    <row r="587" spans="1:14">
      <c r="A587" s="510"/>
      <c r="B587" s="511"/>
      <c r="C587" s="510"/>
      <c r="D587" s="512"/>
      <c r="E587" s="510"/>
      <c r="F587" s="510"/>
      <c r="G587" s="513"/>
      <c r="H587" s="510"/>
      <c r="I587" s="510"/>
      <c r="J587" s="510"/>
      <c r="K587" s="514"/>
      <c r="L587" s="445"/>
      <c r="M587" s="510"/>
      <c r="N587" s="510"/>
    </row>
    <row r="588" spans="1:14">
      <c r="A588" s="510"/>
      <c r="B588" s="511"/>
      <c r="C588" s="510"/>
      <c r="D588" s="512"/>
      <c r="E588" s="510"/>
      <c r="F588" s="510"/>
      <c r="G588" s="513"/>
      <c r="H588" s="510"/>
      <c r="I588" s="510"/>
      <c r="J588" s="510"/>
      <c r="K588" s="514"/>
      <c r="L588" s="445"/>
      <c r="M588" s="510"/>
      <c r="N588" s="510"/>
    </row>
    <row r="589" spans="1:14">
      <c r="A589" s="510"/>
      <c r="B589" s="511"/>
      <c r="C589" s="510"/>
      <c r="D589" s="512"/>
      <c r="E589" s="510"/>
      <c r="F589" s="510"/>
      <c r="G589" s="513"/>
      <c r="H589" s="510"/>
      <c r="I589" s="510"/>
      <c r="J589" s="510"/>
      <c r="K589" s="514"/>
      <c r="L589" s="445"/>
      <c r="M589" s="510"/>
      <c r="N589" s="510"/>
    </row>
    <row r="590" spans="1:14">
      <c r="A590" s="510"/>
      <c r="B590" s="511"/>
      <c r="C590" s="510"/>
      <c r="D590" s="512"/>
      <c r="E590" s="510"/>
      <c r="F590" s="510"/>
      <c r="G590" s="513"/>
      <c r="H590" s="510"/>
      <c r="I590" s="510"/>
      <c r="J590" s="510"/>
      <c r="K590" s="514"/>
      <c r="L590" s="445"/>
      <c r="M590" s="510"/>
      <c r="N590" s="510"/>
    </row>
    <row r="591" spans="1:14">
      <c r="A591" s="510"/>
      <c r="B591" s="511"/>
      <c r="C591" s="510"/>
      <c r="D591" s="512"/>
      <c r="E591" s="510"/>
      <c r="F591" s="510"/>
      <c r="G591" s="513"/>
      <c r="H591" s="510"/>
      <c r="I591" s="510"/>
      <c r="J591" s="510"/>
      <c r="K591" s="514"/>
      <c r="L591" s="445"/>
      <c r="M591" s="510"/>
      <c r="N591" s="510"/>
    </row>
    <row r="592" spans="1:14">
      <c r="A592" s="510"/>
      <c r="B592" s="511"/>
      <c r="C592" s="510"/>
      <c r="D592" s="512"/>
      <c r="E592" s="510"/>
      <c r="F592" s="510"/>
      <c r="G592" s="513"/>
      <c r="H592" s="510"/>
      <c r="I592" s="510"/>
      <c r="J592" s="510"/>
      <c r="K592" s="514"/>
      <c r="L592" s="445"/>
      <c r="M592" s="510"/>
      <c r="N592" s="510"/>
    </row>
    <row r="593" spans="1:14">
      <c r="A593" s="510"/>
      <c r="B593" s="511"/>
      <c r="C593" s="510"/>
      <c r="D593" s="512"/>
      <c r="E593" s="510"/>
      <c r="F593" s="510"/>
      <c r="G593" s="513"/>
      <c r="H593" s="510"/>
      <c r="I593" s="510"/>
      <c r="J593" s="510"/>
      <c r="K593" s="514"/>
      <c r="L593" s="445"/>
      <c r="M593" s="510"/>
      <c r="N593" s="510"/>
    </row>
    <row r="594" spans="1:14">
      <c r="A594" s="510"/>
      <c r="B594" s="511"/>
      <c r="C594" s="510"/>
      <c r="D594" s="512"/>
      <c r="E594" s="510"/>
      <c r="F594" s="510"/>
      <c r="G594" s="513"/>
      <c r="H594" s="510"/>
      <c r="I594" s="510"/>
      <c r="J594" s="510"/>
      <c r="K594" s="514"/>
      <c r="L594" s="445"/>
      <c r="M594" s="510"/>
      <c r="N594" s="510"/>
    </row>
    <row r="595" spans="1:14">
      <c r="A595" s="510"/>
      <c r="B595" s="511"/>
      <c r="C595" s="510"/>
      <c r="D595" s="512"/>
      <c r="E595" s="510"/>
      <c r="F595" s="510"/>
      <c r="G595" s="513"/>
      <c r="H595" s="510"/>
      <c r="I595" s="510"/>
      <c r="J595" s="510"/>
      <c r="K595" s="514"/>
      <c r="L595" s="445"/>
      <c r="M595" s="510"/>
      <c r="N595" s="510"/>
    </row>
    <row r="596" spans="1:14">
      <c r="A596" s="510"/>
      <c r="B596" s="511"/>
      <c r="C596" s="510"/>
      <c r="D596" s="512"/>
      <c r="E596" s="510"/>
      <c r="F596" s="510"/>
      <c r="G596" s="513"/>
      <c r="H596" s="510"/>
      <c r="I596" s="510"/>
      <c r="J596" s="510"/>
      <c r="K596" s="514"/>
      <c r="L596" s="445"/>
      <c r="M596" s="510"/>
      <c r="N596" s="510"/>
    </row>
    <row r="597" spans="1:14">
      <c r="A597" s="510"/>
      <c r="B597" s="511"/>
      <c r="C597" s="510"/>
      <c r="D597" s="512"/>
      <c r="E597" s="510"/>
      <c r="F597" s="510"/>
      <c r="G597" s="513"/>
      <c r="H597" s="510"/>
      <c r="I597" s="510"/>
      <c r="J597" s="510"/>
      <c r="K597" s="514"/>
      <c r="L597" s="445"/>
      <c r="M597" s="510"/>
      <c r="N597" s="510"/>
    </row>
    <row r="598" spans="1:14">
      <c r="A598" s="510"/>
      <c r="B598" s="511"/>
      <c r="C598" s="510"/>
      <c r="D598" s="512"/>
      <c r="E598" s="510"/>
      <c r="F598" s="510"/>
      <c r="G598" s="513"/>
      <c r="H598" s="510"/>
      <c r="I598" s="510"/>
      <c r="J598" s="510"/>
      <c r="K598" s="514"/>
      <c r="L598" s="445"/>
      <c r="M598" s="510"/>
      <c r="N598" s="510"/>
    </row>
    <row r="599" spans="1:14">
      <c r="A599" s="510"/>
      <c r="B599" s="511"/>
      <c r="C599" s="510"/>
      <c r="D599" s="512"/>
      <c r="E599" s="510"/>
      <c r="F599" s="510"/>
      <c r="G599" s="513"/>
      <c r="H599" s="510"/>
      <c r="I599" s="510"/>
      <c r="J599" s="510"/>
      <c r="K599" s="514"/>
      <c r="L599" s="445"/>
      <c r="M599" s="510"/>
      <c r="N599" s="510"/>
    </row>
    <row r="600" spans="1:14">
      <c r="A600" s="510"/>
      <c r="B600" s="511"/>
      <c r="C600" s="510"/>
      <c r="D600" s="512"/>
      <c r="E600" s="510"/>
      <c r="F600" s="510"/>
      <c r="G600" s="513"/>
      <c r="H600" s="510"/>
      <c r="I600" s="510"/>
      <c r="J600" s="510"/>
      <c r="K600" s="514"/>
      <c r="L600" s="445"/>
      <c r="M600" s="510"/>
      <c r="N600" s="510"/>
    </row>
    <row r="601" spans="1:14">
      <c r="A601" s="510"/>
      <c r="B601" s="511"/>
      <c r="C601" s="510"/>
      <c r="D601" s="512"/>
      <c r="E601" s="510"/>
      <c r="F601" s="510"/>
      <c r="G601" s="513"/>
      <c r="H601" s="510"/>
      <c r="I601" s="510"/>
      <c r="J601" s="510"/>
      <c r="K601" s="514"/>
      <c r="L601" s="445"/>
      <c r="M601" s="510"/>
      <c r="N601" s="510"/>
    </row>
    <row r="602" spans="1:14">
      <c r="A602" s="510"/>
      <c r="B602" s="511"/>
      <c r="C602" s="510"/>
      <c r="D602" s="512"/>
      <c r="E602" s="510"/>
      <c r="F602" s="510"/>
      <c r="G602" s="513"/>
      <c r="H602" s="510"/>
      <c r="I602" s="510"/>
      <c r="J602" s="510"/>
      <c r="K602" s="514"/>
      <c r="L602" s="445"/>
      <c r="M602" s="510"/>
      <c r="N602" s="510"/>
    </row>
    <row r="603" spans="1:14">
      <c r="A603" s="510"/>
      <c r="B603" s="511"/>
      <c r="C603" s="510"/>
      <c r="D603" s="512"/>
      <c r="E603" s="510"/>
      <c r="F603" s="510"/>
      <c r="G603" s="513"/>
      <c r="H603" s="510"/>
      <c r="I603" s="510"/>
      <c r="J603" s="510"/>
      <c r="K603" s="514"/>
      <c r="L603" s="445"/>
      <c r="M603" s="510"/>
      <c r="N603" s="510"/>
    </row>
    <row r="604" spans="1:14">
      <c r="A604" s="510"/>
      <c r="B604" s="511"/>
      <c r="C604" s="510"/>
      <c r="D604" s="512"/>
      <c r="E604" s="510"/>
      <c r="F604" s="510"/>
      <c r="G604" s="513"/>
      <c r="H604" s="510"/>
      <c r="I604" s="510"/>
      <c r="J604" s="510"/>
      <c r="K604" s="514"/>
      <c r="L604" s="445"/>
      <c r="M604" s="510"/>
      <c r="N604" s="510"/>
    </row>
    <row r="605" spans="1:14">
      <c r="A605" s="510"/>
      <c r="B605" s="511"/>
      <c r="C605" s="510"/>
      <c r="D605" s="512"/>
      <c r="E605" s="510"/>
      <c r="F605" s="510"/>
      <c r="G605" s="513"/>
      <c r="H605" s="510"/>
      <c r="I605" s="510"/>
      <c r="J605" s="510"/>
      <c r="K605" s="514"/>
      <c r="L605" s="445"/>
      <c r="M605" s="510"/>
      <c r="N605" s="510"/>
    </row>
    <row r="606" spans="1:14">
      <c r="A606" s="510"/>
      <c r="B606" s="511"/>
      <c r="C606" s="510"/>
      <c r="D606" s="512"/>
      <c r="E606" s="510"/>
      <c r="F606" s="510"/>
      <c r="G606" s="513"/>
      <c r="H606" s="510"/>
      <c r="I606" s="510"/>
      <c r="J606" s="510"/>
      <c r="K606" s="514"/>
      <c r="L606" s="445"/>
      <c r="M606" s="510"/>
      <c r="N606" s="510"/>
    </row>
    <row r="607" spans="1:14">
      <c r="A607" s="510"/>
      <c r="B607" s="511"/>
      <c r="C607" s="510"/>
      <c r="D607" s="512"/>
      <c r="E607" s="510"/>
      <c r="F607" s="510"/>
      <c r="G607" s="513"/>
      <c r="H607" s="510"/>
      <c r="I607" s="510"/>
      <c r="J607" s="510"/>
      <c r="K607" s="514"/>
      <c r="L607" s="445"/>
      <c r="M607" s="510"/>
      <c r="N607" s="510"/>
    </row>
    <row r="608" spans="1:14">
      <c r="A608" s="510"/>
      <c r="B608" s="511"/>
      <c r="C608" s="510"/>
      <c r="D608" s="512"/>
      <c r="E608" s="510"/>
      <c r="F608" s="510"/>
      <c r="G608" s="513"/>
      <c r="H608" s="510"/>
      <c r="I608" s="510"/>
      <c r="J608" s="510"/>
      <c r="K608" s="514"/>
      <c r="L608" s="445"/>
      <c r="M608" s="510"/>
      <c r="N608" s="510"/>
    </row>
    <row r="609" spans="1:14">
      <c r="A609" s="510"/>
      <c r="B609" s="511"/>
      <c r="C609" s="510"/>
      <c r="D609" s="512"/>
      <c r="E609" s="510"/>
      <c r="F609" s="510"/>
      <c r="G609" s="513"/>
      <c r="H609" s="510"/>
      <c r="I609" s="510"/>
      <c r="J609" s="510"/>
      <c r="K609" s="514"/>
      <c r="L609" s="445"/>
      <c r="M609" s="510"/>
      <c r="N609" s="510"/>
    </row>
    <row r="610" spans="1:14">
      <c r="A610" s="510"/>
      <c r="B610" s="511"/>
      <c r="C610" s="510"/>
      <c r="D610" s="512"/>
      <c r="E610" s="510"/>
      <c r="F610" s="510"/>
      <c r="G610" s="513"/>
      <c r="H610" s="510"/>
      <c r="I610" s="510"/>
      <c r="J610" s="510"/>
      <c r="K610" s="514"/>
      <c r="L610" s="445"/>
      <c r="M610" s="510"/>
      <c r="N610" s="510"/>
    </row>
    <row r="611" spans="1:14">
      <c r="A611" s="510"/>
      <c r="B611" s="511"/>
      <c r="C611" s="510"/>
      <c r="D611" s="512"/>
      <c r="E611" s="510"/>
      <c r="F611" s="510"/>
      <c r="G611" s="513"/>
      <c r="H611" s="510"/>
      <c r="I611" s="510"/>
      <c r="J611" s="510"/>
      <c r="K611" s="514"/>
      <c r="L611" s="445"/>
      <c r="M611" s="510"/>
      <c r="N611" s="510"/>
    </row>
    <row r="612" spans="1:14">
      <c r="A612" s="510"/>
      <c r="B612" s="511"/>
      <c r="C612" s="510"/>
      <c r="D612" s="512"/>
      <c r="E612" s="510"/>
      <c r="F612" s="510"/>
      <c r="G612" s="513"/>
      <c r="H612" s="510"/>
      <c r="I612" s="510"/>
      <c r="J612" s="510"/>
      <c r="K612" s="514"/>
      <c r="L612" s="445"/>
      <c r="M612" s="510"/>
      <c r="N612" s="510"/>
    </row>
    <row r="613" spans="1:14">
      <c r="A613" s="510"/>
      <c r="B613" s="511"/>
      <c r="C613" s="510"/>
      <c r="D613" s="512"/>
      <c r="E613" s="510"/>
      <c r="F613" s="510"/>
      <c r="G613" s="513"/>
      <c r="H613" s="510"/>
      <c r="I613" s="510"/>
      <c r="J613" s="510"/>
      <c r="K613" s="514"/>
      <c r="L613" s="445"/>
      <c r="M613" s="510"/>
      <c r="N613" s="510"/>
    </row>
    <row r="614" spans="1:14">
      <c r="A614" s="510"/>
      <c r="B614" s="511"/>
      <c r="C614" s="510"/>
      <c r="D614" s="512"/>
      <c r="E614" s="510"/>
      <c r="F614" s="510"/>
      <c r="G614" s="513"/>
      <c r="H614" s="510"/>
      <c r="I614" s="510"/>
      <c r="J614" s="510"/>
      <c r="K614" s="514"/>
      <c r="L614" s="445"/>
      <c r="M614" s="510"/>
      <c r="N614" s="510"/>
    </row>
    <row r="615" spans="1:14">
      <c r="A615" s="510"/>
      <c r="B615" s="511"/>
      <c r="C615" s="510"/>
      <c r="D615" s="512"/>
      <c r="E615" s="510"/>
      <c r="F615" s="510"/>
      <c r="G615" s="513"/>
      <c r="H615" s="510"/>
      <c r="I615" s="510"/>
      <c r="J615" s="510"/>
      <c r="K615" s="514"/>
      <c r="L615" s="445"/>
      <c r="M615" s="510"/>
      <c r="N615" s="510"/>
    </row>
    <row r="616" spans="1:14">
      <c r="A616" s="510"/>
      <c r="B616" s="511"/>
      <c r="C616" s="510"/>
      <c r="D616" s="512"/>
      <c r="E616" s="510"/>
      <c r="F616" s="510"/>
      <c r="G616" s="513"/>
      <c r="H616" s="510"/>
      <c r="I616" s="510"/>
      <c r="J616" s="510"/>
      <c r="K616" s="514"/>
      <c r="L616" s="445"/>
      <c r="M616" s="510"/>
      <c r="N616" s="510"/>
    </row>
    <row r="617" spans="1:14">
      <c r="A617" s="510"/>
      <c r="B617" s="511"/>
      <c r="C617" s="510"/>
      <c r="D617" s="512"/>
      <c r="E617" s="510"/>
      <c r="F617" s="510"/>
      <c r="G617" s="513"/>
      <c r="H617" s="510"/>
      <c r="I617" s="510"/>
      <c r="J617" s="510"/>
      <c r="K617" s="514"/>
      <c r="L617" s="445"/>
      <c r="M617" s="510"/>
      <c r="N617" s="510"/>
    </row>
    <row r="618" spans="1:14">
      <c r="A618" s="510"/>
      <c r="B618" s="511"/>
      <c r="C618" s="510"/>
      <c r="D618" s="512"/>
      <c r="E618" s="510"/>
      <c r="F618" s="510"/>
      <c r="G618" s="513"/>
      <c r="H618" s="510"/>
      <c r="I618" s="510"/>
      <c r="J618" s="510"/>
      <c r="K618" s="514"/>
      <c r="L618" s="445"/>
      <c r="M618" s="510"/>
      <c r="N618" s="510"/>
    </row>
    <row r="619" spans="1:14">
      <c r="A619" s="510"/>
      <c r="B619" s="511"/>
      <c r="C619" s="510"/>
      <c r="D619" s="512"/>
      <c r="E619" s="510"/>
      <c r="F619" s="510"/>
      <c r="G619" s="513"/>
      <c r="H619" s="510"/>
      <c r="I619" s="510"/>
      <c r="J619" s="510"/>
      <c r="K619" s="514"/>
      <c r="L619" s="445"/>
      <c r="M619" s="510"/>
      <c r="N619" s="510"/>
    </row>
    <row r="620" spans="1:14">
      <c r="A620" s="510"/>
      <c r="B620" s="511"/>
      <c r="C620" s="510"/>
      <c r="D620" s="512"/>
      <c r="E620" s="510"/>
      <c r="F620" s="510"/>
      <c r="G620" s="513"/>
      <c r="H620" s="510"/>
      <c r="I620" s="510"/>
      <c r="J620" s="510"/>
      <c r="K620" s="514"/>
      <c r="L620" s="445"/>
      <c r="M620" s="510"/>
      <c r="N620" s="510"/>
    </row>
    <row r="621" spans="1:14">
      <c r="A621" s="510"/>
      <c r="B621" s="511"/>
      <c r="C621" s="510"/>
      <c r="D621" s="512"/>
      <c r="E621" s="510"/>
      <c r="F621" s="510"/>
      <c r="G621" s="513"/>
      <c r="H621" s="510"/>
      <c r="I621" s="510"/>
      <c r="J621" s="510"/>
      <c r="K621" s="514"/>
      <c r="L621" s="445"/>
      <c r="M621" s="510"/>
      <c r="N621" s="510"/>
    </row>
    <row r="622" spans="1:14">
      <c r="A622" s="510"/>
      <c r="B622" s="511"/>
      <c r="C622" s="510"/>
      <c r="D622" s="512"/>
      <c r="E622" s="510"/>
      <c r="F622" s="510"/>
      <c r="G622" s="513"/>
      <c r="H622" s="510"/>
      <c r="I622" s="510"/>
      <c r="J622" s="510"/>
      <c r="K622" s="514"/>
      <c r="L622" s="445"/>
      <c r="M622" s="510"/>
      <c r="N622" s="510"/>
    </row>
    <row r="623" spans="1:14">
      <c r="A623" s="510"/>
      <c r="B623" s="511"/>
      <c r="C623" s="510"/>
      <c r="D623" s="512"/>
      <c r="E623" s="510"/>
      <c r="F623" s="510"/>
      <c r="G623" s="513"/>
      <c r="H623" s="510"/>
      <c r="I623" s="510"/>
      <c r="J623" s="510"/>
      <c r="K623" s="514"/>
      <c r="L623" s="445"/>
      <c r="M623" s="510"/>
      <c r="N623" s="510"/>
    </row>
    <row r="624" spans="1:14">
      <c r="A624" s="510"/>
      <c r="B624" s="511"/>
      <c r="C624" s="510"/>
      <c r="D624" s="512"/>
      <c r="E624" s="510"/>
      <c r="F624" s="510"/>
      <c r="G624" s="513"/>
      <c r="H624" s="510"/>
      <c r="I624" s="510"/>
      <c r="J624" s="510"/>
      <c r="K624" s="514"/>
      <c r="L624" s="445"/>
      <c r="M624" s="510"/>
      <c r="N624" s="510"/>
    </row>
    <row r="625" spans="1:14">
      <c r="A625" s="510"/>
      <c r="B625" s="511"/>
      <c r="C625" s="510"/>
      <c r="D625" s="512"/>
      <c r="E625" s="510"/>
      <c r="F625" s="510"/>
      <c r="G625" s="513"/>
      <c r="H625" s="510"/>
      <c r="I625" s="510"/>
      <c r="J625" s="510"/>
      <c r="K625" s="514"/>
      <c r="L625" s="445"/>
      <c r="M625" s="510"/>
      <c r="N625" s="510"/>
    </row>
    <row r="626" spans="1:14">
      <c r="A626" s="510"/>
      <c r="B626" s="511"/>
      <c r="C626" s="510"/>
      <c r="D626" s="512"/>
      <c r="E626" s="510"/>
      <c r="F626" s="510"/>
      <c r="G626" s="513"/>
      <c r="H626" s="510"/>
      <c r="I626" s="510"/>
      <c r="J626" s="510"/>
      <c r="K626" s="514"/>
      <c r="L626" s="445"/>
      <c r="M626" s="510"/>
      <c r="N626" s="510"/>
    </row>
    <row r="627" spans="1:14">
      <c r="A627" s="510"/>
      <c r="B627" s="511"/>
      <c r="C627" s="510"/>
      <c r="D627" s="512"/>
      <c r="E627" s="510"/>
      <c r="F627" s="510"/>
      <c r="G627" s="513"/>
      <c r="H627" s="510"/>
      <c r="I627" s="510"/>
      <c r="J627" s="510"/>
      <c r="K627" s="514"/>
      <c r="L627" s="445"/>
      <c r="M627" s="510"/>
      <c r="N627" s="510"/>
    </row>
    <row r="628" spans="1:14">
      <c r="A628" s="510"/>
      <c r="B628" s="511"/>
      <c r="C628" s="510"/>
      <c r="D628" s="512"/>
      <c r="E628" s="510"/>
      <c r="F628" s="510"/>
      <c r="G628" s="513"/>
      <c r="H628" s="510"/>
      <c r="I628" s="510"/>
      <c r="J628" s="510"/>
      <c r="K628" s="514"/>
      <c r="L628" s="445"/>
      <c r="M628" s="510"/>
      <c r="N628" s="510"/>
    </row>
    <row r="629" spans="1:14">
      <c r="A629" s="510"/>
      <c r="B629" s="511"/>
      <c r="C629" s="510"/>
      <c r="D629" s="512"/>
      <c r="E629" s="510"/>
      <c r="F629" s="510"/>
      <c r="G629" s="513"/>
      <c r="H629" s="510"/>
      <c r="I629" s="510"/>
      <c r="J629" s="510"/>
      <c r="K629" s="514"/>
      <c r="L629" s="445"/>
      <c r="M629" s="510"/>
      <c r="N629" s="510"/>
    </row>
    <row r="630" spans="1:14">
      <c r="A630" s="510"/>
      <c r="B630" s="511"/>
      <c r="C630" s="510"/>
      <c r="D630" s="512"/>
      <c r="E630" s="510"/>
      <c r="F630" s="510"/>
      <c r="G630" s="513"/>
      <c r="H630" s="510"/>
      <c r="I630" s="510"/>
      <c r="J630" s="510"/>
      <c r="K630" s="514"/>
      <c r="L630" s="445"/>
      <c r="M630" s="510"/>
      <c r="N630" s="510"/>
    </row>
    <row r="631" spans="1:14">
      <c r="A631" s="510"/>
      <c r="B631" s="511"/>
      <c r="C631" s="510"/>
      <c r="D631" s="512"/>
      <c r="E631" s="510"/>
      <c r="F631" s="510"/>
      <c r="G631" s="513"/>
      <c r="H631" s="510"/>
      <c r="I631" s="510"/>
      <c r="J631" s="510"/>
      <c r="K631" s="514"/>
      <c r="L631" s="445"/>
      <c r="M631" s="510"/>
      <c r="N631" s="510"/>
    </row>
    <row r="632" spans="1:14">
      <c r="A632" s="510"/>
      <c r="B632" s="511"/>
      <c r="C632" s="510"/>
      <c r="D632" s="512"/>
      <c r="E632" s="510"/>
      <c r="F632" s="510"/>
      <c r="G632" s="513"/>
      <c r="H632" s="510"/>
      <c r="I632" s="510"/>
      <c r="J632" s="510"/>
      <c r="K632" s="514"/>
      <c r="L632" s="445"/>
      <c r="M632" s="510"/>
      <c r="N632" s="510"/>
    </row>
    <row r="633" spans="1:14">
      <c r="A633" s="510"/>
      <c r="B633" s="511"/>
      <c r="C633" s="510"/>
      <c r="D633" s="512"/>
      <c r="E633" s="510"/>
      <c r="F633" s="510"/>
      <c r="G633" s="513"/>
      <c r="H633" s="510"/>
      <c r="I633" s="510"/>
      <c r="J633" s="510"/>
      <c r="K633" s="514"/>
      <c r="L633" s="445"/>
      <c r="M633" s="510"/>
      <c r="N633" s="510"/>
    </row>
    <row r="634" spans="1:14">
      <c r="A634" s="510"/>
      <c r="B634" s="511"/>
      <c r="C634" s="510"/>
      <c r="D634" s="512"/>
      <c r="E634" s="510"/>
      <c r="F634" s="510"/>
      <c r="G634" s="513"/>
      <c r="H634" s="510"/>
      <c r="I634" s="510"/>
      <c r="J634" s="510"/>
      <c r="K634" s="514"/>
      <c r="L634" s="445"/>
      <c r="M634" s="510"/>
      <c r="N634" s="510"/>
    </row>
    <row r="635" spans="1:14">
      <c r="A635" s="510"/>
      <c r="B635" s="511"/>
      <c r="C635" s="510"/>
      <c r="D635" s="512"/>
      <c r="E635" s="510"/>
      <c r="F635" s="510"/>
      <c r="G635" s="513"/>
      <c r="H635" s="510"/>
      <c r="I635" s="510"/>
      <c r="J635" s="510"/>
      <c r="K635" s="514"/>
      <c r="L635" s="445"/>
      <c r="M635" s="510"/>
      <c r="N635" s="510"/>
    </row>
    <row r="636" spans="1:14">
      <c r="A636" s="510"/>
      <c r="B636" s="511"/>
      <c r="C636" s="510"/>
      <c r="D636" s="512"/>
      <c r="E636" s="510"/>
      <c r="F636" s="510"/>
      <c r="G636" s="513"/>
      <c r="H636" s="510"/>
      <c r="I636" s="510"/>
      <c r="J636" s="510"/>
      <c r="K636" s="514"/>
      <c r="L636" s="445"/>
      <c r="M636" s="510"/>
      <c r="N636" s="510"/>
    </row>
    <row r="637" spans="1:14">
      <c r="A637" s="510"/>
      <c r="B637" s="511"/>
      <c r="C637" s="510"/>
      <c r="D637" s="512"/>
      <c r="E637" s="510"/>
      <c r="F637" s="510"/>
      <c r="G637" s="513"/>
      <c r="H637" s="510"/>
      <c r="I637" s="510"/>
      <c r="J637" s="510"/>
      <c r="K637" s="514"/>
      <c r="L637" s="445"/>
      <c r="M637" s="510"/>
      <c r="N637" s="510"/>
    </row>
    <row r="638" spans="1:14">
      <c r="A638" s="510"/>
      <c r="B638" s="511"/>
      <c r="C638" s="510"/>
      <c r="D638" s="512"/>
      <c r="E638" s="510"/>
      <c r="F638" s="510"/>
      <c r="G638" s="513"/>
      <c r="H638" s="510"/>
      <c r="I638" s="510"/>
      <c r="J638" s="510"/>
      <c r="K638" s="514"/>
      <c r="L638" s="445"/>
      <c r="M638" s="510"/>
      <c r="N638" s="510"/>
    </row>
    <row r="639" spans="1:14">
      <c r="A639" s="510"/>
      <c r="B639" s="511"/>
      <c r="C639" s="510"/>
      <c r="D639" s="512"/>
      <c r="E639" s="510"/>
      <c r="F639" s="510"/>
      <c r="G639" s="513"/>
      <c r="H639" s="510"/>
      <c r="I639" s="510"/>
      <c r="J639" s="510"/>
      <c r="K639" s="514"/>
      <c r="L639" s="445"/>
      <c r="M639" s="510"/>
      <c r="N639" s="510"/>
    </row>
    <row r="640" spans="1:14">
      <c r="A640" s="510"/>
      <c r="B640" s="511"/>
      <c r="C640" s="510"/>
      <c r="D640" s="512"/>
      <c r="E640" s="510"/>
      <c r="F640" s="510"/>
      <c r="G640" s="513"/>
      <c r="H640" s="510"/>
      <c r="I640" s="510"/>
      <c r="J640" s="510"/>
      <c r="K640" s="514"/>
      <c r="L640" s="445"/>
      <c r="M640" s="510"/>
      <c r="N640" s="510"/>
    </row>
    <row r="641" spans="1:14">
      <c r="A641" s="510"/>
      <c r="B641" s="511"/>
      <c r="C641" s="510"/>
      <c r="D641" s="512"/>
      <c r="E641" s="510"/>
      <c r="F641" s="510"/>
      <c r="G641" s="513"/>
      <c r="H641" s="510"/>
      <c r="I641" s="510"/>
      <c r="J641" s="510"/>
      <c r="K641" s="514"/>
      <c r="L641" s="445"/>
      <c r="M641" s="510"/>
      <c r="N641" s="510"/>
    </row>
    <row r="642" spans="1:14">
      <c r="A642" s="510"/>
      <c r="B642" s="511"/>
      <c r="C642" s="510"/>
      <c r="D642" s="512"/>
      <c r="E642" s="510"/>
      <c r="F642" s="510"/>
      <c r="G642" s="513"/>
      <c r="H642" s="510"/>
      <c r="I642" s="510"/>
      <c r="J642" s="510"/>
      <c r="K642" s="514"/>
      <c r="L642" s="445"/>
      <c r="M642" s="510"/>
      <c r="N642" s="510"/>
    </row>
    <row r="643" spans="1:14">
      <c r="A643" s="510"/>
      <c r="B643" s="511"/>
      <c r="C643" s="510"/>
      <c r="D643" s="512"/>
      <c r="E643" s="510"/>
      <c r="F643" s="510"/>
      <c r="G643" s="513"/>
      <c r="H643" s="510"/>
      <c r="I643" s="510"/>
      <c r="J643" s="510"/>
      <c r="K643" s="514"/>
      <c r="L643" s="445"/>
      <c r="M643" s="510"/>
      <c r="N643" s="510"/>
    </row>
    <row r="644" spans="1:14">
      <c r="A644" s="510"/>
      <c r="B644" s="511"/>
      <c r="C644" s="510"/>
      <c r="D644" s="512"/>
      <c r="E644" s="510"/>
      <c r="F644" s="510"/>
      <c r="G644" s="513"/>
      <c r="H644" s="510"/>
      <c r="I644" s="510"/>
      <c r="J644" s="510"/>
      <c r="K644" s="514"/>
      <c r="L644" s="445"/>
      <c r="M644" s="510"/>
      <c r="N644" s="510"/>
    </row>
    <row r="645" spans="1:14">
      <c r="A645" s="510"/>
      <c r="B645" s="511"/>
      <c r="C645" s="510"/>
      <c r="D645" s="512"/>
      <c r="E645" s="510"/>
      <c r="F645" s="510"/>
      <c r="G645" s="513"/>
      <c r="H645" s="510"/>
      <c r="I645" s="510"/>
      <c r="J645" s="510"/>
      <c r="K645" s="514"/>
      <c r="L645" s="445"/>
      <c r="M645" s="510"/>
      <c r="N645" s="510"/>
    </row>
    <row r="646" spans="1:14">
      <c r="A646" s="510"/>
      <c r="B646" s="511"/>
      <c r="C646" s="510"/>
      <c r="D646" s="512"/>
      <c r="E646" s="510"/>
      <c r="F646" s="510"/>
      <c r="G646" s="513"/>
      <c r="H646" s="510"/>
      <c r="I646" s="510"/>
      <c r="J646" s="510"/>
      <c r="K646" s="514"/>
      <c r="L646" s="445"/>
      <c r="M646" s="510"/>
      <c r="N646" s="510"/>
    </row>
    <row r="647" spans="1:14">
      <c r="A647" s="510"/>
      <c r="B647" s="511"/>
      <c r="C647" s="510"/>
      <c r="D647" s="512"/>
      <c r="E647" s="510"/>
      <c r="F647" s="510"/>
      <c r="G647" s="513"/>
      <c r="H647" s="510"/>
      <c r="I647" s="510"/>
      <c r="J647" s="510"/>
      <c r="K647" s="514"/>
      <c r="L647" s="445"/>
      <c r="M647" s="510"/>
      <c r="N647" s="510"/>
    </row>
    <row r="648" spans="1:14">
      <c r="A648" s="510"/>
      <c r="B648" s="511"/>
      <c r="C648" s="510"/>
      <c r="D648" s="512"/>
      <c r="E648" s="510"/>
      <c r="F648" s="510"/>
      <c r="G648" s="513"/>
      <c r="H648" s="510"/>
      <c r="I648" s="510"/>
      <c r="J648" s="510"/>
      <c r="K648" s="514"/>
      <c r="L648" s="445"/>
      <c r="M648" s="510"/>
      <c r="N648" s="510"/>
    </row>
    <row r="649" spans="1:14">
      <c r="A649" s="510"/>
      <c r="B649" s="511"/>
      <c r="C649" s="510"/>
      <c r="D649" s="512"/>
      <c r="E649" s="510"/>
      <c r="F649" s="510"/>
      <c r="G649" s="513"/>
      <c r="H649" s="510"/>
      <c r="I649" s="510"/>
      <c r="J649" s="510"/>
      <c r="K649" s="514"/>
      <c r="L649" s="445"/>
      <c r="M649" s="510"/>
      <c r="N649" s="510"/>
    </row>
    <row r="650" spans="1:14">
      <c r="A650" s="510"/>
      <c r="B650" s="511"/>
      <c r="C650" s="510"/>
      <c r="D650" s="512"/>
      <c r="E650" s="510"/>
      <c r="F650" s="510"/>
      <c r="G650" s="513"/>
      <c r="H650" s="510"/>
      <c r="I650" s="510"/>
      <c r="J650" s="510"/>
      <c r="K650" s="514"/>
      <c r="L650" s="445"/>
      <c r="M650" s="510"/>
      <c r="N650" s="510"/>
    </row>
    <row r="651" spans="1:14">
      <c r="A651" s="510"/>
      <c r="B651" s="511"/>
      <c r="C651" s="510"/>
      <c r="D651" s="512"/>
      <c r="E651" s="510"/>
      <c r="F651" s="510"/>
      <c r="G651" s="513"/>
      <c r="H651" s="510"/>
      <c r="I651" s="510"/>
      <c r="J651" s="510"/>
      <c r="K651" s="514"/>
      <c r="L651" s="445"/>
      <c r="M651" s="510"/>
      <c r="N651" s="510"/>
    </row>
    <row r="652" spans="1:14">
      <c r="A652" s="510"/>
      <c r="B652" s="511"/>
      <c r="C652" s="510"/>
      <c r="D652" s="512"/>
      <c r="E652" s="510"/>
      <c r="F652" s="510"/>
      <c r="G652" s="513"/>
      <c r="H652" s="510"/>
      <c r="I652" s="510"/>
      <c r="J652" s="510"/>
      <c r="K652" s="514"/>
      <c r="L652" s="445"/>
      <c r="M652" s="510"/>
      <c r="N652" s="510"/>
    </row>
    <row r="653" spans="1:14">
      <c r="A653" s="510"/>
      <c r="B653" s="511"/>
      <c r="C653" s="510"/>
      <c r="D653" s="512"/>
      <c r="E653" s="510"/>
      <c r="F653" s="510"/>
      <c r="G653" s="513"/>
      <c r="H653" s="510"/>
      <c r="I653" s="510"/>
      <c r="J653" s="510"/>
      <c r="K653" s="514"/>
      <c r="L653" s="445"/>
      <c r="M653" s="510"/>
      <c r="N653" s="510"/>
    </row>
    <row r="654" spans="1:14">
      <c r="A654" s="510"/>
      <c r="B654" s="511"/>
      <c r="C654" s="510"/>
      <c r="D654" s="512"/>
      <c r="E654" s="510"/>
      <c r="F654" s="510"/>
      <c r="G654" s="513"/>
      <c r="H654" s="510"/>
      <c r="I654" s="510"/>
      <c r="J654" s="510"/>
      <c r="K654" s="514"/>
      <c r="L654" s="445"/>
      <c r="M654" s="510"/>
      <c r="N654" s="510"/>
    </row>
    <row r="655" spans="1:14">
      <c r="A655" s="510"/>
      <c r="B655" s="511"/>
      <c r="C655" s="510"/>
      <c r="D655" s="512"/>
      <c r="E655" s="510"/>
      <c r="F655" s="510"/>
      <c r="G655" s="513"/>
      <c r="H655" s="510"/>
      <c r="I655" s="510"/>
      <c r="J655" s="510"/>
      <c r="K655" s="514"/>
      <c r="L655" s="445"/>
      <c r="M655" s="510"/>
      <c r="N655" s="510"/>
    </row>
    <row r="656" spans="1:14">
      <c r="A656" s="510"/>
      <c r="B656" s="511"/>
      <c r="C656" s="510"/>
      <c r="D656" s="512"/>
      <c r="E656" s="510"/>
      <c r="F656" s="510"/>
      <c r="G656" s="513"/>
      <c r="H656" s="510"/>
      <c r="I656" s="510"/>
      <c r="J656" s="510"/>
      <c r="K656" s="514"/>
      <c r="L656" s="445"/>
      <c r="M656" s="510"/>
      <c r="N656" s="510"/>
    </row>
    <row r="657" spans="1:14">
      <c r="A657" s="510"/>
      <c r="B657" s="511"/>
      <c r="C657" s="510"/>
      <c r="D657" s="512"/>
      <c r="E657" s="510"/>
      <c r="F657" s="510"/>
      <c r="G657" s="513"/>
      <c r="H657" s="510"/>
      <c r="I657" s="510"/>
      <c r="J657" s="510"/>
      <c r="K657" s="514"/>
      <c r="L657" s="445"/>
      <c r="M657" s="510"/>
      <c r="N657" s="510"/>
    </row>
    <row r="658" spans="1:14">
      <c r="A658" s="510"/>
      <c r="B658" s="511"/>
      <c r="C658" s="510"/>
      <c r="D658" s="512"/>
      <c r="E658" s="510"/>
      <c r="F658" s="510"/>
      <c r="G658" s="513"/>
      <c r="H658" s="510"/>
      <c r="I658" s="510"/>
      <c r="J658" s="510"/>
      <c r="K658" s="514"/>
      <c r="L658" s="445"/>
      <c r="M658" s="510"/>
      <c r="N658" s="510"/>
    </row>
    <row r="659" spans="1:14">
      <c r="A659" s="510"/>
      <c r="B659" s="511"/>
      <c r="C659" s="510"/>
      <c r="D659" s="512"/>
      <c r="E659" s="510"/>
      <c r="F659" s="510"/>
      <c r="G659" s="513"/>
      <c r="H659" s="510"/>
      <c r="I659" s="510"/>
      <c r="J659" s="510"/>
      <c r="K659" s="514"/>
      <c r="L659" s="445"/>
      <c r="M659" s="510"/>
      <c r="N659" s="510"/>
    </row>
    <row r="660" spans="1:14">
      <c r="A660" s="510"/>
      <c r="B660" s="511"/>
      <c r="C660" s="510"/>
      <c r="D660" s="512"/>
      <c r="E660" s="510"/>
      <c r="F660" s="510"/>
      <c r="G660" s="513"/>
      <c r="H660" s="510"/>
      <c r="I660" s="510"/>
      <c r="J660" s="510"/>
      <c r="K660" s="514"/>
      <c r="L660" s="445"/>
      <c r="M660" s="510"/>
      <c r="N660" s="510"/>
    </row>
    <row r="661" spans="1:14">
      <c r="A661" s="510"/>
      <c r="B661" s="511"/>
      <c r="C661" s="510"/>
      <c r="D661" s="512"/>
      <c r="E661" s="510"/>
      <c r="F661" s="510"/>
      <c r="G661" s="513"/>
      <c r="H661" s="510"/>
      <c r="I661" s="510"/>
      <c r="J661" s="510"/>
      <c r="K661" s="514"/>
      <c r="L661" s="445"/>
      <c r="M661" s="510"/>
      <c r="N661" s="510"/>
    </row>
    <row r="662" spans="1:14">
      <c r="A662" s="510"/>
      <c r="B662" s="511"/>
      <c r="C662" s="510"/>
      <c r="D662" s="512"/>
      <c r="E662" s="510"/>
      <c r="F662" s="510"/>
      <c r="G662" s="513"/>
      <c r="H662" s="510"/>
      <c r="I662" s="510"/>
      <c r="J662" s="510"/>
      <c r="K662" s="514"/>
      <c r="L662" s="445"/>
      <c r="M662" s="510"/>
      <c r="N662" s="510"/>
    </row>
    <row r="663" spans="1:14">
      <c r="A663" s="510"/>
      <c r="B663" s="511"/>
      <c r="C663" s="510"/>
      <c r="D663" s="512"/>
      <c r="E663" s="510"/>
      <c r="F663" s="510"/>
      <c r="G663" s="513"/>
      <c r="H663" s="510"/>
      <c r="I663" s="510"/>
      <c r="J663" s="510"/>
      <c r="K663" s="514"/>
      <c r="L663" s="445"/>
      <c r="M663" s="510"/>
      <c r="N663" s="510"/>
    </row>
    <row r="664" spans="1:14">
      <c r="A664" s="510"/>
      <c r="B664" s="511"/>
      <c r="C664" s="510"/>
      <c r="D664" s="512"/>
      <c r="E664" s="510"/>
      <c r="F664" s="510"/>
      <c r="G664" s="513"/>
      <c r="H664" s="510"/>
      <c r="I664" s="510"/>
      <c r="J664" s="510"/>
      <c r="K664" s="514"/>
      <c r="L664" s="445"/>
      <c r="M664" s="510"/>
      <c r="N664" s="510"/>
    </row>
    <row r="665" spans="1:14">
      <c r="A665" s="510"/>
      <c r="B665" s="511"/>
      <c r="C665" s="510"/>
      <c r="D665" s="512"/>
      <c r="E665" s="510"/>
      <c r="F665" s="510"/>
      <c r="G665" s="513"/>
      <c r="H665" s="510"/>
      <c r="I665" s="510"/>
      <c r="J665" s="510"/>
      <c r="K665" s="514"/>
      <c r="L665" s="445"/>
      <c r="M665" s="510"/>
      <c r="N665" s="510"/>
    </row>
    <row r="666" spans="1:14">
      <c r="A666" s="510"/>
      <c r="B666" s="511"/>
      <c r="C666" s="510"/>
      <c r="D666" s="512"/>
      <c r="E666" s="510"/>
      <c r="F666" s="510"/>
      <c r="G666" s="513"/>
      <c r="H666" s="510"/>
      <c r="I666" s="510"/>
      <c r="J666" s="510"/>
      <c r="K666" s="514"/>
      <c r="L666" s="445"/>
      <c r="M666" s="510"/>
      <c r="N666" s="510"/>
    </row>
    <row r="667" spans="1:14">
      <c r="A667" s="510"/>
      <c r="B667" s="511"/>
      <c r="C667" s="510"/>
      <c r="D667" s="512"/>
      <c r="E667" s="510"/>
      <c r="F667" s="510"/>
      <c r="G667" s="513"/>
      <c r="H667" s="510"/>
      <c r="I667" s="510"/>
      <c r="J667" s="510"/>
      <c r="K667" s="514"/>
      <c r="L667" s="445"/>
      <c r="M667" s="510"/>
      <c r="N667" s="510"/>
    </row>
    <row r="668" spans="1:14">
      <c r="A668" s="510"/>
      <c r="B668" s="511"/>
      <c r="C668" s="510"/>
      <c r="D668" s="512"/>
      <c r="E668" s="510"/>
      <c r="F668" s="510"/>
      <c r="G668" s="513"/>
      <c r="H668" s="510"/>
      <c r="I668" s="510"/>
      <c r="J668" s="510"/>
      <c r="K668" s="514"/>
      <c r="L668" s="445"/>
      <c r="M668" s="510"/>
      <c r="N668" s="510"/>
    </row>
    <row r="669" spans="1:14">
      <c r="A669" s="510"/>
      <c r="B669" s="511"/>
      <c r="C669" s="510"/>
      <c r="D669" s="512"/>
      <c r="E669" s="510"/>
      <c r="F669" s="510"/>
      <c r="G669" s="513"/>
      <c r="H669" s="510"/>
      <c r="I669" s="510"/>
      <c r="J669" s="510"/>
      <c r="K669" s="514"/>
      <c r="L669" s="445"/>
      <c r="M669" s="510"/>
      <c r="N669" s="510"/>
    </row>
    <row r="670" spans="1:14">
      <c r="A670" s="510"/>
      <c r="B670" s="511"/>
      <c r="C670" s="510"/>
      <c r="D670" s="512"/>
      <c r="E670" s="510"/>
      <c r="F670" s="510"/>
      <c r="G670" s="513"/>
      <c r="H670" s="510"/>
      <c r="I670" s="510"/>
      <c r="J670" s="510"/>
      <c r="K670" s="514"/>
      <c r="L670" s="445"/>
      <c r="M670" s="510"/>
      <c r="N670" s="510"/>
    </row>
    <row r="671" spans="1:14">
      <c r="A671" s="510"/>
      <c r="B671" s="511"/>
      <c r="C671" s="510"/>
      <c r="D671" s="512"/>
      <c r="E671" s="510"/>
      <c r="F671" s="510"/>
      <c r="G671" s="513"/>
      <c r="H671" s="510"/>
      <c r="I671" s="510"/>
      <c r="J671" s="510"/>
      <c r="K671" s="514"/>
      <c r="L671" s="445"/>
      <c r="M671" s="510"/>
      <c r="N671" s="510"/>
    </row>
    <row r="672" spans="1:14">
      <c r="A672" s="510"/>
      <c r="B672" s="511"/>
      <c r="C672" s="510"/>
      <c r="D672" s="512"/>
      <c r="E672" s="510"/>
      <c r="F672" s="510"/>
      <c r="G672" s="513"/>
      <c r="H672" s="510"/>
      <c r="I672" s="510"/>
      <c r="J672" s="510"/>
      <c r="K672" s="514"/>
      <c r="L672" s="445"/>
      <c r="M672" s="510"/>
      <c r="N672" s="510"/>
    </row>
    <row r="673" spans="1:14">
      <c r="A673" s="510"/>
      <c r="B673" s="511"/>
      <c r="C673" s="510"/>
      <c r="D673" s="512"/>
      <c r="E673" s="510"/>
      <c r="F673" s="510"/>
      <c r="G673" s="513"/>
      <c r="H673" s="510"/>
      <c r="I673" s="510"/>
      <c r="J673" s="510"/>
      <c r="K673" s="514"/>
      <c r="L673" s="445"/>
      <c r="M673" s="510"/>
      <c r="N673" s="510"/>
    </row>
    <row r="674" spans="1:14">
      <c r="A674" s="510"/>
      <c r="B674" s="511"/>
      <c r="C674" s="510"/>
      <c r="D674" s="512"/>
      <c r="E674" s="510"/>
      <c r="F674" s="510"/>
      <c r="G674" s="513"/>
      <c r="H674" s="510"/>
      <c r="I674" s="510"/>
      <c r="J674" s="510"/>
      <c r="K674" s="514"/>
      <c r="L674" s="445"/>
      <c r="M674" s="510"/>
      <c r="N674" s="510"/>
    </row>
    <row r="675" spans="1:14">
      <c r="A675" s="510"/>
      <c r="B675" s="511"/>
      <c r="C675" s="510"/>
      <c r="D675" s="512"/>
      <c r="E675" s="510"/>
      <c r="F675" s="510"/>
      <c r="G675" s="513"/>
      <c r="H675" s="510"/>
      <c r="I675" s="510"/>
      <c r="J675" s="510"/>
      <c r="K675" s="514"/>
      <c r="L675" s="445"/>
      <c r="M675" s="510"/>
      <c r="N675" s="510"/>
    </row>
    <row r="676" spans="1:14">
      <c r="A676" s="510"/>
      <c r="B676" s="511"/>
      <c r="C676" s="510"/>
      <c r="D676" s="512"/>
      <c r="E676" s="510"/>
      <c r="F676" s="510"/>
      <c r="G676" s="513"/>
      <c r="H676" s="510"/>
      <c r="I676" s="510"/>
      <c r="J676" s="510"/>
      <c r="K676" s="514"/>
      <c r="L676" s="445"/>
      <c r="M676" s="510"/>
      <c r="N676" s="510"/>
    </row>
    <row r="677" spans="1:14">
      <c r="A677" s="510"/>
      <c r="B677" s="511"/>
      <c r="C677" s="510"/>
      <c r="D677" s="512"/>
      <c r="E677" s="510"/>
      <c r="F677" s="510"/>
      <c r="G677" s="513"/>
      <c r="H677" s="510"/>
      <c r="I677" s="510"/>
      <c r="J677" s="510"/>
      <c r="K677" s="514"/>
      <c r="L677" s="445"/>
      <c r="M677" s="510"/>
      <c r="N677" s="510"/>
    </row>
    <row r="678" spans="1:14">
      <c r="A678" s="510"/>
      <c r="B678" s="511"/>
      <c r="C678" s="510"/>
      <c r="D678" s="512"/>
      <c r="E678" s="510"/>
      <c r="F678" s="510"/>
      <c r="G678" s="513"/>
      <c r="H678" s="510"/>
      <c r="I678" s="510"/>
      <c r="J678" s="510"/>
      <c r="K678" s="514"/>
      <c r="L678" s="445"/>
      <c r="M678" s="510"/>
      <c r="N678" s="510"/>
    </row>
    <row r="679" spans="1:14">
      <c r="A679" s="510"/>
      <c r="B679" s="511"/>
      <c r="C679" s="510"/>
      <c r="D679" s="512"/>
      <c r="E679" s="510"/>
      <c r="F679" s="510"/>
      <c r="G679" s="513"/>
      <c r="H679" s="510"/>
      <c r="I679" s="510"/>
      <c r="J679" s="510"/>
      <c r="K679" s="514"/>
      <c r="L679" s="445"/>
      <c r="M679" s="510"/>
      <c r="N679" s="510"/>
    </row>
    <row r="680" spans="1:14">
      <c r="A680" s="510"/>
      <c r="B680" s="511"/>
      <c r="C680" s="510"/>
      <c r="D680" s="512"/>
      <c r="E680" s="510"/>
      <c r="F680" s="510"/>
      <c r="G680" s="513"/>
      <c r="H680" s="510"/>
      <c r="I680" s="510"/>
      <c r="J680" s="510"/>
      <c r="K680" s="514"/>
      <c r="L680" s="445"/>
      <c r="M680" s="510"/>
      <c r="N680" s="510"/>
    </row>
    <row r="681" spans="1:14">
      <c r="A681" s="510"/>
      <c r="B681" s="511"/>
      <c r="C681" s="510"/>
      <c r="D681" s="512"/>
      <c r="E681" s="510"/>
      <c r="F681" s="510"/>
      <c r="G681" s="513"/>
      <c r="H681" s="510"/>
      <c r="I681" s="510"/>
      <c r="J681" s="510"/>
      <c r="K681" s="514"/>
      <c r="L681" s="445"/>
      <c r="M681" s="510"/>
      <c r="N681" s="510"/>
    </row>
    <row r="682" spans="1:14">
      <c r="A682" s="510"/>
      <c r="B682" s="511"/>
      <c r="C682" s="510"/>
      <c r="D682" s="512"/>
      <c r="E682" s="510"/>
      <c r="F682" s="510"/>
      <c r="G682" s="513"/>
      <c r="H682" s="510"/>
      <c r="I682" s="510"/>
      <c r="J682" s="510"/>
      <c r="K682" s="514"/>
      <c r="L682" s="445"/>
      <c r="M682" s="510"/>
      <c r="N682" s="510"/>
    </row>
    <row r="683" spans="1:14">
      <c r="A683" s="510"/>
      <c r="B683" s="511"/>
      <c r="C683" s="510"/>
      <c r="D683" s="512"/>
      <c r="E683" s="510"/>
      <c r="F683" s="510"/>
      <c r="G683" s="513"/>
      <c r="H683" s="510"/>
      <c r="I683" s="510"/>
      <c r="J683" s="510"/>
      <c r="K683" s="514"/>
      <c r="L683" s="445"/>
      <c r="M683" s="510"/>
      <c r="N683" s="510"/>
    </row>
    <row r="684" spans="1:14">
      <c r="A684" s="510"/>
      <c r="B684" s="511"/>
      <c r="C684" s="510"/>
      <c r="D684" s="512"/>
      <c r="E684" s="510"/>
      <c r="F684" s="510"/>
      <c r="G684" s="513"/>
      <c r="H684" s="510"/>
      <c r="I684" s="510"/>
      <c r="J684" s="510"/>
      <c r="K684" s="514"/>
      <c r="L684" s="445"/>
      <c r="M684" s="510"/>
      <c r="N684" s="510"/>
    </row>
    <row r="685" spans="1:14">
      <c r="A685" s="510"/>
      <c r="B685" s="511"/>
      <c r="C685" s="510"/>
      <c r="D685" s="512"/>
      <c r="E685" s="510"/>
      <c r="F685" s="510"/>
      <c r="G685" s="513"/>
      <c r="H685" s="510"/>
      <c r="I685" s="510"/>
      <c r="J685" s="510"/>
      <c r="K685" s="514"/>
      <c r="L685" s="445"/>
      <c r="M685" s="510"/>
      <c r="N685" s="510"/>
    </row>
    <row r="686" spans="1:14">
      <c r="A686" s="510"/>
      <c r="B686" s="511"/>
      <c r="C686" s="510"/>
      <c r="D686" s="512"/>
      <c r="E686" s="510"/>
      <c r="F686" s="510"/>
      <c r="G686" s="513"/>
      <c r="H686" s="510"/>
      <c r="I686" s="510"/>
      <c r="J686" s="510"/>
      <c r="K686" s="514"/>
      <c r="L686" s="445"/>
      <c r="M686" s="510"/>
      <c r="N686" s="510"/>
    </row>
    <row r="687" spans="1:14">
      <c r="A687" s="510"/>
      <c r="B687" s="511"/>
      <c r="C687" s="510"/>
      <c r="D687" s="512"/>
      <c r="E687" s="510"/>
      <c r="F687" s="510"/>
      <c r="G687" s="513"/>
      <c r="H687" s="510"/>
      <c r="I687" s="510"/>
      <c r="J687" s="510"/>
      <c r="K687" s="514"/>
      <c r="L687" s="445"/>
      <c r="M687" s="510"/>
      <c r="N687" s="510"/>
    </row>
    <row r="688" spans="1:14">
      <c r="A688" s="510"/>
      <c r="B688" s="511"/>
      <c r="C688" s="510"/>
      <c r="D688" s="512"/>
      <c r="E688" s="510"/>
      <c r="F688" s="510"/>
      <c r="G688" s="513"/>
      <c r="H688" s="510"/>
      <c r="I688" s="510"/>
      <c r="J688" s="510"/>
      <c r="K688" s="514"/>
      <c r="L688" s="445"/>
      <c r="M688" s="510"/>
      <c r="N688" s="510"/>
    </row>
    <row r="689" spans="1:14">
      <c r="A689" s="510"/>
      <c r="B689" s="511"/>
      <c r="C689" s="510"/>
      <c r="D689" s="512"/>
      <c r="E689" s="510"/>
      <c r="F689" s="510"/>
      <c r="G689" s="513"/>
      <c r="H689" s="510"/>
      <c r="I689" s="510"/>
      <c r="J689" s="510"/>
      <c r="K689" s="514"/>
      <c r="L689" s="445"/>
      <c r="M689" s="510"/>
      <c r="N689" s="510"/>
    </row>
    <row r="690" spans="1:14">
      <c r="A690" s="510"/>
      <c r="B690" s="511"/>
      <c r="C690" s="510"/>
      <c r="D690" s="512"/>
      <c r="E690" s="510"/>
      <c r="F690" s="510"/>
      <c r="G690" s="513"/>
      <c r="H690" s="510"/>
      <c r="I690" s="510"/>
      <c r="J690" s="510"/>
      <c r="K690" s="514"/>
      <c r="L690" s="445"/>
      <c r="M690" s="510"/>
      <c r="N690" s="510"/>
    </row>
    <row r="691" spans="1:14">
      <c r="A691" s="510"/>
      <c r="B691" s="511"/>
      <c r="C691" s="510"/>
      <c r="D691" s="512"/>
      <c r="E691" s="510"/>
      <c r="F691" s="510"/>
      <c r="G691" s="513"/>
      <c r="H691" s="510"/>
      <c r="I691" s="510"/>
      <c r="J691" s="510"/>
      <c r="K691" s="514"/>
      <c r="L691" s="445"/>
      <c r="M691" s="510"/>
      <c r="N691" s="510"/>
    </row>
    <row r="692" spans="1:14">
      <c r="A692" s="510"/>
      <c r="B692" s="511"/>
      <c r="C692" s="510"/>
      <c r="D692" s="512"/>
      <c r="E692" s="510"/>
      <c r="F692" s="510"/>
      <c r="G692" s="513"/>
      <c r="H692" s="510"/>
      <c r="I692" s="510"/>
      <c r="J692" s="510"/>
      <c r="K692" s="514"/>
      <c r="L692" s="445"/>
      <c r="M692" s="510"/>
      <c r="N692" s="510"/>
    </row>
    <row r="693" spans="1:14">
      <c r="A693" s="510"/>
      <c r="B693" s="511"/>
      <c r="C693" s="510"/>
      <c r="D693" s="512"/>
      <c r="E693" s="510"/>
      <c r="F693" s="510"/>
      <c r="G693" s="513"/>
      <c r="H693" s="510"/>
      <c r="I693" s="510"/>
      <c r="J693" s="510"/>
      <c r="K693" s="514"/>
      <c r="L693" s="445"/>
      <c r="M693" s="510"/>
      <c r="N693" s="510"/>
    </row>
    <row r="694" spans="1:14">
      <c r="A694" s="510"/>
      <c r="B694" s="511"/>
      <c r="C694" s="510"/>
      <c r="D694" s="512"/>
      <c r="E694" s="510"/>
      <c r="F694" s="510"/>
      <c r="G694" s="513"/>
      <c r="H694" s="510"/>
      <c r="I694" s="510"/>
      <c r="J694" s="510"/>
      <c r="K694" s="514"/>
      <c r="L694" s="445"/>
      <c r="M694" s="510"/>
      <c r="N694" s="510"/>
    </row>
    <row r="695" spans="1:14">
      <c r="A695" s="510"/>
      <c r="B695" s="511"/>
      <c r="C695" s="510"/>
      <c r="D695" s="512"/>
      <c r="E695" s="510"/>
      <c r="F695" s="510"/>
      <c r="G695" s="513"/>
      <c r="H695" s="510"/>
      <c r="I695" s="510"/>
      <c r="J695" s="510"/>
      <c r="K695" s="514"/>
      <c r="L695" s="445"/>
      <c r="M695" s="510"/>
      <c r="N695" s="510"/>
    </row>
    <row r="696" spans="1:14">
      <c r="A696" s="510"/>
      <c r="B696" s="511"/>
      <c r="C696" s="510"/>
      <c r="D696" s="512"/>
      <c r="E696" s="510"/>
      <c r="F696" s="510"/>
      <c r="G696" s="513"/>
      <c r="H696" s="510"/>
      <c r="I696" s="510"/>
      <c r="J696" s="510"/>
      <c r="K696" s="514"/>
      <c r="L696" s="445"/>
      <c r="M696" s="510"/>
      <c r="N696" s="510"/>
    </row>
    <row r="697" spans="1:14">
      <c r="A697" s="510"/>
      <c r="B697" s="511"/>
      <c r="C697" s="510"/>
      <c r="D697" s="512"/>
      <c r="E697" s="510"/>
      <c r="F697" s="510"/>
      <c r="G697" s="513"/>
      <c r="H697" s="510"/>
      <c r="I697" s="510"/>
      <c r="J697" s="510"/>
      <c r="K697" s="514"/>
      <c r="L697" s="445"/>
      <c r="M697" s="510"/>
      <c r="N697" s="510"/>
    </row>
    <row r="698" spans="1:14">
      <c r="A698" s="510"/>
      <c r="B698" s="511"/>
      <c r="C698" s="510"/>
      <c r="D698" s="512"/>
      <c r="E698" s="510"/>
      <c r="F698" s="510"/>
      <c r="G698" s="513"/>
      <c r="H698" s="510"/>
      <c r="I698" s="510"/>
      <c r="J698" s="510"/>
      <c r="K698" s="514"/>
      <c r="L698" s="445"/>
      <c r="M698" s="510"/>
      <c r="N698" s="510"/>
    </row>
    <row r="699" spans="1:14">
      <c r="A699" s="510"/>
      <c r="B699" s="511"/>
      <c r="C699" s="510"/>
      <c r="D699" s="512"/>
      <c r="E699" s="510"/>
      <c r="F699" s="510"/>
      <c r="G699" s="513"/>
      <c r="H699" s="510"/>
      <c r="I699" s="510"/>
      <c r="J699" s="510"/>
      <c r="K699" s="514"/>
      <c r="L699" s="445"/>
      <c r="M699" s="510"/>
      <c r="N699" s="510"/>
    </row>
    <row r="700" spans="1:14">
      <c r="A700" s="510"/>
      <c r="B700" s="511"/>
      <c r="C700" s="510"/>
      <c r="D700" s="512"/>
      <c r="E700" s="510"/>
      <c r="F700" s="510"/>
      <c r="G700" s="513"/>
      <c r="H700" s="510"/>
      <c r="I700" s="510"/>
      <c r="J700" s="510"/>
      <c r="K700" s="514"/>
      <c r="L700" s="445"/>
      <c r="M700" s="510"/>
      <c r="N700" s="510"/>
    </row>
    <row r="701" spans="1:14">
      <c r="A701" s="510"/>
      <c r="B701" s="511"/>
      <c r="C701" s="510"/>
      <c r="D701" s="512"/>
      <c r="E701" s="510"/>
      <c r="F701" s="510"/>
      <c r="G701" s="513"/>
      <c r="H701" s="510"/>
      <c r="I701" s="510"/>
      <c r="J701" s="510"/>
      <c r="K701" s="514"/>
      <c r="L701" s="445"/>
      <c r="M701" s="510"/>
      <c r="N701" s="510"/>
    </row>
    <row r="702" spans="1:14">
      <c r="A702" s="510"/>
      <c r="B702" s="511"/>
      <c r="C702" s="510"/>
      <c r="D702" s="512"/>
      <c r="E702" s="510"/>
      <c r="F702" s="510"/>
      <c r="G702" s="513"/>
      <c r="H702" s="510"/>
      <c r="I702" s="510"/>
      <c r="J702" s="510"/>
      <c r="K702" s="514"/>
      <c r="L702" s="445"/>
      <c r="M702" s="510"/>
      <c r="N702" s="510"/>
    </row>
    <row r="703" spans="1:14">
      <c r="A703" s="510"/>
      <c r="B703" s="511"/>
      <c r="C703" s="510"/>
      <c r="D703" s="512"/>
      <c r="E703" s="510"/>
      <c r="F703" s="510"/>
      <c r="G703" s="513"/>
      <c r="H703" s="510"/>
      <c r="I703" s="510"/>
      <c r="J703" s="510"/>
      <c r="K703" s="514"/>
      <c r="L703" s="445"/>
      <c r="M703" s="510"/>
      <c r="N703" s="510"/>
    </row>
    <row r="704" spans="1:14">
      <c r="A704" s="510"/>
      <c r="B704" s="511"/>
      <c r="C704" s="510"/>
      <c r="D704" s="512"/>
      <c r="E704" s="510"/>
      <c r="F704" s="510"/>
      <c r="G704" s="513"/>
      <c r="H704" s="510"/>
      <c r="I704" s="510"/>
      <c r="J704" s="510"/>
      <c r="K704" s="514"/>
      <c r="L704" s="445"/>
      <c r="M704" s="510"/>
      <c r="N704" s="510"/>
    </row>
    <row r="705" spans="1:14">
      <c r="A705" s="510"/>
      <c r="B705" s="511"/>
      <c r="C705" s="510"/>
      <c r="D705" s="512"/>
      <c r="E705" s="510"/>
      <c r="F705" s="510"/>
      <c r="G705" s="513"/>
      <c r="H705" s="510"/>
      <c r="I705" s="510"/>
      <c r="J705" s="510"/>
      <c r="K705" s="514"/>
      <c r="L705" s="445"/>
      <c r="M705" s="510"/>
      <c r="N705" s="510"/>
    </row>
    <row r="706" spans="1:14">
      <c r="A706" s="510"/>
      <c r="B706" s="511"/>
      <c r="C706" s="510"/>
      <c r="D706" s="512"/>
      <c r="E706" s="510"/>
      <c r="F706" s="510"/>
      <c r="G706" s="513"/>
      <c r="H706" s="510"/>
      <c r="I706" s="510"/>
      <c r="J706" s="510"/>
      <c r="K706" s="514"/>
      <c r="L706" s="445"/>
      <c r="M706" s="510"/>
      <c r="N706" s="510"/>
    </row>
    <row r="707" spans="1:14">
      <c r="A707" s="510"/>
      <c r="B707" s="511"/>
      <c r="C707" s="510"/>
      <c r="D707" s="512"/>
      <c r="E707" s="510"/>
      <c r="F707" s="510"/>
      <c r="G707" s="513"/>
      <c r="H707" s="510"/>
      <c r="I707" s="510"/>
      <c r="J707" s="510"/>
      <c r="K707" s="514"/>
      <c r="L707" s="445"/>
      <c r="M707" s="510"/>
      <c r="N707" s="510"/>
    </row>
    <row r="708" spans="1:14">
      <c r="A708" s="510"/>
      <c r="B708" s="511"/>
      <c r="C708" s="510"/>
      <c r="D708" s="512"/>
      <c r="E708" s="510"/>
      <c r="F708" s="510"/>
      <c r="G708" s="513"/>
      <c r="H708" s="510"/>
      <c r="I708" s="510"/>
      <c r="J708" s="510"/>
      <c r="K708" s="514"/>
      <c r="L708" s="445"/>
      <c r="M708" s="510"/>
      <c r="N708" s="510"/>
    </row>
    <row r="709" spans="1:14">
      <c r="A709" s="510"/>
      <c r="B709" s="511"/>
      <c r="C709" s="510"/>
      <c r="D709" s="512"/>
      <c r="E709" s="510"/>
      <c r="F709" s="510"/>
      <c r="G709" s="513"/>
      <c r="H709" s="510"/>
      <c r="I709" s="510"/>
      <c r="J709" s="510"/>
      <c r="K709" s="514"/>
      <c r="L709" s="445"/>
      <c r="M709" s="510"/>
      <c r="N709" s="510"/>
    </row>
    <row r="710" spans="1:14">
      <c r="A710" s="510"/>
      <c r="B710" s="511"/>
      <c r="C710" s="510"/>
      <c r="D710" s="512"/>
      <c r="E710" s="510"/>
      <c r="F710" s="510"/>
      <c r="G710" s="513"/>
      <c r="H710" s="510"/>
      <c r="I710" s="510"/>
      <c r="J710" s="510"/>
      <c r="K710" s="514"/>
      <c r="L710" s="445"/>
      <c r="M710" s="510"/>
      <c r="N710" s="510"/>
    </row>
    <row r="711" spans="1:14">
      <c r="A711" s="510"/>
      <c r="B711" s="511"/>
      <c r="C711" s="510"/>
      <c r="D711" s="512"/>
      <c r="E711" s="510"/>
      <c r="F711" s="510"/>
      <c r="G711" s="513"/>
      <c r="H711" s="510"/>
      <c r="I711" s="510"/>
      <c r="J711" s="510"/>
      <c r="K711" s="514"/>
      <c r="L711" s="445"/>
      <c r="M711" s="510"/>
      <c r="N711" s="510"/>
    </row>
    <row r="712" spans="1:14">
      <c r="A712" s="510"/>
      <c r="B712" s="511"/>
      <c r="C712" s="510"/>
      <c r="D712" s="512"/>
      <c r="E712" s="510"/>
      <c r="F712" s="510"/>
      <c r="G712" s="513"/>
      <c r="H712" s="510"/>
      <c r="I712" s="510"/>
      <c r="J712" s="510"/>
      <c r="K712" s="514"/>
      <c r="L712" s="445"/>
      <c r="M712" s="510"/>
      <c r="N712" s="510"/>
    </row>
    <row r="713" spans="1:14">
      <c r="A713" s="510"/>
      <c r="B713" s="511"/>
      <c r="C713" s="510"/>
      <c r="D713" s="512"/>
      <c r="E713" s="510"/>
      <c r="F713" s="510"/>
      <c r="G713" s="513"/>
      <c r="H713" s="510"/>
      <c r="I713" s="510"/>
      <c r="J713" s="510"/>
      <c r="K713" s="514"/>
      <c r="L713" s="445"/>
      <c r="M713" s="510"/>
      <c r="N713" s="510"/>
    </row>
    <row r="714" spans="1:14">
      <c r="A714" s="510"/>
      <c r="B714" s="511"/>
      <c r="C714" s="510"/>
      <c r="D714" s="512"/>
      <c r="E714" s="510"/>
      <c r="F714" s="510"/>
      <c r="G714" s="513"/>
      <c r="H714" s="510"/>
      <c r="I714" s="510"/>
      <c r="J714" s="510"/>
      <c r="K714" s="514"/>
      <c r="L714" s="445"/>
      <c r="M714" s="510"/>
      <c r="N714" s="510"/>
    </row>
    <row r="715" spans="1:14">
      <c r="A715" s="510"/>
      <c r="B715" s="511"/>
      <c r="C715" s="510"/>
      <c r="D715" s="512"/>
      <c r="E715" s="510"/>
      <c r="F715" s="510"/>
      <c r="G715" s="513"/>
      <c r="H715" s="510"/>
      <c r="I715" s="510"/>
      <c r="J715" s="510"/>
      <c r="K715" s="514"/>
      <c r="L715" s="445"/>
      <c r="M715" s="510"/>
      <c r="N715" s="510"/>
    </row>
    <row r="716" spans="1:14">
      <c r="A716" s="510"/>
      <c r="B716" s="511"/>
      <c r="C716" s="510"/>
      <c r="D716" s="512"/>
      <c r="E716" s="510"/>
      <c r="F716" s="510"/>
      <c r="G716" s="513"/>
      <c r="H716" s="510"/>
      <c r="I716" s="510"/>
      <c r="J716" s="510"/>
      <c r="K716" s="514"/>
      <c r="L716" s="445"/>
      <c r="M716" s="510"/>
      <c r="N716" s="510"/>
    </row>
    <row r="717" spans="1:14">
      <c r="A717" s="510"/>
      <c r="B717" s="511"/>
      <c r="C717" s="510"/>
      <c r="D717" s="512"/>
      <c r="E717" s="510"/>
      <c r="F717" s="510"/>
      <c r="G717" s="513"/>
      <c r="H717" s="510"/>
      <c r="I717" s="510"/>
      <c r="J717" s="510"/>
      <c r="K717" s="514"/>
      <c r="L717" s="445"/>
      <c r="M717" s="510"/>
      <c r="N717" s="510"/>
    </row>
    <row r="718" spans="1:14">
      <c r="A718" s="510"/>
      <c r="B718" s="511"/>
      <c r="C718" s="510"/>
      <c r="D718" s="512"/>
      <c r="E718" s="510"/>
      <c r="F718" s="510"/>
      <c r="G718" s="513"/>
      <c r="H718" s="510"/>
      <c r="I718" s="510"/>
      <c r="J718" s="510"/>
      <c r="K718" s="514"/>
      <c r="L718" s="445"/>
      <c r="M718" s="510"/>
      <c r="N718" s="510"/>
    </row>
    <row r="719" spans="1:14">
      <c r="A719" s="510"/>
      <c r="B719" s="511"/>
      <c r="C719" s="510"/>
      <c r="D719" s="512"/>
      <c r="E719" s="510"/>
      <c r="F719" s="510"/>
      <c r="G719" s="513"/>
      <c r="H719" s="510"/>
      <c r="I719" s="510"/>
      <c r="J719" s="510"/>
      <c r="K719" s="514"/>
      <c r="L719" s="445"/>
      <c r="M719" s="510"/>
      <c r="N719" s="510"/>
    </row>
    <row r="720" spans="1:14">
      <c r="A720" s="510"/>
      <c r="B720" s="511"/>
      <c r="C720" s="510"/>
      <c r="D720" s="512"/>
      <c r="E720" s="510"/>
      <c r="F720" s="510"/>
      <c r="G720" s="513"/>
      <c r="H720" s="510"/>
      <c r="I720" s="510"/>
      <c r="J720" s="510"/>
      <c r="K720" s="514"/>
      <c r="L720" s="445"/>
      <c r="M720" s="510"/>
      <c r="N720" s="510"/>
    </row>
    <row r="721" spans="1:14">
      <c r="A721" s="510"/>
      <c r="B721" s="511"/>
      <c r="C721" s="510"/>
      <c r="D721" s="512"/>
      <c r="E721" s="510"/>
      <c r="F721" s="510"/>
      <c r="G721" s="513"/>
      <c r="H721" s="510"/>
      <c r="I721" s="510"/>
      <c r="J721" s="510"/>
      <c r="K721" s="514"/>
      <c r="L721" s="445"/>
      <c r="M721" s="510"/>
      <c r="N721" s="510"/>
    </row>
    <row r="722" spans="1:14">
      <c r="A722" s="510"/>
      <c r="B722" s="511"/>
      <c r="C722" s="510"/>
      <c r="D722" s="512"/>
      <c r="E722" s="510"/>
      <c r="F722" s="510"/>
      <c r="G722" s="513"/>
      <c r="H722" s="510"/>
      <c r="I722" s="510"/>
      <c r="J722" s="510"/>
      <c r="K722" s="514"/>
      <c r="L722" s="445"/>
      <c r="M722" s="510"/>
      <c r="N722" s="510"/>
    </row>
    <row r="723" spans="1:14">
      <c r="A723" s="510"/>
      <c r="B723" s="511"/>
      <c r="C723" s="510"/>
      <c r="D723" s="512"/>
      <c r="E723" s="510"/>
      <c r="F723" s="510"/>
      <c r="G723" s="513"/>
      <c r="H723" s="510"/>
      <c r="I723" s="510"/>
      <c r="J723" s="510"/>
      <c r="K723" s="514"/>
      <c r="L723" s="445"/>
      <c r="M723" s="510"/>
      <c r="N723" s="510"/>
    </row>
    <row r="724" spans="1:14">
      <c r="A724" s="510"/>
      <c r="B724" s="511"/>
      <c r="C724" s="510"/>
      <c r="D724" s="512"/>
      <c r="E724" s="510"/>
      <c r="F724" s="510"/>
      <c r="G724" s="513"/>
      <c r="H724" s="510"/>
      <c r="I724" s="510"/>
      <c r="J724" s="510"/>
      <c r="K724" s="514"/>
      <c r="L724" s="445"/>
      <c r="M724" s="510"/>
      <c r="N724" s="510"/>
    </row>
    <row r="725" spans="1:14">
      <c r="A725" s="510"/>
      <c r="B725" s="511"/>
      <c r="C725" s="510"/>
      <c r="D725" s="512"/>
      <c r="E725" s="510"/>
      <c r="F725" s="510"/>
      <c r="G725" s="513"/>
      <c r="H725" s="510"/>
      <c r="I725" s="510"/>
      <c r="J725" s="510"/>
      <c r="K725" s="514"/>
      <c r="L725" s="445"/>
      <c r="M725" s="510"/>
      <c r="N725" s="510"/>
    </row>
    <row r="726" spans="1:14">
      <c r="A726" s="510"/>
      <c r="B726" s="511"/>
      <c r="C726" s="510"/>
      <c r="D726" s="512"/>
      <c r="E726" s="510"/>
      <c r="F726" s="510"/>
      <c r="G726" s="513"/>
      <c r="H726" s="510"/>
      <c r="I726" s="510"/>
      <c r="J726" s="510"/>
      <c r="K726" s="514"/>
      <c r="L726" s="445"/>
      <c r="M726" s="510"/>
      <c r="N726" s="510"/>
    </row>
    <row r="727" spans="1:14">
      <c r="A727" s="510"/>
      <c r="B727" s="511"/>
      <c r="C727" s="510"/>
      <c r="D727" s="512"/>
      <c r="E727" s="510"/>
      <c r="F727" s="510"/>
      <c r="G727" s="513"/>
      <c r="H727" s="510"/>
      <c r="I727" s="510"/>
      <c r="J727" s="510"/>
      <c r="K727" s="514"/>
      <c r="L727" s="445"/>
      <c r="M727" s="510"/>
      <c r="N727" s="510"/>
    </row>
    <row r="728" spans="1:14">
      <c r="A728" s="510"/>
      <c r="B728" s="511"/>
      <c r="C728" s="510"/>
      <c r="D728" s="512"/>
      <c r="E728" s="510"/>
      <c r="F728" s="510"/>
      <c r="G728" s="513"/>
      <c r="H728" s="510"/>
      <c r="I728" s="510"/>
      <c r="J728" s="510"/>
      <c r="K728" s="514"/>
      <c r="L728" s="445"/>
      <c r="M728" s="510"/>
      <c r="N728" s="510"/>
    </row>
    <row r="729" spans="1:14">
      <c r="A729" s="510"/>
      <c r="B729" s="511"/>
      <c r="C729" s="510"/>
      <c r="D729" s="512"/>
      <c r="E729" s="510"/>
      <c r="F729" s="510"/>
      <c r="G729" s="513"/>
      <c r="H729" s="510"/>
      <c r="I729" s="510"/>
      <c r="J729" s="510"/>
      <c r="K729" s="514"/>
      <c r="L729" s="445"/>
      <c r="M729" s="510"/>
      <c r="N729" s="510"/>
    </row>
    <row r="730" spans="1:14">
      <c r="A730" s="510"/>
      <c r="B730" s="511"/>
      <c r="C730" s="510"/>
      <c r="D730" s="512"/>
      <c r="E730" s="510"/>
      <c r="F730" s="510"/>
      <c r="G730" s="513"/>
      <c r="H730" s="510"/>
      <c r="I730" s="510"/>
      <c r="J730" s="510"/>
      <c r="K730" s="514"/>
      <c r="L730" s="445"/>
      <c r="M730" s="510"/>
      <c r="N730" s="510"/>
    </row>
    <row r="731" spans="1:14">
      <c r="A731" s="510"/>
      <c r="B731" s="511"/>
      <c r="C731" s="510"/>
      <c r="D731" s="512"/>
      <c r="E731" s="510"/>
      <c r="F731" s="510"/>
      <c r="G731" s="513"/>
      <c r="H731" s="510"/>
      <c r="I731" s="510"/>
      <c r="J731" s="510"/>
      <c r="K731" s="514"/>
      <c r="L731" s="445"/>
      <c r="M731" s="510"/>
      <c r="N731" s="510"/>
    </row>
    <row r="732" spans="1:14">
      <c r="A732" s="510"/>
      <c r="B732" s="511"/>
      <c r="C732" s="510"/>
      <c r="D732" s="512"/>
      <c r="E732" s="510"/>
      <c r="F732" s="510"/>
      <c r="G732" s="513"/>
      <c r="H732" s="510"/>
      <c r="I732" s="510"/>
      <c r="J732" s="510"/>
      <c r="K732" s="514"/>
      <c r="L732" s="445"/>
      <c r="M732" s="510"/>
      <c r="N732" s="510"/>
    </row>
    <row r="733" spans="1:14">
      <c r="A733" s="510"/>
      <c r="B733" s="511"/>
      <c r="C733" s="510"/>
      <c r="D733" s="512"/>
      <c r="E733" s="510"/>
      <c r="F733" s="510"/>
      <c r="G733" s="513"/>
      <c r="H733" s="510"/>
      <c r="I733" s="510"/>
      <c r="J733" s="510"/>
      <c r="K733" s="514"/>
      <c r="L733" s="445"/>
      <c r="M733" s="510"/>
      <c r="N733" s="510"/>
    </row>
    <row r="734" spans="1:14">
      <c r="A734" s="510"/>
      <c r="B734" s="511"/>
      <c r="C734" s="510"/>
      <c r="D734" s="512"/>
      <c r="E734" s="510"/>
      <c r="F734" s="510"/>
      <c r="G734" s="513"/>
      <c r="H734" s="510"/>
      <c r="I734" s="510"/>
      <c r="J734" s="510"/>
      <c r="K734" s="514"/>
      <c r="L734" s="445"/>
      <c r="M734" s="510"/>
      <c r="N734" s="510"/>
    </row>
    <row r="735" spans="1:14">
      <c r="A735" s="510"/>
      <c r="B735" s="511"/>
      <c r="C735" s="510"/>
      <c r="D735" s="512"/>
      <c r="E735" s="510"/>
      <c r="F735" s="510"/>
      <c r="G735" s="513"/>
      <c r="H735" s="510"/>
      <c r="I735" s="510"/>
      <c r="J735" s="510"/>
      <c r="K735" s="514"/>
      <c r="L735" s="445"/>
      <c r="M735" s="510"/>
      <c r="N735" s="510"/>
    </row>
    <row r="736" spans="1:14">
      <c r="A736" s="510"/>
      <c r="B736" s="511"/>
      <c r="C736" s="510"/>
      <c r="D736" s="512"/>
      <c r="E736" s="510"/>
      <c r="F736" s="510"/>
      <c r="G736" s="513"/>
      <c r="H736" s="510"/>
      <c r="I736" s="510"/>
      <c r="J736" s="510"/>
      <c r="K736" s="514"/>
      <c r="L736" s="445"/>
      <c r="M736" s="510"/>
      <c r="N736" s="510"/>
    </row>
    <row r="737" spans="1:14">
      <c r="A737" s="510"/>
      <c r="B737" s="511"/>
      <c r="C737" s="510"/>
      <c r="D737" s="512"/>
      <c r="E737" s="510"/>
      <c r="F737" s="510"/>
      <c r="G737" s="513"/>
      <c r="H737" s="510"/>
      <c r="I737" s="510"/>
      <c r="J737" s="510"/>
      <c r="K737" s="514"/>
      <c r="L737" s="445"/>
      <c r="M737" s="510"/>
      <c r="N737" s="510"/>
    </row>
    <row r="738" spans="1:14">
      <c r="A738" s="510"/>
      <c r="B738" s="511"/>
      <c r="C738" s="510"/>
      <c r="D738" s="512"/>
      <c r="E738" s="510"/>
      <c r="F738" s="510"/>
      <c r="G738" s="513"/>
      <c r="H738" s="510"/>
      <c r="I738" s="510"/>
      <c r="J738" s="510"/>
      <c r="K738" s="514"/>
      <c r="L738" s="445"/>
      <c r="M738" s="510"/>
      <c r="N738" s="510"/>
    </row>
    <row r="739" spans="1:14">
      <c r="A739" s="510"/>
      <c r="B739" s="511"/>
      <c r="C739" s="510"/>
      <c r="D739" s="512"/>
      <c r="E739" s="510"/>
      <c r="F739" s="510"/>
      <c r="G739" s="513"/>
      <c r="H739" s="510"/>
      <c r="I739" s="510"/>
      <c r="J739" s="510"/>
      <c r="K739" s="514"/>
      <c r="L739" s="445"/>
      <c r="M739" s="510"/>
      <c r="N739" s="510"/>
    </row>
    <row r="740" spans="1:14">
      <c r="A740" s="510"/>
      <c r="B740" s="511"/>
      <c r="C740" s="510"/>
      <c r="D740" s="512"/>
      <c r="E740" s="510"/>
      <c r="F740" s="510"/>
      <c r="G740" s="513"/>
      <c r="H740" s="510"/>
      <c r="I740" s="510"/>
      <c r="J740" s="510"/>
      <c r="K740" s="514"/>
      <c r="L740" s="445"/>
      <c r="M740" s="510"/>
      <c r="N740" s="510"/>
    </row>
    <row r="741" spans="1:14">
      <c r="A741" s="510"/>
      <c r="B741" s="511"/>
      <c r="C741" s="510"/>
      <c r="D741" s="512"/>
      <c r="E741" s="510"/>
      <c r="F741" s="510"/>
      <c r="G741" s="513"/>
      <c r="H741" s="510"/>
      <c r="I741" s="510"/>
      <c r="J741" s="510"/>
      <c r="K741" s="514"/>
      <c r="L741" s="445"/>
      <c r="M741" s="510"/>
      <c r="N741" s="510"/>
    </row>
    <row r="742" spans="1:14">
      <c r="A742" s="510"/>
      <c r="B742" s="511"/>
      <c r="C742" s="510"/>
      <c r="D742" s="512"/>
      <c r="E742" s="510"/>
      <c r="F742" s="510"/>
      <c r="G742" s="513"/>
      <c r="H742" s="510"/>
      <c r="I742" s="510"/>
      <c r="J742" s="510"/>
      <c r="K742" s="514"/>
      <c r="L742" s="445"/>
      <c r="M742" s="510"/>
      <c r="N742" s="510"/>
    </row>
    <row r="743" spans="1:14">
      <c r="A743" s="510"/>
      <c r="B743" s="511"/>
      <c r="C743" s="510"/>
      <c r="D743" s="512"/>
      <c r="E743" s="510"/>
      <c r="F743" s="510"/>
      <c r="G743" s="513"/>
      <c r="H743" s="510"/>
      <c r="I743" s="510"/>
      <c r="J743" s="510"/>
      <c r="K743" s="514"/>
      <c r="L743" s="445"/>
      <c r="M743" s="510"/>
      <c r="N743" s="510"/>
    </row>
    <row r="744" spans="1:14">
      <c r="A744" s="510"/>
      <c r="B744" s="511"/>
      <c r="C744" s="510"/>
      <c r="D744" s="512"/>
      <c r="E744" s="510"/>
      <c r="F744" s="510"/>
      <c r="G744" s="513"/>
      <c r="H744" s="510"/>
      <c r="I744" s="510"/>
      <c r="J744" s="510"/>
      <c r="K744" s="514"/>
      <c r="L744" s="445"/>
      <c r="M744" s="510"/>
      <c r="N744" s="510"/>
    </row>
    <row r="745" spans="1:14">
      <c r="A745" s="510"/>
      <c r="B745" s="511"/>
      <c r="C745" s="510"/>
      <c r="D745" s="512"/>
      <c r="E745" s="510"/>
      <c r="F745" s="510"/>
      <c r="G745" s="513"/>
      <c r="H745" s="510"/>
      <c r="I745" s="510"/>
      <c r="J745" s="510"/>
      <c r="K745" s="514"/>
      <c r="L745" s="445"/>
      <c r="M745" s="510"/>
      <c r="N745" s="510"/>
    </row>
    <row r="746" spans="1:14">
      <c r="A746" s="510"/>
      <c r="B746" s="511"/>
      <c r="C746" s="510"/>
      <c r="D746" s="512"/>
      <c r="E746" s="510"/>
      <c r="F746" s="510"/>
      <c r="G746" s="513"/>
      <c r="H746" s="510"/>
      <c r="I746" s="510"/>
      <c r="J746" s="510"/>
      <c r="K746" s="514"/>
      <c r="L746" s="445"/>
      <c r="M746" s="510"/>
      <c r="N746" s="510"/>
    </row>
    <row r="747" spans="1:14">
      <c r="A747" s="510"/>
      <c r="B747" s="511"/>
      <c r="C747" s="510"/>
      <c r="D747" s="512"/>
      <c r="E747" s="510"/>
      <c r="F747" s="510"/>
      <c r="G747" s="513"/>
      <c r="H747" s="510"/>
      <c r="I747" s="510"/>
      <c r="J747" s="510"/>
      <c r="K747" s="514"/>
      <c r="L747" s="445"/>
      <c r="M747" s="510"/>
      <c r="N747" s="510"/>
    </row>
    <row r="748" spans="1:14">
      <c r="A748" s="510"/>
      <c r="B748" s="511"/>
      <c r="C748" s="510"/>
      <c r="D748" s="512"/>
      <c r="E748" s="510"/>
      <c r="F748" s="510"/>
      <c r="G748" s="513"/>
      <c r="H748" s="510"/>
      <c r="I748" s="510"/>
      <c r="J748" s="510"/>
      <c r="K748" s="514"/>
      <c r="L748" s="445"/>
      <c r="M748" s="510"/>
      <c r="N748" s="510"/>
    </row>
    <row r="749" spans="1:14">
      <c r="A749" s="510"/>
      <c r="B749" s="511"/>
      <c r="C749" s="510"/>
      <c r="D749" s="512"/>
      <c r="E749" s="510"/>
      <c r="F749" s="510"/>
      <c r="G749" s="513"/>
      <c r="H749" s="510"/>
      <c r="I749" s="510"/>
      <c r="J749" s="510"/>
      <c r="K749" s="514"/>
      <c r="L749" s="445"/>
      <c r="M749" s="510"/>
      <c r="N749" s="510"/>
    </row>
    <row r="750" spans="1:14">
      <c r="A750" s="510"/>
      <c r="B750" s="511"/>
      <c r="C750" s="510"/>
      <c r="D750" s="512"/>
      <c r="E750" s="510"/>
      <c r="F750" s="510"/>
      <c r="G750" s="513"/>
      <c r="H750" s="510"/>
      <c r="I750" s="510"/>
      <c r="J750" s="510"/>
      <c r="K750" s="514"/>
      <c r="L750" s="445"/>
      <c r="M750" s="510"/>
      <c r="N750" s="510"/>
    </row>
    <row r="751" spans="1:14">
      <c r="A751" s="510"/>
      <c r="B751" s="511"/>
      <c r="C751" s="510"/>
      <c r="D751" s="512"/>
      <c r="E751" s="510"/>
      <c r="F751" s="510"/>
      <c r="G751" s="513"/>
      <c r="H751" s="510"/>
      <c r="I751" s="510"/>
      <c r="J751" s="510"/>
      <c r="K751" s="514"/>
      <c r="L751" s="445"/>
      <c r="M751" s="510"/>
      <c r="N751" s="510"/>
    </row>
    <row r="752" spans="1:14">
      <c r="A752" s="510"/>
      <c r="B752" s="511"/>
      <c r="C752" s="510"/>
      <c r="D752" s="512"/>
      <c r="E752" s="510"/>
      <c r="F752" s="510"/>
      <c r="G752" s="513"/>
      <c r="H752" s="510"/>
      <c r="I752" s="510"/>
      <c r="J752" s="510"/>
      <c r="K752" s="514"/>
      <c r="L752" s="445"/>
      <c r="M752" s="510"/>
      <c r="N752" s="510"/>
    </row>
    <row r="753" spans="1:14">
      <c r="A753" s="510"/>
      <c r="B753" s="511"/>
      <c r="C753" s="510"/>
      <c r="D753" s="512"/>
      <c r="E753" s="510"/>
      <c r="F753" s="510"/>
      <c r="G753" s="513"/>
      <c r="H753" s="510"/>
      <c r="I753" s="510"/>
      <c r="J753" s="510"/>
      <c r="K753" s="514"/>
      <c r="L753" s="445"/>
      <c r="M753" s="510"/>
      <c r="N753" s="510"/>
    </row>
    <row r="754" spans="1:14">
      <c r="A754" s="510"/>
      <c r="B754" s="511"/>
      <c r="C754" s="510"/>
      <c r="D754" s="512"/>
      <c r="E754" s="510"/>
      <c r="F754" s="510"/>
      <c r="G754" s="513"/>
      <c r="H754" s="510"/>
      <c r="I754" s="510"/>
      <c r="J754" s="510"/>
      <c r="K754" s="514"/>
      <c r="L754" s="445"/>
      <c r="M754" s="510"/>
      <c r="N754" s="510"/>
    </row>
    <row r="755" spans="1:14">
      <c r="A755" s="510"/>
      <c r="B755" s="511"/>
      <c r="C755" s="510"/>
      <c r="D755" s="512"/>
      <c r="E755" s="510"/>
      <c r="F755" s="510"/>
      <c r="G755" s="513"/>
      <c r="H755" s="510"/>
      <c r="I755" s="510"/>
      <c r="J755" s="510"/>
      <c r="K755" s="514"/>
      <c r="L755" s="445"/>
      <c r="M755" s="510"/>
      <c r="N755" s="510"/>
    </row>
    <row r="756" spans="1:14">
      <c r="A756" s="510"/>
      <c r="B756" s="511"/>
      <c r="C756" s="510"/>
      <c r="D756" s="512"/>
      <c r="E756" s="510"/>
      <c r="F756" s="510"/>
      <c r="G756" s="513"/>
      <c r="H756" s="510"/>
      <c r="I756" s="510"/>
      <c r="J756" s="510"/>
      <c r="K756" s="514"/>
      <c r="L756" s="445"/>
      <c r="M756" s="510"/>
      <c r="N756" s="510"/>
    </row>
    <row r="757" spans="1:14">
      <c r="A757" s="510"/>
      <c r="B757" s="511"/>
      <c r="C757" s="510"/>
      <c r="D757" s="512"/>
      <c r="E757" s="510"/>
      <c r="F757" s="510"/>
      <c r="G757" s="513"/>
      <c r="H757" s="510"/>
      <c r="I757" s="510"/>
      <c r="J757" s="510"/>
      <c r="K757" s="514"/>
      <c r="L757" s="445"/>
      <c r="M757" s="510"/>
      <c r="N757" s="510"/>
    </row>
    <row r="758" spans="1:14">
      <c r="A758" s="510"/>
      <c r="B758" s="511"/>
      <c r="C758" s="510"/>
      <c r="D758" s="512"/>
      <c r="E758" s="510"/>
      <c r="F758" s="510"/>
      <c r="G758" s="513"/>
      <c r="H758" s="510"/>
      <c r="I758" s="510"/>
      <c r="J758" s="510"/>
      <c r="K758" s="514"/>
      <c r="L758" s="445"/>
      <c r="M758" s="510"/>
      <c r="N758" s="510"/>
    </row>
    <row r="759" spans="1:14">
      <c r="A759" s="510"/>
      <c r="B759" s="511"/>
      <c r="C759" s="510"/>
      <c r="D759" s="512"/>
      <c r="E759" s="510"/>
      <c r="F759" s="510"/>
      <c r="G759" s="513"/>
      <c r="H759" s="510"/>
      <c r="I759" s="510"/>
      <c r="J759" s="510"/>
      <c r="K759" s="514"/>
      <c r="L759" s="445"/>
      <c r="M759" s="510"/>
      <c r="N759" s="510"/>
    </row>
    <row r="760" spans="1:14">
      <c r="A760" s="510"/>
      <c r="B760" s="511"/>
      <c r="C760" s="510"/>
      <c r="D760" s="512"/>
      <c r="E760" s="510"/>
      <c r="F760" s="510"/>
      <c r="G760" s="513"/>
      <c r="H760" s="510"/>
      <c r="I760" s="510"/>
      <c r="J760" s="510"/>
      <c r="K760" s="514"/>
      <c r="L760" s="445"/>
      <c r="M760" s="510"/>
      <c r="N760" s="510"/>
    </row>
    <row r="761" spans="1:14">
      <c r="A761" s="510"/>
      <c r="B761" s="511"/>
      <c r="C761" s="510"/>
      <c r="D761" s="512"/>
      <c r="E761" s="510"/>
      <c r="F761" s="510"/>
      <c r="G761" s="513"/>
      <c r="H761" s="510"/>
      <c r="I761" s="510"/>
      <c r="J761" s="510"/>
      <c r="K761" s="514"/>
      <c r="L761" s="445"/>
      <c r="M761" s="510"/>
      <c r="N761" s="510"/>
    </row>
    <row r="762" spans="1:14">
      <c r="A762" s="510"/>
      <c r="B762" s="511"/>
      <c r="C762" s="510"/>
      <c r="D762" s="512"/>
      <c r="E762" s="510"/>
      <c r="F762" s="510"/>
      <c r="G762" s="513"/>
      <c r="H762" s="510"/>
      <c r="I762" s="510"/>
      <c r="J762" s="510"/>
      <c r="K762" s="514"/>
      <c r="L762" s="445"/>
      <c r="M762" s="510"/>
      <c r="N762" s="510"/>
    </row>
    <row r="763" spans="1:14">
      <c r="A763" s="510"/>
      <c r="B763" s="511"/>
      <c r="C763" s="510"/>
      <c r="D763" s="512"/>
      <c r="E763" s="510"/>
      <c r="F763" s="510"/>
      <c r="G763" s="513"/>
      <c r="H763" s="510"/>
      <c r="I763" s="510"/>
      <c r="J763" s="510"/>
      <c r="K763" s="514"/>
      <c r="L763" s="445"/>
      <c r="M763" s="510"/>
      <c r="N763" s="510"/>
    </row>
    <row r="764" spans="1:14">
      <c r="A764" s="510"/>
      <c r="B764" s="511"/>
      <c r="C764" s="510"/>
      <c r="D764" s="512"/>
      <c r="E764" s="510"/>
      <c r="F764" s="510"/>
      <c r="G764" s="513"/>
      <c r="H764" s="510"/>
      <c r="I764" s="510"/>
      <c r="J764" s="510"/>
      <c r="K764" s="514"/>
      <c r="L764" s="445"/>
      <c r="M764" s="510"/>
      <c r="N764" s="510"/>
    </row>
    <row r="765" spans="1:14">
      <c r="A765" s="510"/>
      <c r="B765" s="511"/>
      <c r="C765" s="510"/>
      <c r="D765" s="512"/>
      <c r="E765" s="510"/>
      <c r="F765" s="510"/>
      <c r="G765" s="513"/>
      <c r="H765" s="510"/>
      <c r="I765" s="510"/>
      <c r="J765" s="510"/>
      <c r="K765" s="514"/>
      <c r="L765" s="445"/>
      <c r="M765" s="510"/>
      <c r="N765" s="510"/>
    </row>
    <row r="766" spans="1:14">
      <c r="A766" s="510"/>
      <c r="B766" s="511"/>
      <c r="C766" s="510"/>
      <c r="D766" s="512"/>
      <c r="E766" s="510"/>
      <c r="F766" s="510"/>
      <c r="G766" s="513"/>
      <c r="H766" s="510"/>
      <c r="I766" s="510"/>
      <c r="J766" s="510"/>
      <c r="K766" s="514"/>
      <c r="L766" s="445"/>
      <c r="M766" s="510"/>
      <c r="N766" s="510"/>
    </row>
    <row r="767" spans="1:14">
      <c r="A767" s="510"/>
      <c r="B767" s="511"/>
      <c r="C767" s="510"/>
      <c r="D767" s="512"/>
      <c r="E767" s="510"/>
      <c r="F767" s="510"/>
      <c r="G767" s="513"/>
      <c r="H767" s="510"/>
      <c r="I767" s="510"/>
      <c r="J767" s="510"/>
      <c r="K767" s="514"/>
      <c r="L767" s="445"/>
      <c r="M767" s="510"/>
      <c r="N767" s="510"/>
    </row>
    <row r="768" spans="1:14">
      <c r="A768" s="510"/>
      <c r="B768" s="511"/>
      <c r="C768" s="510"/>
      <c r="D768" s="512"/>
      <c r="E768" s="510"/>
      <c r="F768" s="510"/>
      <c r="G768" s="513"/>
      <c r="H768" s="510"/>
      <c r="I768" s="510"/>
      <c r="J768" s="510"/>
      <c r="K768" s="514"/>
      <c r="L768" s="445"/>
      <c r="M768" s="510"/>
      <c r="N768" s="510"/>
    </row>
    <row r="769" spans="1:14">
      <c r="A769" s="510"/>
      <c r="B769" s="511"/>
      <c r="C769" s="510"/>
      <c r="D769" s="512"/>
      <c r="E769" s="510"/>
      <c r="F769" s="510"/>
      <c r="G769" s="513"/>
      <c r="H769" s="510"/>
      <c r="I769" s="510"/>
      <c r="J769" s="510"/>
      <c r="K769" s="514"/>
      <c r="L769" s="445"/>
      <c r="M769" s="510"/>
      <c r="N769" s="510"/>
    </row>
    <row r="770" spans="1:14">
      <c r="A770" s="510"/>
      <c r="B770" s="511"/>
      <c r="C770" s="510"/>
      <c r="D770" s="512"/>
      <c r="E770" s="510"/>
      <c r="F770" s="510"/>
      <c r="G770" s="513"/>
      <c r="H770" s="510"/>
      <c r="I770" s="510"/>
      <c r="J770" s="510"/>
      <c r="K770" s="514"/>
      <c r="L770" s="445"/>
      <c r="M770" s="510"/>
      <c r="N770" s="510"/>
    </row>
    <row r="771" spans="1:14">
      <c r="A771" s="510"/>
      <c r="B771" s="511"/>
      <c r="C771" s="510"/>
      <c r="D771" s="512"/>
      <c r="E771" s="510"/>
      <c r="F771" s="510"/>
      <c r="G771" s="513"/>
      <c r="H771" s="510"/>
      <c r="I771" s="510"/>
      <c r="J771" s="510"/>
      <c r="K771" s="514"/>
      <c r="L771" s="445"/>
      <c r="M771" s="510"/>
      <c r="N771" s="510"/>
    </row>
    <row r="772" spans="1:14">
      <c r="A772" s="510"/>
      <c r="B772" s="511"/>
      <c r="C772" s="510"/>
      <c r="D772" s="512"/>
      <c r="E772" s="510"/>
      <c r="F772" s="510"/>
      <c r="G772" s="513"/>
      <c r="H772" s="510"/>
      <c r="I772" s="510"/>
      <c r="J772" s="510"/>
      <c r="K772" s="514"/>
      <c r="L772" s="445"/>
      <c r="M772" s="510"/>
      <c r="N772" s="510"/>
    </row>
    <row r="773" spans="1:14">
      <c r="A773" s="510"/>
      <c r="B773" s="511"/>
      <c r="C773" s="510"/>
      <c r="D773" s="512"/>
      <c r="E773" s="510"/>
      <c r="F773" s="510"/>
      <c r="G773" s="513"/>
      <c r="H773" s="510"/>
      <c r="I773" s="510"/>
      <c r="J773" s="510"/>
      <c r="K773" s="514"/>
      <c r="L773" s="445"/>
      <c r="M773" s="510"/>
      <c r="N773" s="510"/>
    </row>
    <row r="774" spans="1:14">
      <c r="A774" s="510"/>
      <c r="B774" s="511"/>
      <c r="C774" s="510"/>
      <c r="D774" s="512"/>
      <c r="E774" s="510"/>
      <c r="F774" s="510"/>
      <c r="G774" s="513"/>
      <c r="H774" s="510"/>
      <c r="I774" s="510"/>
      <c r="J774" s="510"/>
      <c r="K774" s="514"/>
      <c r="L774" s="445"/>
      <c r="M774" s="510"/>
      <c r="N774" s="510"/>
    </row>
    <row r="775" spans="1:14">
      <c r="A775" s="510"/>
      <c r="B775" s="511"/>
      <c r="C775" s="510"/>
      <c r="D775" s="512"/>
      <c r="E775" s="510"/>
      <c r="F775" s="510"/>
      <c r="G775" s="513"/>
      <c r="H775" s="510"/>
      <c r="I775" s="510"/>
      <c r="J775" s="510"/>
      <c r="K775" s="514"/>
      <c r="L775" s="445"/>
      <c r="M775" s="510"/>
      <c r="N775" s="510"/>
    </row>
    <row r="776" spans="1:14">
      <c r="A776" s="510"/>
      <c r="B776" s="511"/>
      <c r="C776" s="510"/>
      <c r="D776" s="512"/>
      <c r="E776" s="510"/>
      <c r="F776" s="510"/>
      <c r="G776" s="513"/>
      <c r="H776" s="510"/>
      <c r="I776" s="510"/>
      <c r="J776" s="510"/>
      <c r="K776" s="514"/>
      <c r="L776" s="445"/>
      <c r="M776" s="510"/>
      <c r="N776" s="510"/>
    </row>
    <row r="777" spans="1:14">
      <c r="A777" s="510"/>
      <c r="B777" s="511"/>
      <c r="C777" s="510"/>
      <c r="D777" s="512"/>
      <c r="E777" s="510"/>
      <c r="F777" s="510"/>
      <c r="G777" s="513"/>
      <c r="H777" s="510"/>
      <c r="I777" s="510"/>
      <c r="J777" s="510"/>
      <c r="K777" s="514"/>
      <c r="L777" s="445"/>
      <c r="M777" s="510"/>
      <c r="N777" s="510"/>
    </row>
    <row r="778" spans="1:14">
      <c r="A778" s="510"/>
      <c r="B778" s="511"/>
      <c r="C778" s="510"/>
      <c r="D778" s="512"/>
      <c r="E778" s="510"/>
      <c r="F778" s="510"/>
      <c r="G778" s="513"/>
      <c r="H778" s="510"/>
      <c r="I778" s="510"/>
      <c r="J778" s="510"/>
      <c r="K778" s="514"/>
      <c r="L778" s="445"/>
      <c r="M778" s="510"/>
      <c r="N778" s="510"/>
    </row>
    <row r="779" spans="1:14">
      <c r="A779" s="510"/>
      <c r="B779" s="511"/>
      <c r="C779" s="510"/>
      <c r="D779" s="512"/>
      <c r="E779" s="510"/>
      <c r="F779" s="510"/>
      <c r="G779" s="513"/>
      <c r="H779" s="510"/>
      <c r="I779" s="510"/>
      <c r="J779" s="510"/>
      <c r="K779" s="514"/>
      <c r="L779" s="445"/>
      <c r="M779" s="510"/>
      <c r="N779" s="510"/>
    </row>
    <row r="780" spans="1:14">
      <c r="A780" s="510"/>
      <c r="B780" s="511"/>
      <c r="C780" s="510"/>
      <c r="D780" s="512"/>
      <c r="E780" s="510"/>
      <c r="F780" s="510"/>
      <c r="G780" s="513"/>
      <c r="H780" s="510"/>
      <c r="I780" s="510"/>
      <c r="J780" s="510"/>
      <c r="K780" s="514"/>
      <c r="L780" s="445"/>
      <c r="M780" s="510"/>
      <c r="N780" s="510"/>
    </row>
    <row r="781" spans="1:14">
      <c r="A781" s="510"/>
      <c r="B781" s="511"/>
      <c r="C781" s="510"/>
      <c r="D781" s="512"/>
      <c r="E781" s="510"/>
      <c r="F781" s="510"/>
      <c r="G781" s="513"/>
      <c r="H781" s="510"/>
      <c r="I781" s="510"/>
      <c r="J781" s="510"/>
      <c r="K781" s="514"/>
      <c r="L781" s="445"/>
      <c r="M781" s="510"/>
      <c r="N781" s="510"/>
    </row>
    <row r="782" spans="1:14">
      <c r="A782" s="510"/>
      <c r="B782" s="511"/>
      <c r="C782" s="510"/>
      <c r="D782" s="512"/>
      <c r="E782" s="510"/>
      <c r="F782" s="510"/>
      <c r="G782" s="513"/>
      <c r="H782" s="510"/>
      <c r="I782" s="510"/>
      <c r="J782" s="510"/>
      <c r="K782" s="514"/>
      <c r="L782" s="445"/>
      <c r="M782" s="510"/>
      <c r="N782" s="510"/>
    </row>
    <row r="783" spans="1:14">
      <c r="A783" s="510"/>
      <c r="B783" s="511"/>
      <c r="C783" s="510"/>
      <c r="D783" s="512"/>
      <c r="E783" s="510"/>
      <c r="F783" s="510"/>
      <c r="G783" s="513"/>
      <c r="H783" s="510"/>
      <c r="I783" s="510"/>
      <c r="J783" s="510"/>
      <c r="K783" s="514"/>
      <c r="L783" s="445"/>
      <c r="M783" s="510"/>
      <c r="N783" s="510"/>
    </row>
    <row r="784" spans="1:14">
      <c r="A784" s="510"/>
      <c r="B784" s="511"/>
      <c r="C784" s="510"/>
      <c r="D784" s="512"/>
      <c r="E784" s="510"/>
      <c r="F784" s="510"/>
      <c r="G784" s="513"/>
      <c r="H784" s="510"/>
      <c r="I784" s="510"/>
      <c r="J784" s="510"/>
      <c r="K784" s="514"/>
      <c r="L784" s="445"/>
      <c r="M784" s="510"/>
      <c r="N784" s="510"/>
    </row>
    <row r="785" spans="1:14">
      <c r="A785" s="510"/>
      <c r="B785" s="511"/>
      <c r="C785" s="510"/>
      <c r="D785" s="512"/>
      <c r="E785" s="510"/>
      <c r="F785" s="510"/>
      <c r="G785" s="513"/>
      <c r="H785" s="510"/>
      <c r="I785" s="510"/>
      <c r="J785" s="510"/>
      <c r="K785" s="514"/>
      <c r="L785" s="445"/>
      <c r="M785" s="510"/>
      <c r="N785" s="510"/>
    </row>
    <row r="786" spans="1:14">
      <c r="A786" s="510"/>
      <c r="B786" s="511"/>
      <c r="C786" s="510"/>
      <c r="D786" s="512"/>
      <c r="E786" s="510"/>
      <c r="F786" s="510"/>
      <c r="G786" s="513"/>
      <c r="H786" s="510"/>
      <c r="I786" s="510"/>
      <c r="J786" s="510"/>
      <c r="K786" s="514"/>
      <c r="L786" s="445"/>
      <c r="M786" s="510"/>
      <c r="N786" s="510"/>
    </row>
    <row r="787" spans="1:14">
      <c r="A787" s="510"/>
      <c r="B787" s="511"/>
      <c r="C787" s="510"/>
      <c r="D787" s="512"/>
      <c r="E787" s="510"/>
      <c r="F787" s="510"/>
      <c r="G787" s="513"/>
      <c r="H787" s="510"/>
      <c r="I787" s="510"/>
      <c r="J787" s="510"/>
      <c r="K787" s="514"/>
      <c r="L787" s="445"/>
      <c r="M787" s="510"/>
      <c r="N787" s="510"/>
    </row>
    <row r="788" spans="1:14">
      <c r="A788" s="510"/>
      <c r="B788" s="511"/>
      <c r="C788" s="510"/>
      <c r="D788" s="512"/>
      <c r="E788" s="510"/>
      <c r="F788" s="510"/>
      <c r="G788" s="513"/>
      <c r="H788" s="510"/>
      <c r="I788" s="510"/>
      <c r="J788" s="510"/>
      <c r="K788" s="514"/>
      <c r="L788" s="445"/>
      <c r="M788" s="510"/>
      <c r="N788" s="510"/>
    </row>
    <row r="789" spans="1:14">
      <c r="A789" s="510"/>
      <c r="B789" s="511"/>
      <c r="C789" s="510"/>
      <c r="D789" s="512"/>
      <c r="E789" s="510"/>
      <c r="F789" s="510"/>
      <c r="G789" s="513"/>
      <c r="H789" s="510"/>
      <c r="I789" s="510"/>
      <c r="J789" s="510"/>
      <c r="K789" s="514"/>
      <c r="L789" s="445"/>
      <c r="M789" s="510"/>
      <c r="N789" s="510"/>
    </row>
    <row r="790" spans="1:14">
      <c r="A790" s="510"/>
      <c r="B790" s="511"/>
      <c r="C790" s="510"/>
      <c r="D790" s="512"/>
      <c r="E790" s="510"/>
      <c r="F790" s="510"/>
      <c r="G790" s="513"/>
      <c r="H790" s="510"/>
      <c r="I790" s="510"/>
      <c r="J790" s="510"/>
      <c r="K790" s="514"/>
      <c r="L790" s="445"/>
      <c r="M790" s="510"/>
      <c r="N790" s="510"/>
    </row>
    <row r="791" spans="1:14">
      <c r="A791" s="510"/>
      <c r="B791" s="511"/>
      <c r="C791" s="510"/>
      <c r="D791" s="512"/>
      <c r="E791" s="510"/>
      <c r="F791" s="510"/>
      <c r="G791" s="513"/>
      <c r="H791" s="510"/>
      <c r="I791" s="510"/>
      <c r="J791" s="510"/>
      <c r="K791" s="514"/>
      <c r="L791" s="445"/>
      <c r="M791" s="510"/>
      <c r="N791" s="510"/>
    </row>
    <row r="792" spans="1:14">
      <c r="A792" s="510"/>
      <c r="B792" s="511"/>
      <c r="C792" s="510"/>
      <c r="D792" s="512"/>
      <c r="E792" s="510"/>
      <c r="F792" s="510"/>
      <c r="G792" s="513"/>
      <c r="H792" s="510"/>
      <c r="I792" s="510"/>
      <c r="J792" s="510"/>
      <c r="K792" s="514"/>
      <c r="L792" s="445"/>
      <c r="M792" s="510"/>
      <c r="N792" s="510"/>
    </row>
    <row r="793" spans="1:14">
      <c r="A793" s="510"/>
      <c r="B793" s="511"/>
      <c r="C793" s="510"/>
      <c r="D793" s="512"/>
      <c r="E793" s="510"/>
      <c r="F793" s="510"/>
      <c r="G793" s="513"/>
      <c r="H793" s="510"/>
      <c r="I793" s="510"/>
      <c r="J793" s="510"/>
      <c r="K793" s="514"/>
      <c r="L793" s="445"/>
      <c r="M793" s="510"/>
      <c r="N793" s="510"/>
    </row>
    <row r="794" spans="1:14">
      <c r="A794" s="510"/>
      <c r="B794" s="511"/>
      <c r="C794" s="510"/>
      <c r="D794" s="512"/>
      <c r="E794" s="510"/>
      <c r="F794" s="510"/>
      <c r="G794" s="513"/>
      <c r="H794" s="510"/>
      <c r="I794" s="510"/>
      <c r="J794" s="510"/>
      <c r="K794" s="514"/>
      <c r="L794" s="445"/>
      <c r="M794" s="510"/>
      <c r="N794" s="510"/>
    </row>
    <row r="795" spans="1:14">
      <c r="A795" s="510"/>
      <c r="B795" s="511"/>
      <c r="C795" s="510"/>
      <c r="D795" s="512"/>
      <c r="E795" s="510"/>
      <c r="F795" s="510"/>
      <c r="G795" s="513"/>
      <c r="H795" s="510"/>
      <c r="I795" s="510"/>
      <c r="J795" s="510"/>
      <c r="K795" s="514"/>
      <c r="L795" s="445"/>
      <c r="M795" s="510"/>
      <c r="N795" s="510"/>
    </row>
    <row r="796" spans="1:14">
      <c r="A796" s="510"/>
      <c r="B796" s="511"/>
      <c r="C796" s="510"/>
      <c r="D796" s="512"/>
      <c r="E796" s="510"/>
      <c r="F796" s="510"/>
      <c r="G796" s="513"/>
      <c r="H796" s="510"/>
      <c r="I796" s="510"/>
      <c r="J796" s="510"/>
      <c r="K796" s="514"/>
      <c r="L796" s="445"/>
      <c r="M796" s="510"/>
      <c r="N796" s="510"/>
    </row>
    <row r="797" spans="1:14">
      <c r="A797" s="510"/>
      <c r="B797" s="511"/>
      <c r="C797" s="510"/>
      <c r="D797" s="512"/>
      <c r="E797" s="510"/>
      <c r="F797" s="510"/>
      <c r="G797" s="513"/>
      <c r="H797" s="510"/>
      <c r="I797" s="510"/>
      <c r="J797" s="510"/>
      <c r="K797" s="514"/>
      <c r="L797" s="445"/>
      <c r="M797" s="510"/>
      <c r="N797" s="510"/>
    </row>
    <row r="798" spans="1:14">
      <c r="A798" s="510"/>
      <c r="B798" s="511"/>
      <c r="C798" s="510"/>
      <c r="D798" s="512"/>
      <c r="E798" s="510"/>
      <c r="F798" s="510"/>
      <c r="G798" s="513"/>
      <c r="H798" s="510"/>
      <c r="I798" s="510"/>
      <c r="J798" s="510"/>
      <c r="K798" s="514"/>
      <c r="L798" s="445"/>
      <c r="M798" s="510"/>
      <c r="N798" s="510"/>
    </row>
    <row r="799" spans="1:14">
      <c r="A799" s="510"/>
      <c r="B799" s="511"/>
      <c r="C799" s="510"/>
      <c r="D799" s="512"/>
      <c r="E799" s="510"/>
      <c r="F799" s="510"/>
      <c r="G799" s="513"/>
      <c r="H799" s="510"/>
      <c r="I799" s="510"/>
      <c r="J799" s="510"/>
      <c r="K799" s="514"/>
      <c r="L799" s="445"/>
      <c r="M799" s="510"/>
      <c r="N799" s="510"/>
    </row>
    <row r="800" spans="1:14">
      <c r="A800" s="510"/>
      <c r="B800" s="511"/>
      <c r="C800" s="510"/>
      <c r="D800" s="512"/>
      <c r="E800" s="510"/>
      <c r="F800" s="510"/>
      <c r="G800" s="513"/>
      <c r="H800" s="510"/>
      <c r="I800" s="510"/>
      <c r="J800" s="510"/>
      <c r="K800" s="514"/>
      <c r="L800" s="445"/>
      <c r="M800" s="510"/>
      <c r="N800" s="510"/>
    </row>
    <row r="801" spans="1:14">
      <c r="A801" s="510"/>
      <c r="B801" s="511"/>
      <c r="C801" s="510"/>
      <c r="D801" s="512"/>
      <c r="E801" s="510"/>
      <c r="F801" s="510"/>
      <c r="G801" s="513"/>
      <c r="H801" s="510"/>
      <c r="I801" s="510"/>
      <c r="J801" s="510"/>
      <c r="K801" s="514"/>
      <c r="L801" s="445"/>
      <c r="M801" s="510"/>
      <c r="N801" s="510"/>
    </row>
    <row r="802" spans="1:14">
      <c r="A802" s="510"/>
      <c r="B802" s="511"/>
      <c r="C802" s="510"/>
      <c r="D802" s="512"/>
      <c r="E802" s="510"/>
      <c r="F802" s="510"/>
      <c r="G802" s="513"/>
      <c r="H802" s="510"/>
      <c r="I802" s="510"/>
      <c r="J802" s="510"/>
      <c r="K802" s="514"/>
      <c r="L802" s="445"/>
      <c r="M802" s="510"/>
      <c r="N802" s="510"/>
    </row>
    <row r="803" spans="1:14">
      <c r="A803" s="510"/>
      <c r="B803" s="511"/>
      <c r="C803" s="510"/>
      <c r="D803" s="512"/>
      <c r="E803" s="510"/>
      <c r="F803" s="510"/>
      <c r="G803" s="513"/>
      <c r="H803" s="510"/>
      <c r="I803" s="510"/>
      <c r="J803" s="510"/>
      <c r="K803" s="514"/>
      <c r="L803" s="445"/>
      <c r="M803" s="510"/>
      <c r="N803" s="510"/>
    </row>
    <row r="804" spans="1:14">
      <c r="A804" s="510"/>
      <c r="B804" s="511"/>
      <c r="C804" s="510"/>
      <c r="D804" s="512"/>
      <c r="E804" s="510"/>
      <c r="F804" s="510"/>
      <c r="G804" s="513"/>
      <c r="H804" s="510"/>
      <c r="I804" s="510"/>
      <c r="J804" s="510"/>
      <c r="K804" s="514"/>
      <c r="L804" s="445"/>
      <c r="M804" s="510"/>
      <c r="N804" s="510"/>
    </row>
    <row r="805" spans="1:14">
      <c r="A805" s="510"/>
      <c r="B805" s="511"/>
      <c r="C805" s="510"/>
      <c r="D805" s="512"/>
      <c r="E805" s="510"/>
      <c r="F805" s="510"/>
      <c r="G805" s="513"/>
      <c r="H805" s="510"/>
      <c r="I805" s="510"/>
      <c r="J805" s="510"/>
      <c r="K805" s="514"/>
      <c r="L805" s="445"/>
      <c r="M805" s="510"/>
      <c r="N805" s="510"/>
    </row>
    <row r="806" spans="1:14">
      <c r="A806" s="510"/>
      <c r="B806" s="511"/>
      <c r="C806" s="510"/>
      <c r="D806" s="512"/>
      <c r="E806" s="510"/>
      <c r="F806" s="510"/>
      <c r="G806" s="513"/>
      <c r="H806" s="510"/>
      <c r="I806" s="510"/>
      <c r="J806" s="510"/>
      <c r="K806" s="514"/>
      <c r="L806" s="445"/>
      <c r="M806" s="510"/>
      <c r="N806" s="510"/>
    </row>
    <row r="807" spans="1:14">
      <c r="A807" s="510"/>
      <c r="B807" s="511"/>
      <c r="C807" s="510"/>
      <c r="D807" s="512"/>
      <c r="E807" s="510"/>
      <c r="F807" s="510"/>
      <c r="G807" s="513"/>
      <c r="H807" s="510"/>
      <c r="I807" s="510"/>
      <c r="J807" s="510"/>
      <c r="K807" s="514"/>
      <c r="L807" s="445"/>
      <c r="M807" s="510"/>
      <c r="N807" s="510"/>
    </row>
    <row r="808" spans="1:14">
      <c r="A808" s="510"/>
      <c r="B808" s="511"/>
      <c r="C808" s="510"/>
      <c r="D808" s="512"/>
      <c r="E808" s="510"/>
      <c r="F808" s="510"/>
      <c r="G808" s="513"/>
      <c r="H808" s="510"/>
      <c r="I808" s="510"/>
      <c r="J808" s="510"/>
      <c r="K808" s="514"/>
      <c r="L808" s="445"/>
      <c r="M808" s="510"/>
      <c r="N808" s="510"/>
    </row>
    <row r="809" spans="1:14">
      <c r="A809" s="510"/>
      <c r="B809" s="511"/>
      <c r="C809" s="510"/>
      <c r="D809" s="512"/>
      <c r="E809" s="510"/>
      <c r="F809" s="510"/>
      <c r="G809" s="513"/>
      <c r="H809" s="510"/>
      <c r="I809" s="510"/>
      <c r="J809" s="510"/>
      <c r="K809" s="514"/>
      <c r="L809" s="445"/>
      <c r="M809" s="510"/>
      <c r="N809" s="510"/>
    </row>
    <row r="810" spans="1:14">
      <c r="A810" s="510"/>
      <c r="B810" s="511"/>
      <c r="C810" s="510"/>
      <c r="D810" s="512"/>
      <c r="E810" s="510"/>
      <c r="F810" s="510"/>
      <c r="G810" s="513"/>
      <c r="H810" s="510"/>
      <c r="I810" s="510"/>
      <c r="J810" s="510"/>
      <c r="K810" s="514"/>
      <c r="L810" s="445"/>
      <c r="M810" s="510"/>
      <c r="N810" s="510"/>
    </row>
    <row r="811" spans="1:14">
      <c r="A811" s="510"/>
      <c r="B811" s="511"/>
      <c r="C811" s="510"/>
      <c r="D811" s="512"/>
      <c r="E811" s="510"/>
      <c r="F811" s="510"/>
      <c r="G811" s="513"/>
      <c r="H811" s="510"/>
      <c r="I811" s="510"/>
      <c r="J811" s="510"/>
      <c r="K811" s="514"/>
      <c r="L811" s="445"/>
      <c r="M811" s="510"/>
      <c r="N811" s="510"/>
    </row>
    <row r="812" spans="1:14">
      <c r="A812" s="510"/>
      <c r="B812" s="511"/>
      <c r="C812" s="510"/>
      <c r="D812" s="512"/>
      <c r="E812" s="510"/>
      <c r="F812" s="510"/>
      <c r="G812" s="513"/>
      <c r="H812" s="510"/>
      <c r="I812" s="510"/>
      <c r="J812" s="510"/>
      <c r="K812" s="514"/>
      <c r="L812" s="445"/>
      <c r="M812" s="510"/>
      <c r="N812" s="510"/>
    </row>
    <row r="813" spans="1:14">
      <c r="A813" s="510"/>
      <c r="B813" s="511"/>
      <c r="C813" s="510"/>
      <c r="D813" s="512"/>
      <c r="E813" s="510"/>
      <c r="F813" s="510"/>
      <c r="G813" s="513"/>
      <c r="H813" s="510"/>
      <c r="I813" s="510"/>
      <c r="J813" s="510"/>
      <c r="K813" s="514"/>
      <c r="L813" s="445"/>
      <c r="M813" s="510"/>
      <c r="N813" s="510"/>
    </row>
    <row r="814" spans="1:14">
      <c r="A814" s="510"/>
      <c r="B814" s="511"/>
      <c r="C814" s="510"/>
      <c r="D814" s="512"/>
      <c r="E814" s="510"/>
      <c r="F814" s="510"/>
      <c r="G814" s="513"/>
      <c r="H814" s="510"/>
      <c r="I814" s="510"/>
      <c r="J814" s="510"/>
      <c r="K814" s="514"/>
      <c r="L814" s="445"/>
      <c r="M814" s="510"/>
      <c r="N814" s="510"/>
    </row>
    <row r="815" spans="1:14">
      <c r="A815" s="510"/>
      <c r="B815" s="511"/>
      <c r="C815" s="510"/>
      <c r="D815" s="512"/>
      <c r="E815" s="510"/>
      <c r="F815" s="510"/>
      <c r="G815" s="513"/>
      <c r="H815" s="510"/>
      <c r="I815" s="510"/>
      <c r="J815" s="510"/>
      <c r="K815" s="514"/>
      <c r="L815" s="445"/>
      <c r="M815" s="510"/>
      <c r="N815" s="510"/>
    </row>
    <row r="816" spans="1:14">
      <c r="A816" s="510"/>
      <c r="B816" s="511"/>
      <c r="C816" s="510"/>
      <c r="D816" s="512"/>
      <c r="E816" s="510"/>
      <c r="F816" s="510"/>
      <c r="G816" s="513"/>
      <c r="H816" s="510"/>
      <c r="I816" s="510"/>
      <c r="J816" s="510"/>
      <c r="K816" s="514"/>
      <c r="L816" s="445"/>
      <c r="M816" s="510"/>
      <c r="N816" s="510"/>
    </row>
    <row r="817" spans="1:14">
      <c r="A817" s="510"/>
      <c r="B817" s="511"/>
      <c r="C817" s="510"/>
      <c r="D817" s="512"/>
      <c r="E817" s="510"/>
      <c r="F817" s="510"/>
      <c r="G817" s="513"/>
      <c r="H817" s="510"/>
      <c r="I817" s="510"/>
      <c r="J817" s="510"/>
      <c r="K817" s="514"/>
      <c r="L817" s="445"/>
      <c r="M817" s="510"/>
      <c r="N817" s="510"/>
    </row>
    <row r="818" spans="1:14">
      <c r="A818" s="510"/>
      <c r="B818" s="511"/>
      <c r="C818" s="510"/>
      <c r="D818" s="512"/>
      <c r="E818" s="510"/>
      <c r="F818" s="510"/>
      <c r="G818" s="513"/>
      <c r="H818" s="510"/>
      <c r="I818" s="510"/>
      <c r="J818" s="510"/>
      <c r="K818" s="514"/>
      <c r="L818" s="445"/>
      <c r="M818" s="510"/>
      <c r="N818" s="510"/>
    </row>
    <row r="819" spans="1:14">
      <c r="A819" s="510"/>
      <c r="B819" s="511"/>
      <c r="C819" s="510"/>
      <c r="D819" s="512"/>
      <c r="E819" s="510"/>
      <c r="F819" s="510"/>
      <c r="G819" s="513"/>
      <c r="H819" s="510"/>
      <c r="I819" s="510"/>
      <c r="J819" s="510"/>
      <c r="K819" s="514"/>
      <c r="L819" s="445"/>
      <c r="M819" s="510"/>
      <c r="N819" s="510"/>
    </row>
    <row r="820" spans="1:14">
      <c r="A820" s="510"/>
      <c r="B820" s="511"/>
      <c r="C820" s="510"/>
      <c r="D820" s="512"/>
      <c r="E820" s="510"/>
      <c r="F820" s="510"/>
      <c r="G820" s="513"/>
      <c r="H820" s="510"/>
      <c r="I820" s="510"/>
      <c r="J820" s="510"/>
      <c r="K820" s="514"/>
      <c r="L820" s="445"/>
      <c r="M820" s="510"/>
      <c r="N820" s="510"/>
    </row>
    <row r="821" spans="1:14">
      <c r="A821" s="510"/>
      <c r="B821" s="511"/>
      <c r="C821" s="510"/>
      <c r="D821" s="512"/>
      <c r="E821" s="510"/>
      <c r="F821" s="510"/>
      <c r="G821" s="513"/>
      <c r="H821" s="510"/>
      <c r="I821" s="510"/>
      <c r="J821" s="510"/>
      <c r="K821" s="514"/>
      <c r="L821" s="445"/>
      <c r="M821" s="510"/>
      <c r="N821" s="510"/>
    </row>
    <row r="822" spans="1:14">
      <c r="A822" s="510"/>
      <c r="B822" s="511"/>
      <c r="C822" s="510"/>
      <c r="D822" s="512"/>
      <c r="E822" s="510"/>
      <c r="F822" s="510"/>
      <c r="G822" s="513"/>
      <c r="H822" s="510"/>
      <c r="I822" s="510"/>
      <c r="J822" s="510"/>
      <c r="K822" s="514"/>
      <c r="L822" s="445"/>
      <c r="M822" s="510"/>
      <c r="N822" s="510"/>
    </row>
    <row r="823" spans="1:14">
      <c r="A823" s="510"/>
      <c r="B823" s="511"/>
      <c r="C823" s="510"/>
      <c r="D823" s="512"/>
      <c r="E823" s="510"/>
      <c r="F823" s="510"/>
      <c r="G823" s="513"/>
      <c r="H823" s="510"/>
      <c r="I823" s="510"/>
      <c r="J823" s="510"/>
      <c r="K823" s="514"/>
      <c r="L823" s="445"/>
      <c r="M823" s="510"/>
      <c r="N823" s="510"/>
    </row>
    <row r="824" spans="1:14">
      <c r="A824" s="510"/>
      <c r="B824" s="511"/>
      <c r="C824" s="510"/>
      <c r="D824" s="512"/>
      <c r="E824" s="510"/>
      <c r="F824" s="510"/>
      <c r="G824" s="513"/>
      <c r="H824" s="510"/>
      <c r="I824" s="510"/>
      <c r="J824" s="510"/>
      <c r="K824" s="514"/>
      <c r="L824" s="445"/>
      <c r="M824" s="510"/>
      <c r="N824" s="510"/>
    </row>
    <row r="825" spans="1:14">
      <c r="A825" s="510"/>
      <c r="B825" s="511"/>
      <c r="C825" s="510"/>
      <c r="D825" s="512"/>
      <c r="E825" s="510"/>
      <c r="F825" s="510"/>
      <c r="G825" s="513"/>
      <c r="H825" s="510"/>
      <c r="I825" s="510"/>
      <c r="J825" s="510"/>
      <c r="K825" s="514"/>
      <c r="L825" s="445"/>
      <c r="M825" s="510"/>
      <c r="N825" s="510"/>
    </row>
    <row r="826" spans="1:14">
      <c r="A826" s="510"/>
      <c r="B826" s="511"/>
      <c r="C826" s="510"/>
      <c r="D826" s="512"/>
      <c r="E826" s="510"/>
      <c r="F826" s="510"/>
      <c r="G826" s="513"/>
      <c r="H826" s="510"/>
      <c r="I826" s="510"/>
      <c r="J826" s="510"/>
      <c r="K826" s="514"/>
      <c r="L826" s="445"/>
      <c r="M826" s="510"/>
      <c r="N826" s="510"/>
    </row>
    <row r="827" spans="1:14">
      <c r="A827" s="510"/>
      <c r="B827" s="511"/>
      <c r="C827" s="510"/>
      <c r="D827" s="512"/>
      <c r="E827" s="510"/>
      <c r="F827" s="510"/>
      <c r="G827" s="513"/>
      <c r="H827" s="510"/>
      <c r="I827" s="510"/>
      <c r="J827" s="510"/>
      <c r="K827" s="514"/>
      <c r="L827" s="445"/>
      <c r="M827" s="510"/>
      <c r="N827" s="510"/>
    </row>
    <row r="828" spans="1:14">
      <c r="A828" s="510"/>
      <c r="B828" s="511"/>
      <c r="C828" s="510"/>
      <c r="D828" s="512"/>
      <c r="E828" s="510"/>
      <c r="F828" s="510"/>
      <c r="G828" s="513"/>
      <c r="H828" s="510"/>
      <c r="I828" s="510"/>
      <c r="J828" s="510"/>
      <c r="K828" s="514"/>
      <c r="L828" s="445"/>
      <c r="M828" s="510"/>
      <c r="N828" s="510"/>
    </row>
    <row r="829" spans="1:14">
      <c r="A829" s="510"/>
      <c r="B829" s="511"/>
      <c r="C829" s="510"/>
      <c r="D829" s="512"/>
      <c r="E829" s="510"/>
      <c r="F829" s="510"/>
      <c r="G829" s="513"/>
      <c r="H829" s="510"/>
      <c r="I829" s="510"/>
      <c r="J829" s="510"/>
      <c r="K829" s="514"/>
      <c r="L829" s="445"/>
      <c r="M829" s="510"/>
      <c r="N829" s="510"/>
    </row>
    <row r="830" spans="1:14">
      <c r="A830" s="510"/>
      <c r="B830" s="511"/>
      <c r="C830" s="510"/>
      <c r="D830" s="512"/>
      <c r="E830" s="510"/>
      <c r="F830" s="510"/>
      <c r="G830" s="513"/>
      <c r="H830" s="510"/>
      <c r="I830" s="510"/>
      <c r="J830" s="510"/>
      <c r="K830" s="514"/>
      <c r="L830" s="445"/>
      <c r="M830" s="510"/>
      <c r="N830" s="510"/>
    </row>
    <row r="831" spans="1:14">
      <c r="A831" s="510"/>
      <c r="B831" s="511"/>
      <c r="C831" s="510"/>
      <c r="D831" s="512"/>
      <c r="E831" s="510"/>
      <c r="F831" s="510"/>
      <c r="G831" s="513"/>
      <c r="H831" s="510"/>
      <c r="I831" s="510"/>
      <c r="J831" s="510"/>
      <c r="K831" s="514"/>
      <c r="L831" s="445"/>
      <c r="M831" s="510"/>
      <c r="N831" s="510"/>
    </row>
    <row r="832" spans="1:14">
      <c r="A832" s="510"/>
      <c r="B832" s="511"/>
      <c r="C832" s="510"/>
      <c r="D832" s="512"/>
      <c r="E832" s="510"/>
      <c r="F832" s="510"/>
      <c r="G832" s="513"/>
      <c r="H832" s="510"/>
      <c r="I832" s="510"/>
      <c r="J832" s="510"/>
      <c r="K832" s="514"/>
      <c r="L832" s="445"/>
      <c r="M832" s="510"/>
      <c r="N832" s="510"/>
    </row>
    <row r="833" spans="1:14">
      <c r="A833" s="510"/>
      <c r="B833" s="511"/>
      <c r="C833" s="510"/>
      <c r="D833" s="512"/>
      <c r="E833" s="510"/>
      <c r="F833" s="510"/>
      <c r="G833" s="513"/>
      <c r="H833" s="510"/>
      <c r="I833" s="510"/>
      <c r="J833" s="510"/>
      <c r="K833" s="514"/>
      <c r="L833" s="445"/>
      <c r="M833" s="510"/>
      <c r="N833" s="510"/>
    </row>
    <row r="834" spans="1:14">
      <c r="A834" s="510"/>
      <c r="B834" s="511"/>
      <c r="C834" s="510"/>
      <c r="D834" s="512"/>
      <c r="E834" s="510"/>
      <c r="F834" s="510"/>
      <c r="G834" s="513"/>
      <c r="H834" s="510"/>
      <c r="I834" s="510"/>
      <c r="J834" s="510"/>
      <c r="K834" s="514"/>
      <c r="L834" s="445"/>
      <c r="M834" s="510"/>
      <c r="N834" s="510"/>
    </row>
    <row r="835" spans="1:14">
      <c r="A835" s="510"/>
      <c r="B835" s="511"/>
      <c r="C835" s="510"/>
      <c r="D835" s="512"/>
      <c r="E835" s="510"/>
      <c r="F835" s="510"/>
      <c r="G835" s="513"/>
      <c r="H835" s="510"/>
      <c r="I835" s="510"/>
      <c r="J835" s="510"/>
      <c r="K835" s="514"/>
      <c r="L835" s="445"/>
      <c r="M835" s="510"/>
      <c r="N835" s="510"/>
    </row>
    <row r="836" spans="1:14">
      <c r="A836" s="510"/>
      <c r="B836" s="511"/>
      <c r="C836" s="510"/>
      <c r="D836" s="512"/>
      <c r="E836" s="510"/>
      <c r="F836" s="510"/>
      <c r="G836" s="513"/>
      <c r="H836" s="510"/>
      <c r="I836" s="510"/>
      <c r="J836" s="510"/>
      <c r="K836" s="514"/>
      <c r="L836" s="445"/>
      <c r="M836" s="510"/>
      <c r="N836" s="510"/>
    </row>
    <row r="837" spans="1:14">
      <c r="A837" s="510"/>
      <c r="B837" s="511"/>
      <c r="C837" s="510"/>
      <c r="D837" s="512"/>
      <c r="E837" s="510"/>
      <c r="F837" s="510"/>
      <c r="G837" s="513"/>
      <c r="H837" s="510"/>
      <c r="I837" s="510"/>
      <c r="J837" s="510"/>
      <c r="K837" s="514"/>
      <c r="L837" s="445"/>
      <c r="M837" s="510"/>
      <c r="N837" s="510"/>
    </row>
    <row r="838" spans="1:14">
      <c r="A838" s="510"/>
      <c r="B838" s="511"/>
      <c r="C838" s="510"/>
      <c r="D838" s="512"/>
      <c r="E838" s="510"/>
      <c r="F838" s="510"/>
      <c r="G838" s="513"/>
      <c r="H838" s="510"/>
      <c r="I838" s="510"/>
      <c r="J838" s="510"/>
      <c r="K838" s="514"/>
      <c r="L838" s="445"/>
      <c r="M838" s="510"/>
      <c r="N838" s="510"/>
    </row>
    <row r="839" spans="1:14">
      <c r="A839" s="510"/>
      <c r="B839" s="511"/>
      <c r="C839" s="510"/>
      <c r="D839" s="512"/>
      <c r="E839" s="510"/>
      <c r="F839" s="510"/>
      <c r="G839" s="513"/>
      <c r="H839" s="510"/>
      <c r="I839" s="510"/>
      <c r="J839" s="510"/>
      <c r="K839" s="514"/>
      <c r="L839" s="445"/>
      <c r="M839" s="510"/>
      <c r="N839" s="510"/>
    </row>
    <row r="840" spans="1:14">
      <c r="A840" s="510"/>
      <c r="B840" s="511"/>
      <c r="C840" s="510"/>
      <c r="D840" s="512"/>
      <c r="E840" s="510"/>
      <c r="F840" s="510"/>
      <c r="G840" s="513"/>
      <c r="H840" s="510"/>
      <c r="I840" s="510"/>
      <c r="J840" s="510"/>
      <c r="K840" s="514"/>
      <c r="L840" s="445"/>
      <c r="M840" s="510"/>
      <c r="N840" s="510"/>
    </row>
    <row r="841" spans="1:14">
      <c r="A841" s="510"/>
      <c r="B841" s="511"/>
      <c r="C841" s="510"/>
      <c r="D841" s="512"/>
      <c r="E841" s="510"/>
      <c r="F841" s="510"/>
      <c r="G841" s="513"/>
      <c r="H841" s="510"/>
      <c r="I841" s="510"/>
      <c r="J841" s="510"/>
      <c r="K841" s="514"/>
      <c r="L841" s="445"/>
      <c r="M841" s="510"/>
      <c r="N841" s="510"/>
    </row>
    <row r="842" spans="1:14">
      <c r="A842" s="510"/>
      <c r="B842" s="511"/>
      <c r="C842" s="510"/>
      <c r="D842" s="512"/>
      <c r="E842" s="510"/>
      <c r="F842" s="510"/>
      <c r="G842" s="513"/>
      <c r="H842" s="510"/>
      <c r="I842" s="510"/>
      <c r="J842" s="510"/>
      <c r="K842" s="514"/>
      <c r="L842" s="445"/>
      <c r="M842" s="510"/>
      <c r="N842" s="510"/>
    </row>
    <row r="843" spans="1:14">
      <c r="A843" s="510"/>
      <c r="B843" s="511"/>
      <c r="C843" s="510"/>
      <c r="D843" s="512"/>
      <c r="E843" s="510"/>
      <c r="F843" s="510"/>
      <c r="G843" s="513"/>
      <c r="H843" s="510"/>
      <c r="I843" s="510"/>
      <c r="J843" s="510"/>
      <c r="K843" s="514"/>
      <c r="L843" s="445"/>
      <c r="M843" s="510"/>
      <c r="N843" s="510"/>
    </row>
    <row r="844" spans="1:14">
      <c r="A844" s="510"/>
      <c r="B844" s="511"/>
      <c r="C844" s="510"/>
      <c r="D844" s="512"/>
      <c r="E844" s="510"/>
      <c r="F844" s="510"/>
      <c r="G844" s="513"/>
      <c r="H844" s="510"/>
      <c r="I844" s="510"/>
      <c r="J844" s="510"/>
      <c r="K844" s="514"/>
      <c r="L844" s="445"/>
      <c r="M844" s="510"/>
      <c r="N844" s="510"/>
    </row>
    <row r="845" spans="1:14">
      <c r="A845" s="510"/>
      <c r="B845" s="511"/>
      <c r="C845" s="510"/>
      <c r="D845" s="512"/>
      <c r="E845" s="510"/>
      <c r="F845" s="510"/>
      <c r="G845" s="513"/>
      <c r="H845" s="510"/>
      <c r="I845" s="510"/>
      <c r="J845" s="510"/>
      <c r="K845" s="514"/>
      <c r="L845" s="445"/>
      <c r="M845" s="510"/>
      <c r="N845" s="510"/>
    </row>
    <row r="846" spans="1:14">
      <c r="A846" s="510"/>
      <c r="B846" s="511"/>
      <c r="C846" s="510"/>
      <c r="D846" s="512"/>
      <c r="E846" s="510"/>
      <c r="F846" s="510"/>
      <c r="G846" s="513"/>
      <c r="H846" s="510"/>
      <c r="I846" s="510"/>
      <c r="J846" s="510"/>
      <c r="K846" s="514"/>
      <c r="L846" s="445"/>
      <c r="M846" s="510"/>
      <c r="N846" s="510"/>
    </row>
    <row r="847" spans="1:14">
      <c r="A847" s="510"/>
      <c r="B847" s="511"/>
      <c r="C847" s="510"/>
      <c r="D847" s="512"/>
      <c r="E847" s="510"/>
      <c r="F847" s="510"/>
      <c r="G847" s="513"/>
      <c r="H847" s="510"/>
      <c r="I847" s="510"/>
      <c r="J847" s="510"/>
      <c r="K847" s="514"/>
      <c r="L847" s="445"/>
      <c r="M847" s="510"/>
      <c r="N847" s="510"/>
    </row>
    <row r="848" spans="1:14">
      <c r="A848" s="510"/>
      <c r="B848" s="511"/>
      <c r="C848" s="510"/>
      <c r="D848" s="512"/>
      <c r="E848" s="510"/>
      <c r="F848" s="510"/>
      <c r="G848" s="513"/>
      <c r="H848" s="510"/>
      <c r="I848" s="510"/>
      <c r="J848" s="510"/>
      <c r="K848" s="514"/>
      <c r="L848" s="445"/>
      <c r="M848" s="510"/>
      <c r="N848" s="510"/>
    </row>
    <row r="849" spans="1:14">
      <c r="A849" s="510"/>
      <c r="B849" s="511"/>
      <c r="C849" s="510"/>
      <c r="D849" s="512"/>
      <c r="E849" s="510"/>
      <c r="F849" s="510"/>
      <c r="G849" s="513"/>
      <c r="H849" s="510"/>
      <c r="I849" s="510"/>
      <c r="J849" s="510"/>
      <c r="K849" s="514"/>
      <c r="L849" s="445"/>
      <c r="M849" s="510"/>
      <c r="N849" s="510"/>
    </row>
    <row r="850" spans="1:14">
      <c r="A850" s="510"/>
      <c r="B850" s="511"/>
      <c r="C850" s="510"/>
      <c r="D850" s="512"/>
      <c r="E850" s="510"/>
      <c r="F850" s="510"/>
      <c r="G850" s="513"/>
      <c r="H850" s="510"/>
      <c r="I850" s="510"/>
      <c r="J850" s="510"/>
      <c r="K850" s="514"/>
      <c r="L850" s="445"/>
      <c r="M850" s="510"/>
      <c r="N850" s="510"/>
    </row>
    <row r="851" spans="1:14">
      <c r="A851" s="510"/>
      <c r="B851" s="511"/>
      <c r="C851" s="510"/>
      <c r="D851" s="512"/>
      <c r="E851" s="510"/>
      <c r="F851" s="510"/>
      <c r="G851" s="513"/>
      <c r="H851" s="510"/>
      <c r="I851" s="510"/>
      <c r="J851" s="510"/>
      <c r="K851" s="514"/>
      <c r="L851" s="445"/>
      <c r="M851" s="510"/>
      <c r="N851" s="510"/>
    </row>
    <row r="852" spans="1:14">
      <c r="A852" s="510"/>
      <c r="B852" s="511"/>
      <c r="C852" s="510"/>
      <c r="D852" s="512"/>
      <c r="E852" s="510"/>
      <c r="F852" s="510"/>
      <c r="G852" s="513"/>
      <c r="H852" s="510"/>
      <c r="I852" s="510"/>
      <c r="J852" s="510"/>
      <c r="K852" s="514"/>
      <c r="L852" s="445"/>
      <c r="M852" s="510"/>
      <c r="N852" s="510"/>
    </row>
    <row r="853" spans="1:14">
      <c r="A853" s="510"/>
      <c r="B853" s="511"/>
      <c r="C853" s="510"/>
      <c r="D853" s="512"/>
      <c r="E853" s="510"/>
      <c r="F853" s="510"/>
      <c r="G853" s="513"/>
      <c r="H853" s="510"/>
      <c r="I853" s="510"/>
      <c r="J853" s="510"/>
      <c r="K853" s="514"/>
      <c r="L853" s="445"/>
      <c r="M853" s="510"/>
      <c r="N853" s="510"/>
    </row>
    <row r="854" spans="1:14">
      <c r="A854" s="510"/>
      <c r="B854" s="511"/>
      <c r="C854" s="510"/>
      <c r="D854" s="512"/>
      <c r="E854" s="510"/>
      <c r="F854" s="510"/>
      <c r="G854" s="513"/>
      <c r="H854" s="510"/>
      <c r="I854" s="510"/>
      <c r="J854" s="510"/>
      <c r="K854" s="514"/>
      <c r="L854" s="445"/>
      <c r="M854" s="510"/>
      <c r="N854" s="510"/>
    </row>
    <row r="855" spans="1:14">
      <c r="A855" s="510"/>
      <c r="B855" s="511"/>
      <c r="C855" s="510"/>
      <c r="D855" s="512"/>
      <c r="E855" s="510"/>
      <c r="F855" s="510"/>
      <c r="G855" s="513"/>
      <c r="H855" s="510"/>
      <c r="I855" s="510"/>
      <c r="J855" s="510"/>
      <c r="K855" s="514"/>
      <c r="L855" s="445"/>
      <c r="M855" s="510"/>
      <c r="N855" s="510"/>
    </row>
    <row r="856" spans="1:14">
      <c r="A856" s="510"/>
      <c r="B856" s="511"/>
      <c r="C856" s="510"/>
      <c r="D856" s="512"/>
      <c r="E856" s="510"/>
      <c r="F856" s="510"/>
      <c r="G856" s="513"/>
      <c r="H856" s="510"/>
      <c r="I856" s="510"/>
      <c r="J856" s="510"/>
      <c r="K856" s="514"/>
      <c r="L856" s="445"/>
      <c r="M856" s="510"/>
      <c r="N856" s="510"/>
    </row>
    <row r="857" spans="1:14">
      <c r="A857" s="510"/>
      <c r="B857" s="511"/>
      <c r="C857" s="510"/>
      <c r="D857" s="512"/>
      <c r="E857" s="510"/>
      <c r="F857" s="510"/>
      <c r="G857" s="513"/>
      <c r="H857" s="510"/>
      <c r="I857" s="510"/>
      <c r="J857" s="510"/>
      <c r="K857" s="514"/>
      <c r="L857" s="445"/>
      <c r="M857" s="510"/>
      <c r="N857" s="510"/>
    </row>
    <row r="858" spans="1:14">
      <c r="A858" s="510"/>
      <c r="B858" s="511"/>
      <c r="C858" s="510"/>
      <c r="D858" s="512"/>
      <c r="E858" s="510"/>
      <c r="F858" s="510"/>
      <c r="G858" s="513"/>
      <c r="H858" s="510"/>
      <c r="I858" s="510"/>
      <c r="J858" s="510"/>
      <c r="K858" s="514"/>
      <c r="L858" s="445"/>
      <c r="M858" s="510"/>
      <c r="N858" s="510"/>
    </row>
    <row r="859" spans="1:14">
      <c r="A859" s="510"/>
      <c r="B859" s="511"/>
      <c r="C859" s="510"/>
      <c r="D859" s="512"/>
      <c r="E859" s="510"/>
      <c r="F859" s="510"/>
      <c r="G859" s="513"/>
      <c r="H859" s="510"/>
      <c r="I859" s="510"/>
      <c r="J859" s="510"/>
      <c r="K859" s="514"/>
      <c r="L859" s="445"/>
      <c r="M859" s="510"/>
      <c r="N859" s="510"/>
    </row>
    <row r="860" spans="1:14">
      <c r="A860" s="510"/>
      <c r="B860" s="511"/>
      <c r="C860" s="510"/>
      <c r="D860" s="512"/>
      <c r="E860" s="510"/>
      <c r="F860" s="510"/>
      <c r="G860" s="513"/>
      <c r="H860" s="510"/>
      <c r="I860" s="510"/>
      <c r="J860" s="510"/>
      <c r="K860" s="514"/>
      <c r="L860" s="445"/>
      <c r="M860" s="510"/>
      <c r="N860" s="510"/>
    </row>
    <row r="861" spans="1:14">
      <c r="A861" s="510"/>
      <c r="B861" s="511"/>
      <c r="C861" s="510"/>
      <c r="D861" s="512"/>
      <c r="E861" s="510"/>
      <c r="F861" s="510"/>
      <c r="G861" s="513"/>
      <c r="H861" s="510"/>
      <c r="I861" s="510"/>
      <c r="J861" s="510"/>
      <c r="K861" s="514"/>
      <c r="L861" s="445"/>
      <c r="M861" s="510"/>
      <c r="N861" s="510"/>
    </row>
    <row r="862" spans="1:14">
      <c r="A862" s="510"/>
      <c r="B862" s="511"/>
      <c r="C862" s="510"/>
      <c r="D862" s="512"/>
      <c r="E862" s="510"/>
      <c r="F862" s="510"/>
      <c r="G862" s="513"/>
      <c r="H862" s="510"/>
      <c r="I862" s="510"/>
      <c r="J862" s="510"/>
      <c r="K862" s="514"/>
      <c r="L862" s="445"/>
      <c r="M862" s="510"/>
      <c r="N862" s="510"/>
    </row>
    <row r="863" spans="1:14">
      <c r="A863" s="510"/>
      <c r="B863" s="511"/>
      <c r="C863" s="510"/>
      <c r="D863" s="512"/>
      <c r="E863" s="510"/>
      <c r="F863" s="510"/>
      <c r="G863" s="513"/>
      <c r="H863" s="510"/>
      <c r="I863" s="510"/>
      <c r="J863" s="510"/>
      <c r="K863" s="514"/>
      <c r="L863" s="445"/>
      <c r="M863" s="510"/>
      <c r="N863" s="510"/>
    </row>
    <row r="864" spans="1:14">
      <c r="A864" s="510"/>
      <c r="B864" s="511"/>
      <c r="C864" s="510"/>
      <c r="D864" s="512"/>
      <c r="E864" s="510"/>
      <c r="F864" s="510"/>
      <c r="G864" s="513"/>
      <c r="H864" s="510"/>
      <c r="I864" s="510"/>
      <c r="J864" s="510"/>
      <c r="K864" s="514"/>
      <c r="L864" s="445"/>
      <c r="M864" s="510"/>
      <c r="N864" s="510"/>
    </row>
    <row r="865" spans="1:14">
      <c r="A865" s="510"/>
      <c r="B865" s="511"/>
      <c r="C865" s="510"/>
      <c r="D865" s="512"/>
      <c r="E865" s="510"/>
      <c r="F865" s="510"/>
      <c r="G865" s="513"/>
      <c r="H865" s="510"/>
      <c r="I865" s="510"/>
      <c r="J865" s="510"/>
      <c r="K865" s="514"/>
      <c r="L865" s="445"/>
      <c r="M865" s="510"/>
      <c r="N865" s="510"/>
    </row>
    <row r="866" spans="1:14">
      <c r="A866" s="510"/>
      <c r="B866" s="511"/>
      <c r="C866" s="510"/>
      <c r="D866" s="512"/>
      <c r="E866" s="510"/>
      <c r="F866" s="510"/>
      <c r="G866" s="513"/>
      <c r="H866" s="510"/>
      <c r="I866" s="510"/>
      <c r="J866" s="510"/>
      <c r="K866" s="514"/>
      <c r="L866" s="445"/>
      <c r="M866" s="510"/>
      <c r="N866" s="510"/>
    </row>
    <row r="867" spans="1:14">
      <c r="A867" s="510"/>
      <c r="B867" s="511"/>
      <c r="C867" s="510"/>
      <c r="D867" s="512"/>
      <c r="E867" s="510"/>
      <c r="F867" s="510"/>
      <c r="G867" s="513"/>
      <c r="H867" s="510"/>
      <c r="I867" s="510"/>
      <c r="J867" s="510"/>
      <c r="K867" s="514"/>
      <c r="L867" s="445"/>
      <c r="M867" s="510"/>
      <c r="N867" s="510"/>
    </row>
    <row r="868" spans="1:14">
      <c r="A868" s="510"/>
      <c r="B868" s="511"/>
      <c r="C868" s="510"/>
      <c r="D868" s="512"/>
      <c r="E868" s="510"/>
      <c r="F868" s="510"/>
      <c r="G868" s="513"/>
      <c r="H868" s="510"/>
      <c r="I868" s="510"/>
      <c r="J868" s="510"/>
      <c r="K868" s="514"/>
      <c r="L868" s="445"/>
      <c r="M868" s="510"/>
      <c r="N868" s="510"/>
    </row>
    <row r="869" spans="1:14">
      <c r="A869" s="510"/>
      <c r="B869" s="511"/>
      <c r="C869" s="510"/>
      <c r="D869" s="512"/>
      <c r="E869" s="510"/>
      <c r="F869" s="510"/>
      <c r="G869" s="513"/>
      <c r="H869" s="510"/>
      <c r="I869" s="510"/>
      <c r="J869" s="510"/>
      <c r="K869" s="514"/>
      <c r="L869" s="445"/>
      <c r="M869" s="510"/>
      <c r="N869" s="510"/>
    </row>
    <row r="870" spans="1:14">
      <c r="A870" s="510"/>
      <c r="B870" s="511"/>
      <c r="C870" s="510"/>
      <c r="D870" s="512"/>
      <c r="E870" s="510"/>
      <c r="F870" s="510"/>
      <c r="G870" s="513"/>
      <c r="H870" s="510"/>
      <c r="I870" s="510"/>
      <c r="J870" s="510"/>
      <c r="K870" s="514"/>
      <c r="L870" s="445"/>
      <c r="M870" s="510"/>
      <c r="N870" s="510"/>
    </row>
    <row r="871" spans="1:14">
      <c r="A871" s="510"/>
      <c r="B871" s="511"/>
      <c r="C871" s="510"/>
      <c r="D871" s="512"/>
      <c r="E871" s="510"/>
      <c r="F871" s="510"/>
      <c r="G871" s="513"/>
      <c r="H871" s="510"/>
      <c r="I871" s="510"/>
      <c r="J871" s="510"/>
      <c r="K871" s="514"/>
      <c r="L871" s="445"/>
      <c r="M871" s="510"/>
      <c r="N871" s="510"/>
    </row>
    <row r="872" spans="1:14">
      <c r="A872" s="510"/>
      <c r="B872" s="511"/>
      <c r="C872" s="510"/>
      <c r="D872" s="512"/>
      <c r="E872" s="510"/>
      <c r="F872" s="510"/>
      <c r="G872" s="513"/>
      <c r="H872" s="510"/>
      <c r="I872" s="510"/>
      <c r="J872" s="510"/>
      <c r="K872" s="514"/>
      <c r="L872" s="445"/>
      <c r="M872" s="510"/>
      <c r="N872" s="510"/>
    </row>
    <row r="873" spans="1:14">
      <c r="A873" s="510"/>
      <c r="B873" s="511"/>
      <c r="C873" s="510"/>
      <c r="D873" s="512"/>
      <c r="E873" s="510"/>
      <c r="F873" s="510"/>
      <c r="G873" s="513"/>
      <c r="H873" s="510"/>
      <c r="I873" s="510"/>
      <c r="J873" s="510"/>
      <c r="K873" s="514"/>
      <c r="L873" s="445"/>
      <c r="M873" s="510"/>
      <c r="N873" s="510"/>
    </row>
    <row r="874" spans="1:14">
      <c r="A874" s="510"/>
      <c r="B874" s="511"/>
      <c r="C874" s="510"/>
      <c r="D874" s="512"/>
      <c r="E874" s="510"/>
      <c r="F874" s="510"/>
      <c r="G874" s="513"/>
      <c r="H874" s="510"/>
      <c r="I874" s="510"/>
      <c r="J874" s="510"/>
      <c r="K874" s="514"/>
      <c r="L874" s="445"/>
      <c r="M874" s="510"/>
      <c r="N874" s="510"/>
    </row>
    <row r="875" spans="1:14">
      <c r="A875" s="510"/>
      <c r="B875" s="511"/>
      <c r="C875" s="510"/>
      <c r="D875" s="512"/>
      <c r="E875" s="510"/>
      <c r="F875" s="510"/>
      <c r="G875" s="513"/>
      <c r="H875" s="510"/>
      <c r="I875" s="510"/>
      <c r="J875" s="510"/>
      <c r="K875" s="514"/>
      <c r="L875" s="445"/>
      <c r="M875" s="510"/>
      <c r="N875" s="510"/>
    </row>
    <row r="876" spans="1:14">
      <c r="A876" s="510"/>
      <c r="B876" s="511"/>
      <c r="C876" s="510"/>
      <c r="D876" s="512"/>
      <c r="E876" s="510"/>
      <c r="F876" s="510"/>
      <c r="G876" s="513"/>
      <c r="H876" s="510"/>
      <c r="I876" s="510"/>
      <c r="J876" s="510"/>
      <c r="K876" s="514"/>
      <c r="L876" s="445"/>
      <c r="M876" s="510"/>
      <c r="N876" s="510"/>
    </row>
    <row r="877" spans="1:14">
      <c r="A877" s="510"/>
      <c r="B877" s="511"/>
      <c r="C877" s="510"/>
      <c r="D877" s="512"/>
      <c r="E877" s="510"/>
      <c r="F877" s="510"/>
      <c r="G877" s="513"/>
      <c r="H877" s="510"/>
      <c r="I877" s="510"/>
      <c r="J877" s="510"/>
      <c r="K877" s="514"/>
      <c r="L877" s="445"/>
      <c r="M877" s="510"/>
      <c r="N877" s="510"/>
    </row>
    <row r="878" spans="1:14">
      <c r="A878" s="510"/>
      <c r="B878" s="511"/>
      <c r="C878" s="510"/>
      <c r="D878" s="512"/>
      <c r="E878" s="510"/>
      <c r="F878" s="510"/>
      <c r="G878" s="513"/>
      <c r="H878" s="510"/>
      <c r="I878" s="510"/>
      <c r="J878" s="510"/>
      <c r="K878" s="514"/>
      <c r="L878" s="445"/>
      <c r="M878" s="510"/>
      <c r="N878" s="510"/>
    </row>
    <row r="879" spans="1:14">
      <c r="A879" s="510"/>
      <c r="B879" s="511"/>
      <c r="C879" s="510"/>
      <c r="D879" s="512"/>
      <c r="E879" s="510"/>
      <c r="F879" s="510"/>
      <c r="G879" s="513"/>
      <c r="H879" s="510"/>
      <c r="I879" s="510"/>
      <c r="J879" s="510"/>
      <c r="K879" s="514"/>
      <c r="L879" s="445"/>
      <c r="M879" s="510"/>
      <c r="N879" s="510"/>
    </row>
    <row r="880" spans="1:14">
      <c r="A880" s="510"/>
      <c r="B880" s="511"/>
      <c r="C880" s="510"/>
      <c r="D880" s="512"/>
      <c r="E880" s="510"/>
      <c r="F880" s="510"/>
      <c r="G880" s="513"/>
      <c r="H880" s="510"/>
      <c r="I880" s="510"/>
      <c r="J880" s="510"/>
      <c r="K880" s="514"/>
      <c r="L880" s="445"/>
      <c r="M880" s="510"/>
      <c r="N880" s="510"/>
    </row>
    <row r="881" spans="1:14">
      <c r="A881" s="510"/>
      <c r="B881" s="511"/>
      <c r="C881" s="510"/>
      <c r="D881" s="512"/>
      <c r="E881" s="510"/>
      <c r="F881" s="510"/>
      <c r="G881" s="513"/>
      <c r="H881" s="510"/>
      <c r="I881" s="510"/>
      <c r="J881" s="510"/>
      <c r="K881" s="514"/>
      <c r="L881" s="445"/>
      <c r="M881" s="510"/>
      <c r="N881" s="510"/>
    </row>
    <row r="882" spans="1:14">
      <c r="A882" s="510"/>
      <c r="B882" s="511"/>
      <c r="C882" s="510"/>
      <c r="D882" s="512"/>
      <c r="E882" s="510"/>
      <c r="F882" s="510"/>
      <c r="G882" s="513"/>
      <c r="H882" s="510"/>
      <c r="I882" s="510"/>
      <c r="J882" s="510"/>
      <c r="K882" s="514"/>
      <c r="L882" s="445"/>
      <c r="M882" s="510"/>
      <c r="N882" s="510"/>
    </row>
    <row r="883" spans="1:14">
      <c r="A883" s="510"/>
      <c r="B883" s="511"/>
      <c r="C883" s="510"/>
      <c r="D883" s="512"/>
      <c r="E883" s="510"/>
      <c r="F883" s="510"/>
      <c r="G883" s="513"/>
      <c r="H883" s="510"/>
      <c r="I883" s="510"/>
      <c r="J883" s="510"/>
      <c r="K883" s="514"/>
      <c r="L883" s="445"/>
      <c r="M883" s="510"/>
      <c r="N883" s="510"/>
    </row>
    <row r="884" spans="1:14">
      <c r="A884" s="510"/>
      <c r="B884" s="511"/>
      <c r="C884" s="510"/>
      <c r="D884" s="512"/>
      <c r="E884" s="510"/>
      <c r="F884" s="510"/>
      <c r="G884" s="513"/>
      <c r="H884" s="510"/>
      <c r="I884" s="510"/>
      <c r="J884" s="510"/>
      <c r="K884" s="514"/>
      <c r="L884" s="445"/>
      <c r="M884" s="510"/>
      <c r="N884" s="510"/>
    </row>
    <row r="885" spans="1:14">
      <c r="A885" s="510"/>
      <c r="B885" s="511"/>
      <c r="C885" s="510"/>
      <c r="D885" s="512"/>
      <c r="E885" s="510"/>
      <c r="F885" s="510"/>
      <c r="G885" s="513"/>
      <c r="H885" s="510"/>
      <c r="I885" s="510"/>
      <c r="J885" s="510"/>
      <c r="K885" s="514"/>
      <c r="L885" s="445"/>
      <c r="M885" s="510"/>
      <c r="N885" s="510"/>
    </row>
    <row r="886" spans="1:14">
      <c r="A886" s="510"/>
      <c r="B886" s="511"/>
      <c r="C886" s="510"/>
      <c r="D886" s="512"/>
      <c r="E886" s="510"/>
      <c r="F886" s="510"/>
      <c r="G886" s="513"/>
      <c r="H886" s="510"/>
      <c r="I886" s="510"/>
      <c r="J886" s="510"/>
      <c r="K886" s="514"/>
      <c r="L886" s="445"/>
      <c r="M886" s="510"/>
      <c r="N886" s="510"/>
    </row>
    <row r="887" spans="1:14">
      <c r="A887" s="510"/>
      <c r="B887" s="511"/>
      <c r="C887" s="510"/>
      <c r="D887" s="512"/>
      <c r="E887" s="510"/>
      <c r="F887" s="510"/>
      <c r="G887" s="513"/>
      <c r="H887" s="510"/>
      <c r="I887" s="510"/>
      <c r="J887" s="510"/>
      <c r="K887" s="514"/>
      <c r="L887" s="445"/>
      <c r="M887" s="510"/>
      <c r="N887" s="510"/>
    </row>
    <row r="888" spans="1:14">
      <c r="A888" s="510"/>
      <c r="B888" s="511"/>
      <c r="C888" s="510"/>
      <c r="D888" s="512"/>
      <c r="E888" s="510"/>
      <c r="F888" s="510"/>
      <c r="G888" s="513"/>
      <c r="H888" s="510"/>
      <c r="I888" s="510"/>
      <c r="J888" s="510"/>
      <c r="K888" s="514"/>
      <c r="L888" s="445"/>
      <c r="M888" s="510"/>
      <c r="N888" s="510"/>
    </row>
    <row r="889" spans="1:14">
      <c r="A889" s="510"/>
      <c r="B889" s="511"/>
      <c r="C889" s="510"/>
      <c r="D889" s="512"/>
      <c r="E889" s="510"/>
      <c r="F889" s="510"/>
      <c r="G889" s="513"/>
      <c r="H889" s="510"/>
      <c r="I889" s="510"/>
      <c r="J889" s="510"/>
      <c r="K889" s="514"/>
      <c r="L889" s="445"/>
      <c r="M889" s="510"/>
      <c r="N889" s="510"/>
    </row>
    <row r="890" spans="1:14">
      <c r="A890" s="510"/>
      <c r="B890" s="511"/>
      <c r="C890" s="510"/>
      <c r="D890" s="512"/>
      <c r="E890" s="510"/>
      <c r="F890" s="510"/>
      <c r="G890" s="513"/>
      <c r="H890" s="510"/>
      <c r="I890" s="510"/>
      <c r="J890" s="510"/>
      <c r="K890" s="514"/>
      <c r="L890" s="445"/>
      <c r="M890" s="510"/>
      <c r="N890" s="510"/>
    </row>
    <row r="891" spans="1:14">
      <c r="A891" s="510"/>
      <c r="B891" s="511"/>
      <c r="C891" s="510"/>
      <c r="D891" s="512"/>
      <c r="E891" s="510"/>
      <c r="F891" s="510"/>
      <c r="G891" s="513"/>
      <c r="H891" s="510"/>
      <c r="I891" s="510"/>
      <c r="J891" s="510"/>
      <c r="K891" s="514"/>
      <c r="L891" s="445"/>
      <c r="M891" s="510"/>
      <c r="N891" s="510"/>
    </row>
    <row r="892" spans="1:14">
      <c r="A892" s="510"/>
      <c r="B892" s="511"/>
      <c r="C892" s="510"/>
      <c r="D892" s="512"/>
      <c r="E892" s="510"/>
      <c r="F892" s="510"/>
      <c r="G892" s="513"/>
      <c r="H892" s="510"/>
      <c r="I892" s="510"/>
      <c r="J892" s="510"/>
      <c r="K892" s="514"/>
      <c r="L892" s="445"/>
      <c r="M892" s="510"/>
      <c r="N892" s="510"/>
    </row>
    <row r="893" spans="1:14">
      <c r="A893" s="510"/>
      <c r="B893" s="511"/>
      <c r="C893" s="510"/>
      <c r="D893" s="512"/>
      <c r="E893" s="510"/>
      <c r="F893" s="510"/>
      <c r="G893" s="513"/>
      <c r="H893" s="510"/>
      <c r="I893" s="510"/>
      <c r="J893" s="510"/>
      <c r="K893" s="514"/>
      <c r="L893" s="445"/>
      <c r="M893" s="510"/>
      <c r="N893" s="510"/>
    </row>
    <row r="894" spans="1:14">
      <c r="A894" s="510"/>
      <c r="B894" s="511"/>
      <c r="C894" s="510"/>
      <c r="D894" s="512"/>
      <c r="E894" s="510"/>
      <c r="F894" s="510"/>
      <c r="G894" s="513"/>
      <c r="H894" s="510"/>
      <c r="I894" s="510"/>
      <c r="J894" s="510"/>
      <c r="K894" s="514"/>
      <c r="L894" s="445"/>
      <c r="M894" s="510"/>
      <c r="N894" s="510"/>
    </row>
    <row r="895" spans="1:14">
      <c r="A895" s="510"/>
      <c r="B895" s="511"/>
      <c r="C895" s="510"/>
      <c r="D895" s="512"/>
      <c r="E895" s="510"/>
      <c r="F895" s="510"/>
      <c r="G895" s="513"/>
      <c r="H895" s="510"/>
      <c r="I895" s="510"/>
      <c r="J895" s="510"/>
      <c r="K895" s="514"/>
      <c r="L895" s="445"/>
      <c r="M895" s="510"/>
      <c r="N895" s="510"/>
    </row>
    <row r="896" spans="1:14">
      <c r="A896" s="510"/>
      <c r="B896" s="511"/>
      <c r="C896" s="510"/>
      <c r="D896" s="512"/>
      <c r="E896" s="510"/>
      <c r="F896" s="510"/>
      <c r="G896" s="513"/>
      <c r="H896" s="510"/>
      <c r="I896" s="510"/>
      <c r="J896" s="510"/>
      <c r="K896" s="514"/>
      <c r="L896" s="445"/>
      <c r="M896" s="510"/>
      <c r="N896" s="510"/>
    </row>
    <row r="897" spans="1:14">
      <c r="A897" s="510"/>
      <c r="B897" s="511"/>
      <c r="C897" s="510"/>
      <c r="D897" s="512"/>
      <c r="E897" s="510"/>
      <c r="F897" s="510"/>
      <c r="G897" s="513"/>
      <c r="H897" s="510"/>
      <c r="I897" s="510"/>
      <c r="J897" s="510"/>
      <c r="K897" s="514"/>
      <c r="L897" s="445"/>
      <c r="M897" s="510"/>
      <c r="N897" s="510"/>
    </row>
    <row r="898" spans="1:14">
      <c r="A898" s="510"/>
      <c r="B898" s="511"/>
      <c r="C898" s="510"/>
      <c r="D898" s="512"/>
      <c r="E898" s="510"/>
      <c r="F898" s="510"/>
      <c r="G898" s="513"/>
      <c r="H898" s="510"/>
      <c r="I898" s="510"/>
      <c r="J898" s="510"/>
      <c r="K898" s="514"/>
      <c r="L898" s="445"/>
      <c r="M898" s="510"/>
      <c r="N898" s="510"/>
    </row>
    <row r="899" spans="1:14">
      <c r="A899" s="510"/>
      <c r="B899" s="511"/>
      <c r="C899" s="510"/>
      <c r="D899" s="512"/>
      <c r="E899" s="510"/>
      <c r="F899" s="510"/>
      <c r="G899" s="513"/>
      <c r="H899" s="510"/>
      <c r="I899" s="510"/>
      <c r="J899" s="510"/>
      <c r="K899" s="514"/>
      <c r="L899" s="445"/>
      <c r="M899" s="510"/>
      <c r="N899" s="510"/>
    </row>
    <row r="900" spans="1:14">
      <c r="A900" s="510"/>
      <c r="B900" s="511"/>
      <c r="C900" s="510"/>
      <c r="D900" s="512"/>
      <c r="E900" s="510"/>
      <c r="F900" s="510"/>
      <c r="G900" s="513"/>
      <c r="H900" s="510"/>
      <c r="I900" s="510"/>
      <c r="J900" s="510"/>
      <c r="K900" s="514"/>
      <c r="L900" s="445"/>
      <c r="M900" s="510"/>
      <c r="N900" s="510"/>
    </row>
    <row r="901" spans="1:14">
      <c r="A901" s="510"/>
      <c r="B901" s="511"/>
      <c r="C901" s="510"/>
      <c r="D901" s="512"/>
      <c r="E901" s="510"/>
      <c r="F901" s="510"/>
      <c r="G901" s="513"/>
      <c r="H901" s="510"/>
      <c r="I901" s="510"/>
      <c r="J901" s="510"/>
      <c r="K901" s="514"/>
      <c r="L901" s="445"/>
      <c r="M901" s="510"/>
      <c r="N901" s="510"/>
    </row>
    <row r="902" spans="1:14">
      <c r="A902" s="510"/>
      <c r="B902" s="511"/>
      <c r="C902" s="510"/>
      <c r="D902" s="512"/>
      <c r="E902" s="510"/>
      <c r="F902" s="510"/>
      <c r="G902" s="513"/>
      <c r="H902" s="510"/>
      <c r="I902" s="510"/>
      <c r="J902" s="510"/>
      <c r="K902" s="514"/>
      <c r="L902" s="445"/>
      <c r="M902" s="510"/>
      <c r="N902" s="510"/>
    </row>
    <row r="903" spans="1:14">
      <c r="A903" s="510"/>
      <c r="B903" s="511"/>
      <c r="C903" s="510"/>
      <c r="D903" s="512"/>
      <c r="E903" s="510"/>
      <c r="F903" s="510"/>
      <c r="G903" s="513"/>
      <c r="H903" s="510"/>
      <c r="I903" s="510"/>
      <c r="J903" s="510"/>
      <c r="K903" s="514"/>
      <c r="L903" s="445"/>
      <c r="M903" s="510"/>
      <c r="N903" s="510"/>
    </row>
    <row r="904" spans="1:14">
      <c r="A904" s="510"/>
      <c r="B904" s="511"/>
      <c r="C904" s="510"/>
      <c r="D904" s="512"/>
      <c r="E904" s="510"/>
      <c r="F904" s="510"/>
      <c r="G904" s="513"/>
      <c r="H904" s="510"/>
      <c r="I904" s="510"/>
      <c r="J904" s="510"/>
      <c r="K904" s="514"/>
      <c r="L904" s="445"/>
      <c r="M904" s="510"/>
      <c r="N904" s="510"/>
    </row>
    <row r="905" spans="1:14">
      <c r="A905" s="510"/>
      <c r="B905" s="511"/>
      <c r="C905" s="510"/>
      <c r="D905" s="512"/>
      <c r="E905" s="510"/>
      <c r="F905" s="510"/>
      <c r="G905" s="513"/>
      <c r="H905" s="510"/>
      <c r="I905" s="510"/>
      <c r="J905" s="510"/>
      <c r="K905" s="514"/>
      <c r="L905" s="445"/>
      <c r="M905" s="510"/>
      <c r="N905" s="510"/>
    </row>
    <row r="906" spans="1:14">
      <c r="A906" s="510"/>
      <c r="B906" s="511"/>
      <c r="C906" s="510"/>
      <c r="D906" s="512"/>
      <c r="E906" s="510"/>
      <c r="F906" s="510"/>
      <c r="G906" s="513"/>
      <c r="H906" s="510"/>
      <c r="I906" s="510"/>
      <c r="J906" s="510"/>
      <c r="K906" s="514"/>
      <c r="L906" s="445"/>
      <c r="M906" s="510"/>
      <c r="N906" s="510"/>
    </row>
    <row r="907" spans="1:14">
      <c r="A907" s="510"/>
      <c r="B907" s="511"/>
      <c r="C907" s="510"/>
      <c r="D907" s="512"/>
      <c r="E907" s="510"/>
      <c r="F907" s="510"/>
      <c r="G907" s="513"/>
      <c r="H907" s="510"/>
      <c r="I907" s="510"/>
      <c r="J907" s="510"/>
      <c r="K907" s="514"/>
      <c r="L907" s="445"/>
      <c r="M907" s="510"/>
      <c r="N907" s="510"/>
    </row>
    <row r="908" spans="1:14">
      <c r="A908" s="510"/>
      <c r="B908" s="511"/>
      <c r="C908" s="510"/>
      <c r="D908" s="512"/>
      <c r="E908" s="510"/>
      <c r="F908" s="510"/>
      <c r="G908" s="513"/>
      <c r="H908" s="510"/>
      <c r="I908" s="510"/>
      <c r="J908" s="510"/>
      <c r="K908" s="514"/>
      <c r="L908" s="445"/>
      <c r="M908" s="510"/>
      <c r="N908" s="510"/>
    </row>
    <row r="909" spans="1:14">
      <c r="A909" s="510"/>
      <c r="B909" s="511"/>
      <c r="C909" s="510"/>
      <c r="D909" s="512"/>
      <c r="E909" s="510"/>
      <c r="F909" s="510"/>
      <c r="G909" s="513"/>
      <c r="H909" s="510"/>
      <c r="I909" s="510"/>
      <c r="J909" s="510"/>
      <c r="K909" s="514"/>
      <c r="L909" s="445"/>
      <c r="M909" s="510"/>
      <c r="N909" s="510"/>
    </row>
    <row r="910" spans="1:14">
      <c r="A910" s="510"/>
      <c r="B910" s="511"/>
      <c r="C910" s="510"/>
      <c r="D910" s="512"/>
      <c r="E910" s="510"/>
      <c r="F910" s="510"/>
      <c r="G910" s="513"/>
      <c r="H910" s="510"/>
      <c r="I910" s="510"/>
      <c r="J910" s="510"/>
      <c r="K910" s="514"/>
      <c r="L910" s="445"/>
      <c r="M910" s="510"/>
      <c r="N910" s="510"/>
    </row>
    <row r="911" spans="1:14">
      <c r="A911" s="510"/>
      <c r="B911" s="511"/>
      <c r="C911" s="510"/>
      <c r="D911" s="512"/>
      <c r="E911" s="510"/>
      <c r="F911" s="510"/>
      <c r="G911" s="513"/>
      <c r="H911" s="510"/>
      <c r="I911" s="510"/>
      <c r="J911" s="510"/>
      <c r="K911" s="514"/>
      <c r="L911" s="445"/>
      <c r="M911" s="510"/>
      <c r="N911" s="510"/>
    </row>
    <row r="912" spans="1:14">
      <c r="A912" s="510"/>
      <c r="B912" s="511"/>
      <c r="C912" s="510"/>
      <c r="D912" s="512"/>
      <c r="E912" s="510"/>
      <c r="F912" s="510"/>
      <c r="G912" s="513"/>
      <c r="H912" s="510"/>
      <c r="I912" s="510"/>
      <c r="J912" s="510"/>
      <c r="K912" s="514"/>
      <c r="L912" s="445"/>
      <c r="M912" s="510"/>
      <c r="N912" s="510"/>
    </row>
    <row r="913" spans="1:14">
      <c r="A913" s="510"/>
      <c r="B913" s="511"/>
      <c r="C913" s="510"/>
      <c r="D913" s="512"/>
      <c r="E913" s="510"/>
      <c r="F913" s="510"/>
      <c r="G913" s="513"/>
      <c r="H913" s="510"/>
      <c r="I913" s="510"/>
      <c r="J913" s="510"/>
      <c r="K913" s="514"/>
      <c r="L913" s="445"/>
      <c r="M913" s="510"/>
      <c r="N913" s="510"/>
    </row>
    <row r="914" spans="1:14">
      <c r="A914" s="510"/>
      <c r="B914" s="511"/>
      <c r="C914" s="510"/>
      <c r="D914" s="512"/>
      <c r="E914" s="510"/>
      <c r="F914" s="510"/>
      <c r="G914" s="513"/>
      <c r="H914" s="510"/>
      <c r="I914" s="510"/>
      <c r="J914" s="510"/>
      <c r="K914" s="514"/>
      <c r="L914" s="445"/>
      <c r="M914" s="510"/>
      <c r="N914" s="510"/>
    </row>
    <row r="915" spans="1:14">
      <c r="A915" s="510"/>
      <c r="B915" s="511"/>
      <c r="C915" s="510"/>
      <c r="D915" s="512"/>
      <c r="E915" s="510"/>
      <c r="F915" s="510"/>
      <c r="G915" s="513"/>
      <c r="H915" s="510"/>
      <c r="I915" s="510"/>
      <c r="J915" s="510"/>
      <c r="K915" s="514"/>
      <c r="L915" s="445"/>
      <c r="M915" s="510"/>
      <c r="N915" s="510"/>
    </row>
    <row r="916" spans="1:14">
      <c r="A916" s="510"/>
      <c r="B916" s="511"/>
      <c r="C916" s="510"/>
      <c r="D916" s="512"/>
      <c r="E916" s="510"/>
      <c r="F916" s="510"/>
      <c r="G916" s="513"/>
      <c r="H916" s="510"/>
      <c r="I916" s="510"/>
      <c r="J916" s="510"/>
      <c r="K916" s="514"/>
      <c r="L916" s="445"/>
      <c r="M916" s="510"/>
      <c r="N916" s="510"/>
    </row>
    <row r="917" spans="1:14">
      <c r="A917" s="510"/>
      <c r="B917" s="511"/>
      <c r="C917" s="510"/>
      <c r="D917" s="512"/>
      <c r="E917" s="510"/>
      <c r="F917" s="510"/>
      <c r="G917" s="513"/>
      <c r="H917" s="510"/>
      <c r="I917" s="510"/>
      <c r="J917" s="510"/>
      <c r="K917" s="514"/>
      <c r="L917" s="445"/>
      <c r="M917" s="510"/>
      <c r="N917" s="510"/>
    </row>
    <row r="918" spans="1:14">
      <c r="A918" s="510"/>
      <c r="B918" s="511"/>
      <c r="C918" s="510"/>
      <c r="D918" s="512"/>
      <c r="E918" s="510"/>
      <c r="F918" s="510"/>
      <c r="G918" s="513"/>
      <c r="H918" s="510"/>
      <c r="I918" s="510"/>
      <c r="J918" s="510"/>
      <c r="K918" s="514"/>
      <c r="L918" s="445"/>
      <c r="M918" s="510"/>
      <c r="N918" s="510"/>
    </row>
    <row r="919" spans="1:14">
      <c r="A919" s="510"/>
      <c r="B919" s="511"/>
      <c r="C919" s="510"/>
      <c r="D919" s="512"/>
      <c r="E919" s="510"/>
      <c r="F919" s="510"/>
      <c r="G919" s="513"/>
      <c r="H919" s="510"/>
      <c r="I919" s="510"/>
      <c r="J919" s="510"/>
      <c r="K919" s="514"/>
      <c r="L919" s="445"/>
      <c r="M919" s="510"/>
      <c r="N919" s="510"/>
    </row>
    <row r="920" spans="1:14">
      <c r="A920" s="510"/>
      <c r="B920" s="511"/>
      <c r="C920" s="510"/>
      <c r="D920" s="512"/>
      <c r="E920" s="510"/>
      <c r="F920" s="510"/>
      <c r="G920" s="513"/>
      <c r="H920" s="510"/>
      <c r="I920" s="510"/>
      <c r="J920" s="510"/>
      <c r="K920" s="514"/>
      <c r="L920" s="445"/>
      <c r="M920" s="510"/>
      <c r="N920" s="510"/>
    </row>
    <row r="921" spans="1:14">
      <c r="A921" s="510"/>
      <c r="B921" s="511"/>
      <c r="C921" s="510"/>
      <c r="D921" s="512"/>
      <c r="E921" s="510"/>
      <c r="F921" s="510"/>
      <c r="G921" s="513"/>
      <c r="H921" s="510"/>
      <c r="I921" s="510"/>
      <c r="J921" s="510"/>
      <c r="K921" s="514"/>
      <c r="L921" s="445"/>
      <c r="M921" s="510"/>
      <c r="N921" s="510"/>
    </row>
    <row r="922" spans="1:14">
      <c r="A922" s="510"/>
      <c r="B922" s="511"/>
      <c r="C922" s="510"/>
      <c r="D922" s="512"/>
      <c r="E922" s="510"/>
      <c r="F922" s="510"/>
      <c r="G922" s="513"/>
      <c r="H922" s="510"/>
      <c r="I922" s="510"/>
      <c r="J922" s="510"/>
      <c r="K922" s="514"/>
      <c r="L922" s="445"/>
      <c r="M922" s="510"/>
      <c r="N922" s="510"/>
    </row>
    <row r="923" spans="1:14">
      <c r="A923" s="510"/>
      <c r="B923" s="511"/>
      <c r="C923" s="510"/>
      <c r="D923" s="512"/>
      <c r="E923" s="510"/>
      <c r="F923" s="510"/>
      <c r="G923" s="513"/>
      <c r="H923" s="510"/>
      <c r="I923" s="510"/>
      <c r="J923" s="510"/>
      <c r="K923" s="514"/>
      <c r="L923" s="445"/>
      <c r="M923" s="510"/>
      <c r="N923" s="510"/>
    </row>
    <row r="924" spans="1:14">
      <c r="A924" s="510"/>
      <c r="B924" s="511"/>
      <c r="C924" s="510"/>
      <c r="D924" s="512"/>
      <c r="E924" s="510"/>
      <c r="F924" s="510"/>
      <c r="G924" s="513"/>
      <c r="H924" s="510"/>
      <c r="I924" s="510"/>
      <c r="J924" s="510"/>
      <c r="K924" s="514"/>
      <c r="L924" s="445"/>
      <c r="M924" s="510"/>
      <c r="N924" s="510"/>
    </row>
    <row r="925" spans="1:14">
      <c r="A925" s="510"/>
      <c r="B925" s="511"/>
      <c r="C925" s="510"/>
      <c r="D925" s="512"/>
      <c r="E925" s="510"/>
      <c r="F925" s="510"/>
      <c r="G925" s="513"/>
      <c r="H925" s="510"/>
      <c r="I925" s="510"/>
      <c r="J925" s="510"/>
      <c r="K925" s="514"/>
      <c r="L925" s="445"/>
      <c r="M925" s="510"/>
      <c r="N925" s="510"/>
    </row>
    <row r="926" spans="1:14">
      <c r="A926" s="510"/>
      <c r="B926" s="511"/>
      <c r="C926" s="510"/>
      <c r="D926" s="512"/>
      <c r="E926" s="510"/>
      <c r="F926" s="510"/>
      <c r="G926" s="513"/>
      <c r="H926" s="510"/>
      <c r="I926" s="510"/>
      <c r="J926" s="510"/>
      <c r="K926" s="514"/>
      <c r="L926" s="445"/>
      <c r="M926" s="510"/>
      <c r="N926" s="510"/>
    </row>
    <row r="927" spans="1:14">
      <c r="A927" s="510"/>
      <c r="B927" s="511"/>
      <c r="C927" s="510"/>
      <c r="D927" s="512"/>
      <c r="E927" s="510"/>
      <c r="F927" s="510"/>
      <c r="G927" s="513"/>
      <c r="H927" s="510"/>
      <c r="I927" s="510"/>
      <c r="J927" s="510"/>
      <c r="K927" s="514"/>
      <c r="L927" s="445"/>
      <c r="M927" s="510"/>
      <c r="N927" s="510"/>
    </row>
    <row r="928" spans="1:14">
      <c r="A928" s="510"/>
      <c r="B928" s="511"/>
      <c r="C928" s="510"/>
      <c r="D928" s="512"/>
      <c r="E928" s="510"/>
      <c r="F928" s="510"/>
      <c r="G928" s="513"/>
      <c r="H928" s="510"/>
      <c r="I928" s="510"/>
      <c r="J928" s="510"/>
      <c r="K928" s="514"/>
      <c r="L928" s="445"/>
      <c r="M928" s="510"/>
      <c r="N928" s="510"/>
    </row>
    <row r="929" spans="1:14">
      <c r="A929" s="510"/>
      <c r="B929" s="511"/>
      <c r="C929" s="510"/>
      <c r="D929" s="512"/>
      <c r="E929" s="510"/>
      <c r="F929" s="510"/>
      <c r="G929" s="513"/>
      <c r="H929" s="510"/>
      <c r="I929" s="510"/>
      <c r="J929" s="510"/>
      <c r="K929" s="514"/>
      <c r="L929" s="445"/>
      <c r="M929" s="510"/>
      <c r="N929" s="510"/>
    </row>
    <row r="930" spans="1:14">
      <c r="A930" s="510"/>
      <c r="B930" s="511"/>
      <c r="C930" s="510"/>
      <c r="D930" s="512"/>
      <c r="E930" s="510"/>
      <c r="F930" s="510"/>
      <c r="G930" s="513"/>
      <c r="H930" s="510"/>
      <c r="I930" s="510"/>
      <c r="J930" s="510"/>
      <c r="K930" s="514"/>
      <c r="L930" s="445"/>
      <c r="M930" s="510"/>
      <c r="N930" s="510"/>
    </row>
    <row r="931" spans="1:14">
      <c r="A931" s="510"/>
      <c r="B931" s="511"/>
      <c r="C931" s="510"/>
      <c r="D931" s="512"/>
      <c r="E931" s="510"/>
      <c r="F931" s="510"/>
      <c r="G931" s="513"/>
      <c r="H931" s="510"/>
      <c r="I931" s="510"/>
      <c r="J931" s="510"/>
      <c r="K931" s="514"/>
      <c r="L931" s="445"/>
      <c r="M931" s="510"/>
      <c r="N931" s="510"/>
    </row>
    <row r="932" spans="1:14">
      <c r="A932" s="510"/>
      <c r="B932" s="511"/>
      <c r="C932" s="510"/>
      <c r="D932" s="512"/>
      <c r="E932" s="510"/>
      <c r="F932" s="510"/>
      <c r="G932" s="513"/>
      <c r="H932" s="510"/>
      <c r="I932" s="510"/>
      <c r="J932" s="510"/>
      <c r="K932" s="514"/>
      <c r="L932" s="445"/>
      <c r="M932" s="510"/>
      <c r="N932" s="510"/>
    </row>
    <row r="933" spans="1:14">
      <c r="A933" s="510"/>
      <c r="B933" s="511"/>
      <c r="C933" s="510"/>
      <c r="D933" s="512"/>
      <c r="E933" s="510"/>
      <c r="F933" s="510"/>
      <c r="G933" s="513"/>
      <c r="H933" s="510"/>
      <c r="I933" s="510"/>
      <c r="J933" s="510"/>
      <c r="K933" s="514"/>
      <c r="L933" s="445"/>
      <c r="M933" s="510"/>
      <c r="N933" s="510"/>
    </row>
    <row r="934" spans="1:14">
      <c r="A934" s="510"/>
      <c r="B934" s="511"/>
      <c r="C934" s="510"/>
      <c r="D934" s="512"/>
      <c r="E934" s="510"/>
      <c r="F934" s="510"/>
      <c r="G934" s="513"/>
      <c r="H934" s="510"/>
      <c r="I934" s="510"/>
      <c r="J934" s="510"/>
      <c r="K934" s="514"/>
      <c r="L934" s="445"/>
      <c r="M934" s="510"/>
      <c r="N934" s="510"/>
    </row>
    <row r="935" spans="1:14">
      <c r="A935" s="510"/>
      <c r="B935" s="511"/>
      <c r="C935" s="510"/>
      <c r="D935" s="512"/>
      <c r="E935" s="510"/>
      <c r="F935" s="510"/>
      <c r="G935" s="513"/>
      <c r="H935" s="510"/>
      <c r="I935" s="510"/>
      <c r="J935" s="510"/>
      <c r="K935" s="514"/>
      <c r="L935" s="445"/>
      <c r="M935" s="510"/>
      <c r="N935" s="510"/>
    </row>
    <row r="936" spans="1:14">
      <c r="A936" s="510"/>
      <c r="B936" s="511"/>
      <c r="C936" s="510"/>
      <c r="D936" s="512"/>
      <c r="E936" s="510"/>
      <c r="F936" s="510"/>
      <c r="G936" s="513"/>
      <c r="H936" s="510"/>
      <c r="I936" s="510"/>
      <c r="J936" s="510"/>
      <c r="K936" s="514"/>
      <c r="L936" s="445"/>
      <c r="M936" s="510"/>
      <c r="N936" s="510"/>
    </row>
    <row r="937" spans="1:14">
      <c r="A937" s="510"/>
      <c r="B937" s="511"/>
      <c r="C937" s="510"/>
      <c r="D937" s="512"/>
      <c r="E937" s="510"/>
      <c r="F937" s="510"/>
      <c r="G937" s="513"/>
      <c r="H937" s="510"/>
      <c r="I937" s="510"/>
      <c r="J937" s="510"/>
      <c r="K937" s="514"/>
      <c r="L937" s="445"/>
      <c r="M937" s="510"/>
      <c r="N937" s="510"/>
    </row>
    <row r="938" spans="1:14">
      <c r="A938" s="510"/>
      <c r="B938" s="511"/>
      <c r="C938" s="510"/>
      <c r="D938" s="512"/>
      <c r="E938" s="510"/>
      <c r="F938" s="510"/>
      <c r="G938" s="513"/>
      <c r="H938" s="510"/>
      <c r="I938" s="510"/>
      <c r="J938" s="510"/>
      <c r="K938" s="514"/>
      <c r="L938" s="445"/>
      <c r="M938" s="510"/>
      <c r="N938" s="510"/>
    </row>
    <row r="939" spans="1:14">
      <c r="A939" s="510"/>
      <c r="B939" s="511"/>
      <c r="C939" s="510"/>
      <c r="D939" s="512"/>
      <c r="E939" s="510"/>
      <c r="F939" s="510"/>
      <c r="G939" s="513"/>
      <c r="H939" s="510"/>
      <c r="I939" s="510"/>
      <c r="J939" s="510"/>
      <c r="K939" s="514"/>
      <c r="L939" s="445"/>
      <c r="M939" s="510"/>
      <c r="N939" s="510"/>
    </row>
    <row r="940" spans="1:14">
      <c r="A940" s="510"/>
      <c r="B940" s="511"/>
      <c r="C940" s="510"/>
      <c r="D940" s="512"/>
      <c r="E940" s="510"/>
      <c r="F940" s="510"/>
      <c r="G940" s="513"/>
      <c r="H940" s="510"/>
      <c r="I940" s="510"/>
      <c r="J940" s="510"/>
      <c r="K940" s="514"/>
      <c r="L940" s="445"/>
      <c r="M940" s="510"/>
      <c r="N940" s="510"/>
    </row>
    <row r="941" spans="1:14">
      <c r="A941" s="510"/>
      <c r="B941" s="511"/>
      <c r="C941" s="510"/>
      <c r="D941" s="512"/>
      <c r="E941" s="510"/>
      <c r="F941" s="510"/>
      <c r="G941" s="513"/>
      <c r="H941" s="510"/>
      <c r="I941" s="510"/>
      <c r="J941" s="510"/>
      <c r="K941" s="514"/>
      <c r="L941" s="445"/>
      <c r="M941" s="510"/>
      <c r="N941" s="510"/>
    </row>
    <row r="942" spans="1:14">
      <c r="A942" s="510"/>
      <c r="B942" s="511"/>
      <c r="C942" s="510"/>
      <c r="D942" s="512"/>
      <c r="E942" s="510"/>
      <c r="F942" s="510"/>
      <c r="G942" s="513"/>
      <c r="H942" s="510"/>
      <c r="I942" s="510"/>
      <c r="J942" s="510"/>
      <c r="K942" s="514"/>
      <c r="L942" s="445"/>
      <c r="M942" s="510"/>
      <c r="N942" s="510"/>
    </row>
    <row r="943" spans="1:14">
      <c r="A943" s="510"/>
      <c r="B943" s="511"/>
      <c r="C943" s="510"/>
      <c r="D943" s="512"/>
      <c r="E943" s="510"/>
      <c r="F943" s="510"/>
      <c r="G943" s="513"/>
      <c r="H943" s="510"/>
      <c r="I943" s="510"/>
      <c r="J943" s="510"/>
      <c r="K943" s="514"/>
      <c r="L943" s="445"/>
      <c r="M943" s="510"/>
      <c r="N943" s="510"/>
    </row>
    <row r="944" spans="1:14">
      <c r="A944" s="510"/>
      <c r="B944" s="511"/>
      <c r="C944" s="510"/>
      <c r="D944" s="512"/>
      <c r="E944" s="510"/>
      <c r="F944" s="510"/>
      <c r="G944" s="513"/>
      <c r="H944" s="510"/>
      <c r="I944" s="510"/>
      <c r="J944" s="510"/>
      <c r="K944" s="514"/>
      <c r="L944" s="445"/>
      <c r="M944" s="510"/>
      <c r="N944" s="510"/>
    </row>
    <row r="945" spans="1:14">
      <c r="A945" s="510"/>
      <c r="B945" s="511"/>
      <c r="C945" s="510"/>
      <c r="D945" s="512"/>
      <c r="E945" s="510"/>
      <c r="F945" s="510"/>
      <c r="G945" s="513"/>
      <c r="H945" s="510"/>
      <c r="I945" s="510"/>
      <c r="J945" s="510"/>
      <c r="K945" s="514"/>
      <c r="L945" s="445"/>
      <c r="M945" s="510"/>
      <c r="N945" s="510"/>
    </row>
    <row r="946" spans="1:14">
      <c r="A946" s="510"/>
      <c r="B946" s="511"/>
      <c r="C946" s="510"/>
      <c r="D946" s="512"/>
      <c r="E946" s="510"/>
      <c r="F946" s="510"/>
      <c r="G946" s="513"/>
      <c r="H946" s="510"/>
      <c r="I946" s="510"/>
      <c r="J946" s="510"/>
      <c r="K946" s="514"/>
      <c r="L946" s="445"/>
      <c r="M946" s="510"/>
      <c r="N946" s="510"/>
    </row>
    <row r="947" spans="1:14">
      <c r="A947" s="510"/>
      <c r="B947" s="511"/>
      <c r="C947" s="510"/>
      <c r="D947" s="512"/>
      <c r="E947" s="510"/>
      <c r="F947" s="510"/>
      <c r="G947" s="513"/>
      <c r="H947" s="510"/>
      <c r="I947" s="510"/>
      <c r="J947" s="510"/>
      <c r="K947" s="514"/>
      <c r="L947" s="445"/>
      <c r="M947" s="510"/>
      <c r="N947" s="510"/>
    </row>
    <row r="948" spans="1:14">
      <c r="A948" s="510"/>
      <c r="B948" s="511"/>
      <c r="C948" s="510"/>
      <c r="D948" s="512"/>
      <c r="E948" s="510"/>
      <c r="F948" s="510"/>
      <c r="G948" s="513"/>
      <c r="H948" s="510"/>
      <c r="I948" s="510"/>
      <c r="J948" s="510"/>
      <c r="K948" s="514"/>
      <c r="L948" s="445"/>
      <c r="M948" s="510"/>
      <c r="N948" s="510"/>
    </row>
    <row r="949" spans="1:14">
      <c r="A949" s="510"/>
      <c r="B949" s="511"/>
      <c r="C949" s="510"/>
      <c r="D949" s="512"/>
      <c r="E949" s="510"/>
      <c r="F949" s="510"/>
      <c r="G949" s="513"/>
      <c r="H949" s="510"/>
      <c r="I949" s="510"/>
      <c r="J949" s="510"/>
      <c r="K949" s="514"/>
      <c r="L949" s="445"/>
      <c r="M949" s="510"/>
      <c r="N949" s="510"/>
    </row>
    <row r="950" spans="1:14">
      <c r="A950" s="510"/>
      <c r="B950" s="511"/>
      <c r="C950" s="510"/>
      <c r="D950" s="512"/>
      <c r="E950" s="510"/>
      <c r="F950" s="510"/>
      <c r="G950" s="513"/>
      <c r="H950" s="510"/>
      <c r="I950" s="510"/>
      <c r="J950" s="510"/>
      <c r="K950" s="514"/>
      <c r="L950" s="445"/>
      <c r="M950" s="510"/>
      <c r="N950" s="510"/>
    </row>
    <row r="951" spans="1:14">
      <c r="A951" s="510"/>
      <c r="B951" s="511"/>
      <c r="C951" s="510"/>
      <c r="D951" s="512"/>
      <c r="E951" s="510"/>
      <c r="F951" s="510"/>
      <c r="G951" s="513"/>
      <c r="H951" s="510"/>
      <c r="I951" s="510"/>
      <c r="J951" s="510"/>
      <c r="K951" s="514"/>
      <c r="L951" s="445"/>
      <c r="M951" s="510"/>
      <c r="N951" s="510"/>
    </row>
    <row r="952" spans="1:14">
      <c r="A952" s="510"/>
      <c r="B952" s="511"/>
      <c r="C952" s="510"/>
      <c r="D952" s="512"/>
      <c r="E952" s="510"/>
      <c r="F952" s="510"/>
      <c r="G952" s="513"/>
      <c r="H952" s="510"/>
      <c r="I952" s="510"/>
      <c r="J952" s="510"/>
      <c r="K952" s="514"/>
      <c r="L952" s="445"/>
      <c r="M952" s="510"/>
      <c r="N952" s="510"/>
    </row>
    <row r="953" spans="1:14">
      <c r="A953" s="510"/>
      <c r="B953" s="511"/>
      <c r="C953" s="510"/>
      <c r="D953" s="512"/>
      <c r="E953" s="510"/>
      <c r="F953" s="510"/>
      <c r="G953" s="513"/>
      <c r="H953" s="510"/>
      <c r="I953" s="510"/>
      <c r="J953" s="510"/>
      <c r="K953" s="514"/>
      <c r="L953" s="445"/>
      <c r="M953" s="510"/>
      <c r="N953" s="510"/>
    </row>
    <row r="954" spans="1:14">
      <c r="A954" s="510"/>
      <c r="B954" s="511"/>
      <c r="C954" s="510"/>
      <c r="D954" s="512"/>
      <c r="E954" s="510"/>
      <c r="F954" s="510"/>
      <c r="G954" s="513"/>
      <c r="H954" s="510"/>
      <c r="I954" s="510"/>
      <c r="J954" s="510"/>
      <c r="K954" s="514"/>
      <c r="L954" s="445"/>
      <c r="M954" s="510"/>
      <c r="N954" s="510"/>
    </row>
    <row r="955" spans="1:14">
      <c r="A955" s="510"/>
      <c r="B955" s="511"/>
      <c r="C955" s="510"/>
      <c r="D955" s="512"/>
      <c r="E955" s="510"/>
      <c r="F955" s="510"/>
      <c r="G955" s="513"/>
      <c r="H955" s="510"/>
      <c r="I955" s="510"/>
      <c r="J955" s="510"/>
      <c r="K955" s="514"/>
      <c r="L955" s="445"/>
      <c r="M955" s="510"/>
      <c r="N955" s="510"/>
    </row>
    <row r="956" spans="1:14">
      <c r="A956" s="510"/>
      <c r="B956" s="511"/>
      <c r="C956" s="510"/>
      <c r="D956" s="512"/>
      <c r="E956" s="510"/>
      <c r="F956" s="510"/>
      <c r="G956" s="513"/>
      <c r="H956" s="510"/>
      <c r="I956" s="510"/>
      <c r="J956" s="510"/>
      <c r="K956" s="514"/>
      <c r="L956" s="445"/>
      <c r="M956" s="510"/>
      <c r="N956" s="510"/>
    </row>
    <row r="957" spans="1:14">
      <c r="A957" s="510"/>
      <c r="B957" s="511"/>
      <c r="C957" s="510"/>
      <c r="D957" s="512"/>
      <c r="E957" s="510"/>
      <c r="F957" s="510"/>
      <c r="G957" s="513"/>
      <c r="H957" s="510"/>
      <c r="I957" s="510"/>
      <c r="J957" s="510"/>
      <c r="K957" s="514"/>
      <c r="L957" s="445"/>
      <c r="M957" s="510"/>
      <c r="N957" s="510"/>
    </row>
    <row r="958" spans="1:14">
      <c r="A958" s="510"/>
      <c r="B958" s="511"/>
      <c r="C958" s="510"/>
      <c r="D958" s="512"/>
      <c r="E958" s="510"/>
      <c r="F958" s="510"/>
      <c r="G958" s="513"/>
      <c r="H958" s="510"/>
      <c r="I958" s="510"/>
      <c r="J958" s="510"/>
      <c r="K958" s="514"/>
      <c r="L958" s="445"/>
      <c r="M958" s="510"/>
      <c r="N958" s="510"/>
    </row>
    <row r="959" spans="1:14">
      <c r="A959" s="510"/>
      <c r="B959" s="511"/>
      <c r="C959" s="510"/>
      <c r="D959" s="512"/>
      <c r="E959" s="510"/>
      <c r="F959" s="510"/>
      <c r="G959" s="513"/>
      <c r="H959" s="510"/>
      <c r="I959" s="510"/>
      <c r="J959" s="510"/>
      <c r="K959" s="514"/>
      <c r="L959" s="445"/>
      <c r="M959" s="510"/>
      <c r="N959" s="510"/>
    </row>
    <row r="960" spans="1:14">
      <c r="A960" s="510"/>
      <c r="B960" s="511"/>
      <c r="C960" s="510"/>
      <c r="D960" s="512"/>
      <c r="E960" s="510"/>
      <c r="F960" s="510"/>
      <c r="G960" s="513"/>
      <c r="H960" s="510"/>
      <c r="I960" s="510"/>
      <c r="J960" s="510"/>
      <c r="K960" s="514"/>
      <c r="L960" s="445"/>
      <c r="M960" s="510"/>
      <c r="N960" s="510"/>
    </row>
    <row r="961" spans="1:14">
      <c r="A961" s="510"/>
      <c r="B961" s="511"/>
      <c r="C961" s="510"/>
      <c r="D961" s="512"/>
      <c r="E961" s="510"/>
      <c r="F961" s="510"/>
      <c r="G961" s="513"/>
      <c r="H961" s="510"/>
      <c r="I961" s="510"/>
      <c r="J961" s="510"/>
      <c r="K961" s="514"/>
      <c r="L961" s="445"/>
      <c r="M961" s="510"/>
      <c r="N961" s="510"/>
    </row>
    <row r="962" spans="1:14">
      <c r="A962" s="510"/>
      <c r="B962" s="511"/>
      <c r="C962" s="510"/>
      <c r="D962" s="512"/>
      <c r="E962" s="510"/>
      <c r="F962" s="510"/>
      <c r="G962" s="513"/>
      <c r="H962" s="510"/>
      <c r="I962" s="510"/>
      <c r="J962" s="510"/>
      <c r="K962" s="514"/>
      <c r="L962" s="445"/>
      <c r="M962" s="510"/>
      <c r="N962" s="510"/>
    </row>
    <row r="963" spans="1:14">
      <c r="A963" s="510"/>
      <c r="B963" s="511"/>
      <c r="C963" s="510"/>
      <c r="D963" s="512"/>
      <c r="E963" s="510"/>
      <c r="F963" s="510"/>
      <c r="G963" s="513"/>
      <c r="H963" s="510"/>
      <c r="I963" s="510"/>
      <c r="J963" s="510"/>
      <c r="K963" s="514"/>
      <c r="L963" s="445"/>
      <c r="M963" s="510"/>
      <c r="N963" s="510"/>
    </row>
    <row r="964" spans="1:14">
      <c r="A964" s="510"/>
      <c r="B964" s="511"/>
      <c r="C964" s="510"/>
      <c r="D964" s="512"/>
      <c r="E964" s="510"/>
      <c r="F964" s="510"/>
      <c r="G964" s="513"/>
      <c r="H964" s="510"/>
      <c r="I964" s="510"/>
      <c r="J964" s="510"/>
      <c r="K964" s="514"/>
      <c r="L964" s="445"/>
      <c r="M964" s="510"/>
      <c r="N964" s="510"/>
    </row>
    <row r="965" spans="1:14">
      <c r="A965" s="510"/>
      <c r="B965" s="511"/>
      <c r="C965" s="510"/>
      <c r="D965" s="512"/>
      <c r="E965" s="510"/>
      <c r="F965" s="510"/>
      <c r="G965" s="513"/>
      <c r="H965" s="510"/>
      <c r="I965" s="510"/>
      <c r="J965" s="510"/>
      <c r="K965" s="514"/>
      <c r="L965" s="445"/>
      <c r="M965" s="510"/>
      <c r="N965" s="510"/>
    </row>
    <row r="966" spans="1:14">
      <c r="A966" s="510"/>
      <c r="B966" s="511"/>
      <c r="C966" s="510"/>
      <c r="D966" s="512"/>
      <c r="E966" s="510"/>
      <c r="F966" s="510"/>
      <c r="G966" s="513"/>
      <c r="H966" s="510"/>
      <c r="I966" s="510"/>
      <c r="J966" s="510"/>
      <c r="K966" s="514"/>
      <c r="L966" s="445"/>
      <c r="M966" s="510"/>
      <c r="N966" s="510"/>
    </row>
    <row r="967" spans="1:14">
      <c r="A967" s="510"/>
      <c r="B967" s="511"/>
      <c r="C967" s="510"/>
      <c r="D967" s="512"/>
      <c r="E967" s="510"/>
      <c r="F967" s="510"/>
      <c r="G967" s="513"/>
      <c r="H967" s="510"/>
      <c r="I967" s="510"/>
      <c r="J967" s="510"/>
      <c r="K967" s="514"/>
      <c r="L967" s="445"/>
      <c r="M967" s="510"/>
      <c r="N967" s="510"/>
    </row>
    <row r="968" spans="1:14">
      <c r="A968" s="510"/>
      <c r="B968" s="511"/>
      <c r="C968" s="510"/>
      <c r="D968" s="512"/>
      <c r="E968" s="510"/>
      <c r="F968" s="510"/>
      <c r="G968" s="513"/>
      <c r="H968" s="510"/>
      <c r="I968" s="510"/>
      <c r="J968" s="510"/>
      <c r="K968" s="514"/>
      <c r="L968" s="445"/>
      <c r="M968" s="510"/>
      <c r="N968" s="510"/>
    </row>
    <row r="969" spans="1:14">
      <c r="A969" s="510"/>
      <c r="B969" s="511"/>
      <c r="C969" s="510"/>
      <c r="D969" s="512"/>
      <c r="E969" s="510"/>
      <c r="F969" s="510"/>
      <c r="G969" s="513"/>
      <c r="H969" s="510"/>
      <c r="I969" s="510"/>
      <c r="J969" s="510"/>
      <c r="K969" s="514"/>
      <c r="L969" s="445"/>
      <c r="M969" s="510"/>
      <c r="N969" s="510"/>
    </row>
    <row r="970" spans="1:14">
      <c r="A970" s="510"/>
      <c r="B970" s="511"/>
      <c r="C970" s="510"/>
      <c r="D970" s="512"/>
      <c r="E970" s="510"/>
      <c r="F970" s="510"/>
      <c r="G970" s="513"/>
      <c r="H970" s="510"/>
      <c r="I970" s="510"/>
      <c r="J970" s="510"/>
      <c r="K970" s="514"/>
      <c r="L970" s="445"/>
      <c r="M970" s="510"/>
      <c r="N970" s="510"/>
    </row>
    <row r="971" spans="1:14">
      <c r="A971" s="510"/>
      <c r="B971" s="511"/>
      <c r="C971" s="510"/>
      <c r="D971" s="512"/>
      <c r="E971" s="510"/>
      <c r="F971" s="510"/>
      <c r="G971" s="513"/>
      <c r="H971" s="510"/>
      <c r="I971" s="510"/>
      <c r="J971" s="510"/>
      <c r="K971" s="514"/>
      <c r="L971" s="445"/>
      <c r="M971" s="510"/>
      <c r="N971" s="510"/>
    </row>
    <row r="972" spans="1:14">
      <c r="A972" s="510"/>
      <c r="B972" s="511"/>
      <c r="C972" s="510"/>
      <c r="D972" s="512"/>
      <c r="E972" s="510"/>
      <c r="F972" s="510"/>
      <c r="G972" s="513"/>
      <c r="H972" s="510"/>
      <c r="I972" s="510"/>
      <c r="J972" s="510"/>
      <c r="K972" s="514"/>
      <c r="L972" s="445"/>
      <c r="M972" s="510"/>
      <c r="N972" s="510"/>
    </row>
    <row r="973" spans="1:14">
      <c r="A973" s="510"/>
      <c r="B973" s="511"/>
      <c r="C973" s="510"/>
      <c r="D973" s="512"/>
      <c r="E973" s="510"/>
      <c r="F973" s="510"/>
      <c r="G973" s="513"/>
      <c r="H973" s="510"/>
      <c r="I973" s="510"/>
      <c r="J973" s="510"/>
      <c r="K973" s="514"/>
      <c r="L973" s="445"/>
      <c r="M973" s="510"/>
      <c r="N973" s="510"/>
    </row>
    <row r="974" spans="1:14">
      <c r="A974" s="510"/>
      <c r="B974" s="511"/>
      <c r="C974" s="510"/>
      <c r="D974" s="512"/>
      <c r="E974" s="510"/>
      <c r="F974" s="510"/>
      <c r="G974" s="513"/>
      <c r="H974" s="510"/>
      <c r="I974" s="510"/>
      <c r="J974" s="510"/>
      <c r="K974" s="514"/>
      <c r="L974" s="445"/>
      <c r="M974" s="510"/>
      <c r="N974" s="510"/>
    </row>
    <row r="975" spans="1:14">
      <c r="A975" s="510"/>
      <c r="B975" s="511"/>
      <c r="C975" s="510"/>
      <c r="D975" s="512"/>
      <c r="E975" s="510"/>
      <c r="F975" s="510"/>
      <c r="G975" s="513"/>
      <c r="H975" s="510"/>
      <c r="I975" s="510"/>
      <c r="J975" s="510"/>
      <c r="K975" s="514"/>
      <c r="L975" s="445"/>
      <c r="M975" s="510"/>
      <c r="N975" s="510"/>
    </row>
    <row r="976" spans="1:14">
      <c r="A976" s="510"/>
      <c r="B976" s="511"/>
      <c r="C976" s="510"/>
      <c r="D976" s="512"/>
      <c r="E976" s="510"/>
      <c r="F976" s="510"/>
      <c r="G976" s="513"/>
      <c r="H976" s="510"/>
      <c r="I976" s="510"/>
      <c r="J976" s="510"/>
      <c r="K976" s="514"/>
      <c r="L976" s="445"/>
      <c r="M976" s="510"/>
      <c r="N976" s="510"/>
    </row>
    <row r="977" spans="1:14">
      <c r="A977" s="510"/>
      <c r="B977" s="511"/>
      <c r="C977" s="510"/>
      <c r="D977" s="512"/>
      <c r="E977" s="510"/>
      <c r="F977" s="510"/>
      <c r="G977" s="513"/>
      <c r="H977" s="510"/>
      <c r="I977" s="510"/>
      <c r="J977" s="510"/>
      <c r="K977" s="514"/>
      <c r="L977" s="445"/>
      <c r="M977" s="510"/>
      <c r="N977" s="510"/>
    </row>
    <row r="978" spans="1:14">
      <c r="A978" s="510"/>
      <c r="B978" s="511"/>
      <c r="C978" s="510"/>
      <c r="D978" s="512"/>
      <c r="E978" s="510"/>
      <c r="F978" s="510"/>
      <c r="G978" s="513"/>
      <c r="H978" s="510"/>
      <c r="I978" s="510"/>
      <c r="J978" s="510"/>
      <c r="K978" s="514"/>
      <c r="L978" s="445"/>
      <c r="M978" s="510"/>
      <c r="N978" s="510"/>
    </row>
    <row r="979" spans="1:14">
      <c r="A979" s="510"/>
      <c r="B979" s="511"/>
      <c r="C979" s="510"/>
      <c r="D979" s="512"/>
      <c r="E979" s="510"/>
      <c r="F979" s="510"/>
      <c r="G979" s="513"/>
      <c r="H979" s="510"/>
      <c r="I979" s="510"/>
      <c r="J979" s="510"/>
      <c r="K979" s="514"/>
      <c r="L979" s="445"/>
      <c r="M979" s="510"/>
      <c r="N979" s="510"/>
    </row>
    <row r="980" spans="1:14">
      <c r="A980" s="510"/>
      <c r="B980" s="511"/>
      <c r="C980" s="510"/>
      <c r="D980" s="512"/>
      <c r="E980" s="510"/>
      <c r="F980" s="510"/>
      <c r="G980" s="513"/>
      <c r="H980" s="510"/>
      <c r="I980" s="510"/>
      <c r="J980" s="510"/>
      <c r="K980" s="514"/>
      <c r="L980" s="445"/>
      <c r="M980" s="510"/>
      <c r="N980" s="510"/>
    </row>
    <row r="981" spans="1:14">
      <c r="A981" s="510"/>
      <c r="B981" s="511"/>
      <c r="C981" s="510"/>
      <c r="D981" s="512"/>
      <c r="E981" s="510"/>
      <c r="F981" s="510"/>
      <c r="G981" s="513"/>
      <c r="H981" s="510"/>
      <c r="I981" s="510"/>
      <c r="J981" s="510"/>
      <c r="K981" s="514"/>
      <c r="L981" s="445"/>
      <c r="M981" s="510"/>
      <c r="N981" s="510"/>
    </row>
    <row r="982" spans="1:14">
      <c r="A982" s="510"/>
      <c r="B982" s="511"/>
      <c r="C982" s="510"/>
      <c r="D982" s="512"/>
      <c r="E982" s="510"/>
      <c r="F982" s="510"/>
      <c r="G982" s="513"/>
      <c r="H982" s="510"/>
      <c r="I982" s="510"/>
      <c r="J982" s="510"/>
      <c r="K982" s="514"/>
      <c r="L982" s="445"/>
      <c r="M982" s="510"/>
      <c r="N982" s="510"/>
    </row>
    <row r="983" spans="1:14">
      <c r="A983" s="510"/>
      <c r="B983" s="511"/>
      <c r="C983" s="510"/>
      <c r="D983" s="512"/>
      <c r="E983" s="510"/>
      <c r="F983" s="510"/>
      <c r="G983" s="513"/>
      <c r="H983" s="510"/>
      <c r="I983" s="510"/>
      <c r="J983" s="510"/>
      <c r="K983" s="514"/>
      <c r="L983" s="445"/>
      <c r="M983" s="510"/>
      <c r="N983" s="510"/>
    </row>
    <row r="984" spans="1:14">
      <c r="A984" s="510"/>
      <c r="B984" s="511"/>
      <c r="C984" s="510"/>
      <c r="D984" s="512"/>
      <c r="E984" s="510"/>
      <c r="F984" s="510"/>
      <c r="G984" s="513"/>
      <c r="H984" s="510"/>
      <c r="I984" s="510"/>
      <c r="J984" s="510"/>
      <c r="K984" s="514"/>
      <c r="L984" s="445"/>
      <c r="M984" s="510"/>
      <c r="N984" s="510"/>
    </row>
    <row r="985" spans="1:14">
      <c r="A985" s="510"/>
      <c r="B985" s="511"/>
      <c r="C985" s="510"/>
      <c r="D985" s="512"/>
      <c r="E985" s="510"/>
      <c r="F985" s="510"/>
      <c r="G985" s="513"/>
      <c r="H985" s="510"/>
      <c r="I985" s="510"/>
      <c r="J985" s="510"/>
      <c r="K985" s="514"/>
      <c r="L985" s="445"/>
      <c r="M985" s="510"/>
      <c r="N985" s="510"/>
    </row>
    <row r="986" spans="1:14">
      <c r="A986" s="510"/>
      <c r="B986" s="511"/>
      <c r="C986" s="510"/>
      <c r="D986" s="512"/>
      <c r="E986" s="510"/>
      <c r="F986" s="510"/>
      <c r="G986" s="513"/>
      <c r="H986" s="510"/>
      <c r="I986" s="510"/>
      <c r="J986" s="510"/>
      <c r="K986" s="514"/>
      <c r="L986" s="445"/>
      <c r="M986" s="510"/>
      <c r="N986" s="510"/>
    </row>
    <row r="987" spans="1:14">
      <c r="A987" s="510"/>
      <c r="B987" s="511"/>
      <c r="C987" s="510"/>
      <c r="D987" s="512"/>
      <c r="E987" s="510"/>
      <c r="F987" s="510"/>
      <c r="G987" s="513"/>
      <c r="H987" s="510"/>
      <c r="I987" s="510"/>
      <c r="J987" s="510"/>
      <c r="K987" s="514"/>
      <c r="L987" s="445"/>
      <c r="M987" s="510"/>
      <c r="N987" s="510"/>
    </row>
    <row r="988" spans="1:14">
      <c r="A988" s="510"/>
      <c r="B988" s="511"/>
      <c r="C988" s="510"/>
      <c r="D988" s="512"/>
      <c r="E988" s="510"/>
      <c r="F988" s="510"/>
      <c r="G988" s="513"/>
      <c r="H988" s="510"/>
      <c r="I988" s="510"/>
      <c r="J988" s="510"/>
      <c r="K988" s="514"/>
      <c r="L988" s="445"/>
      <c r="M988" s="510"/>
      <c r="N988" s="510"/>
    </row>
    <row r="989" spans="1:14">
      <c r="A989" s="510"/>
      <c r="B989" s="511"/>
      <c r="C989" s="510"/>
      <c r="D989" s="512"/>
      <c r="E989" s="510"/>
      <c r="F989" s="510"/>
      <c r="G989" s="513"/>
      <c r="H989" s="510"/>
      <c r="I989" s="510"/>
      <c r="J989" s="510"/>
      <c r="K989" s="514"/>
      <c r="L989" s="445"/>
      <c r="M989" s="510"/>
      <c r="N989" s="510"/>
    </row>
    <row r="990" spans="1:14">
      <c r="A990" s="510"/>
      <c r="B990" s="511"/>
      <c r="C990" s="510"/>
      <c r="D990" s="512"/>
      <c r="E990" s="510"/>
      <c r="F990" s="510"/>
      <c r="G990" s="513"/>
      <c r="H990" s="510"/>
      <c r="I990" s="510"/>
      <c r="J990" s="510"/>
      <c r="K990" s="514"/>
      <c r="L990" s="445"/>
      <c r="M990" s="510"/>
      <c r="N990" s="510"/>
    </row>
    <row r="991" spans="1:14">
      <c r="A991" s="510"/>
      <c r="B991" s="511"/>
      <c r="C991" s="510"/>
      <c r="D991" s="512"/>
      <c r="E991" s="510"/>
      <c r="F991" s="510"/>
      <c r="G991" s="513"/>
      <c r="H991" s="510"/>
      <c r="I991" s="510"/>
      <c r="J991" s="510"/>
      <c r="K991" s="514"/>
      <c r="L991" s="445"/>
      <c r="M991" s="510"/>
      <c r="N991" s="510"/>
    </row>
    <row r="992" spans="1:14">
      <c r="A992" s="510"/>
      <c r="B992" s="511"/>
      <c r="C992" s="510"/>
      <c r="D992" s="512"/>
      <c r="E992" s="510"/>
      <c r="F992" s="510"/>
      <c r="G992" s="513"/>
      <c r="H992" s="510"/>
      <c r="I992" s="510"/>
      <c r="J992" s="510"/>
      <c r="K992" s="514"/>
      <c r="L992" s="445"/>
      <c r="M992" s="510"/>
      <c r="N992" s="510"/>
    </row>
  </sheetData>
  <mergeCells count="33">
    <mergeCell ref="B38:N38"/>
    <mergeCell ref="B25:M25"/>
    <mergeCell ref="N25:N31"/>
    <mergeCell ref="E26:E30"/>
    <mergeCell ref="F26:F30"/>
    <mergeCell ref="B32:M32"/>
    <mergeCell ref="N32:N36"/>
    <mergeCell ref="E33:E35"/>
    <mergeCell ref="F33:F35"/>
    <mergeCell ref="L15:L21"/>
    <mergeCell ref="N15:N21"/>
    <mergeCell ref="B14:N14"/>
    <mergeCell ref="A15:A21"/>
    <mergeCell ref="E15:E21"/>
    <mergeCell ref="F15:F21"/>
    <mergeCell ref="H15:H21"/>
    <mergeCell ref="J15:J21"/>
    <mergeCell ref="A1:N1"/>
    <mergeCell ref="A2:N2"/>
    <mergeCell ref="A3:N3"/>
    <mergeCell ref="B11:N11"/>
    <mergeCell ref="B7:N7"/>
    <mergeCell ref="B9:N9"/>
    <mergeCell ref="A4:A5"/>
    <mergeCell ref="C4:C5"/>
    <mergeCell ref="D4:D5"/>
    <mergeCell ref="E4:E5"/>
    <mergeCell ref="F4:F5"/>
    <mergeCell ref="G4:H4"/>
    <mergeCell ref="I4:J4"/>
    <mergeCell ref="K4:L4"/>
    <mergeCell ref="M4:M5"/>
    <mergeCell ref="N4:N5"/>
  </mergeCells>
  <pageMargins left="0.7" right="0.7" top="0.75" bottom="0.75" header="0.3" footer="0.3"/>
  <pageSetup paperSize="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81"/>
  <sheetViews>
    <sheetView workbookViewId="0">
      <selection activeCell="N15" sqref="N15"/>
    </sheetView>
  </sheetViews>
  <sheetFormatPr defaultRowHeight="15"/>
  <cols>
    <col min="1" max="1" width="5.5703125" customWidth="1"/>
    <col min="2" max="2" width="17.5703125" customWidth="1"/>
    <col min="8" max="8" width="8" customWidth="1"/>
    <col min="9" max="9" width="11.42578125" customWidth="1"/>
  </cols>
  <sheetData>
    <row r="1" spans="1:25">
      <c r="A1" s="3387" t="s">
        <v>2908</v>
      </c>
      <c r="B1" s="3388"/>
      <c r="C1" s="3388"/>
      <c r="D1" s="3388"/>
      <c r="E1" s="3388"/>
      <c r="F1" s="3388"/>
      <c r="G1" s="3388"/>
      <c r="H1" s="3388"/>
      <c r="I1" s="3388"/>
      <c r="J1" s="3388"/>
      <c r="K1" s="3388"/>
      <c r="L1" s="3388"/>
      <c r="M1" s="3388"/>
      <c r="N1" s="3389"/>
    </row>
    <row r="2" spans="1:25">
      <c r="A2" s="3393" t="s">
        <v>1322</v>
      </c>
      <c r="B2" s="3394"/>
      <c r="C2" s="3394"/>
      <c r="D2" s="3395"/>
      <c r="E2" s="3400"/>
      <c r="F2" s="3401"/>
      <c r="G2" s="3401"/>
      <c r="H2" s="3401"/>
      <c r="I2" s="3401"/>
      <c r="J2" s="3401"/>
      <c r="K2" s="3401"/>
      <c r="L2" s="3401"/>
      <c r="M2" s="3401"/>
      <c r="N2" s="3402"/>
    </row>
    <row r="3" spans="1:25">
      <c r="A3" s="3372" t="s">
        <v>919</v>
      </c>
      <c r="B3" s="3349" t="s">
        <v>920</v>
      </c>
      <c r="C3" s="3349" t="s">
        <v>921</v>
      </c>
      <c r="D3" s="3349" t="s">
        <v>922</v>
      </c>
      <c r="E3" s="3349" t="s">
        <v>7</v>
      </c>
      <c r="F3" s="3349" t="s">
        <v>8</v>
      </c>
      <c r="G3" s="3349" t="s">
        <v>277</v>
      </c>
      <c r="H3" s="3349"/>
      <c r="I3" s="3349" t="s">
        <v>10</v>
      </c>
      <c r="J3" s="3349"/>
      <c r="K3" s="3349" t="s">
        <v>923</v>
      </c>
      <c r="L3" s="3349"/>
      <c r="M3" s="3349" t="s">
        <v>12</v>
      </c>
      <c r="N3" s="3371" t="s">
        <v>13</v>
      </c>
      <c r="O3" s="2303"/>
      <c r="P3" s="2303"/>
      <c r="Q3" s="2303"/>
      <c r="R3" s="2303"/>
      <c r="S3" s="2303"/>
      <c r="T3" s="2303"/>
      <c r="U3" s="2303"/>
      <c r="V3" s="2303"/>
      <c r="W3" s="2303"/>
      <c r="X3" s="2303"/>
      <c r="Y3" s="2303"/>
    </row>
    <row r="4" spans="1:25" ht="33" customHeight="1">
      <c r="A4" s="3372"/>
      <c r="B4" s="3349"/>
      <c r="C4" s="3349"/>
      <c r="D4" s="3349"/>
      <c r="E4" s="3349"/>
      <c r="F4" s="3349"/>
      <c r="G4" s="3349"/>
      <c r="H4" s="3349"/>
      <c r="I4" s="3349"/>
      <c r="J4" s="3349"/>
      <c r="K4" s="3349"/>
      <c r="L4" s="3349"/>
      <c r="M4" s="3349"/>
      <c r="N4" s="3371"/>
      <c r="O4" s="2303"/>
      <c r="P4" s="2303"/>
      <c r="Q4" s="2303"/>
      <c r="R4" s="2303"/>
      <c r="S4" s="2303"/>
      <c r="T4" s="2303"/>
      <c r="U4" s="2303"/>
      <c r="V4" s="2303"/>
      <c r="W4" s="2303"/>
      <c r="X4" s="2303"/>
      <c r="Y4" s="2303"/>
    </row>
    <row r="5" spans="1:25" ht="18" customHeight="1">
      <c r="A5" s="3372"/>
      <c r="B5" s="3349"/>
      <c r="C5" s="3349"/>
      <c r="D5" s="3349"/>
      <c r="E5" s="3349"/>
      <c r="F5" s="3349"/>
      <c r="G5" s="5" t="s">
        <v>14</v>
      </c>
      <c r="H5" s="5" t="s">
        <v>924</v>
      </c>
      <c r="I5" s="5" t="s">
        <v>14</v>
      </c>
      <c r="J5" s="5" t="s">
        <v>924</v>
      </c>
      <c r="K5" s="5" t="s">
        <v>14</v>
      </c>
      <c r="L5" s="5" t="s">
        <v>924</v>
      </c>
      <c r="M5" s="3349"/>
      <c r="N5" s="3371"/>
      <c r="O5" s="2303"/>
      <c r="P5" s="2303"/>
      <c r="Q5" s="2303"/>
      <c r="R5" s="2303"/>
      <c r="S5" s="2303"/>
      <c r="T5" s="2303"/>
      <c r="U5" s="2303"/>
      <c r="V5" s="2303"/>
      <c r="W5" s="2303"/>
      <c r="X5" s="2303"/>
      <c r="Y5" s="2303"/>
    </row>
    <row r="6" spans="1:25">
      <c r="A6" s="2298">
        <v>1</v>
      </c>
      <c r="B6" s="5">
        <v>2</v>
      </c>
      <c r="C6" s="2298">
        <v>3</v>
      </c>
      <c r="D6" s="5">
        <v>4</v>
      </c>
      <c r="E6" s="2298">
        <v>5</v>
      </c>
      <c r="F6" s="5">
        <v>6</v>
      </c>
      <c r="G6" s="2298">
        <v>7</v>
      </c>
      <c r="H6" s="5">
        <v>8</v>
      </c>
      <c r="I6" s="2298">
        <v>9</v>
      </c>
      <c r="J6" s="5">
        <v>10</v>
      </c>
      <c r="K6" s="2298">
        <v>11</v>
      </c>
      <c r="L6" s="5">
        <v>12</v>
      </c>
      <c r="M6" s="2298">
        <v>13</v>
      </c>
      <c r="N6" s="5">
        <v>14</v>
      </c>
      <c r="O6" s="421"/>
      <c r="P6" s="421"/>
      <c r="Q6" s="421"/>
      <c r="R6" s="421"/>
      <c r="S6" s="421"/>
      <c r="T6" s="421"/>
      <c r="U6" s="421"/>
      <c r="V6" s="421"/>
      <c r="W6" s="421"/>
      <c r="X6" s="421"/>
      <c r="Y6" s="421"/>
    </row>
    <row r="7" spans="1:25">
      <c r="A7" s="3349">
        <v>1</v>
      </c>
      <c r="B7" s="3349" t="s">
        <v>925</v>
      </c>
      <c r="C7" s="3349" t="s">
        <v>1651</v>
      </c>
      <c r="D7" s="3349" t="s">
        <v>926</v>
      </c>
      <c r="E7" s="3349" t="s">
        <v>373</v>
      </c>
      <c r="F7" s="3349" t="s">
        <v>1454</v>
      </c>
      <c r="G7" s="3390">
        <v>0.2828</v>
      </c>
      <c r="H7" s="3399">
        <v>0.2429</v>
      </c>
      <c r="I7" s="3390">
        <v>3.9005335943150254E-2</v>
      </c>
      <c r="J7" s="3390">
        <v>4.0274399999999988E-2</v>
      </c>
      <c r="K7" s="3392">
        <v>0.32180533594315025</v>
      </c>
      <c r="L7" s="3392">
        <v>0.28317439999999999</v>
      </c>
      <c r="M7" s="3391" t="s">
        <v>2909</v>
      </c>
      <c r="N7" s="3371" t="s">
        <v>22</v>
      </c>
      <c r="U7" s="3379"/>
      <c r="V7" s="3379"/>
      <c r="W7" s="4"/>
      <c r="X7" s="3380"/>
      <c r="Y7" s="3381"/>
    </row>
    <row r="8" spans="1:25">
      <c r="A8" s="3349"/>
      <c r="B8" s="3349"/>
      <c r="C8" s="3349"/>
      <c r="D8" s="3349"/>
      <c r="E8" s="3349"/>
      <c r="F8" s="3349"/>
      <c r="G8" s="3390"/>
      <c r="H8" s="3399"/>
      <c r="I8" s="3390"/>
      <c r="J8" s="3390"/>
      <c r="K8" s="3392"/>
      <c r="L8" s="3392"/>
      <c r="M8" s="3391"/>
      <c r="N8" s="3371"/>
      <c r="U8" s="3382"/>
      <c r="V8" s="3383"/>
      <c r="W8" s="4"/>
      <c r="X8" s="3377"/>
      <c r="Y8" s="3377"/>
    </row>
    <row r="9" spans="1:25">
      <c r="A9" s="3349"/>
      <c r="B9" s="3349"/>
      <c r="C9" s="3349"/>
      <c r="D9" s="3349"/>
      <c r="E9" s="3349"/>
      <c r="F9" s="3349"/>
      <c r="G9" s="3390"/>
      <c r="H9" s="3399"/>
      <c r="I9" s="3390"/>
      <c r="J9" s="3390"/>
      <c r="K9" s="3392"/>
      <c r="L9" s="3392"/>
      <c r="M9" s="3391"/>
      <c r="N9" s="3371"/>
      <c r="U9" s="2304"/>
      <c r="V9" s="2305"/>
      <c r="W9" s="183"/>
      <c r="X9" s="2306"/>
      <c r="Y9" s="421"/>
    </row>
    <row r="10" spans="1:25">
      <c r="A10" s="3349"/>
      <c r="B10" s="3349"/>
      <c r="C10" s="3349"/>
      <c r="D10" s="3349"/>
      <c r="E10" s="3349"/>
      <c r="F10" s="3349"/>
      <c r="G10" s="3390"/>
      <c r="H10" s="3399"/>
      <c r="I10" s="3390"/>
      <c r="J10" s="3390"/>
      <c r="K10" s="3392"/>
      <c r="L10" s="3392"/>
      <c r="M10" s="3391"/>
      <c r="N10" s="3371"/>
      <c r="U10" s="3379"/>
      <c r="V10" s="3379"/>
      <c r="W10" s="4"/>
      <c r="X10" s="3384"/>
      <c r="Y10" s="3384"/>
    </row>
    <row r="11" spans="1:25">
      <c r="A11" s="3349"/>
      <c r="B11" s="3349"/>
      <c r="C11" s="3349"/>
      <c r="D11" s="3349"/>
      <c r="E11" s="3349"/>
      <c r="F11" s="3349"/>
      <c r="G11" s="3390"/>
      <c r="H11" s="3399"/>
      <c r="I11" s="3390"/>
      <c r="J11" s="3390"/>
      <c r="K11" s="3392"/>
      <c r="L11" s="3392"/>
      <c r="M11" s="3391"/>
      <c r="N11" s="3371"/>
      <c r="U11" s="3379"/>
      <c r="V11" s="3379"/>
      <c r="W11" s="4"/>
      <c r="X11" s="3385"/>
      <c r="Y11" s="3386"/>
    </row>
    <row r="12" spans="1:25">
      <c r="A12" s="3349"/>
      <c r="B12" s="3349"/>
      <c r="C12" s="3349"/>
      <c r="D12" s="3349"/>
      <c r="E12" s="3349"/>
      <c r="F12" s="3349"/>
      <c r="G12" s="3390"/>
      <c r="H12" s="3399"/>
      <c r="I12" s="3390"/>
      <c r="J12" s="3390"/>
      <c r="K12" s="3392"/>
      <c r="L12" s="3392"/>
      <c r="M12" s="3391"/>
      <c r="N12" s="3371"/>
      <c r="U12" s="3378"/>
      <c r="V12" s="3378"/>
      <c r="W12" s="3376"/>
      <c r="X12" s="3377"/>
      <c r="Y12" s="3377"/>
    </row>
    <row r="13" spans="1:25">
      <c r="A13" s="3349"/>
      <c r="B13" s="3349"/>
      <c r="C13" s="3349"/>
      <c r="D13" s="3349"/>
      <c r="E13" s="3349"/>
      <c r="F13" s="3349"/>
      <c r="G13" s="3390"/>
      <c r="H13" s="3399"/>
      <c r="I13" s="3390"/>
      <c r="J13" s="3390"/>
      <c r="K13" s="3392"/>
      <c r="L13" s="3392"/>
      <c r="M13" s="3391"/>
      <c r="N13" s="3371"/>
      <c r="U13" s="3378"/>
      <c r="V13" s="3378"/>
      <c r="W13" s="3376"/>
      <c r="X13" s="3377"/>
      <c r="Y13" s="3377"/>
    </row>
    <row r="14" spans="1:25">
      <c r="A14" s="3403"/>
      <c r="B14" s="3403"/>
      <c r="C14" s="3403"/>
      <c r="D14" s="3403"/>
      <c r="E14" s="945"/>
      <c r="F14" s="945"/>
      <c r="G14" s="2307"/>
      <c r="H14" s="2308"/>
      <c r="I14" s="2307"/>
      <c r="J14" s="2307"/>
      <c r="K14" s="2309"/>
      <c r="L14" s="2309"/>
      <c r="M14" s="2310"/>
      <c r="N14" s="945"/>
    </row>
    <row r="15" spans="1:25" ht="15.75" thickBot="1">
      <c r="A15" s="3404"/>
      <c r="B15" s="3404"/>
      <c r="C15" s="183"/>
      <c r="D15" s="2311"/>
      <c r="E15" s="945"/>
      <c r="F15" s="945"/>
      <c r="G15" s="2307"/>
      <c r="H15" s="2308"/>
      <c r="I15" s="2307"/>
      <c r="J15" s="2307"/>
      <c r="K15" s="2309"/>
      <c r="L15" s="2309"/>
      <c r="M15" s="2310"/>
      <c r="N15" s="945"/>
    </row>
    <row r="16" spans="1:25" ht="15" customHeight="1">
      <c r="A16" s="3365" t="s">
        <v>2908</v>
      </c>
      <c r="B16" s="3366"/>
      <c r="C16" s="3366"/>
      <c r="D16" s="3366"/>
      <c r="E16" s="3366"/>
      <c r="F16" s="3366"/>
      <c r="G16" s="3366"/>
      <c r="H16" s="3366"/>
      <c r="I16" s="3366"/>
      <c r="J16" s="3366"/>
      <c r="K16" s="3366"/>
      <c r="L16" s="3366"/>
      <c r="M16" s="3367"/>
      <c r="N16" s="945"/>
    </row>
    <row r="17" spans="1:19">
      <c r="A17" s="3362" t="s">
        <v>928</v>
      </c>
      <c r="B17" s="3363"/>
      <c r="C17" s="3363"/>
      <c r="D17" s="3363"/>
      <c r="E17" s="3363"/>
      <c r="F17" s="3363"/>
      <c r="G17" s="3363"/>
      <c r="H17" s="3363"/>
      <c r="I17" s="3363"/>
      <c r="J17" s="3363"/>
      <c r="K17" s="3363"/>
      <c r="L17" s="3363"/>
      <c r="M17" s="3364"/>
      <c r="N17" s="945"/>
    </row>
    <row r="18" spans="1:19" ht="35.25" customHeight="1">
      <c r="A18" s="3372" t="s">
        <v>243</v>
      </c>
      <c r="B18" s="3349" t="s">
        <v>929</v>
      </c>
      <c r="C18" s="3349" t="s">
        <v>922</v>
      </c>
      <c r="D18" s="3349"/>
      <c r="E18" s="3349" t="s">
        <v>930</v>
      </c>
      <c r="F18" s="3349"/>
      <c r="G18" s="3349" t="s">
        <v>931</v>
      </c>
      <c r="H18" s="3349"/>
      <c r="I18" s="3349" t="s">
        <v>932</v>
      </c>
      <c r="J18" s="3349"/>
      <c r="K18" s="3349" t="s">
        <v>555</v>
      </c>
      <c r="L18" s="3349" t="s">
        <v>933</v>
      </c>
      <c r="M18" s="3371" t="s">
        <v>12</v>
      </c>
    </row>
    <row r="19" spans="1:19" ht="63.75">
      <c r="A19" s="3372"/>
      <c r="B19" s="3349"/>
      <c r="C19" s="3349"/>
      <c r="D19" s="3349"/>
      <c r="E19" s="5" t="s">
        <v>934</v>
      </c>
      <c r="F19" s="5" t="s">
        <v>935</v>
      </c>
      <c r="G19" s="5" t="s">
        <v>2910</v>
      </c>
      <c r="H19" s="5" t="s">
        <v>1455</v>
      </c>
      <c r="I19" s="5" t="s">
        <v>561</v>
      </c>
      <c r="J19" s="5" t="s">
        <v>1456</v>
      </c>
      <c r="K19" s="3349"/>
      <c r="L19" s="3349"/>
      <c r="M19" s="3371"/>
    </row>
    <row r="20" spans="1:19">
      <c r="A20" s="2313">
        <v>1</v>
      </c>
      <c r="B20" s="140">
        <v>2</v>
      </c>
      <c r="C20" s="3375">
        <v>3</v>
      </c>
      <c r="D20" s="3375"/>
      <c r="E20" s="140">
        <v>4</v>
      </c>
      <c r="F20" s="140">
        <v>5</v>
      </c>
      <c r="G20" s="140">
        <v>6</v>
      </c>
      <c r="H20" s="140">
        <v>7</v>
      </c>
      <c r="I20" s="140">
        <v>8</v>
      </c>
      <c r="J20" s="140">
        <v>9</v>
      </c>
      <c r="K20" s="140">
        <v>10</v>
      </c>
      <c r="L20" s="140">
        <v>11</v>
      </c>
      <c r="M20" s="2314">
        <v>12</v>
      </c>
    </row>
    <row r="21" spans="1:19">
      <c r="A21" s="3372">
        <v>1</v>
      </c>
      <c r="B21" s="3349" t="s">
        <v>925</v>
      </c>
      <c r="C21" s="3349" t="s">
        <v>926</v>
      </c>
      <c r="D21" s="3349"/>
      <c r="E21" s="3349">
        <v>500</v>
      </c>
      <c r="F21" s="3349" t="s">
        <v>686</v>
      </c>
      <c r="G21" s="3349">
        <v>21.45</v>
      </c>
      <c r="H21" s="3373">
        <v>205.66</v>
      </c>
      <c r="I21" s="3373">
        <v>20.100000000000001</v>
      </c>
      <c r="J21" s="3349">
        <v>141.59</v>
      </c>
      <c r="K21" s="3373">
        <v>1.3499999999999979</v>
      </c>
      <c r="L21" s="3349" t="s">
        <v>1457</v>
      </c>
      <c r="M21" s="3368"/>
    </row>
    <row r="22" spans="1:19">
      <c r="A22" s="3372"/>
      <c r="B22" s="3349"/>
      <c r="C22" s="3349"/>
      <c r="D22" s="3349"/>
      <c r="E22" s="3349"/>
      <c r="F22" s="3349"/>
      <c r="G22" s="3349"/>
      <c r="H22" s="3373"/>
      <c r="I22" s="3373"/>
      <c r="J22" s="3349"/>
      <c r="K22" s="3373"/>
      <c r="L22" s="3349"/>
      <c r="M22" s="3369"/>
    </row>
    <row r="23" spans="1:19">
      <c r="A23" s="3372"/>
      <c r="B23" s="3349"/>
      <c r="C23" s="3349"/>
      <c r="D23" s="3349"/>
      <c r="E23" s="3349"/>
      <c r="F23" s="3349"/>
      <c r="G23" s="3349"/>
      <c r="H23" s="3373"/>
      <c r="I23" s="3373"/>
      <c r="J23" s="3349"/>
      <c r="K23" s="3373"/>
      <c r="L23" s="3349"/>
      <c r="M23" s="3369"/>
    </row>
    <row r="24" spans="1:19">
      <c r="A24" s="3372"/>
      <c r="B24" s="3349"/>
      <c r="C24" s="3349"/>
      <c r="D24" s="3349"/>
      <c r="E24" s="3349"/>
      <c r="F24" s="3349"/>
      <c r="G24" s="3349"/>
      <c r="H24" s="3373"/>
      <c r="I24" s="3373"/>
      <c r="J24" s="3349"/>
      <c r="K24" s="3373"/>
      <c r="L24" s="3349"/>
      <c r="M24" s="3369"/>
      <c r="S24" s="978"/>
    </row>
    <row r="25" spans="1:19">
      <c r="A25" s="3372"/>
      <c r="B25" s="3349"/>
      <c r="C25" s="3349"/>
      <c r="D25" s="3349"/>
      <c r="E25" s="3349"/>
      <c r="F25" s="3349"/>
      <c r="G25" s="3349"/>
      <c r="H25" s="3373"/>
      <c r="I25" s="3373"/>
      <c r="J25" s="3349"/>
      <c r="K25" s="3373"/>
      <c r="L25" s="3349"/>
      <c r="M25" s="3369"/>
    </row>
    <row r="26" spans="1:19">
      <c r="A26" s="3372"/>
      <c r="B26" s="3349"/>
      <c r="C26" s="3349"/>
      <c r="D26" s="3349"/>
      <c r="E26" s="3349"/>
      <c r="F26" s="3349"/>
      <c r="G26" s="3349"/>
      <c r="H26" s="3373"/>
      <c r="I26" s="3373"/>
      <c r="J26" s="3349"/>
      <c r="K26" s="3373"/>
      <c r="L26" s="3349"/>
      <c r="M26" s="3369"/>
    </row>
    <row r="27" spans="1:19">
      <c r="A27" s="3372"/>
      <c r="B27" s="3349"/>
      <c r="C27" s="3349"/>
      <c r="D27" s="3349"/>
      <c r="E27" s="3349"/>
      <c r="F27" s="3349"/>
      <c r="G27" s="3349"/>
      <c r="H27" s="3373"/>
      <c r="I27" s="3373"/>
      <c r="J27" s="3349"/>
      <c r="K27" s="3373"/>
      <c r="L27" s="3349"/>
      <c r="M27" s="3369"/>
    </row>
    <row r="28" spans="1:19">
      <c r="A28" s="3372"/>
      <c r="B28" s="3349"/>
      <c r="C28" s="3349"/>
      <c r="D28" s="3349"/>
      <c r="E28" s="3349"/>
      <c r="F28" s="3349"/>
      <c r="G28" s="3349"/>
      <c r="H28" s="3373"/>
      <c r="I28" s="3373"/>
      <c r="J28" s="3349"/>
      <c r="K28" s="3373"/>
      <c r="L28" s="3349"/>
      <c r="M28" s="3370"/>
    </row>
    <row r="29" spans="1:19" ht="25.5">
      <c r="A29" s="2315"/>
      <c r="B29" s="5" t="s">
        <v>1458</v>
      </c>
      <c r="C29" s="3349" t="s">
        <v>1459</v>
      </c>
      <c r="D29" s="3349"/>
      <c r="E29" s="835"/>
      <c r="F29" s="835"/>
      <c r="G29" s="2316"/>
      <c r="H29" s="835"/>
      <c r="I29" s="835"/>
      <c r="J29" s="2317"/>
      <c r="K29" s="835"/>
      <c r="L29" s="835"/>
      <c r="M29" s="2318"/>
    </row>
    <row r="30" spans="1:19" ht="26.25" thickBot="1">
      <c r="A30" s="2312"/>
      <c r="B30" s="2319" t="s">
        <v>1460</v>
      </c>
      <c r="C30" s="3374">
        <v>0.28317439999999999</v>
      </c>
      <c r="D30" s="3374"/>
      <c r="E30" s="2320"/>
      <c r="F30" s="2320"/>
      <c r="G30" s="2320"/>
      <c r="H30" s="2320"/>
      <c r="I30" s="2320"/>
      <c r="J30" s="2321"/>
      <c r="K30" s="2320"/>
      <c r="L30" s="2320"/>
      <c r="M30" s="2322"/>
    </row>
    <row r="32" spans="1:19">
      <c r="B32" s="3379" t="s">
        <v>1652</v>
      </c>
      <c r="C32" s="3379"/>
      <c r="D32" s="4" t="s">
        <v>1653</v>
      </c>
      <c r="E32" s="3380">
        <v>141.5872</v>
      </c>
      <c r="F32" s="3381"/>
    </row>
    <row r="33" spans="1:15">
      <c r="B33" s="3382" t="s">
        <v>1240</v>
      </c>
      <c r="C33" s="3383"/>
      <c r="D33" s="4" t="s">
        <v>1653</v>
      </c>
      <c r="E33" s="3377">
        <v>0.28317439999999999</v>
      </c>
      <c r="F33" s="3377"/>
      <c r="K33" s="2323"/>
      <c r="M33" s="2324"/>
    </row>
    <row r="34" spans="1:15">
      <c r="B34" s="2304"/>
      <c r="C34" s="2305"/>
      <c r="D34" s="183"/>
      <c r="E34" s="2306"/>
      <c r="F34" s="421"/>
      <c r="K34" s="2323"/>
      <c r="M34" s="2324"/>
    </row>
    <row r="35" spans="1:15">
      <c r="B35" s="3379" t="s">
        <v>1922</v>
      </c>
      <c r="C35" s="3379"/>
      <c r="D35" s="4" t="s">
        <v>1653</v>
      </c>
      <c r="E35" s="3384">
        <v>451.85</v>
      </c>
      <c r="F35" s="3384"/>
      <c r="K35" s="3348"/>
      <c r="L35" s="3348"/>
      <c r="M35" s="3348"/>
    </row>
    <row r="36" spans="1:15">
      <c r="B36" s="3379" t="s">
        <v>1923</v>
      </c>
      <c r="C36" s="3379"/>
      <c r="D36" s="4" t="s">
        <v>1653</v>
      </c>
      <c r="E36" s="3385">
        <v>139.85664940000001</v>
      </c>
      <c r="F36" s="3386"/>
      <c r="K36" s="3348"/>
      <c r="L36" s="3348"/>
      <c r="M36" s="3348"/>
    </row>
    <row r="37" spans="1:15">
      <c r="B37" s="3378" t="s">
        <v>1924</v>
      </c>
      <c r="C37" s="3378"/>
      <c r="D37" s="3376" t="s">
        <v>1653</v>
      </c>
      <c r="E37" s="3377">
        <v>0.30952008277083104</v>
      </c>
      <c r="F37" s="3377"/>
      <c r="K37" s="3348"/>
      <c r="L37" s="3348"/>
      <c r="M37" s="3348"/>
    </row>
    <row r="38" spans="1:15">
      <c r="B38" s="3378"/>
      <c r="C38" s="3378"/>
      <c r="D38" s="3376"/>
      <c r="E38" s="3377"/>
      <c r="F38" s="3377"/>
      <c r="K38" s="3348"/>
      <c r="L38" s="3348"/>
      <c r="M38" s="3348"/>
    </row>
    <row r="40" spans="1:15">
      <c r="A40" s="3398" t="s">
        <v>2908</v>
      </c>
      <c r="B40" s="3398"/>
      <c r="C40" s="3398"/>
      <c r="D40" s="3398"/>
      <c r="E40" s="3398"/>
      <c r="F40" s="3398"/>
      <c r="G40" s="3398"/>
      <c r="H40" s="3398"/>
      <c r="I40" s="3398"/>
      <c r="J40" s="3398"/>
      <c r="K40" s="3398"/>
      <c r="L40" s="3398"/>
      <c r="M40" s="3398"/>
      <c r="N40" s="3398"/>
      <c r="O40" s="3398"/>
    </row>
    <row r="41" spans="1:15">
      <c r="A41" s="3352" t="s">
        <v>936</v>
      </c>
      <c r="B41" s="3353"/>
      <c r="C41" s="3353"/>
      <c r="D41" s="3353"/>
      <c r="E41" s="3353"/>
      <c r="F41" s="3353"/>
      <c r="G41" s="3353"/>
      <c r="H41" s="3353"/>
      <c r="I41" s="3353"/>
      <c r="J41" s="3353"/>
      <c r="K41" s="3353"/>
      <c r="L41" s="3353"/>
      <c r="M41" s="3353"/>
      <c r="N41" s="3353"/>
      <c r="O41" s="3353"/>
    </row>
    <row r="42" spans="1:15" ht="12.75" customHeight="1">
      <c r="A42" s="3349" t="s">
        <v>243</v>
      </c>
      <c r="B42" s="3349" t="s">
        <v>937</v>
      </c>
      <c r="C42" s="3349" t="s">
        <v>938</v>
      </c>
      <c r="D42" s="3354" t="s">
        <v>939</v>
      </c>
      <c r="E42" s="3355"/>
      <c r="F42" s="3349" t="s">
        <v>940</v>
      </c>
      <c r="G42" s="3349" t="s">
        <v>542</v>
      </c>
      <c r="H42" s="3349" t="s">
        <v>941</v>
      </c>
      <c r="I42" s="3349"/>
      <c r="J42" s="3349"/>
      <c r="K42" s="3349"/>
      <c r="L42" s="3354" t="s">
        <v>544</v>
      </c>
      <c r="M42" s="3396"/>
      <c r="N42" s="3396"/>
      <c r="O42" s="3355"/>
    </row>
    <row r="43" spans="1:15" ht="8.25" customHeight="1">
      <c r="A43" s="3349"/>
      <c r="B43" s="3349"/>
      <c r="C43" s="3349"/>
      <c r="D43" s="3356"/>
      <c r="E43" s="3357"/>
      <c r="F43" s="3349"/>
      <c r="G43" s="3349"/>
      <c r="H43" s="3349"/>
      <c r="I43" s="3349"/>
      <c r="J43" s="3349"/>
      <c r="K43" s="3349"/>
      <c r="L43" s="3356"/>
      <c r="M43" s="3397"/>
      <c r="N43" s="3397"/>
      <c r="O43" s="3357"/>
    </row>
    <row r="44" spans="1:15" ht="53.25" customHeight="1">
      <c r="A44" s="3349"/>
      <c r="B44" s="3349"/>
      <c r="C44" s="3349"/>
      <c r="D44" s="5" t="s">
        <v>942</v>
      </c>
      <c r="E44" s="14" t="s">
        <v>546</v>
      </c>
      <c r="F44" s="3349"/>
      <c r="G44" s="3349"/>
      <c r="H44" s="3349"/>
      <c r="I44" s="3349"/>
      <c r="J44" s="3349"/>
      <c r="K44" s="3349"/>
      <c r="L44" s="5" t="s">
        <v>943</v>
      </c>
      <c r="M44" s="5" t="s">
        <v>944</v>
      </c>
      <c r="N44" s="5" t="s">
        <v>945</v>
      </c>
      <c r="O44" s="5" t="s">
        <v>946</v>
      </c>
    </row>
    <row r="45" spans="1:15">
      <c r="A45" s="5">
        <v>1</v>
      </c>
      <c r="B45" s="5">
        <v>2</v>
      </c>
      <c r="C45" s="5">
        <v>3</v>
      </c>
      <c r="D45" s="14">
        <v>4</v>
      </c>
      <c r="E45" s="14">
        <v>5</v>
      </c>
      <c r="F45" s="5">
        <v>6</v>
      </c>
      <c r="G45" s="5">
        <v>7</v>
      </c>
      <c r="H45" s="3349">
        <v>8</v>
      </c>
      <c r="I45" s="3349"/>
      <c r="J45" s="3349"/>
      <c r="K45" s="3349"/>
      <c r="L45" s="5">
        <v>9</v>
      </c>
      <c r="M45" s="5">
        <v>10</v>
      </c>
      <c r="N45" s="5">
        <v>11</v>
      </c>
      <c r="O45" s="5">
        <v>12</v>
      </c>
    </row>
    <row r="46" spans="1:15" ht="38.25">
      <c r="A46" s="3361">
        <v>1</v>
      </c>
      <c r="B46" s="3350" t="s">
        <v>925</v>
      </c>
      <c r="C46" s="3350" t="s">
        <v>926</v>
      </c>
      <c r="D46" s="3350">
        <v>4510</v>
      </c>
      <c r="E46" s="3350" t="s">
        <v>927</v>
      </c>
      <c r="F46" s="3350" t="s">
        <v>373</v>
      </c>
      <c r="G46" s="3350" t="s">
        <v>1454</v>
      </c>
      <c r="H46" s="2325">
        <v>1</v>
      </c>
      <c r="I46" s="783" t="s">
        <v>947</v>
      </c>
      <c r="J46" s="515" t="s">
        <v>17</v>
      </c>
      <c r="K46" s="2326">
        <v>45</v>
      </c>
      <c r="L46" s="2327">
        <v>34.545000000000002</v>
      </c>
      <c r="M46" s="836">
        <v>0.76766666666666672</v>
      </c>
      <c r="N46" s="836">
        <v>0.68628888888888884</v>
      </c>
      <c r="O46" s="836">
        <v>8.1377777777777882E-2</v>
      </c>
    </row>
    <row r="47" spans="1:15" ht="25.5">
      <c r="A47" s="3361"/>
      <c r="B47" s="3350"/>
      <c r="C47" s="3350"/>
      <c r="D47" s="3350"/>
      <c r="E47" s="3350"/>
      <c r="F47" s="3350"/>
      <c r="G47" s="3350"/>
      <c r="H47" s="2325">
        <v>2</v>
      </c>
      <c r="I47" s="783" t="s">
        <v>948</v>
      </c>
      <c r="J47" s="515" t="s">
        <v>17</v>
      </c>
      <c r="K47" s="2326">
        <v>45</v>
      </c>
      <c r="L47" s="2326">
        <v>9.9600000000000009</v>
      </c>
      <c r="M47" s="836">
        <v>0.22133333333333335</v>
      </c>
      <c r="N47" s="515">
        <v>0.22133333333333335</v>
      </c>
      <c r="O47" s="836">
        <v>0</v>
      </c>
    </row>
    <row r="48" spans="1:15" ht="38.25">
      <c r="A48" s="3361"/>
      <c r="B48" s="3350"/>
      <c r="C48" s="3350"/>
      <c r="D48" s="3350"/>
      <c r="E48" s="3350"/>
      <c r="F48" s="3350"/>
      <c r="G48" s="3350"/>
      <c r="H48" s="2325">
        <v>3</v>
      </c>
      <c r="I48" s="783" t="s">
        <v>949</v>
      </c>
      <c r="J48" s="515" t="s">
        <v>17</v>
      </c>
      <c r="K48" s="2326">
        <v>45</v>
      </c>
      <c r="L48" s="2326">
        <v>3.2</v>
      </c>
      <c r="M48" s="181">
        <v>7.1111111111111111E-2</v>
      </c>
      <c r="N48" s="182">
        <v>1.3333333333333332E-2</v>
      </c>
      <c r="O48" s="836">
        <v>5.7777777777777775E-2</v>
      </c>
    </row>
    <row r="49" spans="1:15" ht="25.5">
      <c r="A49" s="3361"/>
      <c r="B49" s="3350"/>
      <c r="C49" s="3350"/>
      <c r="D49" s="3350"/>
      <c r="E49" s="3350"/>
      <c r="F49" s="3350"/>
      <c r="G49" s="3350"/>
      <c r="H49" s="2325">
        <v>4</v>
      </c>
      <c r="I49" s="783" t="s">
        <v>950</v>
      </c>
      <c r="J49" s="515" t="s">
        <v>17</v>
      </c>
      <c r="K49" s="2326">
        <v>45</v>
      </c>
      <c r="L49" s="2326">
        <v>3.17</v>
      </c>
      <c r="M49" s="181">
        <v>7.0444444444444448E-2</v>
      </c>
      <c r="N49" s="182">
        <v>2.2222222222222222E-3</v>
      </c>
      <c r="O49" s="836">
        <v>6.8222222222222226E-2</v>
      </c>
    </row>
    <row r="50" spans="1:15" ht="25.5">
      <c r="A50" s="3361"/>
      <c r="B50" s="3350"/>
      <c r="C50" s="3350"/>
      <c r="D50" s="3350"/>
      <c r="E50" s="3350"/>
      <c r="F50" s="3350"/>
      <c r="G50" s="3350"/>
      <c r="H50" s="2325">
        <v>5</v>
      </c>
      <c r="I50" s="783" t="s">
        <v>951</v>
      </c>
      <c r="J50" s="515" t="s">
        <v>17</v>
      </c>
      <c r="K50" s="2326">
        <v>45</v>
      </c>
      <c r="L50" s="2326"/>
      <c r="M50" s="181">
        <v>0</v>
      </c>
      <c r="N50" s="182">
        <v>0</v>
      </c>
      <c r="O50" s="836">
        <v>0</v>
      </c>
    </row>
    <row r="51" spans="1:15" ht="102">
      <c r="A51" s="3361"/>
      <c r="B51" s="3350"/>
      <c r="C51" s="3350"/>
      <c r="D51" s="3350"/>
      <c r="E51" s="3350"/>
      <c r="F51" s="3350"/>
      <c r="G51" s="3350"/>
      <c r="H51" s="2325">
        <v>6</v>
      </c>
      <c r="I51" s="783" t="s">
        <v>952</v>
      </c>
      <c r="J51" s="515" t="s">
        <v>779</v>
      </c>
      <c r="K51" s="2328">
        <v>205</v>
      </c>
      <c r="L51" s="2328">
        <v>41</v>
      </c>
      <c r="M51" s="836">
        <v>0.2</v>
      </c>
      <c r="N51" s="515">
        <v>0.16585365853658537</v>
      </c>
      <c r="O51" s="836">
        <v>3.4146341463414637E-2</v>
      </c>
    </row>
    <row r="52" spans="1:15" ht="102">
      <c r="A52" s="3361"/>
      <c r="B52" s="3350"/>
      <c r="C52" s="3350"/>
      <c r="D52" s="3350"/>
      <c r="E52" s="3350"/>
      <c r="F52" s="3350"/>
      <c r="G52" s="3350"/>
      <c r="H52" s="2325">
        <v>7</v>
      </c>
      <c r="I52" s="783" t="s">
        <v>953</v>
      </c>
      <c r="J52" s="515" t="s">
        <v>779</v>
      </c>
      <c r="K52" s="2328">
        <v>12</v>
      </c>
      <c r="L52" s="2328">
        <v>9</v>
      </c>
      <c r="M52" s="181">
        <v>0.75</v>
      </c>
      <c r="N52" s="182">
        <v>0.5</v>
      </c>
      <c r="O52" s="836">
        <v>0.25</v>
      </c>
    </row>
    <row r="53" spans="1:15" ht="90" thickBot="1">
      <c r="A53" s="3361"/>
      <c r="B53" s="3350"/>
      <c r="C53" s="3350"/>
      <c r="D53" s="3350"/>
      <c r="E53" s="3350"/>
      <c r="F53" s="3350"/>
      <c r="G53" s="3350"/>
      <c r="H53" s="2334">
        <v>8</v>
      </c>
      <c r="I53" s="2335" t="s">
        <v>954</v>
      </c>
      <c r="J53" s="2336" t="s">
        <v>779</v>
      </c>
      <c r="K53" s="2337">
        <v>1278</v>
      </c>
      <c r="L53" s="2338">
        <v>321.60000000000002</v>
      </c>
      <c r="M53" s="2339">
        <v>0.25164319248826295</v>
      </c>
      <c r="N53" s="2340">
        <v>0.2</v>
      </c>
      <c r="O53" s="2341">
        <v>5.1643192488262935E-2</v>
      </c>
    </row>
    <row r="54" spans="1:15">
      <c r="A54" s="3361"/>
      <c r="B54" s="3350"/>
      <c r="C54" s="3350"/>
      <c r="D54" s="3350"/>
      <c r="E54" s="3350"/>
      <c r="F54" s="3350"/>
      <c r="G54" s="3351"/>
      <c r="H54" s="2348" t="s">
        <v>293</v>
      </c>
      <c r="I54" s="2302" t="s">
        <v>955</v>
      </c>
      <c r="J54" s="2301"/>
      <c r="K54" s="2300"/>
      <c r="L54" s="2350"/>
      <c r="M54" s="2351"/>
      <c r="N54" s="2349"/>
      <c r="O54" s="2352">
        <v>0</v>
      </c>
    </row>
    <row r="55" spans="1:15" ht="63.75">
      <c r="A55" s="3361"/>
      <c r="B55" s="3350"/>
      <c r="C55" s="3350"/>
      <c r="D55" s="3350"/>
      <c r="E55" s="3350"/>
      <c r="F55" s="3350"/>
      <c r="G55" s="3351"/>
      <c r="H55" s="2353">
        <v>1</v>
      </c>
      <c r="I55" s="783" t="s">
        <v>956</v>
      </c>
      <c r="J55" s="515"/>
      <c r="K55" s="2329">
        <v>0</v>
      </c>
      <c r="L55" s="2329"/>
      <c r="M55" s="181"/>
      <c r="N55" s="182"/>
      <c r="O55" s="836"/>
    </row>
    <row r="56" spans="1:15">
      <c r="A56" s="3361"/>
      <c r="B56" s="3350"/>
      <c r="C56" s="3350"/>
      <c r="D56" s="3350"/>
      <c r="E56" s="3350"/>
      <c r="F56" s="3350"/>
      <c r="G56" s="3351"/>
      <c r="H56" s="2354" t="s">
        <v>295</v>
      </c>
      <c r="I56" s="3358" t="s">
        <v>957</v>
      </c>
      <c r="J56" s="3359"/>
      <c r="K56" s="3360"/>
      <c r="L56" s="2325"/>
      <c r="M56" s="181"/>
      <c r="N56" s="182"/>
      <c r="O56" s="836"/>
    </row>
    <row r="57" spans="1:15" ht="25.5">
      <c r="A57" s="3361"/>
      <c r="B57" s="3350"/>
      <c r="C57" s="3350"/>
      <c r="D57" s="3350"/>
      <c r="E57" s="3350"/>
      <c r="F57" s="3350"/>
      <c r="G57" s="3351"/>
      <c r="H57" s="2353">
        <v>1</v>
      </c>
      <c r="I57" s="783" t="s">
        <v>958</v>
      </c>
      <c r="J57" s="515" t="s">
        <v>162</v>
      </c>
      <c r="K57" s="2329">
        <v>8</v>
      </c>
      <c r="L57" s="2329"/>
      <c r="M57" s="181">
        <v>0</v>
      </c>
      <c r="N57" s="182">
        <v>0</v>
      </c>
      <c r="O57" s="836">
        <v>0</v>
      </c>
    </row>
    <row r="58" spans="1:15" ht="25.5">
      <c r="A58" s="3361"/>
      <c r="B58" s="3350"/>
      <c r="C58" s="3350"/>
      <c r="D58" s="3350"/>
      <c r="E58" s="3350"/>
      <c r="F58" s="3350"/>
      <c r="G58" s="3351"/>
      <c r="H58" s="2353">
        <v>2</v>
      </c>
      <c r="I58" s="783" t="s">
        <v>959</v>
      </c>
      <c r="J58" s="515" t="s">
        <v>162</v>
      </c>
      <c r="K58" s="2329">
        <v>8</v>
      </c>
      <c r="L58" s="2329"/>
      <c r="M58" s="181">
        <v>0</v>
      </c>
      <c r="N58" s="182">
        <v>0</v>
      </c>
      <c r="O58" s="836">
        <v>0</v>
      </c>
    </row>
    <row r="59" spans="1:15">
      <c r="A59" s="3361"/>
      <c r="B59" s="3350"/>
      <c r="C59" s="3350"/>
      <c r="D59" s="3350"/>
      <c r="E59" s="3350"/>
      <c r="F59" s="3350"/>
      <c r="G59" s="3351"/>
      <c r="H59" s="2353">
        <v>3</v>
      </c>
      <c r="I59" s="783" t="s">
        <v>960</v>
      </c>
      <c r="J59" s="515" t="s">
        <v>162</v>
      </c>
      <c r="K59" s="2329">
        <v>8</v>
      </c>
      <c r="L59" s="2329"/>
      <c r="M59" s="181">
        <v>0</v>
      </c>
      <c r="N59" s="182">
        <v>0</v>
      </c>
      <c r="O59" s="836">
        <v>0</v>
      </c>
    </row>
    <row r="60" spans="1:15" ht="26.25" thickBot="1">
      <c r="A60" s="3361"/>
      <c r="B60" s="3350"/>
      <c r="C60" s="3350"/>
      <c r="D60" s="3350"/>
      <c r="E60" s="3350"/>
      <c r="F60" s="3350"/>
      <c r="G60" s="3351"/>
      <c r="H60" s="2355">
        <v>4</v>
      </c>
      <c r="I60" s="2356" t="s">
        <v>961</v>
      </c>
      <c r="J60" s="2357" t="s">
        <v>162</v>
      </c>
      <c r="K60" s="2358">
        <v>8</v>
      </c>
      <c r="L60" s="2358"/>
      <c r="M60" s="2359">
        <v>0</v>
      </c>
      <c r="N60" s="2360">
        <v>0</v>
      </c>
      <c r="O60" s="2361">
        <v>0</v>
      </c>
    </row>
    <row r="61" spans="1:15" ht="25.5">
      <c r="A61" s="3361"/>
      <c r="B61" s="3350"/>
      <c r="C61" s="3350"/>
      <c r="D61" s="3350"/>
      <c r="E61" s="3350"/>
      <c r="F61" s="3350"/>
      <c r="G61" s="3350"/>
      <c r="H61" s="2342" t="s">
        <v>63</v>
      </c>
      <c r="I61" s="2299" t="s">
        <v>962</v>
      </c>
      <c r="J61" s="2343" t="s">
        <v>963</v>
      </c>
      <c r="K61" s="2344">
        <v>2140</v>
      </c>
      <c r="L61" s="2344">
        <v>15</v>
      </c>
      <c r="M61" s="2345">
        <v>7.0093457943925233E-3</v>
      </c>
      <c r="N61" s="2346">
        <v>0</v>
      </c>
      <c r="O61" s="2347">
        <v>7.0093457943925233E-3</v>
      </c>
    </row>
    <row r="62" spans="1:15" ht="51">
      <c r="A62" s="3361"/>
      <c r="B62" s="3350"/>
      <c r="C62" s="3350"/>
      <c r="D62" s="3350"/>
      <c r="E62" s="3350"/>
      <c r="F62" s="3350"/>
      <c r="G62" s="3350"/>
      <c r="H62" s="2325" t="s">
        <v>67</v>
      </c>
      <c r="I62" s="783" t="s">
        <v>964</v>
      </c>
      <c r="J62" s="515" t="s">
        <v>162</v>
      </c>
      <c r="K62" s="2329">
        <v>1722</v>
      </c>
      <c r="L62" s="2329">
        <v>182</v>
      </c>
      <c r="M62" s="181">
        <v>0.10569105691056911</v>
      </c>
      <c r="N62" s="182">
        <v>0</v>
      </c>
      <c r="O62" s="836">
        <v>0.10569105691056911</v>
      </c>
    </row>
    <row r="63" spans="1:15">
      <c r="A63" s="3361"/>
      <c r="B63" s="3350"/>
      <c r="C63" s="3350"/>
      <c r="D63" s="3350"/>
      <c r="E63" s="3350"/>
      <c r="F63" s="3350"/>
      <c r="G63" s="3350"/>
      <c r="H63" s="2325" t="s">
        <v>71</v>
      </c>
      <c r="I63" s="783" t="s">
        <v>171</v>
      </c>
      <c r="J63" s="515" t="s">
        <v>963</v>
      </c>
      <c r="K63" s="2327">
        <v>946</v>
      </c>
      <c r="L63" s="2327">
        <v>530</v>
      </c>
      <c r="M63" s="181">
        <v>0.56025369978858353</v>
      </c>
      <c r="N63" s="182">
        <v>0.26427061310782241</v>
      </c>
      <c r="O63" s="836">
        <v>0.29598308668076112</v>
      </c>
    </row>
    <row r="64" spans="1:15">
      <c r="A64" s="3361"/>
      <c r="B64" s="3350"/>
      <c r="C64" s="3350"/>
      <c r="D64" s="3350"/>
      <c r="E64" s="3350"/>
      <c r="F64" s="3350"/>
      <c r="G64" s="3350"/>
      <c r="H64" s="2325" t="s">
        <v>76</v>
      </c>
      <c r="I64" s="783" t="s">
        <v>965</v>
      </c>
      <c r="J64" s="515" t="s">
        <v>963</v>
      </c>
      <c r="K64" s="2326">
        <v>946</v>
      </c>
      <c r="L64" s="2326"/>
      <c r="M64" s="181">
        <v>0</v>
      </c>
      <c r="N64" s="182">
        <v>0</v>
      </c>
      <c r="O64" s="836">
        <v>0</v>
      </c>
    </row>
    <row r="65" spans="1:15" ht="25.5">
      <c r="A65" s="3361"/>
      <c r="B65" s="3350"/>
      <c r="C65" s="3350"/>
      <c r="D65" s="3350"/>
      <c r="E65" s="3350"/>
      <c r="F65" s="3350"/>
      <c r="G65" s="3350"/>
      <c r="H65" s="2325" t="s">
        <v>81</v>
      </c>
      <c r="I65" s="783" t="s">
        <v>966</v>
      </c>
      <c r="J65" s="515" t="s">
        <v>963</v>
      </c>
      <c r="K65" s="2326">
        <v>1355</v>
      </c>
      <c r="L65" s="2326">
        <v>1355</v>
      </c>
      <c r="M65" s="836">
        <v>1</v>
      </c>
      <c r="N65" s="515">
        <v>0.86088560885608856</v>
      </c>
      <c r="O65" s="836">
        <v>0.13911439114391144</v>
      </c>
    </row>
    <row r="66" spans="1:15" ht="25.5">
      <c r="A66" s="3361"/>
      <c r="B66" s="3350"/>
      <c r="C66" s="3350"/>
      <c r="D66" s="3350"/>
      <c r="E66" s="3350"/>
      <c r="F66" s="3350"/>
      <c r="G66" s="3350"/>
      <c r="H66" s="2325" t="s">
        <v>86</v>
      </c>
      <c r="I66" s="783" t="s">
        <v>170</v>
      </c>
      <c r="J66" s="515" t="s">
        <v>967</v>
      </c>
      <c r="K66" s="2326">
        <v>5000</v>
      </c>
      <c r="L66" s="2326"/>
      <c r="M66" s="181">
        <v>0</v>
      </c>
      <c r="N66" s="182">
        <v>0</v>
      </c>
      <c r="O66" s="836">
        <v>0</v>
      </c>
    </row>
    <row r="67" spans="1:15">
      <c r="A67" s="3361"/>
      <c r="B67" s="3350"/>
      <c r="C67" s="3350"/>
      <c r="D67" s="3350"/>
      <c r="E67" s="3350"/>
      <c r="F67" s="3350"/>
      <c r="G67" s="3350"/>
      <c r="H67" s="2325" t="s">
        <v>90</v>
      </c>
      <c r="I67" s="783" t="s">
        <v>968</v>
      </c>
      <c r="J67" s="515" t="s">
        <v>963</v>
      </c>
      <c r="K67" s="2326">
        <v>2560</v>
      </c>
      <c r="L67" s="2326"/>
      <c r="M67" s="181">
        <v>0</v>
      </c>
      <c r="N67" s="182">
        <v>0</v>
      </c>
      <c r="O67" s="836">
        <v>0</v>
      </c>
    </row>
    <row r="68" spans="1:15" ht="25.5">
      <c r="A68" s="3361"/>
      <c r="B68" s="3350"/>
      <c r="C68" s="3350"/>
      <c r="D68" s="3350"/>
      <c r="E68" s="3350"/>
      <c r="F68" s="3350"/>
      <c r="G68" s="3350"/>
      <c r="H68" s="2325" t="s">
        <v>94</v>
      </c>
      <c r="I68" s="783" t="s">
        <v>969</v>
      </c>
      <c r="J68" s="515" t="s">
        <v>162</v>
      </c>
      <c r="K68" s="2326">
        <v>225</v>
      </c>
      <c r="L68" s="2326"/>
      <c r="M68" s="181">
        <v>0</v>
      </c>
      <c r="N68" s="182">
        <v>0</v>
      </c>
      <c r="O68" s="836">
        <v>0</v>
      </c>
    </row>
    <row r="69" spans="1:15" ht="25.5">
      <c r="A69" s="3361"/>
      <c r="B69" s="3350"/>
      <c r="C69" s="3350"/>
      <c r="D69" s="3350"/>
      <c r="E69" s="3350"/>
      <c r="F69" s="3350"/>
      <c r="G69" s="3350"/>
      <c r="H69" s="2325" t="s">
        <v>99</v>
      </c>
      <c r="I69" s="783" t="s">
        <v>970</v>
      </c>
      <c r="J69" s="515"/>
      <c r="K69" s="2326">
        <v>13050</v>
      </c>
      <c r="L69" s="2326"/>
      <c r="M69" s="181">
        <v>0</v>
      </c>
      <c r="N69" s="182">
        <v>0</v>
      </c>
      <c r="O69" s="836">
        <v>0</v>
      </c>
    </row>
    <row r="70" spans="1:15">
      <c r="A70" s="3361"/>
      <c r="B70" s="3350"/>
      <c r="C70" s="3350"/>
      <c r="D70" s="3350"/>
      <c r="E70" s="3350"/>
      <c r="F70" s="3350"/>
      <c r="G70" s="3350"/>
      <c r="H70" s="2325" t="s">
        <v>103</v>
      </c>
      <c r="I70" s="783" t="s">
        <v>971</v>
      </c>
      <c r="J70" s="515"/>
      <c r="K70" s="2326">
        <v>220</v>
      </c>
      <c r="L70" s="2326"/>
      <c r="M70" s="181">
        <v>0</v>
      </c>
      <c r="N70" s="182">
        <v>0</v>
      </c>
      <c r="O70" s="836">
        <v>0</v>
      </c>
    </row>
    <row r="71" spans="1:15" ht="25.5">
      <c r="A71" s="3361"/>
      <c r="B71" s="3350"/>
      <c r="C71" s="3350"/>
      <c r="D71" s="3350"/>
      <c r="E71" s="3350"/>
      <c r="F71" s="3350"/>
      <c r="G71" s="3350"/>
      <c r="H71" s="2325" t="s">
        <v>785</v>
      </c>
      <c r="I71" s="783" t="s">
        <v>972</v>
      </c>
      <c r="J71" s="515"/>
      <c r="K71" s="2326">
        <v>600</v>
      </c>
      <c r="L71" s="2326"/>
      <c r="M71" s="181">
        <v>0</v>
      </c>
      <c r="N71" s="182">
        <v>0</v>
      </c>
      <c r="O71" s="836">
        <v>0</v>
      </c>
    </row>
    <row r="72" spans="1:15" ht="38.25">
      <c r="A72" s="3361"/>
      <c r="B72" s="3350"/>
      <c r="C72" s="3350"/>
      <c r="D72" s="3350"/>
      <c r="E72" s="3350"/>
      <c r="F72" s="3350"/>
      <c r="G72" s="3350"/>
      <c r="H72" s="2325" t="s">
        <v>787</v>
      </c>
      <c r="I72" s="783" t="s">
        <v>1461</v>
      </c>
      <c r="J72" s="515"/>
      <c r="K72" s="2326">
        <v>35</v>
      </c>
      <c r="L72" s="2326"/>
      <c r="M72" s="181">
        <v>0</v>
      </c>
      <c r="N72" s="182">
        <v>0</v>
      </c>
      <c r="O72" s="836">
        <v>0</v>
      </c>
    </row>
    <row r="73" spans="1:15">
      <c r="B73" s="2330"/>
      <c r="C73" s="2330"/>
      <c r="D73" s="2330"/>
      <c r="E73" s="2330"/>
      <c r="F73" s="2330"/>
      <c r="G73" s="2330"/>
      <c r="H73" s="2331"/>
      <c r="I73" s="2331"/>
      <c r="J73" s="2332"/>
      <c r="K73" s="2333"/>
      <c r="L73" s="2333"/>
      <c r="M73" s="3348"/>
      <c r="N73" s="3348"/>
      <c r="O73" s="3348"/>
    </row>
    <row r="77" spans="1:15" ht="15" customHeight="1">
      <c r="L77" s="3348" t="s">
        <v>2911</v>
      </c>
      <c r="M77" s="3348"/>
      <c r="N77" s="3348"/>
    </row>
    <row r="78" spans="1:15">
      <c r="L78" s="3348"/>
      <c r="M78" s="3348"/>
      <c r="N78" s="3348"/>
    </row>
    <row r="79" spans="1:15">
      <c r="L79" s="3348"/>
      <c r="M79" s="3348"/>
      <c r="N79" s="3348"/>
    </row>
    <row r="80" spans="1:15">
      <c r="L80" s="3348"/>
      <c r="M80" s="3348"/>
      <c r="N80" s="3348"/>
    </row>
    <row r="81" spans="12:14">
      <c r="L81" s="3348"/>
      <c r="M81" s="3348"/>
      <c r="N81" s="3348"/>
    </row>
  </sheetData>
  <mergeCells count="100">
    <mergeCell ref="F3:F5"/>
    <mergeCell ref="E3:E5"/>
    <mergeCell ref="E2:N2"/>
    <mergeCell ref="D3:D5"/>
    <mergeCell ref="E46:E72"/>
    <mergeCell ref="H45:K45"/>
    <mergeCell ref="H42:K44"/>
    <mergeCell ref="A14:D14"/>
    <mergeCell ref="A15:B15"/>
    <mergeCell ref="I21:I28"/>
    <mergeCell ref="J21:J28"/>
    <mergeCell ref="G21:G28"/>
    <mergeCell ref="B7:B13"/>
    <mergeCell ref="C7:C13"/>
    <mergeCell ref="D7:D13"/>
    <mergeCell ref="E7:E13"/>
    <mergeCell ref="X11:Y11"/>
    <mergeCell ref="U12:V13"/>
    <mergeCell ref="W12:W13"/>
    <mergeCell ref="X12:Y13"/>
    <mergeCell ref="L42:O43"/>
    <mergeCell ref="A40:O40"/>
    <mergeCell ref="I18:J18"/>
    <mergeCell ref="C18:D19"/>
    <mergeCell ref="E18:F18"/>
    <mergeCell ref="G18:H18"/>
    <mergeCell ref="U11:V11"/>
    <mergeCell ref="G7:G13"/>
    <mergeCell ref="H7:H13"/>
    <mergeCell ref="A7:A13"/>
    <mergeCell ref="U7:V7"/>
    <mergeCell ref="F7:F13"/>
    <mergeCell ref="X7:Y7"/>
    <mergeCell ref="U8:V8"/>
    <mergeCell ref="X8:Y8"/>
    <mergeCell ref="U10:V10"/>
    <mergeCell ref="X10:Y10"/>
    <mergeCell ref="A1:N1"/>
    <mergeCell ref="A3:A5"/>
    <mergeCell ref="I7:I13"/>
    <mergeCell ref="J7:J13"/>
    <mergeCell ref="K3:L4"/>
    <mergeCell ref="M7:M13"/>
    <mergeCell ref="N7:N13"/>
    <mergeCell ref="N3:N5"/>
    <mergeCell ref="M3:M5"/>
    <mergeCell ref="K7:K13"/>
    <mergeCell ref="L7:L13"/>
    <mergeCell ref="C3:C5"/>
    <mergeCell ref="G3:H4"/>
    <mergeCell ref="I3:J4"/>
    <mergeCell ref="B3:B5"/>
    <mergeCell ref="A2:D2"/>
    <mergeCell ref="C29:D29"/>
    <mergeCell ref="C30:D30"/>
    <mergeCell ref="H21:H28"/>
    <mergeCell ref="C20:D20"/>
    <mergeCell ref="D37:D38"/>
    <mergeCell ref="E37:F38"/>
    <mergeCell ref="B37:C38"/>
    <mergeCell ref="B32:C32"/>
    <mergeCell ref="E32:F32"/>
    <mergeCell ref="E33:F33"/>
    <mergeCell ref="B33:C33"/>
    <mergeCell ref="B35:C35"/>
    <mergeCell ref="B36:C36"/>
    <mergeCell ref="E35:F35"/>
    <mergeCell ref="E36:F36"/>
    <mergeCell ref="K35:M38"/>
    <mergeCell ref="A17:M17"/>
    <mergeCell ref="A16:M16"/>
    <mergeCell ref="L21:L28"/>
    <mergeCell ref="M21:M28"/>
    <mergeCell ref="K18:K19"/>
    <mergeCell ref="L18:L19"/>
    <mergeCell ref="M18:M19"/>
    <mergeCell ref="A21:A28"/>
    <mergeCell ref="B21:B28"/>
    <mergeCell ref="C21:D28"/>
    <mergeCell ref="E21:E28"/>
    <mergeCell ref="F21:F28"/>
    <mergeCell ref="B18:B19"/>
    <mergeCell ref="A18:A19"/>
    <mergeCell ref="K21:K28"/>
    <mergeCell ref="L77:N81"/>
    <mergeCell ref="G42:G44"/>
    <mergeCell ref="G46:G72"/>
    <mergeCell ref="A41:O41"/>
    <mergeCell ref="B42:B44"/>
    <mergeCell ref="A42:A44"/>
    <mergeCell ref="C42:C44"/>
    <mergeCell ref="D42:E43"/>
    <mergeCell ref="F42:F44"/>
    <mergeCell ref="I56:K56"/>
    <mergeCell ref="F46:F72"/>
    <mergeCell ref="M73:O73"/>
    <mergeCell ref="A46:A72"/>
    <mergeCell ref="B46:B72"/>
    <mergeCell ref="D46:D72"/>
    <mergeCell ref="C46:C72"/>
  </mergeCells>
  <phoneticPr fontId="119" type="noConversion"/>
  <pageMargins left="0.7" right="0.7" top="0.75" bottom="0.75" header="0.3" footer="0.3"/>
  <pageSetup paperSize="5"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837AD-C1B2-473A-93FE-0B063EB70117}">
  <dimension ref="A1:U72"/>
  <sheetViews>
    <sheetView workbookViewId="0">
      <selection activeCell="G7" sqref="G7"/>
    </sheetView>
  </sheetViews>
  <sheetFormatPr defaultRowHeight="15"/>
  <cols>
    <col min="1" max="1" width="5" customWidth="1"/>
    <col min="2" max="2" width="23.42578125" customWidth="1"/>
    <col min="3" max="3" width="7.140625" customWidth="1"/>
    <col min="5" max="5" width="11" customWidth="1"/>
    <col min="6" max="6" width="10.140625" customWidth="1"/>
    <col min="8" max="8" width="16.42578125" customWidth="1"/>
    <col min="12" max="12" width="15.5703125" customWidth="1"/>
    <col min="14" max="14" width="12" customWidth="1"/>
  </cols>
  <sheetData>
    <row r="1" spans="1:21" ht="28.5" customHeight="1">
      <c r="A1" s="3409" t="s">
        <v>2498</v>
      </c>
      <c r="B1" s="3409"/>
      <c r="C1" s="3409"/>
      <c r="D1" s="3409"/>
      <c r="E1" s="3409"/>
      <c r="F1" s="3409"/>
      <c r="G1" s="3409"/>
      <c r="H1" s="3409"/>
      <c r="I1" s="3409"/>
      <c r="J1" s="3409"/>
      <c r="K1" s="3409"/>
      <c r="L1" s="3409"/>
      <c r="M1" s="3409"/>
      <c r="N1" s="3409"/>
    </row>
    <row r="2" spans="1:21" ht="27.75" customHeight="1">
      <c r="A2" s="3415" t="s">
        <v>1911</v>
      </c>
      <c r="B2" s="3415"/>
      <c r="C2" s="3415"/>
      <c r="D2" s="3415"/>
      <c r="E2" s="3415"/>
      <c r="F2" s="3415"/>
      <c r="G2" s="3415"/>
      <c r="H2" s="3415"/>
      <c r="I2" s="3415"/>
      <c r="J2" s="3415"/>
      <c r="K2" s="3415"/>
      <c r="L2" s="3415"/>
      <c r="M2" s="3"/>
      <c r="N2" s="3"/>
    </row>
    <row r="3" spans="1:21">
      <c r="A3" s="3415" t="s">
        <v>1912</v>
      </c>
      <c r="B3" s="3415"/>
      <c r="C3" s="3415"/>
      <c r="D3" s="3415"/>
      <c r="E3" s="3415"/>
      <c r="F3" s="3415"/>
      <c r="G3" s="3415"/>
      <c r="H3" s="3415"/>
      <c r="I3" s="3415"/>
      <c r="J3" s="3415"/>
      <c r="K3" s="3415"/>
      <c r="L3" s="3415"/>
      <c r="M3" s="3"/>
      <c r="N3" s="3"/>
    </row>
    <row r="4" spans="1:21" ht="33.75" customHeight="1">
      <c r="A4" s="3408" t="s">
        <v>385</v>
      </c>
      <c r="B4" s="3408" t="s">
        <v>4</v>
      </c>
      <c r="C4" s="3410" t="s">
        <v>5</v>
      </c>
      <c r="D4" s="3412" t="s">
        <v>1913</v>
      </c>
      <c r="E4" s="3408" t="s">
        <v>7</v>
      </c>
      <c r="F4" s="3413" t="s">
        <v>250</v>
      </c>
      <c r="G4" s="3414" t="s">
        <v>114</v>
      </c>
      <c r="H4" s="3414"/>
      <c r="I4" s="3412" t="s">
        <v>1914</v>
      </c>
      <c r="J4" s="3412"/>
      <c r="K4" s="3414" t="s">
        <v>188</v>
      </c>
      <c r="L4" s="3414"/>
      <c r="M4" s="3408" t="s">
        <v>12</v>
      </c>
      <c r="N4" s="3408" t="s">
        <v>279</v>
      </c>
      <c r="O4" s="30"/>
      <c r="P4" s="30"/>
      <c r="Q4" s="30"/>
      <c r="R4" s="30"/>
      <c r="S4" s="30"/>
      <c r="T4" s="30"/>
      <c r="U4" s="910"/>
    </row>
    <row r="5" spans="1:21">
      <c r="A5" s="3408"/>
      <c r="B5" s="3408"/>
      <c r="C5" s="3411"/>
      <c r="D5" s="3412"/>
      <c r="E5" s="3408"/>
      <c r="F5" s="3413"/>
      <c r="G5" s="839" t="s">
        <v>14</v>
      </c>
      <c r="H5" s="839" t="s">
        <v>15</v>
      </c>
      <c r="I5" s="838" t="s">
        <v>14</v>
      </c>
      <c r="J5" s="838" t="s">
        <v>15</v>
      </c>
      <c r="K5" s="839" t="s">
        <v>14</v>
      </c>
      <c r="L5" s="914" t="s">
        <v>15</v>
      </c>
      <c r="M5" s="3408"/>
      <c r="N5" s="3408"/>
    </row>
    <row r="6" spans="1:21">
      <c r="A6" s="906">
        <v>1</v>
      </c>
      <c r="B6" s="906">
        <v>2</v>
      </c>
      <c r="C6" s="915">
        <v>3</v>
      </c>
      <c r="D6" s="838">
        <v>4</v>
      </c>
      <c r="E6" s="838">
        <v>5</v>
      </c>
      <c r="F6" s="839">
        <v>6</v>
      </c>
      <c r="G6" s="839">
        <v>7</v>
      </c>
      <c r="H6" s="839">
        <v>8</v>
      </c>
      <c r="I6" s="838">
        <v>9</v>
      </c>
      <c r="J6" s="838">
        <v>10</v>
      </c>
      <c r="K6" s="839">
        <v>11</v>
      </c>
      <c r="L6" s="914">
        <v>12</v>
      </c>
      <c r="M6" s="838">
        <v>13</v>
      </c>
      <c r="N6" s="838">
        <v>14</v>
      </c>
    </row>
    <row r="7" spans="1:21" ht="71.25">
      <c r="A7" s="906">
        <v>1</v>
      </c>
      <c r="B7" s="916" t="s">
        <v>1915</v>
      </c>
      <c r="C7" s="10" t="s">
        <v>1916</v>
      </c>
      <c r="D7" s="907">
        <v>220</v>
      </c>
      <c r="E7" s="908" t="s">
        <v>1917</v>
      </c>
      <c r="F7" s="908" t="s">
        <v>1918</v>
      </c>
      <c r="G7" s="905">
        <v>0.6</v>
      </c>
      <c r="H7" s="911">
        <v>2169951</v>
      </c>
      <c r="I7" s="9"/>
      <c r="J7" s="9"/>
      <c r="K7" s="13">
        <v>0.6</v>
      </c>
      <c r="L7" s="913">
        <v>2169951</v>
      </c>
      <c r="M7" s="905"/>
      <c r="N7" s="909" t="s">
        <v>53</v>
      </c>
      <c r="R7" s="15"/>
    </row>
    <row r="8" spans="1:21">
      <c r="A8" s="448"/>
      <c r="B8" s="448"/>
      <c r="C8" s="448"/>
      <c r="D8" s="448"/>
      <c r="E8" s="448"/>
      <c r="F8" s="448"/>
      <c r="G8" s="448"/>
      <c r="H8" s="448"/>
      <c r="I8" s="448"/>
      <c r="J8" s="448"/>
      <c r="K8" s="448"/>
      <c r="L8" s="912"/>
      <c r="M8" s="448"/>
      <c r="N8" s="448"/>
    </row>
    <row r="9" spans="1:21">
      <c r="A9" s="448"/>
      <c r="B9" s="448"/>
      <c r="C9" s="448"/>
      <c r="D9" s="448"/>
      <c r="E9" s="448"/>
      <c r="F9" s="448"/>
      <c r="G9" s="448"/>
      <c r="H9" s="448"/>
      <c r="I9" s="448"/>
      <c r="J9" s="448"/>
      <c r="K9" s="448"/>
      <c r="L9" s="912"/>
      <c r="M9" s="448"/>
      <c r="N9" s="448"/>
      <c r="P9" s="15"/>
    </row>
    <row r="10" spans="1:21">
      <c r="A10" s="448"/>
      <c r="B10" s="448"/>
      <c r="C10" s="448"/>
      <c r="D10" s="448"/>
      <c r="E10" s="448"/>
      <c r="F10" s="448"/>
      <c r="G10" s="448"/>
      <c r="H10" s="448"/>
      <c r="I10" s="448"/>
      <c r="J10" s="448"/>
      <c r="K10" s="448"/>
      <c r="L10" s="912"/>
      <c r="M10" s="448"/>
      <c r="N10" s="448"/>
    </row>
    <row r="11" spans="1:21">
      <c r="A11" s="448"/>
      <c r="B11" s="448"/>
      <c r="C11" s="448"/>
      <c r="D11" s="448"/>
      <c r="E11" s="448"/>
      <c r="F11" s="448"/>
      <c r="G11" s="448"/>
      <c r="H11" s="448"/>
      <c r="I11" s="448"/>
      <c r="J11" s="448"/>
      <c r="K11" s="448"/>
      <c r="L11" s="912"/>
      <c r="M11" s="448"/>
    </row>
    <row r="12" spans="1:21">
      <c r="A12" s="448"/>
      <c r="B12" s="448"/>
      <c r="C12" s="448"/>
      <c r="D12" s="448"/>
      <c r="E12" s="448"/>
      <c r="F12" s="448"/>
      <c r="G12" s="448"/>
      <c r="H12" s="448"/>
      <c r="M12" s="448"/>
    </row>
    <row r="13" spans="1:21">
      <c r="A13" s="448"/>
      <c r="B13" s="448"/>
      <c r="C13" s="448"/>
      <c r="D13" s="448"/>
      <c r="E13" s="448"/>
      <c r="F13" s="448"/>
      <c r="G13" s="448"/>
      <c r="H13" s="448"/>
      <c r="M13" s="448"/>
    </row>
    <row r="14" spans="1:21">
      <c r="A14" s="448"/>
      <c r="B14" s="448"/>
      <c r="C14" s="448"/>
      <c r="D14" s="448"/>
      <c r="E14" s="448"/>
      <c r="F14" s="448"/>
      <c r="G14" s="448"/>
      <c r="H14" s="448"/>
      <c r="M14" s="448"/>
      <c r="N14" s="448"/>
    </row>
    <row r="15" spans="1:21">
      <c r="J15" s="3407" t="s">
        <v>1919</v>
      </c>
      <c r="K15" s="3407"/>
      <c r="L15" s="3407"/>
      <c r="M15" s="3407"/>
    </row>
    <row r="16" spans="1:21">
      <c r="J16" s="3407" t="s">
        <v>1920</v>
      </c>
      <c r="K16" s="3407"/>
      <c r="L16" s="3407"/>
      <c r="M16" s="3407"/>
    </row>
    <row r="17" spans="10:13">
      <c r="J17" s="3407" t="s">
        <v>1921</v>
      </c>
      <c r="K17" s="3407"/>
      <c r="L17" s="3407"/>
      <c r="M17" s="3407"/>
    </row>
    <row r="39" spans="1:14">
      <c r="A39" s="448"/>
      <c r="B39" s="448"/>
      <c r="C39" s="448"/>
      <c r="D39" s="448"/>
      <c r="E39" s="448"/>
      <c r="F39" s="448"/>
      <c r="G39" s="448"/>
      <c r="H39" s="448"/>
      <c r="I39" s="448"/>
      <c r="J39" s="448"/>
      <c r="K39" s="448"/>
      <c r="L39" s="912"/>
      <c r="M39" s="448"/>
      <c r="N39" s="448"/>
    </row>
    <row r="40" spans="1:14">
      <c r="A40" s="448"/>
      <c r="B40" s="448"/>
      <c r="C40" s="448"/>
      <c r="D40" s="448"/>
      <c r="E40" s="448"/>
      <c r="F40" s="448"/>
      <c r="G40" s="448"/>
      <c r="H40" s="448"/>
      <c r="I40" s="448"/>
      <c r="J40" s="448"/>
      <c r="K40" s="448"/>
      <c r="L40" s="912"/>
      <c r="M40" s="448"/>
      <c r="N40" s="448"/>
    </row>
    <row r="41" spans="1:14">
      <c r="A41" s="448"/>
      <c r="B41" s="448"/>
      <c r="C41" s="448"/>
      <c r="D41" s="448"/>
      <c r="E41" s="448"/>
      <c r="F41" s="448"/>
      <c r="G41" s="448"/>
      <c r="H41" s="448"/>
      <c r="M41" s="448"/>
    </row>
    <row r="42" spans="1:14">
      <c r="A42" s="448"/>
      <c r="B42" s="448"/>
      <c r="C42" s="448"/>
      <c r="D42" s="448"/>
      <c r="E42" s="448"/>
      <c r="F42" s="448"/>
      <c r="G42" s="448"/>
      <c r="H42" s="448"/>
      <c r="M42" s="448"/>
    </row>
    <row r="43" spans="1:14">
      <c r="A43" s="448"/>
      <c r="B43" s="448"/>
      <c r="C43" s="448"/>
      <c r="D43" s="448"/>
      <c r="E43" s="448"/>
      <c r="F43" s="448"/>
      <c r="G43" s="448"/>
      <c r="H43" s="448"/>
      <c r="M43" s="448"/>
    </row>
    <row r="44" spans="1:14">
      <c r="A44" s="448"/>
      <c r="B44" s="448"/>
      <c r="C44" s="448"/>
      <c r="D44" s="448"/>
      <c r="E44" s="448"/>
      <c r="F44" s="448"/>
      <c r="G44" s="448"/>
      <c r="H44" s="448"/>
      <c r="M44" s="448"/>
      <c r="N44" s="448"/>
    </row>
    <row r="57" spans="1:14" ht="15.75" thickBot="1"/>
    <row r="58" spans="1:14" ht="15.75" thickBot="1">
      <c r="A58" s="3405"/>
      <c r="B58" s="3406"/>
      <c r="C58" s="3406"/>
      <c r="D58" s="3406"/>
      <c r="E58" s="3406"/>
      <c r="F58" s="3406"/>
      <c r="G58" s="3406"/>
      <c r="H58" s="3406"/>
      <c r="I58" s="3406"/>
      <c r="J58" s="3406"/>
      <c r="K58" s="3406"/>
      <c r="L58" s="3406"/>
      <c r="M58" s="3406"/>
      <c r="N58" s="3406"/>
    </row>
    <row r="59" spans="1:14" ht="15.75" thickBot="1">
      <c r="A59" s="903"/>
      <c r="B59" s="904"/>
      <c r="C59" s="904"/>
      <c r="D59" s="904"/>
      <c r="E59" s="448"/>
      <c r="F59" s="448"/>
      <c r="G59" s="448"/>
      <c r="H59" s="448"/>
      <c r="I59" s="448"/>
      <c r="J59" s="448"/>
      <c r="K59" s="448"/>
      <c r="L59" s="912"/>
      <c r="M59" s="448"/>
      <c r="N59" s="448"/>
    </row>
    <row r="70" spans="1:14">
      <c r="A70" s="448"/>
      <c r="B70" s="448"/>
      <c r="C70" s="448"/>
      <c r="D70" s="448"/>
      <c r="E70" s="448"/>
      <c r="F70" s="448"/>
      <c r="G70" s="448"/>
      <c r="H70" s="448"/>
      <c r="I70" s="3407"/>
      <c r="J70" s="3407"/>
      <c r="K70" s="3407"/>
      <c r="L70" s="3407"/>
      <c r="M70" s="448"/>
    </row>
    <row r="71" spans="1:14">
      <c r="A71" s="448"/>
      <c r="B71" s="448"/>
      <c r="C71" s="448"/>
      <c r="D71" s="448"/>
      <c r="E71" s="448"/>
      <c r="F71" s="448"/>
      <c r="G71" s="448"/>
      <c r="H71" s="448"/>
      <c r="I71" s="3407"/>
      <c r="J71" s="3407"/>
      <c r="K71" s="3407"/>
      <c r="L71" s="3407"/>
      <c r="M71" s="448"/>
    </row>
    <row r="72" spans="1:14">
      <c r="A72" s="448"/>
      <c r="B72" s="448"/>
      <c r="C72" s="448"/>
      <c r="D72" s="448"/>
      <c r="E72" s="448"/>
      <c r="F72" s="448"/>
      <c r="G72" s="448"/>
      <c r="H72" s="448"/>
      <c r="I72" s="3407"/>
      <c r="J72" s="3407"/>
      <c r="K72" s="3407"/>
      <c r="L72" s="3407"/>
      <c r="M72" s="448"/>
      <c r="N72" s="448"/>
    </row>
  </sheetData>
  <mergeCells count="21">
    <mergeCell ref="M4:M5"/>
    <mergeCell ref="N4:N5"/>
    <mergeCell ref="J15:M15"/>
    <mergeCell ref="J16:M16"/>
    <mergeCell ref="A1:N1"/>
    <mergeCell ref="A4:A5"/>
    <mergeCell ref="B4:B5"/>
    <mergeCell ref="C4:C5"/>
    <mergeCell ref="D4:D5"/>
    <mergeCell ref="E4:E5"/>
    <mergeCell ref="F4:F5"/>
    <mergeCell ref="G4:H4"/>
    <mergeCell ref="I4:J4"/>
    <mergeCell ref="K4:L4"/>
    <mergeCell ref="A2:L2"/>
    <mergeCell ref="A3:L3"/>
    <mergeCell ref="A58:N58"/>
    <mergeCell ref="I70:L70"/>
    <mergeCell ref="I71:L71"/>
    <mergeCell ref="I72:L72"/>
    <mergeCell ref="J17:M1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7"/>
  <sheetViews>
    <sheetView zoomScaleNormal="100" workbookViewId="0">
      <selection activeCell="O8" sqref="O8"/>
    </sheetView>
  </sheetViews>
  <sheetFormatPr defaultRowHeight="15"/>
  <cols>
    <col min="1" max="1" width="4.5703125" customWidth="1"/>
    <col min="2" max="2" width="25.85546875" customWidth="1"/>
    <col min="4" max="4" width="9.140625" style="21"/>
    <col min="13" max="13" width="12.28515625" customWidth="1"/>
  </cols>
  <sheetData>
    <row r="1" spans="1:13" ht="18.75">
      <c r="A1" s="3419" t="s">
        <v>2498</v>
      </c>
      <c r="B1" s="3419"/>
      <c r="C1" s="3419"/>
      <c r="D1" s="3419"/>
      <c r="E1" s="3419"/>
      <c r="F1" s="3419"/>
      <c r="G1" s="3419"/>
      <c r="H1" s="3419"/>
      <c r="I1" s="3419"/>
      <c r="J1" s="3419"/>
      <c r="K1" s="3419"/>
      <c r="L1" s="3419"/>
      <c r="M1" s="3419"/>
    </row>
    <row r="2" spans="1:13" ht="15.75">
      <c r="A2" s="3420" t="s">
        <v>1753</v>
      </c>
      <c r="B2" s="3421"/>
      <c r="C2" s="3421"/>
      <c r="D2" s="3421"/>
      <c r="E2" s="3421"/>
      <c r="F2" s="3421"/>
      <c r="G2" s="3421"/>
      <c r="H2" s="3421"/>
      <c r="I2" s="3421"/>
      <c r="J2" s="3421"/>
      <c r="K2" s="3421"/>
      <c r="L2" s="3421"/>
      <c r="M2" s="3422"/>
    </row>
    <row r="3" spans="1:13" ht="15.75">
      <c r="A3" s="3423" t="s">
        <v>1754</v>
      </c>
      <c r="B3" s="3424"/>
      <c r="C3" s="3424"/>
      <c r="D3" s="3424"/>
      <c r="E3" s="3424"/>
      <c r="F3" s="3424"/>
      <c r="G3" s="3424"/>
      <c r="H3" s="3424"/>
      <c r="I3" s="3424"/>
      <c r="J3" s="3424"/>
      <c r="K3" s="3424"/>
      <c r="L3" s="3424"/>
      <c r="M3" s="3425"/>
    </row>
    <row r="4" spans="1:13" ht="42.75" customHeight="1">
      <c r="A4" s="3426" t="s">
        <v>666</v>
      </c>
      <c r="B4" s="3418" t="s">
        <v>667</v>
      </c>
      <c r="C4" s="3428" t="s">
        <v>5</v>
      </c>
      <c r="D4" s="3430" t="s">
        <v>668</v>
      </c>
      <c r="E4" s="3426" t="s">
        <v>7</v>
      </c>
      <c r="F4" s="3433" t="s">
        <v>113</v>
      </c>
      <c r="G4" s="3427" t="s">
        <v>669</v>
      </c>
      <c r="H4" s="3381"/>
      <c r="I4" s="3349" t="s">
        <v>670</v>
      </c>
      <c r="J4" s="3361"/>
      <c r="K4" s="3427" t="s">
        <v>115</v>
      </c>
      <c r="L4" s="3381"/>
      <c r="M4" s="6" t="s">
        <v>12</v>
      </c>
    </row>
    <row r="5" spans="1:13">
      <c r="A5" s="3418"/>
      <c r="B5" s="3418"/>
      <c r="C5" s="3429"/>
      <c r="D5" s="3430"/>
      <c r="E5" s="3426"/>
      <c r="F5" s="3434"/>
      <c r="G5" s="6" t="s">
        <v>605</v>
      </c>
      <c r="H5" s="6" t="s">
        <v>671</v>
      </c>
      <c r="I5" s="194" t="s">
        <v>605</v>
      </c>
      <c r="J5" s="6" t="s">
        <v>671</v>
      </c>
      <c r="K5" s="193" t="s">
        <v>605</v>
      </c>
      <c r="L5" s="6" t="s">
        <v>671</v>
      </c>
      <c r="M5" s="6"/>
    </row>
    <row r="6" spans="1:13">
      <c r="A6" s="190">
        <v>1</v>
      </c>
      <c r="B6" s="190">
        <v>2</v>
      </c>
      <c r="C6" s="190"/>
      <c r="D6" s="523">
        <v>3</v>
      </c>
      <c r="E6" s="191">
        <v>6</v>
      </c>
      <c r="F6" s="191"/>
      <c r="G6" s="192">
        <v>10</v>
      </c>
      <c r="H6" s="192">
        <v>11</v>
      </c>
      <c r="I6" s="195">
        <v>12</v>
      </c>
      <c r="J6" s="196">
        <v>13</v>
      </c>
      <c r="K6" s="197">
        <v>14</v>
      </c>
      <c r="L6" s="192">
        <v>15</v>
      </c>
      <c r="M6" s="192">
        <v>18</v>
      </c>
    </row>
    <row r="7" spans="1:13" ht="89.25">
      <c r="A7" s="186">
        <v>1</v>
      </c>
      <c r="B7" s="203" t="s">
        <v>1434</v>
      </c>
      <c r="C7" s="14" t="s">
        <v>119</v>
      </c>
      <c r="D7" s="524">
        <v>39.24</v>
      </c>
      <c r="E7" s="14" t="s">
        <v>1435</v>
      </c>
      <c r="F7" s="14" t="s">
        <v>1436</v>
      </c>
      <c r="G7" s="181">
        <v>1</v>
      </c>
      <c r="H7" s="14" t="s">
        <v>347</v>
      </c>
      <c r="I7" s="199">
        <v>0</v>
      </c>
      <c r="J7" s="184" t="s">
        <v>679</v>
      </c>
      <c r="K7" s="181">
        <v>1</v>
      </c>
      <c r="L7" s="14">
        <v>39.24</v>
      </c>
      <c r="M7" s="212" t="s">
        <v>2841</v>
      </c>
    </row>
    <row r="8" spans="1:13" ht="114.75">
      <c r="A8" s="186">
        <v>2</v>
      </c>
      <c r="B8" s="198" t="s">
        <v>672</v>
      </c>
      <c r="C8" s="14" t="s">
        <v>119</v>
      </c>
      <c r="D8" s="524">
        <v>25.27</v>
      </c>
      <c r="E8" s="5" t="s">
        <v>673</v>
      </c>
      <c r="F8" s="14" t="s">
        <v>674</v>
      </c>
      <c r="G8" s="181">
        <v>0.97</v>
      </c>
      <c r="H8" s="14">
        <v>25.27</v>
      </c>
      <c r="I8" s="199">
        <v>0</v>
      </c>
      <c r="J8" s="184" t="s">
        <v>679</v>
      </c>
      <c r="K8" s="181">
        <v>0.97</v>
      </c>
      <c r="L8" s="14">
        <v>25.27</v>
      </c>
      <c r="M8" s="212" t="s">
        <v>1755</v>
      </c>
    </row>
    <row r="9" spans="1:13" ht="25.5">
      <c r="A9" s="147">
        <v>3</v>
      </c>
      <c r="B9" s="198" t="s">
        <v>1437</v>
      </c>
      <c r="C9" s="14" t="s">
        <v>119</v>
      </c>
      <c r="D9" s="107">
        <v>37.32</v>
      </c>
      <c r="E9" s="14" t="s">
        <v>675</v>
      </c>
      <c r="F9" s="14" t="s">
        <v>674</v>
      </c>
      <c r="G9" s="182">
        <v>1</v>
      </c>
      <c r="H9" s="14">
        <v>37.32</v>
      </c>
      <c r="I9" s="181">
        <v>0</v>
      </c>
      <c r="J9" s="184" t="s">
        <v>679</v>
      </c>
      <c r="K9" s="181">
        <v>1</v>
      </c>
      <c r="L9" s="14">
        <v>37.32</v>
      </c>
      <c r="M9" s="212" t="s">
        <v>2841</v>
      </c>
    </row>
    <row r="10" spans="1:13" ht="140.25">
      <c r="A10" s="186">
        <v>4</v>
      </c>
      <c r="B10" s="198" t="s">
        <v>676</v>
      </c>
      <c r="C10" s="14" t="s">
        <v>119</v>
      </c>
      <c r="D10" s="107">
        <v>247.74</v>
      </c>
      <c r="E10" s="14" t="s">
        <v>677</v>
      </c>
      <c r="F10" s="14" t="s">
        <v>678</v>
      </c>
      <c r="G10" s="200">
        <v>0.98499999999999999</v>
      </c>
      <c r="H10" s="14">
        <v>244.44</v>
      </c>
      <c r="I10" s="199">
        <v>0</v>
      </c>
      <c r="J10" s="184" t="s">
        <v>679</v>
      </c>
      <c r="K10" s="201">
        <v>0.98499999999999999</v>
      </c>
      <c r="L10" s="14">
        <v>244.44</v>
      </c>
      <c r="M10" s="5" t="s">
        <v>1756</v>
      </c>
    </row>
    <row r="11" spans="1:13" ht="38.25">
      <c r="A11" s="147">
        <v>5</v>
      </c>
      <c r="B11" s="198" t="s">
        <v>680</v>
      </c>
      <c r="C11" s="14" t="s">
        <v>119</v>
      </c>
      <c r="D11" s="107">
        <v>24.64</v>
      </c>
      <c r="E11" s="14" t="s">
        <v>675</v>
      </c>
      <c r="F11" s="14" t="s">
        <v>681</v>
      </c>
      <c r="G11" s="181">
        <v>0.98</v>
      </c>
      <c r="H11" s="14">
        <v>19.46</v>
      </c>
      <c r="I11" s="181">
        <v>0</v>
      </c>
      <c r="J11" s="202" t="s">
        <v>679</v>
      </c>
      <c r="K11" s="181">
        <v>0.98</v>
      </c>
      <c r="L11" s="14">
        <v>19.46</v>
      </c>
      <c r="M11" s="212" t="s">
        <v>2841</v>
      </c>
    </row>
    <row r="12" spans="1:13" ht="25.5">
      <c r="A12" s="14">
        <v>6</v>
      </c>
      <c r="B12" s="198" t="s">
        <v>682</v>
      </c>
      <c r="C12" s="14" t="s">
        <v>119</v>
      </c>
      <c r="D12" s="107">
        <v>36.36</v>
      </c>
      <c r="E12" s="14" t="s">
        <v>675</v>
      </c>
      <c r="F12" s="14" t="s">
        <v>681</v>
      </c>
      <c r="G12" s="181">
        <v>0.99</v>
      </c>
      <c r="H12" s="14">
        <v>28.82</v>
      </c>
      <c r="I12" s="181">
        <v>0</v>
      </c>
      <c r="J12" s="14" t="s">
        <v>679</v>
      </c>
      <c r="K12" s="181">
        <v>0.99</v>
      </c>
      <c r="L12" s="14">
        <v>28.82</v>
      </c>
      <c r="M12" s="212" t="s">
        <v>2841</v>
      </c>
    </row>
    <row r="13" spans="1:13" ht="63.75">
      <c r="A13" s="186">
        <v>7</v>
      </c>
      <c r="B13" s="198" t="s">
        <v>683</v>
      </c>
      <c r="C13" s="14" t="s">
        <v>119</v>
      </c>
      <c r="D13" s="107">
        <v>119.96</v>
      </c>
      <c r="E13" s="14" t="s">
        <v>675</v>
      </c>
      <c r="F13" s="14" t="s">
        <v>681</v>
      </c>
      <c r="G13" s="181">
        <v>0.98</v>
      </c>
      <c r="H13" s="14">
        <v>94.72</v>
      </c>
      <c r="I13" s="181">
        <v>0</v>
      </c>
      <c r="J13" s="14" t="s">
        <v>679</v>
      </c>
      <c r="K13" s="181">
        <v>0.98</v>
      </c>
      <c r="L13" s="14">
        <v>94.72</v>
      </c>
      <c r="M13" s="212" t="s">
        <v>2841</v>
      </c>
    </row>
    <row r="14" spans="1:13" ht="51">
      <c r="A14" s="186">
        <v>8</v>
      </c>
      <c r="B14" s="198" t="s">
        <v>684</v>
      </c>
      <c r="C14" s="14" t="s">
        <v>119</v>
      </c>
      <c r="D14" s="107">
        <v>94.76</v>
      </c>
      <c r="E14" s="14" t="s">
        <v>675</v>
      </c>
      <c r="F14" s="14" t="s">
        <v>681</v>
      </c>
      <c r="G14" s="181">
        <v>0.98</v>
      </c>
      <c r="H14" s="14">
        <v>67.61</v>
      </c>
      <c r="I14" s="181">
        <v>0</v>
      </c>
      <c r="J14" s="184" t="s">
        <v>679</v>
      </c>
      <c r="K14" s="181">
        <v>0.98</v>
      </c>
      <c r="L14" s="14">
        <v>67.61</v>
      </c>
      <c r="M14" s="212" t="s">
        <v>2841</v>
      </c>
    </row>
    <row r="15" spans="1:13" ht="38.25">
      <c r="A15" s="186">
        <v>9</v>
      </c>
      <c r="B15" s="198" t="s">
        <v>685</v>
      </c>
      <c r="C15" s="14" t="s">
        <v>119</v>
      </c>
      <c r="D15" s="107">
        <v>20.05</v>
      </c>
      <c r="E15" s="14" t="s">
        <v>675</v>
      </c>
      <c r="F15" s="14" t="s">
        <v>681</v>
      </c>
      <c r="G15" s="181">
        <v>0.99</v>
      </c>
      <c r="H15" s="14">
        <v>15.76</v>
      </c>
      <c r="I15" s="181">
        <v>0</v>
      </c>
      <c r="J15" s="14" t="s">
        <v>679</v>
      </c>
      <c r="K15" s="181">
        <v>0.99</v>
      </c>
      <c r="L15" s="14">
        <v>15.76</v>
      </c>
      <c r="M15" s="212" t="s">
        <v>2841</v>
      </c>
    </row>
    <row r="16" spans="1:13" ht="38.25">
      <c r="A16" s="186">
        <v>10</v>
      </c>
      <c r="B16" s="210" t="s">
        <v>1438</v>
      </c>
      <c r="C16" s="14" t="s">
        <v>119</v>
      </c>
      <c r="D16" s="205">
        <v>7.99</v>
      </c>
      <c r="E16" s="14" t="s">
        <v>675</v>
      </c>
      <c r="F16" s="140"/>
      <c r="G16" s="182">
        <v>1</v>
      </c>
      <c r="H16" s="14">
        <v>7.99</v>
      </c>
      <c r="I16" s="181">
        <v>0</v>
      </c>
      <c r="J16" s="14" t="s">
        <v>679</v>
      </c>
      <c r="K16" s="181">
        <v>1</v>
      </c>
      <c r="L16" s="14">
        <v>7.99</v>
      </c>
      <c r="M16" s="212" t="s">
        <v>2841</v>
      </c>
    </row>
    <row r="17" spans="1:13" ht="63.75">
      <c r="A17" s="186">
        <v>11</v>
      </c>
      <c r="B17" s="203" t="s">
        <v>843</v>
      </c>
      <c r="C17" s="14" t="s">
        <v>119</v>
      </c>
      <c r="D17" s="107">
        <v>18.649999999999999</v>
      </c>
      <c r="E17" s="204" t="s">
        <v>844</v>
      </c>
      <c r="F17" s="14" t="s">
        <v>845</v>
      </c>
      <c r="G17" s="181">
        <v>1</v>
      </c>
      <c r="H17" s="14">
        <v>18.649999999999999</v>
      </c>
      <c r="I17" s="181"/>
      <c r="J17" s="14" t="s">
        <v>347</v>
      </c>
      <c r="K17" s="181">
        <v>1</v>
      </c>
      <c r="L17" s="14">
        <v>18.649999999999999</v>
      </c>
      <c r="M17" s="5" t="s">
        <v>1049</v>
      </c>
    </row>
    <row r="18" spans="1:13" ht="63.75">
      <c r="A18" s="186">
        <v>12</v>
      </c>
      <c r="B18" s="203" t="s">
        <v>846</v>
      </c>
      <c r="C18" s="14" t="s">
        <v>119</v>
      </c>
      <c r="D18" s="107">
        <v>18.71</v>
      </c>
      <c r="E18" s="204" t="s">
        <v>844</v>
      </c>
      <c r="F18" s="14" t="s">
        <v>845</v>
      </c>
      <c r="G18" s="181">
        <v>1</v>
      </c>
      <c r="H18" s="14">
        <v>18.71</v>
      </c>
      <c r="I18" s="181"/>
      <c r="J18" s="14" t="s">
        <v>347</v>
      </c>
      <c r="K18" s="181">
        <v>1</v>
      </c>
      <c r="L18" s="14">
        <v>18.71</v>
      </c>
      <c r="M18" s="5" t="s">
        <v>1049</v>
      </c>
    </row>
    <row r="19" spans="1:13" ht="63.75">
      <c r="A19" s="186">
        <v>13</v>
      </c>
      <c r="B19" s="203" t="s">
        <v>847</v>
      </c>
      <c r="C19" s="14" t="s">
        <v>119</v>
      </c>
      <c r="D19" s="107">
        <v>9.52</v>
      </c>
      <c r="E19" s="204" t="s">
        <v>844</v>
      </c>
      <c r="F19" s="14" t="s">
        <v>845</v>
      </c>
      <c r="G19" s="181">
        <v>1</v>
      </c>
      <c r="H19" s="14">
        <v>9.52</v>
      </c>
      <c r="I19" s="181"/>
      <c r="J19" s="14" t="s">
        <v>347</v>
      </c>
      <c r="K19" s="181">
        <v>1</v>
      </c>
      <c r="L19" s="14">
        <v>9.52</v>
      </c>
      <c r="M19" s="5" t="s">
        <v>1049</v>
      </c>
    </row>
    <row r="20" spans="1:13" ht="63.75">
      <c r="A20" s="186">
        <v>14</v>
      </c>
      <c r="B20" s="203" t="s">
        <v>2449</v>
      </c>
      <c r="C20" s="14" t="s">
        <v>119</v>
      </c>
      <c r="D20" s="107">
        <v>11.05</v>
      </c>
      <c r="E20" s="204" t="s">
        <v>844</v>
      </c>
      <c r="F20" s="14" t="s">
        <v>845</v>
      </c>
      <c r="G20" s="181">
        <v>1</v>
      </c>
      <c r="H20" s="14">
        <v>11.05</v>
      </c>
      <c r="I20" s="181"/>
      <c r="J20" s="14" t="s">
        <v>347</v>
      </c>
      <c r="K20" s="181">
        <v>1</v>
      </c>
      <c r="L20" s="14">
        <v>11.05</v>
      </c>
      <c r="M20" s="5" t="s">
        <v>1049</v>
      </c>
    </row>
    <row r="21" spans="1:13" ht="63.75">
      <c r="A21" s="186">
        <v>15</v>
      </c>
      <c r="B21" s="203" t="s">
        <v>848</v>
      </c>
      <c r="C21" s="14" t="s">
        <v>119</v>
      </c>
      <c r="D21" s="107">
        <v>3.9</v>
      </c>
      <c r="E21" s="204" t="s">
        <v>377</v>
      </c>
      <c r="F21" s="14" t="s">
        <v>2450</v>
      </c>
      <c r="G21" s="182">
        <v>0.85</v>
      </c>
      <c r="H21" s="107" t="s">
        <v>347</v>
      </c>
      <c r="I21" s="181">
        <v>0.12</v>
      </c>
      <c r="J21" s="14" t="s">
        <v>347</v>
      </c>
      <c r="K21" s="182">
        <v>0.97</v>
      </c>
      <c r="L21" s="206"/>
      <c r="M21" s="5" t="s">
        <v>2842</v>
      </c>
    </row>
    <row r="22" spans="1:13" ht="63.75">
      <c r="A22" s="186">
        <v>16</v>
      </c>
      <c r="B22" s="203" t="s">
        <v>850</v>
      </c>
      <c r="C22" s="14" t="s">
        <v>119</v>
      </c>
      <c r="D22" s="107">
        <v>49.85</v>
      </c>
      <c r="E22" s="204" t="s">
        <v>377</v>
      </c>
      <c r="F22" s="14" t="s">
        <v>849</v>
      </c>
      <c r="G22" s="182">
        <v>0.85</v>
      </c>
      <c r="H22" s="107" t="s">
        <v>347</v>
      </c>
      <c r="I22" s="181">
        <v>0.12</v>
      </c>
      <c r="J22" s="14" t="s">
        <v>347</v>
      </c>
      <c r="K22" s="182">
        <v>0.97</v>
      </c>
      <c r="L22" s="206"/>
      <c r="M22" s="5" t="s">
        <v>2842</v>
      </c>
    </row>
    <row r="23" spans="1:13" ht="63.75">
      <c r="A23" s="14">
        <v>17</v>
      </c>
      <c r="B23" s="198" t="s">
        <v>1439</v>
      </c>
      <c r="C23" s="14" t="s">
        <v>119</v>
      </c>
      <c r="D23" s="209">
        <v>192.5</v>
      </c>
      <c r="E23" s="14" t="s">
        <v>1440</v>
      </c>
      <c r="F23" s="14" t="s">
        <v>1441</v>
      </c>
      <c r="G23" s="199">
        <v>1</v>
      </c>
      <c r="H23" s="3431" t="s">
        <v>347</v>
      </c>
      <c r="I23" s="181">
        <v>0</v>
      </c>
      <c r="J23" s="3431" t="s">
        <v>679</v>
      </c>
      <c r="K23" s="181">
        <v>1</v>
      </c>
      <c r="L23" s="3416">
        <v>373.6</v>
      </c>
      <c r="M23" s="212" t="s">
        <v>2841</v>
      </c>
    </row>
    <row r="24" spans="1:13" ht="63.75">
      <c r="A24" s="186">
        <v>18</v>
      </c>
      <c r="B24" s="198" t="s">
        <v>1442</v>
      </c>
      <c r="C24" s="14" t="s">
        <v>119</v>
      </c>
      <c r="D24" s="209">
        <v>192.5</v>
      </c>
      <c r="E24" s="14" t="s">
        <v>1440</v>
      </c>
      <c r="F24" s="14" t="s">
        <v>1441</v>
      </c>
      <c r="G24" s="199">
        <v>1</v>
      </c>
      <c r="H24" s="3432"/>
      <c r="I24" s="181">
        <v>0</v>
      </c>
      <c r="J24" s="3432"/>
      <c r="K24" s="181">
        <v>1</v>
      </c>
      <c r="L24" s="3417"/>
      <c r="M24" s="212" t="s">
        <v>2841</v>
      </c>
    </row>
    <row r="25" spans="1:13" ht="51">
      <c r="A25" s="14">
        <v>19</v>
      </c>
      <c r="B25" s="203" t="s">
        <v>851</v>
      </c>
      <c r="C25" s="14" t="s">
        <v>119</v>
      </c>
      <c r="D25" s="209">
        <v>136.72999999999999</v>
      </c>
      <c r="E25" s="14" t="s">
        <v>852</v>
      </c>
      <c r="F25" s="5" t="s">
        <v>2451</v>
      </c>
      <c r="G25" s="182">
        <v>0.3</v>
      </c>
      <c r="H25" s="207" t="s">
        <v>347</v>
      </c>
      <c r="I25" s="181">
        <v>0.12</v>
      </c>
      <c r="J25" s="14" t="s">
        <v>347</v>
      </c>
      <c r="K25" s="182">
        <v>0.42</v>
      </c>
      <c r="L25" s="208"/>
      <c r="M25" s="5" t="s">
        <v>2843</v>
      </c>
    </row>
    <row r="26" spans="1:13" ht="63.75">
      <c r="A26" s="186">
        <v>20</v>
      </c>
      <c r="B26" s="203" t="s">
        <v>1443</v>
      </c>
      <c r="C26" s="14" t="s">
        <v>119</v>
      </c>
      <c r="D26" s="209">
        <v>13.26</v>
      </c>
      <c r="E26" s="14" t="s">
        <v>1444</v>
      </c>
      <c r="F26" s="14" t="s">
        <v>1241</v>
      </c>
      <c r="G26" s="182">
        <v>0.99</v>
      </c>
      <c r="H26" s="207">
        <v>12.86</v>
      </c>
      <c r="I26" s="181"/>
      <c r="J26" s="14"/>
      <c r="K26" s="182">
        <v>0.99</v>
      </c>
      <c r="L26" s="207">
        <v>12.86</v>
      </c>
      <c r="M26" s="5" t="s">
        <v>1757</v>
      </c>
    </row>
    <row r="27" spans="1:13" ht="63.75">
      <c r="A27" s="14">
        <v>21</v>
      </c>
      <c r="B27" s="203" t="s">
        <v>1445</v>
      </c>
      <c r="C27" s="14" t="s">
        <v>119</v>
      </c>
      <c r="D27" s="209">
        <v>15.04</v>
      </c>
      <c r="E27" s="14" t="s">
        <v>1444</v>
      </c>
      <c r="F27" s="14" t="s">
        <v>1241</v>
      </c>
      <c r="G27" s="182">
        <v>0.99</v>
      </c>
      <c r="H27" s="107">
        <v>14.59</v>
      </c>
      <c r="I27" s="181"/>
      <c r="J27" s="14"/>
      <c r="K27" s="182">
        <v>0.99</v>
      </c>
      <c r="L27" s="107">
        <v>14.59</v>
      </c>
      <c r="M27" s="5" t="s">
        <v>1757</v>
      </c>
    </row>
    <row r="28" spans="1:13" ht="38.25">
      <c r="A28" s="186">
        <v>22</v>
      </c>
      <c r="B28" s="203" t="s">
        <v>1446</v>
      </c>
      <c r="C28" s="14" t="s">
        <v>119</v>
      </c>
      <c r="D28" s="209">
        <v>184.74</v>
      </c>
      <c r="E28" s="14" t="s">
        <v>1447</v>
      </c>
      <c r="F28" s="14" t="s">
        <v>1448</v>
      </c>
      <c r="G28" s="182">
        <v>0.97</v>
      </c>
      <c r="H28" s="207" t="s">
        <v>347</v>
      </c>
      <c r="I28" s="181"/>
      <c r="J28" s="14" t="s">
        <v>347</v>
      </c>
      <c r="K28" s="182">
        <v>0.97</v>
      </c>
      <c r="L28" s="208"/>
      <c r="M28" s="212" t="s">
        <v>2841</v>
      </c>
    </row>
    <row r="29" spans="1:13" ht="38.25">
      <c r="A29" s="186">
        <v>23</v>
      </c>
      <c r="B29" s="203" t="s">
        <v>1449</v>
      </c>
      <c r="C29" s="14" t="s">
        <v>119</v>
      </c>
      <c r="D29" s="209">
        <v>184.74</v>
      </c>
      <c r="E29" s="14" t="s">
        <v>1447</v>
      </c>
      <c r="F29" s="14" t="s">
        <v>1448</v>
      </c>
      <c r="G29" s="182">
        <v>0.7</v>
      </c>
      <c r="H29" s="207" t="s">
        <v>347</v>
      </c>
      <c r="I29" s="181">
        <v>0.05</v>
      </c>
      <c r="J29" s="14" t="s">
        <v>347</v>
      </c>
      <c r="K29" s="182">
        <v>0.75</v>
      </c>
      <c r="L29" s="208"/>
      <c r="M29" s="5" t="s">
        <v>2452</v>
      </c>
    </row>
    <row r="30" spans="1:13" ht="89.25">
      <c r="A30" s="186">
        <v>24</v>
      </c>
      <c r="B30" s="203" t="s">
        <v>1450</v>
      </c>
      <c r="C30" s="14" t="s">
        <v>119</v>
      </c>
      <c r="D30" s="209">
        <v>6.36</v>
      </c>
      <c r="E30" s="14" t="s">
        <v>1447</v>
      </c>
      <c r="F30" s="14" t="s">
        <v>1448</v>
      </c>
      <c r="G30" s="182">
        <v>0.5</v>
      </c>
      <c r="H30" s="207" t="s">
        <v>347</v>
      </c>
      <c r="I30" s="181"/>
      <c r="J30" s="14" t="s">
        <v>347</v>
      </c>
      <c r="K30" s="182">
        <v>0.5</v>
      </c>
      <c r="L30" s="208"/>
      <c r="M30" s="5" t="s">
        <v>2844</v>
      </c>
    </row>
    <row r="31" spans="1:13" ht="63.75">
      <c r="A31" s="186">
        <v>25</v>
      </c>
      <c r="B31" s="203" t="s">
        <v>1451</v>
      </c>
      <c r="C31" s="14" t="s">
        <v>119</v>
      </c>
      <c r="D31" s="209">
        <v>247.29</v>
      </c>
      <c r="E31" s="14" t="s">
        <v>1447</v>
      </c>
      <c r="F31" s="14" t="s">
        <v>1448</v>
      </c>
      <c r="G31" s="182">
        <v>0.2</v>
      </c>
      <c r="H31" s="207" t="s">
        <v>347</v>
      </c>
      <c r="I31" s="181">
        <v>0.55000000000000004</v>
      </c>
      <c r="J31" s="14" t="s">
        <v>347</v>
      </c>
      <c r="K31" s="182">
        <v>0.75</v>
      </c>
      <c r="L31" s="208"/>
      <c r="M31" s="5" t="s">
        <v>2845</v>
      </c>
    </row>
    <row r="32" spans="1:13" ht="63.75">
      <c r="A32" s="186">
        <v>26</v>
      </c>
      <c r="B32" s="203" t="s">
        <v>1452</v>
      </c>
      <c r="C32" s="14" t="s">
        <v>119</v>
      </c>
      <c r="D32" s="209">
        <v>237.84</v>
      </c>
      <c r="E32" s="14" t="s">
        <v>1447</v>
      </c>
      <c r="F32" s="14" t="s">
        <v>1448</v>
      </c>
      <c r="G32" s="182">
        <v>0.2</v>
      </c>
      <c r="H32" s="207" t="s">
        <v>347</v>
      </c>
      <c r="I32" s="181">
        <v>0.25</v>
      </c>
      <c r="J32" s="14" t="s">
        <v>347</v>
      </c>
      <c r="K32" s="182">
        <v>0.45</v>
      </c>
      <c r="L32" s="208"/>
      <c r="M32" s="5" t="s">
        <v>2846</v>
      </c>
    </row>
    <row r="33" spans="1:13" ht="89.25">
      <c r="A33" s="186">
        <v>27</v>
      </c>
      <c r="B33" s="203" t="s">
        <v>1759</v>
      </c>
      <c r="C33" s="14" t="s">
        <v>119</v>
      </c>
      <c r="D33" s="209">
        <v>58.92</v>
      </c>
      <c r="E33" s="14" t="s">
        <v>1447</v>
      </c>
      <c r="F33" s="14" t="s">
        <v>1448</v>
      </c>
      <c r="G33" s="182">
        <v>0.1</v>
      </c>
      <c r="H33" s="207" t="s">
        <v>347</v>
      </c>
      <c r="I33" s="181">
        <v>0</v>
      </c>
      <c r="J33" s="14" t="s">
        <v>347</v>
      </c>
      <c r="K33" s="182">
        <v>0.1</v>
      </c>
      <c r="L33" s="208"/>
      <c r="M33" s="5" t="s">
        <v>1758</v>
      </c>
    </row>
    <row r="34" spans="1:13" ht="76.5">
      <c r="A34" s="14">
        <v>28</v>
      </c>
      <c r="B34" s="203" t="s">
        <v>1760</v>
      </c>
      <c r="C34" s="14" t="s">
        <v>119</v>
      </c>
      <c r="D34" s="209">
        <v>230.21</v>
      </c>
      <c r="E34" s="14" t="s">
        <v>1761</v>
      </c>
      <c r="F34" s="14" t="s">
        <v>25</v>
      </c>
      <c r="G34" s="182">
        <v>0.78</v>
      </c>
      <c r="H34" s="107">
        <v>167.63</v>
      </c>
      <c r="I34" s="181">
        <v>0.18</v>
      </c>
      <c r="J34" s="515"/>
      <c r="K34" s="182">
        <f>G34+I34</f>
        <v>0.96</v>
      </c>
      <c r="L34" s="107">
        <v>167.63</v>
      </c>
      <c r="M34" s="5" t="s">
        <v>2847</v>
      </c>
    </row>
    <row r="35" spans="1:13" ht="63.75">
      <c r="A35" s="14">
        <v>29</v>
      </c>
      <c r="B35" s="203" t="s">
        <v>1762</v>
      </c>
      <c r="C35" s="14" t="s">
        <v>119</v>
      </c>
      <c r="D35" s="209">
        <v>204.5</v>
      </c>
      <c r="E35" s="14" t="s">
        <v>1761</v>
      </c>
      <c r="F35" s="14" t="s">
        <v>25</v>
      </c>
      <c r="G35" s="182">
        <v>0.81</v>
      </c>
      <c r="H35" s="107">
        <v>148.91</v>
      </c>
      <c r="I35" s="181">
        <v>0.13</v>
      </c>
      <c r="J35" s="14" t="s">
        <v>347</v>
      </c>
      <c r="K35" s="182">
        <v>0.94</v>
      </c>
      <c r="L35" s="107">
        <v>148.91</v>
      </c>
      <c r="M35" s="5" t="s">
        <v>2453</v>
      </c>
    </row>
    <row r="36" spans="1:13" ht="51">
      <c r="A36" s="14">
        <v>30</v>
      </c>
      <c r="B36" s="203" t="s">
        <v>1763</v>
      </c>
      <c r="C36" s="14" t="s">
        <v>119</v>
      </c>
      <c r="D36" s="209">
        <v>6.55</v>
      </c>
      <c r="E36" s="14" t="s">
        <v>1764</v>
      </c>
      <c r="F36" s="14" t="s">
        <v>1765</v>
      </c>
      <c r="G36" s="182">
        <v>0.95</v>
      </c>
      <c r="H36" s="107" t="s">
        <v>347</v>
      </c>
      <c r="I36" s="836">
        <v>0.05</v>
      </c>
      <c r="J36" s="14" t="s">
        <v>347</v>
      </c>
      <c r="K36" s="182">
        <v>1</v>
      </c>
      <c r="L36" s="206"/>
      <c r="M36" s="5" t="s">
        <v>2454</v>
      </c>
    </row>
    <row r="37" spans="1:13" ht="63.75">
      <c r="A37" s="14">
        <v>31</v>
      </c>
      <c r="B37" s="203" t="s">
        <v>2848</v>
      </c>
      <c r="C37" s="14" t="s">
        <v>119</v>
      </c>
      <c r="D37" s="209">
        <v>1.59</v>
      </c>
      <c r="E37" s="14" t="s">
        <v>2849</v>
      </c>
      <c r="F37" s="14" t="s">
        <v>1875</v>
      </c>
      <c r="G37" s="182">
        <v>0</v>
      </c>
      <c r="H37" s="107">
        <v>0</v>
      </c>
      <c r="I37" s="181">
        <v>1</v>
      </c>
      <c r="J37" s="14">
        <v>0</v>
      </c>
      <c r="K37" s="182">
        <v>1</v>
      </c>
      <c r="L37" s="206"/>
      <c r="M37" s="5" t="s">
        <v>52</v>
      </c>
    </row>
    <row r="38" spans="1:13" ht="38.25">
      <c r="A38" s="14">
        <v>32</v>
      </c>
      <c r="B38" s="203" t="s">
        <v>2850</v>
      </c>
      <c r="C38" s="14" t="s">
        <v>119</v>
      </c>
      <c r="D38" s="209">
        <v>6.6</v>
      </c>
      <c r="E38" s="14" t="s">
        <v>2849</v>
      </c>
      <c r="F38" s="14" t="s">
        <v>2851</v>
      </c>
      <c r="G38" s="182">
        <v>0</v>
      </c>
      <c r="H38" s="107">
        <v>0</v>
      </c>
      <c r="I38" s="181">
        <v>0.2</v>
      </c>
      <c r="J38" s="14">
        <v>0</v>
      </c>
      <c r="K38" s="182">
        <v>0.2</v>
      </c>
      <c r="L38" s="206"/>
      <c r="M38" s="5" t="s">
        <v>2852</v>
      </c>
    </row>
    <row r="39" spans="1:13" ht="38.25">
      <c r="A39" s="14">
        <v>33</v>
      </c>
      <c r="B39" s="203" t="s">
        <v>2853</v>
      </c>
      <c r="C39" s="14" t="s">
        <v>119</v>
      </c>
      <c r="D39" s="209">
        <v>9.51</v>
      </c>
      <c r="E39" s="14" t="s">
        <v>2459</v>
      </c>
      <c r="F39" s="14" t="s">
        <v>2854</v>
      </c>
      <c r="G39" s="182">
        <v>0</v>
      </c>
      <c r="H39" s="107"/>
      <c r="I39" s="181">
        <v>0.4</v>
      </c>
      <c r="J39" s="14"/>
      <c r="K39" s="182">
        <v>0.4</v>
      </c>
      <c r="L39" s="206"/>
      <c r="M39" s="5" t="s">
        <v>2852</v>
      </c>
    </row>
    <row r="40" spans="1:13" ht="38.25">
      <c r="A40" s="14">
        <v>34</v>
      </c>
      <c r="B40" s="203" t="s">
        <v>2455</v>
      </c>
      <c r="C40" s="14" t="s">
        <v>119</v>
      </c>
      <c r="D40" s="209">
        <v>6.57</v>
      </c>
      <c r="E40" s="14" t="s">
        <v>2456</v>
      </c>
      <c r="F40" s="14" t="s">
        <v>1960</v>
      </c>
      <c r="G40" s="182">
        <v>0</v>
      </c>
      <c r="H40" s="107">
        <v>0</v>
      </c>
      <c r="I40" s="181">
        <v>0.8</v>
      </c>
      <c r="J40" s="2215">
        <v>0</v>
      </c>
      <c r="K40" s="182">
        <v>0.8</v>
      </c>
      <c r="L40" s="107"/>
      <c r="M40" s="5" t="s">
        <v>2855</v>
      </c>
    </row>
    <row r="41" spans="1:13" ht="38.25">
      <c r="A41" s="14">
        <v>35</v>
      </c>
      <c r="B41" s="203" t="s">
        <v>2457</v>
      </c>
      <c r="C41" s="14" t="s">
        <v>119</v>
      </c>
      <c r="D41" s="209">
        <v>5.31</v>
      </c>
      <c r="E41" s="14" t="s">
        <v>2456</v>
      </c>
      <c r="F41" s="14" t="s">
        <v>1960</v>
      </c>
      <c r="G41" s="182">
        <v>0</v>
      </c>
      <c r="H41" s="107">
        <v>0</v>
      </c>
      <c r="I41" s="181">
        <v>0.9</v>
      </c>
      <c r="J41" s="2215">
        <v>0</v>
      </c>
      <c r="K41" s="182">
        <v>0.9</v>
      </c>
      <c r="L41" s="107"/>
      <c r="M41" s="5" t="s">
        <v>2855</v>
      </c>
    </row>
    <row r="42" spans="1:13" ht="51">
      <c r="A42" s="14">
        <v>36</v>
      </c>
      <c r="B42" s="203" t="s">
        <v>2458</v>
      </c>
      <c r="C42" s="14" t="s">
        <v>119</v>
      </c>
      <c r="D42" s="209">
        <v>60</v>
      </c>
      <c r="E42" s="14" t="s">
        <v>2459</v>
      </c>
      <c r="F42" s="5" t="s">
        <v>2451</v>
      </c>
      <c r="G42" s="182">
        <v>0</v>
      </c>
      <c r="H42" s="107">
        <v>0</v>
      </c>
      <c r="I42" s="181">
        <v>0.1</v>
      </c>
      <c r="J42" s="2215">
        <v>0</v>
      </c>
      <c r="K42" s="182">
        <v>0.1</v>
      </c>
      <c r="L42" s="107"/>
      <c r="M42" s="5" t="s">
        <v>2855</v>
      </c>
    </row>
    <row r="43" spans="1:13">
      <c r="A43" s="104"/>
      <c r="B43" s="213"/>
      <c r="C43" s="104"/>
      <c r="D43" s="942"/>
      <c r="E43" s="104"/>
      <c r="F43" s="104"/>
      <c r="G43" s="943"/>
      <c r="H43" s="944"/>
      <c r="I43" s="214"/>
      <c r="J43" s="942"/>
      <c r="K43" s="943"/>
      <c r="L43" s="944"/>
      <c r="M43" s="945"/>
    </row>
    <row r="44" spans="1:13">
      <c r="A44" s="104"/>
      <c r="B44" s="213"/>
      <c r="C44" s="104"/>
      <c r="D44" s="942"/>
      <c r="E44" s="104"/>
      <c r="F44" s="104"/>
      <c r="G44" s="943"/>
      <c r="H44" s="944"/>
      <c r="I44" s="214"/>
      <c r="J44" s="942"/>
      <c r="K44" s="943"/>
      <c r="L44" s="944"/>
      <c r="M44" s="945"/>
    </row>
    <row r="46" spans="1:13">
      <c r="K46" t="s">
        <v>1187</v>
      </c>
    </row>
    <row r="47" spans="1:13">
      <c r="K47" s="211" t="s">
        <v>1321</v>
      </c>
    </row>
  </sheetData>
  <mergeCells count="15">
    <mergeCell ref="L23:L24"/>
    <mergeCell ref="B4:B5"/>
    <mergeCell ref="A1:M1"/>
    <mergeCell ref="A2:M2"/>
    <mergeCell ref="A3:M3"/>
    <mergeCell ref="A4:A5"/>
    <mergeCell ref="I4:J4"/>
    <mergeCell ref="K4:L4"/>
    <mergeCell ref="C4:C5"/>
    <mergeCell ref="D4:D5"/>
    <mergeCell ref="J23:J24"/>
    <mergeCell ref="H23:H24"/>
    <mergeCell ref="E4:E5"/>
    <mergeCell ref="F4:F5"/>
    <mergeCell ref="G4:H4"/>
  </mergeCells>
  <phoneticPr fontId="119" type="noConversion"/>
  <pageMargins left="0.7" right="0.7" top="0.75" bottom="0.75" header="0.3" footer="0.3"/>
  <pageSetup paperSize="5"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29"/>
  <sheetViews>
    <sheetView zoomScaleNormal="100" workbookViewId="0">
      <selection activeCell="M35" sqref="M35"/>
    </sheetView>
  </sheetViews>
  <sheetFormatPr defaultRowHeight="15"/>
  <cols>
    <col min="1" max="1" width="5" customWidth="1"/>
    <col min="2" max="2" width="37.140625" customWidth="1"/>
    <col min="13" max="13" width="13.7109375" customWidth="1"/>
    <col min="14" max="14" width="12.5703125" customWidth="1"/>
  </cols>
  <sheetData>
    <row r="1" spans="1:22">
      <c r="A1" s="3438" t="s">
        <v>2912</v>
      </c>
      <c r="B1" s="3438"/>
      <c r="C1" s="3438"/>
      <c r="D1" s="3438"/>
      <c r="E1" s="3438"/>
      <c r="F1" s="3438"/>
      <c r="G1" s="3438"/>
      <c r="H1" s="3438"/>
      <c r="I1" s="3438"/>
      <c r="J1" s="3438"/>
      <c r="K1" s="3438"/>
      <c r="L1" s="3438"/>
      <c r="M1" s="3438"/>
      <c r="N1" s="3438"/>
    </row>
    <row r="2" spans="1:22">
      <c r="A2" s="2369"/>
      <c r="B2" s="2369"/>
      <c r="C2" s="2369"/>
      <c r="D2" s="2369"/>
      <c r="E2" s="2369"/>
      <c r="F2" s="2369"/>
      <c r="G2" s="2369"/>
      <c r="H2" s="2369"/>
      <c r="I2" s="2369"/>
      <c r="J2" s="2369"/>
      <c r="K2" s="2369"/>
      <c r="L2" s="2369"/>
      <c r="M2" s="2369"/>
      <c r="N2" s="2369"/>
    </row>
    <row r="3" spans="1:22">
      <c r="A3" s="2368" t="s">
        <v>206</v>
      </c>
      <c r="B3" s="2368"/>
    </row>
    <row r="4" spans="1:22" ht="49.5" customHeight="1">
      <c r="A4" s="3376" t="s">
        <v>207</v>
      </c>
      <c r="B4" s="29" t="s">
        <v>185</v>
      </c>
      <c r="C4" s="3439" t="s">
        <v>5</v>
      </c>
      <c r="D4" s="3376" t="s">
        <v>208</v>
      </c>
      <c r="E4" s="3376" t="s">
        <v>7</v>
      </c>
      <c r="F4" s="3376" t="s">
        <v>113</v>
      </c>
      <c r="G4" s="3376" t="s">
        <v>114</v>
      </c>
      <c r="H4" s="3376"/>
      <c r="I4" s="3376" t="s">
        <v>209</v>
      </c>
      <c r="J4" s="3376"/>
      <c r="K4" s="3376" t="s">
        <v>181</v>
      </c>
      <c r="L4" s="3376"/>
      <c r="M4" s="3439" t="s">
        <v>12</v>
      </c>
      <c r="N4" s="3376" t="s">
        <v>59</v>
      </c>
      <c r="O4" s="94"/>
      <c r="P4" s="94" t="s">
        <v>247</v>
      </c>
      <c r="Q4" s="94"/>
      <c r="R4" s="94"/>
      <c r="S4" s="94"/>
      <c r="T4" s="94"/>
      <c r="U4" s="94"/>
      <c r="V4" s="94"/>
    </row>
    <row r="5" spans="1:22">
      <c r="A5" s="3376"/>
      <c r="B5" s="29" t="s">
        <v>4</v>
      </c>
      <c r="C5" s="3439"/>
      <c r="D5" s="3376"/>
      <c r="E5" s="3376"/>
      <c r="F5" s="3376"/>
      <c r="G5" s="29" t="s">
        <v>28</v>
      </c>
      <c r="H5" s="29" t="s">
        <v>15</v>
      </c>
      <c r="I5" s="29" t="s">
        <v>28</v>
      </c>
      <c r="J5" s="29" t="s">
        <v>15</v>
      </c>
      <c r="K5" s="29" t="s">
        <v>28</v>
      </c>
      <c r="L5" s="29" t="s">
        <v>15</v>
      </c>
      <c r="M5" s="3439"/>
      <c r="N5" s="3376"/>
      <c r="O5" s="94"/>
      <c r="P5" s="94"/>
      <c r="Q5" s="94"/>
      <c r="R5" s="94"/>
      <c r="S5" s="94"/>
      <c r="T5" s="94"/>
      <c r="U5" s="94"/>
      <c r="V5" s="94"/>
    </row>
    <row r="6" spans="1:22">
      <c r="A6" s="2370">
        <v>1</v>
      </c>
      <c r="B6" s="2370">
        <v>2</v>
      </c>
      <c r="C6" s="2370">
        <v>3</v>
      </c>
      <c r="D6" s="2370">
        <v>4</v>
      </c>
      <c r="E6" s="2370">
        <v>5</v>
      </c>
      <c r="F6" s="2370">
        <v>6</v>
      </c>
      <c r="G6" s="2370">
        <v>7</v>
      </c>
      <c r="H6" s="2370">
        <v>8</v>
      </c>
      <c r="I6" s="2370">
        <v>9</v>
      </c>
      <c r="J6" s="2370">
        <v>10</v>
      </c>
      <c r="K6" s="2370">
        <v>11</v>
      </c>
      <c r="L6" s="2370">
        <v>12</v>
      </c>
      <c r="M6" s="2370">
        <v>13</v>
      </c>
      <c r="N6" s="2370">
        <v>14</v>
      </c>
      <c r="O6" s="94"/>
      <c r="P6" s="94"/>
      <c r="Q6" s="94"/>
      <c r="R6" s="94"/>
      <c r="S6" s="94"/>
      <c r="T6" s="94"/>
      <c r="U6" s="94"/>
      <c r="V6" s="94"/>
    </row>
    <row r="7" spans="1:22">
      <c r="A7" s="2375" t="s">
        <v>152</v>
      </c>
      <c r="B7" s="3436" t="s">
        <v>1264</v>
      </c>
      <c r="C7" s="3437"/>
      <c r="D7" s="2376"/>
      <c r="E7" s="2376"/>
      <c r="F7" s="2376"/>
      <c r="G7" s="2376"/>
      <c r="H7" s="2376"/>
      <c r="I7" s="2376"/>
      <c r="J7" s="2376"/>
      <c r="K7" s="2376"/>
      <c r="L7" s="2376"/>
      <c r="M7" s="2376"/>
      <c r="N7" s="2376"/>
      <c r="O7" s="94"/>
      <c r="P7" s="94"/>
      <c r="Q7" s="94"/>
      <c r="R7" s="94"/>
      <c r="S7" s="94"/>
      <c r="T7" s="94"/>
      <c r="U7" s="94"/>
      <c r="V7" s="94"/>
    </row>
    <row r="8" spans="1:22" ht="45">
      <c r="A8" s="6">
        <v>1</v>
      </c>
      <c r="B8" s="23" t="s">
        <v>210</v>
      </c>
      <c r="C8" s="6" t="s">
        <v>17</v>
      </c>
      <c r="D8" s="22">
        <v>128.28</v>
      </c>
      <c r="E8" s="6" t="s">
        <v>211</v>
      </c>
      <c r="F8" s="6" t="s">
        <v>212</v>
      </c>
      <c r="G8" s="93">
        <v>0.9</v>
      </c>
      <c r="H8" s="6">
        <v>74.319999999999993</v>
      </c>
      <c r="I8" s="93">
        <v>0.1</v>
      </c>
      <c r="J8" s="93" t="s">
        <v>213</v>
      </c>
      <c r="K8" s="93">
        <v>1</v>
      </c>
      <c r="L8" s="6">
        <v>74.319999999999993</v>
      </c>
      <c r="M8" s="4" t="s">
        <v>1665</v>
      </c>
      <c r="N8" s="4" t="s">
        <v>202</v>
      </c>
      <c r="O8" s="94"/>
      <c r="P8" s="94"/>
      <c r="Q8" s="94"/>
      <c r="R8" s="94"/>
      <c r="S8" s="94"/>
      <c r="T8" s="2371"/>
      <c r="U8" s="94"/>
      <c r="V8" s="94"/>
    </row>
    <row r="9" spans="1:22" ht="45">
      <c r="A9" s="99">
        <v>2</v>
      </c>
      <c r="B9" s="98" t="s">
        <v>214</v>
      </c>
      <c r="C9" s="99" t="s">
        <v>215</v>
      </c>
      <c r="D9" s="99">
        <v>53.06</v>
      </c>
      <c r="E9" s="99" t="s">
        <v>216</v>
      </c>
      <c r="F9" s="99"/>
      <c r="G9" s="101">
        <v>0.85</v>
      </c>
      <c r="H9" s="99">
        <v>53.06</v>
      </c>
      <c r="I9" s="99" t="s">
        <v>213</v>
      </c>
      <c r="J9" s="99" t="s">
        <v>213</v>
      </c>
      <c r="K9" s="101">
        <v>0.85</v>
      </c>
      <c r="L9" s="99">
        <v>53.06</v>
      </c>
      <c r="M9" s="4" t="s">
        <v>21</v>
      </c>
      <c r="N9" s="100" t="s">
        <v>217</v>
      </c>
      <c r="O9" s="94"/>
      <c r="P9" s="94"/>
      <c r="Q9" s="94"/>
      <c r="R9" s="94">
        <v>5.3333333333333337E-2</v>
      </c>
      <c r="S9" s="94"/>
      <c r="T9" s="94"/>
      <c r="U9" s="94"/>
      <c r="V9" s="94"/>
    </row>
    <row r="10" spans="1:22">
      <c r="A10" s="2375" t="s">
        <v>154</v>
      </c>
      <c r="B10" s="2377" t="s">
        <v>1017</v>
      </c>
      <c r="C10" s="2376"/>
      <c r="D10" s="2376"/>
      <c r="E10" s="2376"/>
      <c r="F10" s="2376"/>
      <c r="G10" s="2376"/>
      <c r="H10" s="2376"/>
      <c r="I10" s="2376"/>
      <c r="J10" s="2376"/>
      <c r="K10" s="2376"/>
      <c r="L10" s="2376"/>
      <c r="M10" s="2376"/>
      <c r="N10" s="2376"/>
      <c r="O10" s="94"/>
      <c r="P10" s="94"/>
      <c r="Q10" s="94"/>
      <c r="R10" s="94"/>
      <c r="S10" s="94"/>
      <c r="T10" s="94"/>
      <c r="U10" s="94"/>
      <c r="V10" s="94"/>
    </row>
    <row r="11" spans="1:22" ht="30">
      <c r="A11" s="6">
        <v>1</v>
      </c>
      <c r="B11" s="23" t="s">
        <v>218</v>
      </c>
      <c r="C11" s="6" t="s">
        <v>17</v>
      </c>
      <c r="D11" s="22">
        <v>600</v>
      </c>
      <c r="E11" s="6" t="s">
        <v>1265</v>
      </c>
      <c r="F11" s="6" t="s">
        <v>219</v>
      </c>
      <c r="G11" s="93">
        <v>0.3</v>
      </c>
      <c r="H11" s="420">
        <v>11.33</v>
      </c>
      <c r="I11" s="93">
        <v>0.05</v>
      </c>
      <c r="J11" s="6"/>
      <c r="K11" s="93">
        <v>0.35</v>
      </c>
      <c r="L11" s="6">
        <v>11.33</v>
      </c>
      <c r="M11" s="4" t="s">
        <v>21</v>
      </c>
      <c r="N11" s="4" t="s">
        <v>66</v>
      </c>
      <c r="O11" s="94"/>
      <c r="P11" s="94"/>
      <c r="Q11" s="94"/>
      <c r="R11" s="94" t="s">
        <v>2913</v>
      </c>
      <c r="S11" s="94"/>
      <c r="T11" s="94"/>
      <c r="U11" s="94">
        <v>5.1760000000000002</v>
      </c>
      <c r="V11" s="94"/>
    </row>
    <row r="12" spans="1:22" ht="60">
      <c r="A12" s="6">
        <v>2</v>
      </c>
      <c r="B12" s="102" t="s">
        <v>220</v>
      </c>
      <c r="C12" s="6" t="s">
        <v>17</v>
      </c>
      <c r="D12" s="22">
        <v>2000</v>
      </c>
      <c r="E12" s="6" t="s">
        <v>1266</v>
      </c>
      <c r="F12" s="6" t="s">
        <v>221</v>
      </c>
      <c r="G12" s="93">
        <v>0.41</v>
      </c>
      <c r="H12" s="6"/>
      <c r="I12" s="93">
        <v>0.04</v>
      </c>
      <c r="J12" s="6" t="s">
        <v>213</v>
      </c>
      <c r="K12" s="93">
        <v>0.44999999999999996</v>
      </c>
      <c r="L12" s="6" t="s">
        <v>213</v>
      </c>
      <c r="M12" s="4" t="s">
        <v>21</v>
      </c>
      <c r="N12" s="4" t="s">
        <v>66</v>
      </c>
      <c r="O12" s="94"/>
      <c r="P12" s="94">
        <v>4.0999999999999996</v>
      </c>
      <c r="Q12" s="3435" t="s">
        <v>2914</v>
      </c>
      <c r="R12" s="3435"/>
      <c r="S12" s="3435"/>
      <c r="T12" s="94"/>
      <c r="U12" s="94"/>
      <c r="V12" s="94">
        <v>0.25</v>
      </c>
    </row>
    <row r="13" spans="1:22" ht="45">
      <c r="A13" s="6">
        <v>3</v>
      </c>
      <c r="B13" s="102" t="s">
        <v>222</v>
      </c>
      <c r="C13" s="6" t="s">
        <v>17</v>
      </c>
      <c r="D13" s="22">
        <v>600</v>
      </c>
      <c r="E13" s="6" t="s">
        <v>213</v>
      </c>
      <c r="F13" s="6" t="s">
        <v>223</v>
      </c>
      <c r="G13" s="93">
        <v>0.25</v>
      </c>
      <c r="H13" s="6"/>
      <c r="I13" s="93">
        <v>0.1</v>
      </c>
      <c r="J13" s="6" t="s">
        <v>213</v>
      </c>
      <c r="K13" s="93">
        <v>0.35</v>
      </c>
      <c r="L13" s="6" t="s">
        <v>213</v>
      </c>
      <c r="M13" s="4" t="s">
        <v>21</v>
      </c>
      <c r="N13" s="4" t="s">
        <v>66</v>
      </c>
      <c r="O13" s="94"/>
      <c r="P13" s="94"/>
      <c r="Q13" s="94"/>
      <c r="R13" s="138"/>
      <c r="S13" s="94"/>
      <c r="T13" s="94"/>
      <c r="U13" s="94"/>
      <c r="V13" s="94">
        <v>25</v>
      </c>
    </row>
    <row r="14" spans="1:22" ht="30">
      <c r="A14" s="6">
        <v>4</v>
      </c>
      <c r="B14" s="23" t="s">
        <v>1666</v>
      </c>
      <c r="C14" s="6" t="s">
        <v>17</v>
      </c>
      <c r="D14" s="22">
        <v>300</v>
      </c>
      <c r="E14" s="6" t="s">
        <v>1667</v>
      </c>
      <c r="F14" s="6" t="s">
        <v>1668</v>
      </c>
      <c r="G14" s="93">
        <v>0.7</v>
      </c>
      <c r="H14" s="6"/>
      <c r="I14" s="93"/>
      <c r="J14" s="6">
        <v>144.47999999999999</v>
      </c>
      <c r="K14" s="93">
        <v>0.7</v>
      </c>
      <c r="L14" s="6">
        <v>144.47999999999999</v>
      </c>
      <c r="M14" s="4" t="s">
        <v>21</v>
      </c>
      <c r="N14" s="4" t="s">
        <v>66</v>
      </c>
      <c r="O14" s="94"/>
      <c r="P14" s="94"/>
      <c r="Q14" s="94"/>
      <c r="R14" s="94"/>
      <c r="S14" s="94">
        <v>0.41408</v>
      </c>
      <c r="T14" s="94"/>
      <c r="U14" s="94"/>
      <c r="V14" s="94"/>
    </row>
    <row r="15" spans="1:22" ht="47.25">
      <c r="A15" s="6">
        <v>5</v>
      </c>
      <c r="B15" s="2374" t="s">
        <v>1669</v>
      </c>
      <c r="C15" s="2372" t="s">
        <v>17</v>
      </c>
      <c r="D15" s="97">
        <v>1446.71</v>
      </c>
      <c r="E15" s="2373" t="s">
        <v>2915</v>
      </c>
      <c r="F15" s="6" t="s">
        <v>2916</v>
      </c>
      <c r="G15" s="93">
        <v>0.12</v>
      </c>
      <c r="H15" s="6"/>
      <c r="I15" s="93">
        <v>0.02</v>
      </c>
      <c r="J15" s="6" t="s">
        <v>213</v>
      </c>
      <c r="K15" s="93">
        <v>0.13999999999999999</v>
      </c>
      <c r="L15" s="6" t="s">
        <v>213</v>
      </c>
      <c r="M15" s="4" t="s">
        <v>21</v>
      </c>
      <c r="N15" s="4" t="s">
        <v>66</v>
      </c>
      <c r="O15" s="94"/>
      <c r="P15" s="94"/>
      <c r="Q15" s="94"/>
      <c r="R15" s="94"/>
      <c r="S15" s="94"/>
      <c r="T15" s="94"/>
      <c r="U15" s="94"/>
      <c r="V15" s="94"/>
    </row>
    <row r="16" spans="1:22" ht="31.5">
      <c r="A16" s="6">
        <v>6</v>
      </c>
      <c r="B16" s="2374" t="s">
        <v>2917</v>
      </c>
      <c r="C16" s="2372" t="s">
        <v>17</v>
      </c>
      <c r="D16" s="425">
        <v>200</v>
      </c>
      <c r="E16" s="2373" t="s">
        <v>2918</v>
      </c>
      <c r="F16" s="6" t="s">
        <v>2919</v>
      </c>
      <c r="G16" s="93">
        <v>0.2</v>
      </c>
      <c r="H16" s="6"/>
      <c r="I16" s="1212">
        <v>0.39799999999999996</v>
      </c>
      <c r="J16" s="6" t="s">
        <v>213</v>
      </c>
      <c r="K16" s="791">
        <v>0.59799999999999998</v>
      </c>
      <c r="L16" s="6" t="s">
        <v>213</v>
      </c>
      <c r="M16" s="4" t="s">
        <v>21</v>
      </c>
      <c r="N16" s="4" t="s">
        <v>66</v>
      </c>
      <c r="O16" s="94"/>
      <c r="P16" s="94"/>
      <c r="Q16" s="94"/>
      <c r="R16" s="94"/>
      <c r="S16" s="94"/>
      <c r="T16" s="94"/>
      <c r="U16" s="94"/>
      <c r="V16" s="94"/>
    </row>
    <row r="17" spans="1:14" ht="15.75">
      <c r="A17" s="2378" t="s">
        <v>156</v>
      </c>
      <c r="B17" s="2379" t="s">
        <v>2920</v>
      </c>
      <c r="C17" s="2380"/>
      <c r="D17" s="2380"/>
      <c r="E17" s="2380"/>
      <c r="F17" s="2380"/>
      <c r="G17" s="2380"/>
      <c r="H17" s="2380"/>
      <c r="I17" s="2380"/>
      <c r="J17" s="2380"/>
      <c r="K17" s="2380"/>
      <c r="L17" s="2380"/>
      <c r="M17" s="2380"/>
      <c r="N17" s="2380"/>
    </row>
    <row r="18" spans="1:14" ht="78.75">
      <c r="A18" s="25">
        <v>1</v>
      </c>
      <c r="B18" s="2374" t="s">
        <v>1670</v>
      </c>
      <c r="C18" s="6" t="s">
        <v>17</v>
      </c>
      <c r="D18" s="6">
        <v>62.55</v>
      </c>
      <c r="E18" s="6" t="s">
        <v>1671</v>
      </c>
      <c r="F18" s="6" t="s">
        <v>1672</v>
      </c>
      <c r="G18" s="93">
        <v>0.5</v>
      </c>
      <c r="H18" s="6" t="s">
        <v>213</v>
      </c>
      <c r="I18" s="93">
        <v>0.5</v>
      </c>
      <c r="J18" s="6" t="s">
        <v>213</v>
      </c>
      <c r="K18" s="93">
        <v>1</v>
      </c>
      <c r="L18" s="6" t="s">
        <v>213</v>
      </c>
      <c r="M18" s="4" t="s">
        <v>131</v>
      </c>
      <c r="N18" s="25" t="s">
        <v>202</v>
      </c>
    </row>
    <row r="19" spans="1:14" ht="78.75">
      <c r="A19" s="25">
        <v>2</v>
      </c>
      <c r="B19" s="97" t="s">
        <v>1673</v>
      </c>
      <c r="C19" s="6" t="s">
        <v>17</v>
      </c>
      <c r="D19" s="6">
        <v>14.41</v>
      </c>
      <c r="E19" s="6" t="s">
        <v>1674</v>
      </c>
      <c r="F19" s="6" t="s">
        <v>1672</v>
      </c>
      <c r="G19" s="93">
        <v>0.5</v>
      </c>
      <c r="H19" s="6" t="s">
        <v>213</v>
      </c>
      <c r="I19" s="93">
        <v>0.5</v>
      </c>
      <c r="J19" s="6" t="s">
        <v>213</v>
      </c>
      <c r="K19" s="93">
        <v>1</v>
      </c>
      <c r="L19" s="6" t="s">
        <v>213</v>
      </c>
      <c r="M19" s="4" t="s">
        <v>131</v>
      </c>
      <c r="N19" s="25" t="s">
        <v>202</v>
      </c>
    </row>
    <row r="20" spans="1:14" ht="78.75">
      <c r="A20" s="136">
        <v>3</v>
      </c>
      <c r="B20" s="432" t="s">
        <v>1675</v>
      </c>
      <c r="C20" s="99" t="s">
        <v>17</v>
      </c>
      <c r="D20" s="99">
        <v>48.04</v>
      </c>
      <c r="E20" s="99" t="s">
        <v>1676</v>
      </c>
      <c r="F20" s="99" t="s">
        <v>1677</v>
      </c>
      <c r="G20" s="101">
        <v>0.8</v>
      </c>
      <c r="H20" s="99" t="s">
        <v>213</v>
      </c>
      <c r="I20" s="101">
        <v>0.2</v>
      </c>
      <c r="J20" s="99" t="s">
        <v>213</v>
      </c>
      <c r="K20" s="101">
        <v>1</v>
      </c>
      <c r="L20" s="99" t="s">
        <v>213</v>
      </c>
      <c r="M20" s="100" t="s">
        <v>21</v>
      </c>
      <c r="N20" s="136" t="s">
        <v>202</v>
      </c>
    </row>
    <row r="21" spans="1:14" ht="63">
      <c r="A21" s="25">
        <v>4</v>
      </c>
      <c r="B21" s="97" t="s">
        <v>1678</v>
      </c>
      <c r="C21" s="6" t="s">
        <v>17</v>
      </c>
      <c r="D21" s="6">
        <v>18.29</v>
      </c>
      <c r="E21" s="6" t="s">
        <v>1671</v>
      </c>
      <c r="F21" s="6" t="s">
        <v>1672</v>
      </c>
      <c r="G21" s="93">
        <v>0.4</v>
      </c>
      <c r="H21" s="6" t="s">
        <v>213</v>
      </c>
      <c r="I21" s="93">
        <v>0.6</v>
      </c>
      <c r="J21" s="6" t="s">
        <v>213</v>
      </c>
      <c r="K21" s="93">
        <v>1</v>
      </c>
      <c r="L21" s="6" t="s">
        <v>213</v>
      </c>
      <c r="M21" s="4" t="s">
        <v>21</v>
      </c>
      <c r="N21" s="25" t="s">
        <v>202</v>
      </c>
    </row>
    <row r="22" spans="1:14" ht="63">
      <c r="A22" s="136">
        <v>5</v>
      </c>
      <c r="B22" s="2381" t="s">
        <v>1679</v>
      </c>
      <c r="C22" s="99" t="s">
        <v>17</v>
      </c>
      <c r="D22" s="99">
        <v>26.85</v>
      </c>
      <c r="E22" s="99" t="s">
        <v>2921</v>
      </c>
      <c r="F22" s="99" t="s">
        <v>2922</v>
      </c>
      <c r="G22" s="101">
        <v>0.3</v>
      </c>
      <c r="H22" s="99" t="s">
        <v>213</v>
      </c>
      <c r="I22" s="101">
        <v>0.4</v>
      </c>
      <c r="J22" s="99" t="s">
        <v>213</v>
      </c>
      <c r="K22" s="101">
        <v>0.7</v>
      </c>
      <c r="L22" s="99" t="s">
        <v>213</v>
      </c>
      <c r="M22" s="100" t="s">
        <v>21</v>
      </c>
      <c r="N22" s="136" t="s">
        <v>202</v>
      </c>
    </row>
    <row r="23" spans="1:14" ht="47.25">
      <c r="A23" s="25">
        <v>6</v>
      </c>
      <c r="B23" s="2374" t="s">
        <v>1680</v>
      </c>
      <c r="C23" s="6" t="s">
        <v>17</v>
      </c>
      <c r="D23" s="6">
        <v>48.05</v>
      </c>
      <c r="E23" s="6" t="s">
        <v>1676</v>
      </c>
      <c r="F23" s="6" t="s">
        <v>1677</v>
      </c>
      <c r="G23" s="6" t="s">
        <v>213</v>
      </c>
      <c r="H23" s="6" t="s">
        <v>213</v>
      </c>
      <c r="I23" s="93">
        <v>1</v>
      </c>
      <c r="J23" s="6" t="s">
        <v>213</v>
      </c>
      <c r="K23" s="93">
        <v>1</v>
      </c>
      <c r="L23" s="6" t="s">
        <v>213</v>
      </c>
      <c r="M23" s="4" t="s">
        <v>131</v>
      </c>
      <c r="N23" s="25" t="s">
        <v>202</v>
      </c>
    </row>
    <row r="28" spans="1:14" ht="18.75" customHeight="1"/>
    <row r="29" spans="1:14" ht="21" customHeight="1"/>
  </sheetData>
  <mergeCells count="13">
    <mergeCell ref="Q12:S12"/>
    <mergeCell ref="B7:C7"/>
    <mergeCell ref="N4:N5"/>
    <mergeCell ref="A1:N1"/>
    <mergeCell ref="A4:A5"/>
    <mergeCell ref="C4:C5"/>
    <mergeCell ref="D4:D5"/>
    <mergeCell ref="E4:E5"/>
    <mergeCell ref="F4:F5"/>
    <mergeCell ref="G4:H4"/>
    <mergeCell ref="I4:J4"/>
    <mergeCell ref="K4:L4"/>
    <mergeCell ref="M4:M5"/>
  </mergeCells>
  <pageMargins left="0.7" right="0.7" top="0.75" bottom="0.75" header="0.3" footer="0.3"/>
  <pageSetup paperSize="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2"/>
  <sheetViews>
    <sheetView zoomScaleNormal="100" workbookViewId="0">
      <selection activeCell="Q25" sqref="Q25"/>
    </sheetView>
  </sheetViews>
  <sheetFormatPr defaultRowHeight="15"/>
  <cols>
    <col min="1" max="1" width="5" customWidth="1"/>
    <col min="2" max="2" width="31.5703125" customWidth="1"/>
    <col min="5" max="5" width="12.42578125" customWidth="1"/>
    <col min="6" max="6" width="11.5703125" customWidth="1"/>
    <col min="13" max="13" width="11.42578125" customWidth="1"/>
    <col min="14" max="14" width="10.85546875" customWidth="1"/>
  </cols>
  <sheetData>
    <row r="1" spans="1:14">
      <c r="A1" s="3446" t="s">
        <v>2512</v>
      </c>
      <c r="B1" s="3446"/>
      <c r="C1" s="3446"/>
      <c r="D1" s="3446"/>
      <c r="E1" s="3446"/>
      <c r="F1" s="3446"/>
      <c r="G1" s="3446"/>
      <c r="H1" s="3446"/>
      <c r="I1" s="3446"/>
      <c r="J1" s="3446"/>
      <c r="K1" s="3446"/>
      <c r="L1" s="3446"/>
      <c r="M1" s="3446"/>
      <c r="N1" s="3446"/>
    </row>
    <row r="2" spans="1:14">
      <c r="A2" s="1005"/>
      <c r="B2" s="1006"/>
      <c r="C2" s="1007"/>
      <c r="D2" s="1008"/>
      <c r="E2" s="1005"/>
      <c r="F2" s="1009"/>
      <c r="G2" s="1009"/>
      <c r="H2" s="1009"/>
      <c r="I2" s="1009"/>
      <c r="J2" s="1009"/>
      <c r="K2" s="1009"/>
      <c r="L2" s="1040"/>
      <c r="M2" s="1008"/>
      <c r="N2" s="1011"/>
    </row>
    <row r="3" spans="1:14">
      <c r="A3" s="3447" t="s">
        <v>593</v>
      </c>
      <c r="B3" s="3447"/>
      <c r="C3" s="3447"/>
      <c r="D3" s="3447"/>
      <c r="E3" s="3447"/>
      <c r="F3" s="3447"/>
      <c r="G3" s="3447"/>
      <c r="H3" s="3447"/>
      <c r="I3" s="3447"/>
      <c r="J3" s="3447"/>
      <c r="K3" s="3447"/>
      <c r="L3" s="3447"/>
      <c r="M3" s="3447"/>
      <c r="N3" s="3447"/>
    </row>
    <row r="4" spans="1:14" ht="30">
      <c r="A4" s="1005"/>
      <c r="B4" s="1006"/>
      <c r="C4" s="1007"/>
      <c r="D4" s="1008"/>
      <c r="E4" s="1005"/>
      <c r="F4" s="1009"/>
      <c r="G4" s="1009"/>
      <c r="H4" s="1009"/>
      <c r="I4" s="1009"/>
      <c r="J4" s="1009"/>
      <c r="K4" s="1009"/>
      <c r="L4" s="1040"/>
      <c r="M4" s="1008"/>
      <c r="N4" s="1012" t="s">
        <v>298</v>
      </c>
    </row>
    <row r="5" spans="1:14" ht="38.25" customHeight="1">
      <c r="A5" s="3448" t="s">
        <v>594</v>
      </c>
      <c r="B5" s="1071" t="s">
        <v>185</v>
      </c>
      <c r="C5" s="3451" t="s">
        <v>5</v>
      </c>
      <c r="D5" s="3453" t="s">
        <v>300</v>
      </c>
      <c r="E5" s="3453" t="s">
        <v>7</v>
      </c>
      <c r="F5" s="3453" t="s">
        <v>8</v>
      </c>
      <c r="G5" s="3450" t="s">
        <v>302</v>
      </c>
      <c r="H5" s="3450"/>
      <c r="I5" s="3450" t="s">
        <v>209</v>
      </c>
      <c r="J5" s="3450"/>
      <c r="K5" s="3450" t="s">
        <v>303</v>
      </c>
      <c r="L5" s="3450"/>
      <c r="M5" s="3452" t="s">
        <v>12</v>
      </c>
      <c r="N5" s="3450" t="s">
        <v>59</v>
      </c>
    </row>
    <row r="6" spans="1:14">
      <c r="A6" s="3449"/>
      <c r="B6" s="1002" t="s">
        <v>4</v>
      </c>
      <c r="C6" s="3451"/>
      <c r="D6" s="3453"/>
      <c r="E6" s="3453"/>
      <c r="F6" s="3453"/>
      <c r="G6" s="1071" t="s">
        <v>28</v>
      </c>
      <c r="H6" s="1002" t="s">
        <v>304</v>
      </c>
      <c r="I6" s="1071" t="s">
        <v>28</v>
      </c>
      <c r="J6" s="1002" t="s">
        <v>304</v>
      </c>
      <c r="K6" s="1071" t="s">
        <v>28</v>
      </c>
      <c r="L6" s="1072" t="s">
        <v>304</v>
      </c>
      <c r="M6" s="3452"/>
      <c r="N6" s="3450"/>
    </row>
    <row r="7" spans="1:14">
      <c r="A7" s="1014">
        <v>1</v>
      </c>
      <c r="B7" s="1015">
        <v>2</v>
      </c>
      <c r="C7" s="1016">
        <v>3</v>
      </c>
      <c r="D7" s="1014">
        <v>4</v>
      </c>
      <c r="E7" s="1014">
        <v>5</v>
      </c>
      <c r="F7" s="1014">
        <v>6</v>
      </c>
      <c r="G7" s="1014">
        <v>7</v>
      </c>
      <c r="H7" s="1014">
        <v>8</v>
      </c>
      <c r="I7" s="1014">
        <v>9</v>
      </c>
      <c r="J7" s="1014">
        <v>10</v>
      </c>
      <c r="K7" s="1014">
        <v>11</v>
      </c>
      <c r="L7" s="1051">
        <v>12</v>
      </c>
      <c r="M7" s="1014">
        <v>13</v>
      </c>
      <c r="N7" s="1015">
        <v>14</v>
      </c>
    </row>
    <row r="8" spans="1:14">
      <c r="A8" s="1023"/>
      <c r="B8" s="1048" t="s">
        <v>494</v>
      </c>
      <c r="C8" s="1026"/>
      <c r="D8" s="1027"/>
      <c r="E8" s="99"/>
      <c r="F8" s="99"/>
      <c r="G8" s="1028"/>
      <c r="H8" s="1029"/>
      <c r="I8" s="101"/>
      <c r="J8" s="1029"/>
      <c r="K8" s="1028"/>
      <c r="L8" s="1029"/>
      <c r="M8" s="100"/>
      <c r="N8" s="1030"/>
    </row>
    <row r="9" spans="1:14" ht="60">
      <c r="A9" s="1023">
        <v>1</v>
      </c>
      <c r="B9" s="1046" t="s">
        <v>595</v>
      </c>
      <c r="D9" s="962">
        <v>6668.18</v>
      </c>
      <c r="E9" s="1003" t="s">
        <v>596</v>
      </c>
      <c r="F9" s="1004" t="s">
        <v>597</v>
      </c>
      <c r="G9" s="1024">
        <v>1</v>
      </c>
      <c r="H9" s="1031">
        <v>6282.93</v>
      </c>
      <c r="I9" s="1018"/>
      <c r="J9" s="1038"/>
      <c r="K9" s="1025">
        <v>1</v>
      </c>
      <c r="L9" s="1039">
        <v>6282.93</v>
      </c>
      <c r="M9" s="1020" t="s">
        <v>182</v>
      </c>
      <c r="N9" s="1030" t="s">
        <v>66</v>
      </c>
    </row>
    <row r="10" spans="1:14" ht="45">
      <c r="A10" s="1023">
        <v>2</v>
      </c>
      <c r="B10" s="98" t="s">
        <v>2513</v>
      </c>
      <c r="C10" s="3443"/>
      <c r="D10" s="3440">
        <v>3215</v>
      </c>
      <c r="E10" s="3443" t="s">
        <v>1930</v>
      </c>
      <c r="F10" s="3443" t="s">
        <v>1931</v>
      </c>
      <c r="G10" s="1068"/>
      <c r="H10" s="1069"/>
      <c r="I10" s="1070"/>
      <c r="J10" s="1064"/>
      <c r="K10" s="1068"/>
      <c r="L10" s="1069"/>
      <c r="M10" s="960"/>
      <c r="N10" s="3454" t="s">
        <v>66</v>
      </c>
    </row>
    <row r="11" spans="1:14" ht="30">
      <c r="A11" s="1023"/>
      <c r="B11" s="98" t="s">
        <v>598</v>
      </c>
      <c r="C11" s="3444"/>
      <c r="D11" s="3441"/>
      <c r="E11" s="3444"/>
      <c r="F11" s="3444"/>
      <c r="G11" s="1063">
        <v>0.04</v>
      </c>
      <c r="H11" s="3460"/>
      <c r="I11" s="1063"/>
      <c r="J11" s="3462"/>
      <c r="K11" s="1063">
        <v>0.04</v>
      </c>
      <c r="L11" s="3464">
        <v>0</v>
      </c>
      <c r="M11" s="961" t="s">
        <v>120</v>
      </c>
      <c r="N11" s="3455"/>
    </row>
    <row r="12" spans="1:14">
      <c r="A12" s="1023"/>
      <c r="B12" s="98" t="s">
        <v>1925</v>
      </c>
      <c r="C12" s="3444"/>
      <c r="D12" s="3441"/>
      <c r="E12" s="3444"/>
      <c r="F12" s="3444"/>
      <c r="G12" s="1032"/>
      <c r="H12" s="3460"/>
      <c r="I12" s="1032"/>
      <c r="J12" s="3462"/>
      <c r="K12" s="1032"/>
      <c r="L12" s="3464"/>
      <c r="M12" s="100"/>
      <c r="N12" s="3455"/>
    </row>
    <row r="13" spans="1:14">
      <c r="A13" s="1023"/>
      <c r="B13" s="1065" t="s">
        <v>1926</v>
      </c>
      <c r="C13" s="3444"/>
      <c r="D13" s="3441"/>
      <c r="E13" s="3444"/>
      <c r="F13" s="3444"/>
      <c r="G13" s="1032"/>
      <c r="H13" s="3460"/>
      <c r="I13" s="1032"/>
      <c r="J13" s="3462"/>
      <c r="K13" s="1032"/>
      <c r="L13" s="3464"/>
      <c r="M13" s="100"/>
      <c r="N13" s="3455"/>
    </row>
    <row r="14" spans="1:14">
      <c r="A14" s="1013"/>
      <c r="B14" s="1041" t="s">
        <v>1927</v>
      </c>
      <c r="C14" s="3444"/>
      <c r="D14" s="3441"/>
      <c r="E14" s="3444"/>
      <c r="F14" s="3444"/>
      <c r="G14" s="1033"/>
      <c r="H14" s="3460"/>
      <c r="I14" s="1033"/>
      <c r="J14" s="3462"/>
      <c r="K14" s="1033"/>
      <c r="L14" s="3464"/>
      <c r="M14" s="100"/>
      <c r="N14" s="3455"/>
    </row>
    <row r="15" spans="1:14">
      <c r="A15" s="1013"/>
      <c r="B15" s="1066" t="s">
        <v>1928</v>
      </c>
      <c r="C15" s="3444"/>
      <c r="D15" s="3441"/>
      <c r="E15" s="3444"/>
      <c r="F15" s="3444"/>
      <c r="G15" s="1033"/>
      <c r="H15" s="3460"/>
      <c r="I15" s="1067"/>
      <c r="J15" s="3462"/>
      <c r="K15" s="1067"/>
      <c r="L15" s="3464"/>
      <c r="M15" s="100"/>
      <c r="N15" s="3455"/>
    </row>
    <row r="16" spans="1:14">
      <c r="A16" s="1013"/>
      <c r="B16" s="1066" t="s">
        <v>1929</v>
      </c>
      <c r="C16" s="3445"/>
      <c r="D16" s="3442"/>
      <c r="E16" s="3445"/>
      <c r="F16" s="3445"/>
      <c r="G16" s="1033"/>
      <c r="H16" s="3461"/>
      <c r="I16" s="1067"/>
      <c r="J16" s="3463"/>
      <c r="K16" s="1067"/>
      <c r="L16" s="3465"/>
      <c r="M16" s="100"/>
      <c r="N16" s="3456"/>
    </row>
    <row r="17" spans="1:14">
      <c r="A17" s="1023"/>
      <c r="B17" s="1047" t="s">
        <v>379</v>
      </c>
      <c r="C17" s="1026"/>
      <c r="D17" s="1027"/>
      <c r="E17" s="1042"/>
      <c r="F17" s="1042"/>
      <c r="G17" s="101"/>
      <c r="H17" s="1043"/>
      <c r="I17" s="1034"/>
      <c r="J17" s="1045"/>
      <c r="K17" s="1034"/>
      <c r="L17" s="1044"/>
      <c r="M17" s="100"/>
      <c r="N17" s="1030"/>
    </row>
    <row r="18" spans="1:14" ht="63">
      <c r="A18" s="1023">
        <v>1</v>
      </c>
      <c r="B18" s="1052" t="s">
        <v>2514</v>
      </c>
      <c r="C18" s="1026"/>
      <c r="D18" s="1049">
        <v>173.57</v>
      </c>
      <c r="E18" s="126" t="s">
        <v>1932</v>
      </c>
      <c r="F18" s="126" t="s">
        <v>1933</v>
      </c>
      <c r="G18" s="1025">
        <v>1</v>
      </c>
      <c r="H18" s="127">
        <v>173.57</v>
      </c>
      <c r="I18" s="1025"/>
      <c r="J18" s="1021"/>
      <c r="K18" s="1025">
        <v>1</v>
      </c>
      <c r="L18" s="1021">
        <v>173.57</v>
      </c>
      <c r="M18" s="1010" t="s">
        <v>2515</v>
      </c>
      <c r="N18" s="1030" t="s">
        <v>66</v>
      </c>
    </row>
    <row r="19" spans="1:14" ht="126">
      <c r="A19" s="1023">
        <v>2</v>
      </c>
      <c r="B19" s="1052" t="s">
        <v>599</v>
      </c>
      <c r="C19" s="1026"/>
      <c r="D19" s="1049">
        <v>1170</v>
      </c>
      <c r="E19" s="126" t="s">
        <v>600</v>
      </c>
      <c r="F19" s="126" t="s">
        <v>601</v>
      </c>
      <c r="G19" s="1025">
        <v>1</v>
      </c>
      <c r="H19" s="127"/>
      <c r="I19" s="1053"/>
      <c r="J19" s="1021"/>
      <c r="K19" s="1025">
        <v>1</v>
      </c>
      <c r="L19" s="1021"/>
      <c r="M19" s="1010" t="s">
        <v>1220</v>
      </c>
      <c r="N19" s="1030" t="s">
        <v>66</v>
      </c>
    </row>
    <row r="20" spans="1:14" ht="45">
      <c r="A20" s="1023">
        <v>3</v>
      </c>
      <c r="B20" s="1052" t="s">
        <v>603</v>
      </c>
      <c r="C20" s="1026"/>
      <c r="D20" s="1049">
        <v>1175</v>
      </c>
      <c r="E20" s="126" t="s">
        <v>600</v>
      </c>
      <c r="F20" s="126" t="s">
        <v>601</v>
      </c>
      <c r="G20" s="1025">
        <v>1</v>
      </c>
      <c r="H20" s="127">
        <v>980</v>
      </c>
      <c r="I20" s="1025"/>
      <c r="J20" s="1021">
        <v>159.07</v>
      </c>
      <c r="K20" s="1025">
        <v>1</v>
      </c>
      <c r="L20" s="1021">
        <v>1139.07</v>
      </c>
      <c r="M20" s="1010" t="s">
        <v>1092</v>
      </c>
      <c r="N20" s="1030" t="s">
        <v>66</v>
      </c>
    </row>
    <row r="21" spans="1:14">
      <c r="A21" s="1073"/>
      <c r="B21" s="1017">
        <v>5054</v>
      </c>
      <c r="C21" s="23"/>
      <c r="D21" s="1074"/>
      <c r="E21" s="6"/>
      <c r="F21" s="6"/>
      <c r="G21" s="1075"/>
      <c r="H21" s="1076"/>
      <c r="I21" s="1077"/>
      <c r="J21" s="1076"/>
      <c r="K21" s="1078"/>
      <c r="L21" s="1076"/>
      <c r="M21" s="4"/>
      <c r="N21" s="1079"/>
    </row>
    <row r="22" spans="1:14" ht="60">
      <c r="A22" s="1023">
        <v>1</v>
      </c>
      <c r="B22" s="1019" t="s">
        <v>1935</v>
      </c>
      <c r="C22" s="1020" t="s">
        <v>17</v>
      </c>
      <c r="D22" s="1049">
        <v>104.49</v>
      </c>
      <c r="E22" s="1037" t="s">
        <v>1936</v>
      </c>
      <c r="F22" s="1035" t="s">
        <v>1937</v>
      </c>
      <c r="G22" s="1024">
        <v>1</v>
      </c>
      <c r="H22" s="1021">
        <v>104.49</v>
      </c>
      <c r="I22" s="1025"/>
      <c r="J22" s="1021"/>
      <c r="K22" s="1025">
        <v>1</v>
      </c>
      <c r="L22" s="1021">
        <v>104.49</v>
      </c>
      <c r="M22" s="1020" t="s">
        <v>1934</v>
      </c>
      <c r="N22" s="1022" t="s">
        <v>53</v>
      </c>
    </row>
    <row r="23" spans="1:14" ht="45">
      <c r="A23" s="1054">
        <v>2</v>
      </c>
      <c r="B23" s="1055" t="s">
        <v>2516</v>
      </c>
      <c r="C23" s="1056"/>
      <c r="D23" s="3457">
        <v>84</v>
      </c>
      <c r="E23" s="3466" t="s">
        <v>1939</v>
      </c>
      <c r="F23" s="3469" t="s">
        <v>1961</v>
      </c>
      <c r="G23" s="1057"/>
      <c r="H23" s="3440">
        <v>84</v>
      </c>
      <c r="I23" s="1058"/>
      <c r="J23" s="3472"/>
      <c r="K23" s="1059"/>
      <c r="L23" s="3457">
        <v>84</v>
      </c>
      <c r="M23" s="3443" t="s">
        <v>1934</v>
      </c>
      <c r="N23" s="3454" t="s">
        <v>1335</v>
      </c>
    </row>
    <row r="24" spans="1:14" ht="30">
      <c r="A24" s="1060"/>
      <c r="B24" s="1061" t="s">
        <v>2517</v>
      </c>
      <c r="C24" s="1062"/>
      <c r="D24" s="3458"/>
      <c r="E24" s="3467"/>
      <c r="F24" s="3470"/>
      <c r="G24" s="1063">
        <v>1</v>
      </c>
      <c r="H24" s="3441"/>
      <c r="I24" s="1063"/>
      <c r="J24" s="3473"/>
      <c r="K24" s="1063">
        <v>1</v>
      </c>
      <c r="L24" s="3458"/>
      <c r="M24" s="3444"/>
      <c r="N24" s="3455"/>
    </row>
    <row r="25" spans="1:14" ht="45">
      <c r="A25" s="1023"/>
      <c r="B25" s="1046" t="s">
        <v>1938</v>
      </c>
      <c r="C25" s="98"/>
      <c r="D25" s="3459"/>
      <c r="E25" s="3468"/>
      <c r="F25" s="3471"/>
      <c r="G25" s="101">
        <v>1</v>
      </c>
      <c r="H25" s="3442"/>
      <c r="I25" s="101"/>
      <c r="J25" s="3474"/>
      <c r="K25" s="101">
        <v>1</v>
      </c>
      <c r="L25" s="3459"/>
      <c r="M25" s="3445"/>
      <c r="N25" s="3456"/>
    </row>
    <row r="26" spans="1:14">
      <c r="A26" s="1005"/>
      <c r="B26" s="1006"/>
      <c r="C26" s="1007"/>
      <c r="D26" s="1008"/>
      <c r="E26" s="1005"/>
      <c r="F26" s="1009"/>
      <c r="G26" s="1009"/>
      <c r="H26" s="1009"/>
      <c r="I26" s="1009"/>
      <c r="J26" s="1009"/>
      <c r="K26" s="1009"/>
      <c r="L26" s="1040"/>
      <c r="M26" s="1008"/>
      <c r="N26" s="1011"/>
    </row>
    <row r="27" spans="1:14">
      <c r="A27" s="1005"/>
      <c r="B27" s="1006"/>
      <c r="C27" s="1007"/>
      <c r="D27" s="1008"/>
      <c r="E27" s="1005"/>
      <c r="F27" s="1009"/>
      <c r="G27" s="1009"/>
      <c r="H27" s="1009"/>
      <c r="I27" s="1009"/>
      <c r="J27" s="1009"/>
      <c r="K27" s="1009"/>
      <c r="L27" s="1040"/>
      <c r="M27" s="1008"/>
      <c r="N27" s="1011"/>
    </row>
    <row r="28" spans="1:14">
      <c r="A28" s="1005"/>
      <c r="B28" s="1006"/>
      <c r="C28" s="1007"/>
      <c r="D28" s="1008"/>
      <c r="E28" s="1005"/>
      <c r="F28" s="1009"/>
      <c r="G28" s="1009"/>
      <c r="H28" s="1009"/>
      <c r="I28" s="1009"/>
      <c r="J28" s="1009"/>
      <c r="K28" s="1009"/>
      <c r="L28" s="1040"/>
      <c r="M28" s="1008"/>
      <c r="N28" s="1011"/>
    </row>
    <row r="29" spans="1:14">
      <c r="A29" s="1005"/>
      <c r="B29" s="1006"/>
      <c r="C29" s="1007"/>
      <c r="D29" s="1008"/>
      <c r="E29" s="1005"/>
      <c r="F29" s="1009"/>
      <c r="G29" s="1009"/>
      <c r="H29" s="1009"/>
      <c r="I29" s="1009"/>
      <c r="J29" s="1009"/>
      <c r="K29" s="1036"/>
      <c r="M29" s="1008"/>
      <c r="N29" s="1050" t="s">
        <v>1187</v>
      </c>
    </row>
    <row r="30" spans="1:14">
      <c r="A30" s="1005"/>
      <c r="B30" s="1006"/>
      <c r="C30" s="1007"/>
      <c r="D30" s="1008"/>
      <c r="E30" s="1005"/>
      <c r="F30" s="1009"/>
      <c r="G30" s="1009"/>
      <c r="H30" s="1009"/>
      <c r="I30" s="1009"/>
      <c r="J30" s="1009"/>
      <c r="K30" s="1009"/>
      <c r="M30" s="1008"/>
      <c r="N30" s="1050" t="s">
        <v>1221</v>
      </c>
    </row>
    <row r="31" spans="1:14">
      <c r="A31" s="1005"/>
      <c r="B31" s="1006"/>
      <c r="C31" s="1007"/>
      <c r="D31" s="1008"/>
      <c r="E31" s="1005"/>
      <c r="F31" s="1009"/>
      <c r="G31" s="1009"/>
      <c r="H31" s="1009"/>
      <c r="I31" s="1009"/>
      <c r="J31" s="1009"/>
    </row>
    <row r="32" spans="1:14">
      <c r="A32" s="1005"/>
      <c r="B32" s="1006"/>
      <c r="C32" s="1007"/>
      <c r="D32" s="1008"/>
      <c r="E32" s="1005"/>
      <c r="F32" s="1009"/>
      <c r="G32" s="1009"/>
      <c r="H32" s="1009"/>
      <c r="I32" s="1009"/>
      <c r="J32" s="1009"/>
      <c r="K32" s="1009"/>
      <c r="M32" s="1008"/>
      <c r="N32" s="1011"/>
    </row>
    <row r="33" spans="1:14">
      <c r="A33" s="1005"/>
      <c r="B33" s="1006"/>
      <c r="C33" s="1007"/>
      <c r="D33" s="1008"/>
      <c r="E33" s="1005"/>
      <c r="F33" s="1009"/>
      <c r="G33" s="1009"/>
      <c r="H33" s="1009"/>
      <c r="I33" s="1009"/>
      <c r="J33" s="1009"/>
      <c r="K33" s="1009"/>
      <c r="M33" s="1008"/>
      <c r="N33" s="1011"/>
    </row>
    <row r="34" spans="1:14">
      <c r="A34" s="1005"/>
      <c r="B34" s="1006"/>
      <c r="C34" s="1007"/>
      <c r="D34" s="1008"/>
      <c r="E34" s="1005"/>
      <c r="F34" s="1009"/>
      <c r="G34" s="1009"/>
      <c r="H34" s="1009"/>
      <c r="I34" s="1009"/>
      <c r="J34" s="1009"/>
    </row>
    <row r="35" spans="1:14">
      <c r="A35" s="1005"/>
      <c r="B35" s="1006"/>
      <c r="C35" s="1007"/>
      <c r="D35" s="1008"/>
      <c r="E35" s="1005"/>
      <c r="F35" s="1009"/>
      <c r="G35" s="1009"/>
      <c r="H35" s="1009"/>
      <c r="I35" s="1009"/>
      <c r="J35" s="1009"/>
    </row>
    <row r="36" spans="1:14">
      <c r="A36" s="1005"/>
      <c r="B36" s="1006"/>
      <c r="C36" s="1007"/>
      <c r="D36" s="1008"/>
      <c r="E36" s="1005"/>
      <c r="F36" s="1009"/>
      <c r="G36" s="1009"/>
      <c r="H36" s="1009"/>
      <c r="I36" s="1009"/>
      <c r="J36" s="1009"/>
    </row>
    <row r="37" spans="1:14">
      <c r="A37" s="1005"/>
      <c r="B37" s="1006"/>
      <c r="C37" s="1007"/>
      <c r="D37" s="1008"/>
      <c r="E37" s="1005"/>
      <c r="F37" s="1009"/>
      <c r="G37" s="1009"/>
      <c r="H37" s="1009"/>
      <c r="I37" s="1009"/>
      <c r="J37" s="1009"/>
    </row>
    <row r="38" spans="1:14">
      <c r="A38" s="1005"/>
      <c r="B38" s="1006"/>
      <c r="C38" s="1007"/>
      <c r="D38" s="1008"/>
      <c r="E38" s="1005"/>
      <c r="F38" s="1009"/>
      <c r="G38" s="1009"/>
      <c r="H38" s="1009"/>
      <c r="I38" s="1009"/>
      <c r="J38" s="1009"/>
      <c r="K38" s="1009"/>
      <c r="M38" s="1008"/>
      <c r="N38" s="1011"/>
    </row>
    <row r="39" spans="1:14">
      <c r="A39" s="1005"/>
    </row>
    <row r="40" spans="1:14">
      <c r="A40" s="1005"/>
    </row>
    <row r="41" spans="1:14">
      <c r="A41" s="1005"/>
    </row>
    <row r="42" spans="1:14">
      <c r="A42" s="1005"/>
    </row>
  </sheetData>
  <mergeCells count="28">
    <mergeCell ref="D23:D25"/>
    <mergeCell ref="E23:E25"/>
    <mergeCell ref="F23:F25"/>
    <mergeCell ref="H23:H25"/>
    <mergeCell ref="J23:J25"/>
    <mergeCell ref="N23:N25"/>
    <mergeCell ref="G5:H5"/>
    <mergeCell ref="I5:J5"/>
    <mergeCell ref="M23:M25"/>
    <mergeCell ref="L23:L25"/>
    <mergeCell ref="N10:N16"/>
    <mergeCell ref="H11:H16"/>
    <mergeCell ref="J11:J16"/>
    <mergeCell ref="L11:L16"/>
    <mergeCell ref="D10:D16"/>
    <mergeCell ref="C10:C16"/>
    <mergeCell ref="E10:E16"/>
    <mergeCell ref="F10:F16"/>
    <mergeCell ref="A1:N1"/>
    <mergeCell ref="A3:N3"/>
    <mergeCell ref="A5:A6"/>
    <mergeCell ref="N5:N6"/>
    <mergeCell ref="C5:C6"/>
    <mergeCell ref="K5:L5"/>
    <mergeCell ref="M5:M6"/>
    <mergeCell ref="F5:F6"/>
    <mergeCell ref="D5:D6"/>
    <mergeCell ref="E5:E6"/>
  </mergeCells>
  <pageMargins left="0.7" right="0.7" top="0.75" bottom="0.75" header="0.3" footer="0.3"/>
  <pageSetup paperSize="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47"/>
  <sheetViews>
    <sheetView zoomScaleNormal="100" workbookViewId="0">
      <selection activeCell="R15" sqref="R15"/>
    </sheetView>
  </sheetViews>
  <sheetFormatPr defaultRowHeight="15"/>
  <cols>
    <col min="1" max="1" width="4.28515625" customWidth="1"/>
    <col min="2" max="2" width="34.42578125" customWidth="1"/>
    <col min="3" max="3" width="10.7109375" customWidth="1"/>
    <col min="5" max="5" width="9.7109375" customWidth="1"/>
    <col min="6" max="7" width="10.140625" customWidth="1"/>
  </cols>
  <sheetData>
    <row r="1" spans="1:12" ht="15.75">
      <c r="A1" s="3571" t="s">
        <v>2580</v>
      </c>
      <c r="B1" s="3571"/>
      <c r="C1" s="3571"/>
      <c r="D1" s="3571"/>
      <c r="E1" s="3571"/>
      <c r="F1" s="3571"/>
      <c r="G1" s="3571"/>
      <c r="H1" s="3571"/>
      <c r="I1" s="3571"/>
      <c r="J1" s="3571"/>
      <c r="K1" s="3571"/>
      <c r="L1" s="3571"/>
    </row>
    <row r="2" spans="1:12" ht="24.75" customHeight="1">
      <c r="A2" s="3572" t="s">
        <v>2581</v>
      </c>
      <c r="B2" s="3572"/>
      <c r="C2" s="3572"/>
      <c r="D2" s="3572"/>
      <c r="E2" s="3572"/>
      <c r="F2" s="3572"/>
      <c r="G2" s="3572"/>
      <c r="H2" s="3572"/>
      <c r="I2" s="1436"/>
      <c r="J2" s="1436"/>
      <c r="K2" s="1436"/>
      <c r="L2" s="1436"/>
    </row>
    <row r="3" spans="1:12">
      <c r="A3" s="1437" t="s">
        <v>2582</v>
      </c>
      <c r="B3" s="1437"/>
      <c r="C3" s="1437"/>
      <c r="D3" s="1437"/>
      <c r="E3" s="1437"/>
      <c r="F3" s="1437"/>
      <c r="G3" s="1437"/>
      <c r="H3" s="1437"/>
      <c r="I3" s="1436"/>
      <c r="J3" s="1436"/>
      <c r="K3" s="1436"/>
      <c r="L3" s="1436"/>
    </row>
    <row r="4" spans="1:12">
      <c r="A4" s="3573" t="s">
        <v>2583</v>
      </c>
      <c r="B4" s="3573"/>
      <c r="C4" s="3573"/>
      <c r="D4" s="3573"/>
      <c r="E4" s="3573"/>
      <c r="F4" s="3573"/>
      <c r="G4" s="3573"/>
      <c r="H4" s="3573"/>
      <c r="I4" s="1436"/>
      <c r="J4" s="1436"/>
      <c r="K4" s="1436"/>
      <c r="L4" s="1436"/>
    </row>
    <row r="5" spans="1:12">
      <c r="A5" s="1727" t="s">
        <v>2584</v>
      </c>
      <c r="B5" s="1727"/>
      <c r="C5" s="1727"/>
      <c r="D5" s="1727"/>
      <c r="E5" s="1727"/>
      <c r="F5" s="1727"/>
      <c r="G5" s="1727"/>
      <c r="H5" s="1727"/>
      <c r="I5" s="1436"/>
      <c r="J5" s="1436"/>
      <c r="K5" s="1436"/>
      <c r="L5" s="1436"/>
    </row>
    <row r="6" spans="1:12">
      <c r="A6" s="3574" t="s">
        <v>2585</v>
      </c>
      <c r="B6" s="3574"/>
      <c r="C6" s="3574"/>
      <c r="D6" s="3574"/>
      <c r="E6" s="3574"/>
      <c r="F6" s="3574"/>
      <c r="G6" s="3574"/>
      <c r="H6" s="3574"/>
      <c r="I6" s="1436"/>
      <c r="J6" s="1436"/>
      <c r="K6" s="1436"/>
      <c r="L6" s="1436"/>
    </row>
    <row r="7" spans="1:12">
      <c r="A7" s="1436"/>
      <c r="B7" s="1436"/>
      <c r="C7" s="1436"/>
      <c r="D7" s="1436"/>
      <c r="E7" s="1436"/>
      <c r="F7" s="1436"/>
      <c r="G7" s="1436"/>
      <c r="H7" s="1436"/>
      <c r="I7" s="1436"/>
      <c r="J7" s="1436"/>
      <c r="K7" s="1436"/>
      <c r="L7" s="1436"/>
    </row>
    <row r="8" spans="1:12" ht="28.5" customHeight="1">
      <c r="A8" s="3575" t="s">
        <v>484</v>
      </c>
      <c r="B8" s="3535" t="s">
        <v>2586</v>
      </c>
      <c r="C8" s="3555" t="s">
        <v>917</v>
      </c>
      <c r="D8" s="3555"/>
      <c r="E8" s="3556"/>
      <c r="F8" s="3557" t="s">
        <v>2587</v>
      </c>
      <c r="G8" s="3558"/>
      <c r="H8" s="3557" t="s">
        <v>2588</v>
      </c>
      <c r="I8" s="3558"/>
      <c r="J8" s="3557" t="s">
        <v>2589</v>
      </c>
      <c r="K8" s="3558"/>
      <c r="L8" s="3535" t="s">
        <v>12</v>
      </c>
    </row>
    <row r="9" spans="1:12" ht="36">
      <c r="A9" s="3576"/>
      <c r="B9" s="3536"/>
      <c r="C9" s="1649" t="s">
        <v>2590</v>
      </c>
      <c r="D9" s="1800" t="s">
        <v>5</v>
      </c>
      <c r="E9" s="1701" t="s">
        <v>2591</v>
      </c>
      <c r="F9" s="1701" t="s">
        <v>2592</v>
      </c>
      <c r="G9" s="1701" t="s">
        <v>2593</v>
      </c>
      <c r="H9" s="1701" t="s">
        <v>2592</v>
      </c>
      <c r="I9" s="1701" t="s">
        <v>2593</v>
      </c>
      <c r="J9" s="1701" t="s">
        <v>2592</v>
      </c>
      <c r="K9" s="1701" t="s">
        <v>2593</v>
      </c>
      <c r="L9" s="3536"/>
    </row>
    <row r="10" spans="1:12" ht="15.75">
      <c r="A10" s="1764">
        <v>1</v>
      </c>
      <c r="B10" s="1762" t="s">
        <v>153</v>
      </c>
      <c r="C10" s="1700">
        <v>23</v>
      </c>
      <c r="D10" s="1763" t="s">
        <v>17</v>
      </c>
      <c r="E10" s="1509">
        <v>420.55394828124997</v>
      </c>
      <c r="F10" s="1674">
        <v>22.7</v>
      </c>
      <c r="G10" s="1674">
        <v>389.84</v>
      </c>
      <c r="H10" s="1438"/>
      <c r="I10" s="1674"/>
      <c r="J10" s="1674">
        <v>22.7</v>
      </c>
      <c r="K10" s="1674">
        <v>389.84</v>
      </c>
      <c r="L10" s="3564" t="s">
        <v>21</v>
      </c>
    </row>
    <row r="11" spans="1:12" ht="15.75">
      <c r="A11" s="1764">
        <v>2</v>
      </c>
      <c r="B11" s="1762" t="s">
        <v>2463</v>
      </c>
      <c r="C11" s="1509">
        <v>22276</v>
      </c>
      <c r="D11" s="1763" t="s">
        <v>92</v>
      </c>
      <c r="E11" s="1509">
        <v>9.423438749999999</v>
      </c>
      <c r="F11" s="1246">
        <v>21000</v>
      </c>
      <c r="G11" s="1674">
        <v>9.42</v>
      </c>
      <c r="H11" s="1438"/>
      <c r="I11" s="1674"/>
      <c r="J11" s="1246">
        <v>21000</v>
      </c>
      <c r="K11" s="1674">
        <v>9.42</v>
      </c>
      <c r="L11" s="3565"/>
    </row>
    <row r="12" spans="1:12" ht="15.75">
      <c r="A12" s="3567">
        <v>3</v>
      </c>
      <c r="B12" s="1765" t="s">
        <v>2594</v>
      </c>
      <c r="C12" s="1514"/>
      <c r="D12" s="1702"/>
      <c r="E12" s="1677"/>
      <c r="F12" s="1438"/>
      <c r="G12" s="1674"/>
      <c r="H12" s="1438"/>
      <c r="I12" s="1674"/>
      <c r="J12" s="1438"/>
      <c r="K12" s="1674"/>
      <c r="L12" s="3565"/>
    </row>
    <row r="13" spans="1:12" ht="15.75">
      <c r="A13" s="3568"/>
      <c r="B13" s="1459" t="s">
        <v>2595</v>
      </c>
      <c r="C13" s="1730">
        <v>100</v>
      </c>
      <c r="D13" s="1702" t="s">
        <v>92</v>
      </c>
      <c r="E13" s="1730">
        <v>18.582699999999999</v>
      </c>
      <c r="F13" s="1246">
        <v>78</v>
      </c>
      <c r="G13" s="1674">
        <v>9.91</v>
      </c>
      <c r="H13" s="1438"/>
      <c r="I13" s="1674"/>
      <c r="J13" s="1246">
        <v>78</v>
      </c>
      <c r="K13" s="1674">
        <v>9.91</v>
      </c>
      <c r="L13" s="3565"/>
    </row>
    <row r="14" spans="1:12" ht="31.5">
      <c r="A14" s="3568"/>
      <c r="B14" s="1456" t="s">
        <v>2596</v>
      </c>
      <c r="C14" s="1488">
        <v>82</v>
      </c>
      <c r="D14" s="1702" t="s">
        <v>246</v>
      </c>
      <c r="E14" s="1730">
        <v>120.76</v>
      </c>
      <c r="F14" s="1734">
        <v>61</v>
      </c>
      <c r="G14" s="1674">
        <v>105.15</v>
      </c>
      <c r="H14" s="1439"/>
      <c r="I14" s="1674"/>
      <c r="J14" s="1733">
        <v>61</v>
      </c>
      <c r="K14" s="1674">
        <v>105.15</v>
      </c>
      <c r="L14" s="3565"/>
    </row>
    <row r="15" spans="1:12" ht="15.75">
      <c r="A15" s="3568"/>
      <c r="B15" s="1459" t="s">
        <v>2597</v>
      </c>
      <c r="C15" s="1730">
        <v>1724</v>
      </c>
      <c r="D15" s="1702" t="s">
        <v>92</v>
      </c>
      <c r="E15" s="1730">
        <v>19.841085000000003</v>
      </c>
      <c r="F15" s="1439"/>
      <c r="G15" s="1674"/>
      <c r="H15" s="1439"/>
      <c r="I15" s="1674"/>
      <c r="J15" s="1731"/>
      <c r="K15" s="1674"/>
      <c r="L15" s="3565"/>
    </row>
    <row r="16" spans="1:12" ht="15.75">
      <c r="A16" s="3568"/>
      <c r="B16" s="1459" t="s">
        <v>2598</v>
      </c>
      <c r="C16" s="1488">
        <v>200</v>
      </c>
      <c r="D16" s="1702" t="s">
        <v>246</v>
      </c>
      <c r="E16" s="1730">
        <v>2.0265</v>
      </c>
      <c r="F16" s="1439"/>
      <c r="G16" s="1673"/>
      <c r="H16" s="1803"/>
      <c r="I16" s="1673"/>
      <c r="J16" s="1731"/>
      <c r="K16" s="1673"/>
      <c r="L16" s="3565"/>
    </row>
    <row r="17" spans="1:12" ht="15.75">
      <c r="A17" s="3567">
        <v>4</v>
      </c>
      <c r="B17" s="1802" t="s">
        <v>2599</v>
      </c>
      <c r="C17" s="1677"/>
      <c r="D17" s="1702"/>
      <c r="E17" s="1677"/>
      <c r="F17" s="1803"/>
      <c r="G17" s="1673"/>
      <c r="H17" s="1803"/>
      <c r="I17" s="1673"/>
      <c r="J17" s="1731"/>
      <c r="K17" s="1673"/>
      <c r="L17" s="3565"/>
    </row>
    <row r="18" spans="1:12" ht="15.75">
      <c r="A18" s="3568"/>
      <c r="B18" s="1079" t="s">
        <v>2600</v>
      </c>
      <c r="C18" s="1675">
        <v>24</v>
      </c>
      <c r="D18" s="1672" t="s">
        <v>17</v>
      </c>
      <c r="E18" s="1730">
        <v>885.23400000000004</v>
      </c>
      <c r="F18" s="1733">
        <v>24</v>
      </c>
      <c r="G18" s="1766">
        <v>415.99</v>
      </c>
      <c r="H18" s="1731"/>
      <c r="I18" s="1766">
        <v>463.62779999999998</v>
      </c>
      <c r="J18" s="1733">
        <v>24</v>
      </c>
      <c r="K18" s="1766">
        <v>879.61779999999999</v>
      </c>
      <c r="L18" s="3565"/>
    </row>
    <row r="19" spans="1:12" ht="15.75">
      <c r="A19" s="3568"/>
      <c r="B19" s="1079" t="s">
        <v>2601</v>
      </c>
      <c r="C19" s="1675">
        <v>24</v>
      </c>
      <c r="D19" s="1672" t="s">
        <v>17</v>
      </c>
      <c r="E19" s="1730">
        <v>339.84562499999998</v>
      </c>
      <c r="F19" s="1490">
        <v>6.3</v>
      </c>
      <c r="G19" s="1766"/>
      <c r="H19" s="1731"/>
      <c r="I19" s="1766">
        <v>76.571879999999993</v>
      </c>
      <c r="J19" s="1766">
        <v>6.3</v>
      </c>
      <c r="K19" s="1766">
        <v>76.571879999999993</v>
      </c>
      <c r="L19" s="3565"/>
    </row>
    <row r="20" spans="1:12" ht="15.75">
      <c r="A20" s="3568"/>
      <c r="B20" s="1079" t="s">
        <v>2602</v>
      </c>
      <c r="C20" s="1675">
        <v>24</v>
      </c>
      <c r="D20" s="1672" t="s">
        <v>17</v>
      </c>
      <c r="E20" s="1730">
        <v>737.95050000000003</v>
      </c>
      <c r="F20" s="1731"/>
      <c r="G20" s="1766"/>
      <c r="H20" s="1644"/>
      <c r="I20" s="1645"/>
      <c r="J20" s="1731"/>
      <c r="K20" s="1766"/>
      <c r="L20" s="3565"/>
    </row>
    <row r="21" spans="1:12" ht="15.75">
      <c r="A21" s="3569"/>
      <c r="B21" s="1079" t="s">
        <v>2603</v>
      </c>
      <c r="C21" s="1675">
        <v>24</v>
      </c>
      <c r="D21" s="1672" t="s">
        <v>17</v>
      </c>
      <c r="E21" s="1730">
        <v>5.2552500000000002</v>
      </c>
      <c r="F21" s="1731"/>
      <c r="G21" s="1766"/>
      <c r="H21" s="1644"/>
      <c r="I21" s="1766"/>
      <c r="J21" s="1731"/>
      <c r="K21" s="1766"/>
      <c r="L21" s="3565"/>
    </row>
    <row r="22" spans="1:12" ht="15.75">
      <c r="A22" s="3570">
        <v>5</v>
      </c>
      <c r="B22" s="1802" t="s">
        <v>2604</v>
      </c>
      <c r="C22" s="1457"/>
      <c r="D22" s="1672"/>
      <c r="E22" s="1705"/>
      <c r="F22" s="1644"/>
      <c r="G22" s="1645"/>
      <c r="H22" s="1644"/>
      <c r="I22" s="1645"/>
      <c r="J22" s="1731"/>
      <c r="K22" s="1645"/>
      <c r="L22" s="3565"/>
    </row>
    <row r="23" spans="1:12" ht="15.75">
      <c r="A23" s="3570"/>
      <c r="B23" s="1079" t="s">
        <v>2605</v>
      </c>
      <c r="C23" s="1486">
        <v>6</v>
      </c>
      <c r="D23" s="1672" t="s">
        <v>246</v>
      </c>
      <c r="E23" s="1730">
        <v>0.3</v>
      </c>
      <c r="F23" s="1731"/>
      <c r="G23" s="1766"/>
      <c r="H23" s="1801"/>
      <c r="I23" s="1646"/>
      <c r="J23" s="1731"/>
      <c r="K23" s="1511"/>
      <c r="L23" s="3565"/>
    </row>
    <row r="24" spans="1:12" ht="15.75">
      <c r="A24" s="3570"/>
      <c r="B24" s="1079" t="s">
        <v>2606</v>
      </c>
      <c r="C24" s="1486">
        <v>19</v>
      </c>
      <c r="D24" s="1672" t="s">
        <v>246</v>
      </c>
      <c r="E24" s="1730">
        <v>0.66500000000000004</v>
      </c>
      <c r="F24" s="1731"/>
      <c r="G24" s="1766"/>
      <c r="H24" s="1706"/>
      <c r="I24" s="1703"/>
      <c r="J24" s="1731"/>
      <c r="K24" s="1511"/>
      <c r="L24" s="3565"/>
    </row>
    <row r="25" spans="1:12" ht="15.75">
      <c r="A25" s="3570"/>
      <c r="B25" s="1079" t="s">
        <v>2607</v>
      </c>
      <c r="C25" s="1486">
        <v>96</v>
      </c>
      <c r="D25" s="1672" t="s">
        <v>246</v>
      </c>
      <c r="E25" s="1730">
        <v>1.44</v>
      </c>
      <c r="F25" s="1733">
        <v>96</v>
      </c>
      <c r="G25" s="1246"/>
      <c r="H25" s="1438"/>
      <c r="I25" s="1674"/>
      <c r="J25" s="1733">
        <v>96</v>
      </c>
      <c r="K25" s="1674">
        <v>0</v>
      </c>
      <c r="L25" s="3565"/>
    </row>
    <row r="26" spans="1:12" ht="15.75">
      <c r="A26" s="3570"/>
      <c r="B26" s="1079" t="s">
        <v>2608</v>
      </c>
      <c r="C26" s="1486">
        <v>240</v>
      </c>
      <c r="D26" s="1672" t="s">
        <v>246</v>
      </c>
      <c r="E26" s="1730">
        <v>3.6</v>
      </c>
      <c r="F26" s="1644"/>
      <c r="G26" s="1766"/>
      <c r="H26" s="1731"/>
      <c r="I26" s="1766"/>
      <c r="J26" s="1731"/>
      <c r="K26" s="1511"/>
      <c r="L26" s="3565"/>
    </row>
    <row r="27" spans="1:12" ht="15.75">
      <c r="A27" s="3570"/>
      <c r="B27" s="1079" t="s">
        <v>2609</v>
      </c>
      <c r="C27" s="1730">
        <v>33.909999999999997</v>
      </c>
      <c r="D27" s="1672" t="s">
        <v>248</v>
      </c>
      <c r="E27" s="1730">
        <v>5.0867999999999983E-2</v>
      </c>
      <c r="F27" s="1644"/>
      <c r="G27" s="1766"/>
      <c r="H27" s="1731"/>
      <c r="I27" s="1766"/>
      <c r="J27" s="1731"/>
      <c r="K27" s="1511"/>
      <c r="L27" s="3565"/>
    </row>
    <row r="28" spans="1:12" ht="15.75">
      <c r="A28" s="3570"/>
      <c r="B28" s="1079" t="s">
        <v>2610</v>
      </c>
      <c r="C28" s="1486">
        <v>11</v>
      </c>
      <c r="D28" s="1672" t="s">
        <v>246</v>
      </c>
      <c r="E28" s="1730">
        <v>0.71499999999999997</v>
      </c>
      <c r="F28" s="1644"/>
      <c r="G28" s="1766"/>
      <c r="H28" s="1731"/>
      <c r="I28" s="1766"/>
      <c r="J28" s="1731"/>
      <c r="K28" s="1511"/>
      <c r="L28" s="3565"/>
    </row>
    <row r="29" spans="1:12" ht="15.75">
      <c r="A29" s="3570"/>
      <c r="B29" s="1079" t="s">
        <v>2611</v>
      </c>
      <c r="C29" s="1486">
        <v>144</v>
      </c>
      <c r="D29" s="1672" t="s">
        <v>246</v>
      </c>
      <c r="E29" s="1730">
        <v>9.36</v>
      </c>
      <c r="F29" s="1644"/>
      <c r="G29" s="1766"/>
      <c r="H29" s="1731"/>
      <c r="I29" s="1766"/>
      <c r="J29" s="1731"/>
      <c r="K29" s="1511"/>
      <c r="L29" s="3565"/>
    </row>
    <row r="30" spans="1:12" ht="15.75">
      <c r="A30" s="3570"/>
      <c r="B30" s="1079" t="s">
        <v>2612</v>
      </c>
      <c r="C30" s="1486">
        <v>11</v>
      </c>
      <c r="D30" s="1672" t="s">
        <v>246</v>
      </c>
      <c r="E30" s="1730">
        <v>0.71499999999999997</v>
      </c>
      <c r="F30" s="1644"/>
      <c r="G30" s="1766"/>
      <c r="H30" s="1731"/>
      <c r="I30" s="1766"/>
      <c r="J30" s="1731"/>
      <c r="K30" s="1511"/>
      <c r="L30" s="3565"/>
    </row>
    <row r="31" spans="1:12" ht="15.75">
      <c r="A31" s="3570"/>
      <c r="B31" s="1079" t="s">
        <v>2613</v>
      </c>
      <c r="C31" s="1486">
        <v>5</v>
      </c>
      <c r="D31" s="1672" t="s">
        <v>246</v>
      </c>
      <c r="E31" s="1730">
        <v>0.32500000000000001</v>
      </c>
      <c r="F31" s="1439"/>
      <c r="G31" s="1766"/>
      <c r="H31" s="1731"/>
      <c r="I31" s="1766"/>
      <c r="J31" s="1731"/>
      <c r="K31" s="1511"/>
      <c r="L31" s="3565"/>
    </row>
    <row r="32" spans="1:12" ht="15.75">
      <c r="A32" s="3570"/>
      <c r="B32" s="1079" t="s">
        <v>2614</v>
      </c>
      <c r="C32" s="1486">
        <v>11</v>
      </c>
      <c r="D32" s="1672" t="s">
        <v>246</v>
      </c>
      <c r="E32" s="1730">
        <v>0.71499999999999997</v>
      </c>
      <c r="F32" s="1439"/>
      <c r="G32" s="1766"/>
      <c r="H32" s="1731"/>
      <c r="I32" s="1766"/>
      <c r="J32" s="1731"/>
      <c r="K32" s="1511"/>
      <c r="L32" s="3565"/>
    </row>
    <row r="33" spans="1:12" ht="15.75">
      <c r="A33" s="3570"/>
      <c r="B33" s="1079" t="s">
        <v>2615</v>
      </c>
      <c r="C33" s="1730">
        <v>1.62</v>
      </c>
      <c r="D33" s="1672" t="s">
        <v>248</v>
      </c>
      <c r="E33" s="1730">
        <v>0.16200000000000001</v>
      </c>
      <c r="F33" s="1439"/>
      <c r="G33" s="1766"/>
      <c r="H33" s="1731"/>
      <c r="I33" s="1766"/>
      <c r="J33" s="1731"/>
      <c r="K33" s="1511"/>
      <c r="L33" s="3566"/>
    </row>
    <row r="34" spans="1:12" ht="15.75">
      <c r="A34" s="3567">
        <v>5</v>
      </c>
      <c r="B34" s="1079" t="s">
        <v>2616</v>
      </c>
      <c r="C34" s="1730">
        <v>0.75</v>
      </c>
      <c r="D34" s="1672" t="s">
        <v>248</v>
      </c>
      <c r="E34" s="1730">
        <v>7.4999999999999997E-2</v>
      </c>
      <c r="F34" s="1439"/>
      <c r="G34" s="1766"/>
      <c r="H34" s="1731"/>
      <c r="I34" s="1766"/>
      <c r="J34" s="1731"/>
      <c r="K34" s="1511"/>
      <c r="L34" s="3564" t="s">
        <v>21</v>
      </c>
    </row>
    <row r="35" spans="1:12" ht="15.75">
      <c r="A35" s="3568"/>
      <c r="B35" s="1079" t="s">
        <v>2617</v>
      </c>
      <c r="C35" s="1730">
        <v>1.62</v>
      </c>
      <c r="D35" s="1672" t="s">
        <v>248</v>
      </c>
      <c r="E35" s="1730">
        <v>0.16200000000000001</v>
      </c>
      <c r="F35" s="1439"/>
      <c r="G35" s="1766"/>
      <c r="H35" s="1731"/>
      <c r="I35" s="1766"/>
      <c r="J35" s="1731"/>
      <c r="K35" s="1511"/>
      <c r="L35" s="3565"/>
    </row>
    <row r="36" spans="1:12" ht="15.75">
      <c r="A36" s="3568"/>
      <c r="B36" s="1079" t="s">
        <v>2618</v>
      </c>
      <c r="C36" s="1730">
        <v>12.96</v>
      </c>
      <c r="D36" s="1672" t="s">
        <v>248</v>
      </c>
      <c r="E36" s="1730">
        <v>1.2959999999999998</v>
      </c>
      <c r="F36" s="1439"/>
      <c r="G36" s="1766"/>
      <c r="H36" s="1731"/>
      <c r="I36" s="1766"/>
      <c r="J36" s="1731"/>
      <c r="K36" s="1511"/>
      <c r="L36" s="3565"/>
    </row>
    <row r="37" spans="1:12" ht="15.75">
      <c r="A37" s="3568"/>
      <c r="B37" s="1079" t="s">
        <v>2619</v>
      </c>
      <c r="C37" s="1730">
        <v>4800</v>
      </c>
      <c r="D37" s="1672" t="s">
        <v>248</v>
      </c>
      <c r="E37" s="1730">
        <v>24</v>
      </c>
      <c r="F37" s="1439"/>
      <c r="G37" s="1766"/>
      <c r="H37" s="1731"/>
      <c r="I37" s="1766"/>
      <c r="J37" s="1731"/>
      <c r="K37" s="1511"/>
      <c r="L37" s="3565"/>
    </row>
    <row r="38" spans="1:12" ht="15.75">
      <c r="A38" s="3568"/>
      <c r="B38" s="1079" t="s">
        <v>2620</v>
      </c>
      <c r="C38" s="1730">
        <v>13</v>
      </c>
      <c r="D38" s="1672" t="s">
        <v>2621</v>
      </c>
      <c r="E38" s="1730">
        <v>1.3</v>
      </c>
      <c r="F38" s="1439"/>
      <c r="G38" s="1766"/>
      <c r="H38" s="1731"/>
      <c r="I38" s="1766"/>
      <c r="J38" s="1731"/>
      <c r="K38" s="1511"/>
      <c r="L38" s="3565"/>
    </row>
    <row r="39" spans="1:12" ht="15.75">
      <c r="A39" s="3568"/>
      <c r="B39" s="1079" t="s">
        <v>2622</v>
      </c>
      <c r="C39" s="1730">
        <v>2</v>
      </c>
      <c r="D39" s="1672" t="s">
        <v>246</v>
      </c>
      <c r="E39" s="1730">
        <v>0.2</v>
      </c>
      <c r="F39" s="1734">
        <v>2</v>
      </c>
      <c r="G39" s="1674">
        <v>0.2</v>
      </c>
      <c r="H39" s="1438"/>
      <c r="I39" s="1674"/>
      <c r="J39" s="1733">
        <v>2</v>
      </c>
      <c r="K39" s="1674">
        <v>0.2</v>
      </c>
      <c r="L39" s="3565"/>
    </row>
    <row r="40" spans="1:12" ht="15.75">
      <c r="A40" s="3569"/>
      <c r="B40" s="1079" t="s">
        <v>2623</v>
      </c>
      <c r="C40" s="1730">
        <v>1</v>
      </c>
      <c r="D40" s="1672" t="s">
        <v>246</v>
      </c>
      <c r="E40" s="1730">
        <v>0.15</v>
      </c>
      <c r="F40" s="1734">
        <v>1</v>
      </c>
      <c r="G40" s="1674">
        <v>0.15</v>
      </c>
      <c r="H40" s="1438"/>
      <c r="I40" s="1674"/>
      <c r="J40" s="1733">
        <v>1</v>
      </c>
      <c r="K40" s="1674">
        <v>0.15</v>
      </c>
      <c r="L40" s="3565"/>
    </row>
    <row r="41" spans="1:12" ht="15.75">
      <c r="A41" s="1729">
        <v>6</v>
      </c>
      <c r="B41" s="1079" t="s">
        <v>2624</v>
      </c>
      <c r="C41" s="1730">
        <v>24</v>
      </c>
      <c r="D41" s="1672" t="s">
        <v>2625</v>
      </c>
      <c r="E41" s="1730">
        <v>16.8</v>
      </c>
      <c r="F41" s="1439"/>
      <c r="G41" s="1766"/>
      <c r="H41" s="1731"/>
      <c r="I41" s="1766"/>
      <c r="J41" s="1731"/>
      <c r="K41" s="1511"/>
      <c r="L41" s="3565"/>
    </row>
    <row r="42" spans="1:12" ht="15.75">
      <c r="A42" s="1729">
        <v>7</v>
      </c>
      <c r="B42" s="1079" t="s">
        <v>2626</v>
      </c>
      <c r="C42" s="1730">
        <v>24</v>
      </c>
      <c r="D42" s="1672" t="s">
        <v>2625</v>
      </c>
      <c r="E42" s="1730">
        <v>20.399999999999999</v>
      </c>
      <c r="F42" s="1439"/>
      <c r="G42" s="1766"/>
      <c r="H42" s="1731"/>
      <c r="I42" s="1766"/>
      <c r="J42" s="1731"/>
      <c r="K42" s="1511"/>
      <c r="L42" s="3565"/>
    </row>
    <row r="43" spans="1:12" ht="15.75">
      <c r="A43" s="1729">
        <v>8</v>
      </c>
      <c r="B43" s="1079" t="s">
        <v>2627</v>
      </c>
      <c r="C43" s="1730">
        <v>24</v>
      </c>
      <c r="D43" s="1672" t="s">
        <v>2625</v>
      </c>
      <c r="E43" s="1730">
        <v>24</v>
      </c>
      <c r="F43" s="1439"/>
      <c r="G43" s="1766"/>
      <c r="H43" s="1731"/>
      <c r="I43" s="1766"/>
      <c r="J43" s="1731"/>
      <c r="K43" s="1511"/>
      <c r="L43" s="3565"/>
    </row>
    <row r="44" spans="1:12" ht="15.75">
      <c r="A44" s="1729">
        <v>9</v>
      </c>
      <c r="B44" s="1079" t="s">
        <v>2628</v>
      </c>
      <c r="C44" s="1730">
        <v>24</v>
      </c>
      <c r="D44" s="1672" t="s">
        <v>2625</v>
      </c>
      <c r="E44" s="1730">
        <v>30</v>
      </c>
      <c r="F44" s="1439"/>
      <c r="G44" s="1766"/>
      <c r="H44" s="1731"/>
      <c r="I44" s="1766"/>
      <c r="J44" s="1731"/>
      <c r="K44" s="1511"/>
      <c r="L44" s="3565"/>
    </row>
    <row r="45" spans="1:12" ht="15.75">
      <c r="A45" s="1729">
        <v>10</v>
      </c>
      <c r="B45" s="1079" t="s">
        <v>2629</v>
      </c>
      <c r="C45" s="1730">
        <v>24</v>
      </c>
      <c r="D45" s="1672" t="s">
        <v>2625</v>
      </c>
      <c r="E45" s="1730">
        <v>36</v>
      </c>
      <c r="F45" s="1439"/>
      <c r="G45" s="1766"/>
      <c r="H45" s="1731"/>
      <c r="I45" s="1766"/>
      <c r="J45" s="1731"/>
      <c r="K45" s="1511"/>
      <c r="L45" s="3565"/>
    </row>
    <row r="46" spans="1:12" ht="18">
      <c r="A46" s="1729">
        <v>11</v>
      </c>
      <c r="B46" s="1079" t="s">
        <v>2630</v>
      </c>
      <c r="C46" s="1675">
        <v>1524.1079999999999</v>
      </c>
      <c r="D46" s="1672" t="s">
        <v>2631</v>
      </c>
      <c r="E46" s="1730">
        <v>-12.9549167</v>
      </c>
      <c r="F46" s="1439"/>
      <c r="G46" s="1766">
        <v>-12.95</v>
      </c>
      <c r="H46" s="1731"/>
      <c r="I46" s="1766"/>
      <c r="J46" s="1731"/>
      <c r="K46" s="1511">
        <v>-12.9549167</v>
      </c>
      <c r="L46" s="3565"/>
    </row>
    <row r="47" spans="1:12" ht="15.75">
      <c r="A47" s="3542" t="s">
        <v>2632</v>
      </c>
      <c r="B47" s="3543"/>
      <c r="C47" s="1759"/>
      <c r="D47" s="1512"/>
      <c r="E47" s="1760">
        <v>2718.9489983312501</v>
      </c>
      <c r="F47" s="1512"/>
      <c r="G47" s="1512">
        <v>917.71</v>
      </c>
      <c r="H47" s="1512"/>
      <c r="I47" s="1512">
        <v>540.19967999999994</v>
      </c>
      <c r="J47" s="1726"/>
      <c r="K47" s="1512">
        <v>1457.9047633000002</v>
      </c>
      <c r="L47" s="3565"/>
    </row>
    <row r="48" spans="1:12" ht="15.75">
      <c r="A48" s="3549" t="s">
        <v>2633</v>
      </c>
      <c r="B48" s="3550"/>
      <c r="C48" s="1700"/>
      <c r="D48" s="1763"/>
      <c r="E48" s="1509"/>
      <c r="F48" s="1732"/>
      <c r="G48" s="1674"/>
      <c r="H48" s="1438"/>
      <c r="I48" s="1674"/>
      <c r="J48" s="1438"/>
      <c r="K48" s="1648"/>
      <c r="L48" s="3565"/>
    </row>
    <row r="49" spans="1:12" ht="30">
      <c r="A49" s="1073">
        <v>1</v>
      </c>
      <c r="B49" s="1761" t="s">
        <v>2634</v>
      </c>
      <c r="C49" s="1509">
        <v>1292.0899999999999</v>
      </c>
      <c r="D49" s="1763" t="s">
        <v>2631</v>
      </c>
      <c r="E49" s="1509">
        <v>37.973080000000003</v>
      </c>
      <c r="F49" s="1438">
        <v>1292.0899999999999</v>
      </c>
      <c r="G49" s="1674">
        <v>37.97</v>
      </c>
      <c r="H49" s="1438"/>
      <c r="I49" s="1674"/>
      <c r="J49" s="1674">
        <v>1292.0899999999999</v>
      </c>
      <c r="K49" s="1674">
        <v>37.97</v>
      </c>
      <c r="L49" s="3565"/>
    </row>
    <row r="50" spans="1:12" ht="15.75">
      <c r="A50" s="1073">
        <v>2</v>
      </c>
      <c r="B50" s="1079" t="s">
        <v>2635</v>
      </c>
      <c r="C50" s="1509">
        <v>2000</v>
      </c>
      <c r="D50" s="1763" t="s">
        <v>92</v>
      </c>
      <c r="E50" s="1509">
        <v>4.4523400000000004</v>
      </c>
      <c r="F50" s="1246">
        <v>1600</v>
      </c>
      <c r="G50" s="1674">
        <v>3.56</v>
      </c>
      <c r="H50" s="1246">
        <v>400</v>
      </c>
      <c r="I50" s="1674">
        <v>0.89046729999999996</v>
      </c>
      <c r="J50" s="1246">
        <v>2000</v>
      </c>
      <c r="K50" s="1674">
        <v>4.4504672999999997</v>
      </c>
      <c r="L50" s="3565"/>
    </row>
    <row r="51" spans="1:12" ht="15.75">
      <c r="A51" s="1073">
        <v>3</v>
      </c>
      <c r="B51" s="1079" t="s">
        <v>523</v>
      </c>
      <c r="C51" s="1509">
        <v>43</v>
      </c>
      <c r="D51" s="1763" t="s">
        <v>246</v>
      </c>
      <c r="E51" s="1509">
        <v>84.123480000000001</v>
      </c>
      <c r="F51" s="1246">
        <v>25</v>
      </c>
      <c r="G51" s="1674">
        <v>21.42</v>
      </c>
      <c r="H51" s="1438"/>
      <c r="I51" s="1674"/>
      <c r="J51" s="1246">
        <v>25</v>
      </c>
      <c r="K51" s="1674">
        <v>21.42</v>
      </c>
      <c r="L51" s="3565"/>
    </row>
    <row r="52" spans="1:12" ht="45">
      <c r="A52" s="1073">
        <v>4</v>
      </c>
      <c r="B52" s="1761" t="s">
        <v>2636</v>
      </c>
      <c r="C52" s="1509">
        <v>20</v>
      </c>
      <c r="D52" s="1763" t="s">
        <v>246</v>
      </c>
      <c r="E52" s="1509">
        <v>43.863720000000001</v>
      </c>
      <c r="F52" s="1246">
        <v>20</v>
      </c>
      <c r="G52" s="1674">
        <v>18.34</v>
      </c>
      <c r="H52" s="1438"/>
      <c r="I52" s="1674"/>
      <c r="J52" s="1246">
        <v>20</v>
      </c>
      <c r="K52" s="1674">
        <v>18.34</v>
      </c>
      <c r="L52" s="3565"/>
    </row>
    <row r="53" spans="1:12" ht="15.75">
      <c r="A53" s="3542" t="s">
        <v>2637</v>
      </c>
      <c r="B53" s="3543"/>
      <c r="C53" s="1759"/>
      <c r="D53" s="1512"/>
      <c r="E53" s="1760">
        <v>170.41262</v>
      </c>
      <c r="F53" s="1512"/>
      <c r="G53" s="1512">
        <v>81.290000000000006</v>
      </c>
      <c r="H53" s="1512"/>
      <c r="I53" s="1512">
        <v>0.89046729999999996</v>
      </c>
      <c r="J53" s="1726"/>
      <c r="K53" s="1512">
        <v>82.180467300000004</v>
      </c>
      <c r="L53" s="3565"/>
    </row>
    <row r="54" spans="1:12" ht="15.75">
      <c r="A54" s="3542" t="s">
        <v>2638</v>
      </c>
      <c r="B54" s="3543"/>
      <c r="C54" s="1759"/>
      <c r="D54" s="1512"/>
      <c r="E54" s="1760">
        <v>2889.3616183312502</v>
      </c>
      <c r="F54" s="1512"/>
      <c r="G54" s="1512">
        <v>999</v>
      </c>
      <c r="H54" s="1512"/>
      <c r="I54" s="1512">
        <v>541.0901472999999</v>
      </c>
      <c r="J54" s="1510">
        <v>0.59330000000000005</v>
      </c>
      <c r="K54" s="1512">
        <v>1540.0852306000002</v>
      </c>
      <c r="L54" s="3566"/>
    </row>
    <row r="55" spans="1:12" ht="15.75">
      <c r="A55" s="1799"/>
      <c r="B55" s="1821"/>
      <c r="C55" s="1799"/>
      <c r="D55" s="1822"/>
      <c r="E55" s="1822"/>
      <c r="F55" s="1822"/>
      <c r="G55" s="1822"/>
      <c r="H55" s="1822"/>
      <c r="I55" s="1823"/>
      <c r="J55" s="1822"/>
      <c r="K55" s="1823"/>
      <c r="L55" s="1799"/>
    </row>
    <row r="57" spans="1:12" ht="15.75">
      <c r="A57" s="3559" t="s">
        <v>2639</v>
      </c>
      <c r="B57" s="3559"/>
      <c r="C57" s="3559"/>
      <c r="D57" s="3559"/>
      <c r="E57" s="3559"/>
      <c r="F57" s="3559"/>
      <c r="G57" s="3559"/>
      <c r="H57" s="3559"/>
      <c r="I57" s="3559"/>
      <c r="J57" s="3559"/>
      <c r="K57" s="3559"/>
      <c r="L57" s="3559"/>
    </row>
    <row r="58" spans="1:12">
      <c r="A58" s="3560" t="s">
        <v>2640</v>
      </c>
      <c r="B58" s="3560"/>
      <c r="C58" s="3560"/>
      <c r="D58" s="3560"/>
      <c r="E58" s="3560"/>
      <c r="F58" s="3560"/>
      <c r="G58" s="3560"/>
      <c r="H58" s="3560"/>
      <c r="I58" s="780"/>
      <c r="J58" s="780"/>
      <c r="K58" s="780"/>
      <c r="L58" s="780"/>
    </row>
    <row r="59" spans="1:12">
      <c r="A59" s="1169" t="s">
        <v>2582</v>
      </c>
      <c r="B59" s="1169"/>
      <c r="C59" s="1169"/>
      <c r="D59" s="1169"/>
      <c r="E59" s="1169"/>
      <c r="F59" s="1169"/>
      <c r="G59" s="1169"/>
      <c r="H59" s="1169"/>
      <c r="I59" s="780"/>
      <c r="J59" s="780"/>
      <c r="K59" s="780"/>
      <c r="L59" s="780"/>
    </row>
    <row r="60" spans="1:12">
      <c r="A60" s="3561" t="s">
        <v>2641</v>
      </c>
      <c r="B60" s="3561"/>
      <c r="C60" s="3561"/>
      <c r="D60" s="3561"/>
      <c r="E60" s="3561"/>
      <c r="F60" s="3561"/>
      <c r="G60" s="3561"/>
      <c r="H60" s="3561"/>
      <c r="I60" s="780"/>
      <c r="J60" s="780"/>
      <c r="K60" s="780"/>
      <c r="L60" s="780"/>
    </row>
    <row r="61" spans="1:12">
      <c r="A61" s="3561" t="s">
        <v>2642</v>
      </c>
      <c r="B61" s="3561"/>
      <c r="C61" s="3561"/>
      <c r="D61" s="3561"/>
      <c r="E61" s="3561"/>
      <c r="F61" s="3561"/>
      <c r="G61" s="3561"/>
      <c r="H61" s="3561"/>
      <c r="I61" s="780"/>
      <c r="J61" s="780"/>
      <c r="K61" s="780"/>
      <c r="L61" s="780"/>
    </row>
    <row r="62" spans="1:12">
      <c r="A62" s="3562" t="s">
        <v>2643</v>
      </c>
      <c r="B62" s="3562"/>
      <c r="C62" s="3562"/>
      <c r="D62" s="3562"/>
      <c r="E62" s="3562"/>
      <c r="F62" s="3562"/>
      <c r="G62" s="3562"/>
      <c r="H62" s="3562"/>
      <c r="I62" s="780"/>
      <c r="J62" s="780"/>
      <c r="K62" s="780"/>
      <c r="L62" s="780"/>
    </row>
    <row r="63" spans="1:12">
      <c r="A63" s="780"/>
      <c r="B63" s="780"/>
      <c r="C63" s="780"/>
      <c r="D63" s="780"/>
      <c r="E63" s="780"/>
      <c r="F63" s="780"/>
      <c r="G63" s="780"/>
      <c r="H63" s="780"/>
      <c r="I63" s="780"/>
      <c r="J63" s="780"/>
      <c r="K63" s="780"/>
      <c r="L63" s="780"/>
    </row>
    <row r="64" spans="1:12" ht="24" customHeight="1">
      <c r="A64" s="3551" t="s">
        <v>484</v>
      </c>
      <c r="B64" s="3553" t="s">
        <v>2586</v>
      </c>
      <c r="C64" s="3555" t="s">
        <v>917</v>
      </c>
      <c r="D64" s="3555"/>
      <c r="E64" s="3556"/>
      <c r="F64" s="3557" t="s">
        <v>2587</v>
      </c>
      <c r="G64" s="3558"/>
      <c r="H64" s="3557" t="s">
        <v>2588</v>
      </c>
      <c r="I64" s="3558"/>
      <c r="J64" s="3557" t="s">
        <v>2589</v>
      </c>
      <c r="K64" s="3558"/>
      <c r="L64" s="3535" t="s">
        <v>12</v>
      </c>
    </row>
    <row r="65" spans="1:12" ht="36">
      <c r="A65" s="3552"/>
      <c r="B65" s="3554"/>
      <c r="C65" s="1649" t="s">
        <v>2590</v>
      </c>
      <c r="D65" s="1800" t="s">
        <v>5</v>
      </c>
      <c r="E65" s="1701" t="s">
        <v>2591</v>
      </c>
      <c r="F65" s="1701" t="s">
        <v>2592</v>
      </c>
      <c r="G65" s="1701" t="s">
        <v>2593</v>
      </c>
      <c r="H65" s="1701" t="s">
        <v>2592</v>
      </c>
      <c r="I65" s="1701" t="s">
        <v>2593</v>
      </c>
      <c r="J65" s="1701" t="s">
        <v>2592</v>
      </c>
      <c r="K65" s="1701" t="s">
        <v>2593</v>
      </c>
      <c r="L65" s="3536"/>
    </row>
    <row r="66" spans="1:12" ht="15.75">
      <c r="A66" s="1824">
        <v>1</v>
      </c>
      <c r="B66" s="1825" t="s">
        <v>153</v>
      </c>
      <c r="C66" s="1826">
        <v>39.5</v>
      </c>
      <c r="D66" s="126" t="s">
        <v>17</v>
      </c>
      <c r="E66" s="1827">
        <v>384.99</v>
      </c>
      <c r="F66" s="1035">
        <v>39.5</v>
      </c>
      <c r="G66" s="127">
        <v>362.55</v>
      </c>
      <c r="H66" s="1035"/>
      <c r="I66" s="1035"/>
      <c r="J66" s="127">
        <v>39.5</v>
      </c>
      <c r="K66" s="127">
        <v>362.55</v>
      </c>
      <c r="L66" s="3563" t="s">
        <v>21</v>
      </c>
    </row>
    <row r="67" spans="1:12" ht="15.75">
      <c r="A67" s="1824">
        <v>2</v>
      </c>
      <c r="B67" s="1825" t="s">
        <v>2463</v>
      </c>
      <c r="C67" s="1828">
        <v>39.5</v>
      </c>
      <c r="D67" s="126" t="s">
        <v>17</v>
      </c>
      <c r="E67" s="1827">
        <v>46.22</v>
      </c>
      <c r="F67" s="127">
        <v>39500</v>
      </c>
      <c r="G67" s="127">
        <v>43.15</v>
      </c>
      <c r="H67" s="1035"/>
      <c r="I67" s="1035"/>
      <c r="J67" s="1829">
        <v>39500</v>
      </c>
      <c r="K67" s="127">
        <v>43.15</v>
      </c>
      <c r="L67" s="3563"/>
    </row>
    <row r="68" spans="1:12" ht="15.75">
      <c r="A68" s="3545">
        <v>3</v>
      </c>
      <c r="B68" s="1830" t="s">
        <v>2594</v>
      </c>
      <c r="C68" s="1831"/>
      <c r="D68" s="1832"/>
      <c r="E68" s="1833"/>
      <c r="F68" s="1834"/>
      <c r="G68" s="1835"/>
      <c r="H68" s="1834"/>
      <c r="I68" s="1834"/>
      <c r="J68" s="1035"/>
      <c r="K68" s="1835"/>
      <c r="L68" s="3563"/>
    </row>
    <row r="69" spans="1:12" ht="15.75">
      <c r="A69" s="3545"/>
      <c r="B69" s="1836" t="s">
        <v>2644</v>
      </c>
      <c r="C69" s="1828">
        <v>820</v>
      </c>
      <c r="D69" s="1832" t="s">
        <v>92</v>
      </c>
      <c r="E69" s="1837">
        <v>217.63</v>
      </c>
      <c r="F69" s="127">
        <v>605</v>
      </c>
      <c r="G69" s="127">
        <v>217.62</v>
      </c>
      <c r="H69" s="1035"/>
      <c r="I69" s="1035"/>
      <c r="J69" s="1829">
        <v>605</v>
      </c>
      <c r="K69" s="127">
        <v>217.62</v>
      </c>
      <c r="L69" s="3563"/>
    </row>
    <row r="70" spans="1:12" ht="15.75">
      <c r="A70" s="3545"/>
      <c r="B70" s="1836" t="s">
        <v>2645</v>
      </c>
      <c r="C70" s="1832">
        <v>52</v>
      </c>
      <c r="D70" s="1832" t="s">
        <v>246</v>
      </c>
      <c r="E70" s="1837">
        <v>256.81</v>
      </c>
      <c r="F70" s="127">
        <v>42</v>
      </c>
      <c r="G70" s="127">
        <v>161.63999999999999</v>
      </c>
      <c r="H70" s="1035"/>
      <c r="I70" s="1035"/>
      <c r="J70" s="1829">
        <v>42</v>
      </c>
      <c r="K70" s="127">
        <v>161.63999999999999</v>
      </c>
      <c r="L70" s="3563"/>
    </row>
    <row r="71" spans="1:12" ht="15.75">
      <c r="A71" s="3545"/>
      <c r="B71" s="1836" t="s">
        <v>2646</v>
      </c>
      <c r="C71" s="1832">
        <v>3</v>
      </c>
      <c r="D71" s="1832" t="s">
        <v>246</v>
      </c>
      <c r="E71" s="1837">
        <v>35.82</v>
      </c>
      <c r="F71" s="1832"/>
      <c r="G71" s="1834"/>
      <c r="H71" s="1838"/>
      <c r="I71" s="1838"/>
      <c r="J71" s="1035"/>
      <c r="K71" s="1838"/>
      <c r="L71" s="3563"/>
    </row>
    <row r="72" spans="1:12" ht="15.75">
      <c r="A72" s="3545"/>
      <c r="B72" s="1836" t="s">
        <v>2647</v>
      </c>
      <c r="C72" s="1828">
        <v>650</v>
      </c>
      <c r="D72" s="1832" t="s">
        <v>92</v>
      </c>
      <c r="E72" s="1837">
        <v>12.37</v>
      </c>
      <c r="F72" s="1839"/>
      <c r="G72" s="1832"/>
      <c r="H72" s="1838"/>
      <c r="I72" s="1838"/>
      <c r="J72" s="1035"/>
      <c r="K72" s="1838"/>
      <c r="L72" s="3563"/>
    </row>
    <row r="73" spans="1:12" ht="15.75">
      <c r="A73" s="3545"/>
      <c r="B73" s="1836" t="s">
        <v>2648</v>
      </c>
      <c r="C73" s="1832">
        <v>560</v>
      </c>
      <c r="D73" s="1832" t="s">
        <v>246</v>
      </c>
      <c r="E73" s="1837">
        <v>44.44</v>
      </c>
      <c r="F73" s="1832"/>
      <c r="G73" s="1834"/>
      <c r="H73" s="1840"/>
      <c r="I73" s="1834"/>
      <c r="J73" s="1035"/>
      <c r="K73" s="1834"/>
      <c r="L73" s="3563"/>
    </row>
    <row r="74" spans="1:12" ht="15.75">
      <c r="A74" s="3545">
        <v>4</v>
      </c>
      <c r="B74" s="1841" t="s">
        <v>2599</v>
      </c>
      <c r="C74" s="1842"/>
      <c r="D74" s="1832"/>
      <c r="E74" s="1833"/>
      <c r="F74" s="1834"/>
      <c r="G74" s="1834"/>
      <c r="H74" s="1834"/>
      <c r="I74" s="1834"/>
      <c r="J74" s="1035"/>
      <c r="K74" s="1834"/>
      <c r="L74" s="3563"/>
    </row>
    <row r="75" spans="1:12" ht="15.75">
      <c r="A75" s="3545"/>
      <c r="B75" s="1843" t="s">
        <v>2649</v>
      </c>
      <c r="C75" s="1826">
        <v>2</v>
      </c>
      <c r="D75" s="126" t="s">
        <v>17</v>
      </c>
      <c r="E75" s="1837">
        <v>2.48</v>
      </c>
      <c r="F75" s="1844"/>
      <c r="G75" s="1845"/>
      <c r="H75" s="1846"/>
      <c r="I75" s="1845"/>
      <c r="J75" s="1035"/>
      <c r="K75" s="1845"/>
      <c r="L75" s="3563"/>
    </row>
    <row r="76" spans="1:12" ht="15.75">
      <c r="A76" s="3545"/>
      <c r="B76" s="1843" t="s">
        <v>2650</v>
      </c>
      <c r="C76" s="1826">
        <v>31.094999999999999</v>
      </c>
      <c r="D76" s="126" t="s">
        <v>17</v>
      </c>
      <c r="E76" s="1837">
        <v>25.85</v>
      </c>
      <c r="F76" s="1844"/>
      <c r="G76" s="1845"/>
      <c r="H76" s="1846"/>
      <c r="I76" s="1845"/>
      <c r="J76" s="1035"/>
      <c r="K76" s="1845"/>
      <c r="L76" s="3563"/>
    </row>
    <row r="77" spans="1:12" ht="15.75">
      <c r="A77" s="3545"/>
      <c r="B77" s="1843" t="s">
        <v>2651</v>
      </c>
      <c r="C77" s="1826">
        <v>35.945</v>
      </c>
      <c r="D77" s="126" t="s">
        <v>17</v>
      </c>
      <c r="E77" s="1837">
        <v>384.61</v>
      </c>
      <c r="F77" s="1844"/>
      <c r="G77" s="1845"/>
      <c r="H77" s="1846"/>
      <c r="I77" s="1845"/>
      <c r="J77" s="1035"/>
      <c r="K77" s="1845"/>
      <c r="L77" s="3563"/>
    </row>
    <row r="78" spans="1:12" ht="15.75">
      <c r="A78" s="3545"/>
      <c r="B78" s="1843" t="s">
        <v>2652</v>
      </c>
      <c r="C78" s="1826">
        <v>35.945</v>
      </c>
      <c r="D78" s="126" t="s">
        <v>17</v>
      </c>
      <c r="E78" s="1837">
        <v>384.61</v>
      </c>
      <c r="F78" s="1844"/>
      <c r="G78" s="1845"/>
      <c r="H78" s="1846"/>
      <c r="I78" s="1845"/>
      <c r="J78" s="1035"/>
      <c r="K78" s="1845"/>
      <c r="L78" s="3563"/>
    </row>
    <row r="79" spans="1:12" ht="15.75">
      <c r="A79" s="3545"/>
      <c r="B79" s="1843" t="s">
        <v>2653</v>
      </c>
      <c r="C79" s="1826">
        <v>35.945</v>
      </c>
      <c r="D79" s="126" t="s">
        <v>17</v>
      </c>
      <c r="E79" s="1837">
        <v>673.87</v>
      </c>
      <c r="F79" s="1844"/>
      <c r="G79" s="1845"/>
      <c r="H79" s="1847"/>
      <c r="I79" s="1848"/>
      <c r="J79" s="1035"/>
      <c r="K79" s="1845"/>
      <c r="L79" s="3563"/>
    </row>
    <row r="80" spans="1:12" ht="15.75">
      <c r="A80" s="3545"/>
      <c r="B80" s="1843" t="s">
        <v>2654</v>
      </c>
      <c r="C80" s="1826">
        <v>35.945</v>
      </c>
      <c r="D80" s="126" t="s">
        <v>17</v>
      </c>
      <c r="E80" s="1837">
        <v>81.48</v>
      </c>
      <c r="F80" s="1844"/>
      <c r="G80" s="1845"/>
      <c r="H80" s="1847"/>
      <c r="I80" s="1845"/>
      <c r="J80" s="1035"/>
      <c r="K80" s="1845"/>
      <c r="L80" s="3563"/>
    </row>
    <row r="81" spans="1:12" ht="15.75">
      <c r="A81" s="3545"/>
      <c r="B81" s="1843" t="s">
        <v>2655</v>
      </c>
      <c r="C81" s="1826">
        <v>3.5550000000000002</v>
      </c>
      <c r="D81" s="126" t="s">
        <v>17</v>
      </c>
      <c r="E81" s="1837">
        <v>319.23</v>
      </c>
      <c r="F81" s="1844"/>
      <c r="G81" s="1845"/>
      <c r="H81" s="1847"/>
      <c r="I81" s="1845"/>
      <c r="J81" s="1035"/>
      <c r="K81" s="1845"/>
      <c r="L81" s="3563"/>
    </row>
    <row r="82" spans="1:12" ht="15.75">
      <c r="A82" s="3545">
        <v>5</v>
      </c>
      <c r="B82" s="1841" t="s">
        <v>2604</v>
      </c>
      <c r="C82" s="1849"/>
      <c r="D82" s="126"/>
      <c r="E82" s="1827"/>
      <c r="F82" s="1847"/>
      <c r="G82" s="1848"/>
      <c r="H82" s="1847"/>
      <c r="I82" s="1848"/>
      <c r="J82" s="1035"/>
      <c r="K82" s="1848"/>
      <c r="L82" s="3563"/>
    </row>
    <row r="83" spans="1:12" ht="15.75">
      <c r="A83" s="3545"/>
      <c r="B83" s="1843" t="s">
        <v>2605</v>
      </c>
      <c r="C83" s="1839">
        <v>9</v>
      </c>
      <c r="D83" s="126" t="s">
        <v>1719</v>
      </c>
      <c r="E83" s="1827">
        <v>0.6</v>
      </c>
      <c r="F83" s="1829"/>
      <c r="G83" s="1845"/>
      <c r="H83" s="1850"/>
      <c r="I83" s="1850"/>
      <c r="J83" s="1035"/>
      <c r="K83" s="1838"/>
      <c r="L83" s="3563"/>
    </row>
    <row r="84" spans="1:12" ht="15.75">
      <c r="A84" s="3545"/>
      <c r="B84" s="1843" t="s">
        <v>2606</v>
      </c>
      <c r="C84" s="1839">
        <v>32</v>
      </c>
      <c r="D84" s="126" t="s">
        <v>246</v>
      </c>
      <c r="E84" s="1827">
        <v>1.26</v>
      </c>
      <c r="F84" s="1829"/>
      <c r="G84" s="1845"/>
      <c r="H84" s="1851"/>
      <c r="I84" s="1851"/>
      <c r="J84" s="1035"/>
      <c r="K84" s="1838"/>
      <c r="L84" s="3563"/>
    </row>
    <row r="85" spans="1:12" ht="15.75">
      <c r="A85" s="3545"/>
      <c r="B85" s="1843" t="s">
        <v>2607</v>
      </c>
      <c r="C85" s="1839">
        <v>158</v>
      </c>
      <c r="D85" s="126" t="s">
        <v>246</v>
      </c>
      <c r="E85" s="1827">
        <v>1.1100000000000001</v>
      </c>
      <c r="F85" s="1829"/>
      <c r="G85" s="1845"/>
      <c r="H85" s="1845"/>
      <c r="I85" s="1845"/>
      <c r="J85" s="1035"/>
      <c r="K85" s="1838"/>
      <c r="L85" s="3563"/>
    </row>
    <row r="86" spans="1:12" ht="15.75">
      <c r="A86" s="3545"/>
      <c r="B86" s="1852" t="s">
        <v>2608</v>
      </c>
      <c r="C86" s="1853">
        <v>395</v>
      </c>
      <c r="D86" s="1854" t="s">
        <v>246</v>
      </c>
      <c r="E86" s="1855">
        <v>3.43</v>
      </c>
      <c r="F86" s="1856"/>
      <c r="G86" s="1857"/>
      <c r="H86" s="1857"/>
      <c r="I86" s="1857"/>
      <c r="J86" s="1858"/>
      <c r="K86" s="1859"/>
      <c r="L86" s="3563"/>
    </row>
    <row r="87" spans="1:12" ht="15.75">
      <c r="A87" s="3545"/>
      <c r="B87" s="1843" t="s">
        <v>2656</v>
      </c>
      <c r="C87" s="1828">
        <v>55.81</v>
      </c>
      <c r="D87" s="126" t="s">
        <v>248</v>
      </c>
      <c r="E87" s="1827">
        <v>0.12</v>
      </c>
      <c r="F87" s="1860"/>
      <c r="G87" s="1845"/>
      <c r="H87" s="1845"/>
      <c r="I87" s="1845"/>
      <c r="J87" s="1035"/>
      <c r="K87" s="1838"/>
      <c r="L87" s="3563"/>
    </row>
    <row r="88" spans="1:12" ht="15.75">
      <c r="A88" s="3545"/>
      <c r="B88" s="1843" t="s">
        <v>2610</v>
      </c>
      <c r="C88" s="1839">
        <v>2</v>
      </c>
      <c r="D88" s="126" t="s">
        <v>246</v>
      </c>
      <c r="E88" s="1827">
        <v>0.1</v>
      </c>
      <c r="F88" s="1860"/>
      <c r="G88" s="1845"/>
      <c r="H88" s="1845"/>
      <c r="I88" s="1845"/>
      <c r="J88" s="1035"/>
      <c r="K88" s="1838"/>
      <c r="L88" s="3563"/>
    </row>
    <row r="89" spans="1:12" ht="15.75">
      <c r="A89" s="3545"/>
      <c r="B89" s="1843" t="s">
        <v>2611</v>
      </c>
      <c r="C89" s="1839">
        <v>125</v>
      </c>
      <c r="D89" s="126" t="s">
        <v>246</v>
      </c>
      <c r="E89" s="1827">
        <v>5.96</v>
      </c>
      <c r="F89" s="1860"/>
      <c r="G89" s="1845"/>
      <c r="H89" s="1845"/>
      <c r="I89" s="1845"/>
      <c r="J89" s="1035"/>
      <c r="K89" s="1838"/>
      <c r="L89" s="3563"/>
    </row>
    <row r="90" spans="1:12" ht="15.75">
      <c r="A90" s="3545">
        <v>5</v>
      </c>
      <c r="B90" s="1843" t="s">
        <v>2612</v>
      </c>
      <c r="C90" s="1839">
        <v>1</v>
      </c>
      <c r="D90" s="126" t="s">
        <v>246</v>
      </c>
      <c r="E90" s="1827">
        <v>0.05</v>
      </c>
      <c r="F90" s="1860"/>
      <c r="G90" s="1845"/>
      <c r="H90" s="1845"/>
      <c r="I90" s="1845"/>
      <c r="J90" s="1035"/>
      <c r="K90" s="1838"/>
      <c r="L90" s="3563" t="s">
        <v>21</v>
      </c>
    </row>
    <row r="91" spans="1:12" ht="15.75">
      <c r="A91" s="3545"/>
      <c r="B91" s="1843" t="s">
        <v>2613</v>
      </c>
      <c r="C91" s="1839">
        <v>2</v>
      </c>
      <c r="D91" s="126" t="s">
        <v>246</v>
      </c>
      <c r="E91" s="1827">
        <v>0.1</v>
      </c>
      <c r="F91" s="1839"/>
      <c r="G91" s="1845"/>
      <c r="H91" s="1845"/>
      <c r="I91" s="1845"/>
      <c r="J91" s="1035"/>
      <c r="K91" s="1838"/>
      <c r="L91" s="3563"/>
    </row>
    <row r="92" spans="1:12" ht="15.75">
      <c r="A92" s="3545"/>
      <c r="B92" s="1843" t="s">
        <v>2614</v>
      </c>
      <c r="C92" s="1839">
        <v>2</v>
      </c>
      <c r="D92" s="126" t="s">
        <v>246</v>
      </c>
      <c r="E92" s="1827">
        <v>0.1</v>
      </c>
      <c r="F92" s="1839"/>
      <c r="G92" s="1845"/>
      <c r="H92" s="1845"/>
      <c r="I92" s="1845"/>
      <c r="J92" s="1035"/>
      <c r="K92" s="1838"/>
      <c r="L92" s="3563"/>
    </row>
    <row r="93" spans="1:12" ht="15.75">
      <c r="A93" s="3545"/>
      <c r="B93" s="1843" t="s">
        <v>2615</v>
      </c>
      <c r="C93" s="1828">
        <v>1.62</v>
      </c>
      <c r="D93" s="126" t="s">
        <v>248</v>
      </c>
      <c r="E93" s="1827">
        <v>0.09</v>
      </c>
      <c r="F93" s="1839"/>
      <c r="G93" s="1845"/>
      <c r="H93" s="1845"/>
      <c r="I93" s="1845"/>
      <c r="J93" s="1035"/>
      <c r="K93" s="1838"/>
      <c r="L93" s="3563"/>
    </row>
    <row r="94" spans="1:12" ht="15.75">
      <c r="A94" s="3545"/>
      <c r="B94" s="1843" t="s">
        <v>2616</v>
      </c>
      <c r="C94" s="1828">
        <v>0.75</v>
      </c>
      <c r="D94" s="126" t="s">
        <v>248</v>
      </c>
      <c r="E94" s="1827">
        <v>0.04</v>
      </c>
      <c r="F94" s="1839"/>
      <c r="G94" s="1845"/>
      <c r="H94" s="1845"/>
      <c r="I94" s="1845"/>
      <c r="J94" s="1035"/>
      <c r="K94" s="1838"/>
      <c r="L94" s="3563"/>
    </row>
    <row r="95" spans="1:12" ht="15.75">
      <c r="A95" s="3545"/>
      <c r="B95" s="1843" t="s">
        <v>2617</v>
      </c>
      <c r="C95" s="1828">
        <v>1.62</v>
      </c>
      <c r="D95" s="126" t="s">
        <v>248</v>
      </c>
      <c r="E95" s="1827">
        <v>0.09</v>
      </c>
      <c r="F95" s="1828"/>
      <c r="G95" s="1845"/>
      <c r="H95" s="1845"/>
      <c r="I95" s="1845"/>
      <c r="J95" s="1035"/>
      <c r="K95" s="1838"/>
      <c r="L95" s="3563"/>
    </row>
    <row r="96" spans="1:12" ht="15.75">
      <c r="A96" s="3545"/>
      <c r="B96" s="1843" t="s">
        <v>2618</v>
      </c>
      <c r="C96" s="1828">
        <v>0.36</v>
      </c>
      <c r="D96" s="126" t="s">
        <v>248</v>
      </c>
      <c r="E96" s="1827">
        <v>0.02</v>
      </c>
      <c r="F96" s="1828"/>
      <c r="G96" s="1845"/>
      <c r="H96" s="1845"/>
      <c r="I96" s="1845"/>
      <c r="J96" s="1035"/>
      <c r="K96" s="1838"/>
      <c r="L96" s="3563"/>
    </row>
    <row r="97" spans="1:12" ht="15.75">
      <c r="A97" s="3545"/>
      <c r="B97" s="1843" t="s">
        <v>2619</v>
      </c>
      <c r="C97" s="1828">
        <v>11861.85</v>
      </c>
      <c r="D97" s="126" t="s">
        <v>248</v>
      </c>
      <c r="E97" s="1827">
        <v>25.08</v>
      </c>
      <c r="F97" s="1828"/>
      <c r="G97" s="1845"/>
      <c r="H97" s="1845"/>
      <c r="I97" s="1845"/>
      <c r="J97" s="1035"/>
      <c r="K97" s="1838"/>
      <c r="L97" s="3563"/>
    </row>
    <row r="98" spans="1:12" ht="15.75">
      <c r="A98" s="3545"/>
      <c r="B98" s="1843" t="s">
        <v>2620</v>
      </c>
      <c r="C98" s="1828">
        <v>20</v>
      </c>
      <c r="D98" s="126" t="s">
        <v>2621</v>
      </c>
      <c r="E98" s="1827">
        <v>4.99</v>
      </c>
      <c r="F98" s="1828"/>
      <c r="G98" s="1845"/>
      <c r="H98" s="1845"/>
      <c r="I98" s="1845"/>
      <c r="J98" s="1035"/>
      <c r="K98" s="1838"/>
      <c r="L98" s="3563"/>
    </row>
    <row r="99" spans="1:12" ht="15.75">
      <c r="A99" s="3545"/>
      <c r="B99" s="1843" t="s">
        <v>2622</v>
      </c>
      <c r="C99" s="1828">
        <v>2</v>
      </c>
      <c r="D99" s="126" t="s">
        <v>162</v>
      </c>
      <c r="E99" s="1827">
        <v>0.3</v>
      </c>
      <c r="F99" s="1828">
        <v>1</v>
      </c>
      <c r="G99" s="127">
        <v>0.3</v>
      </c>
      <c r="H99" s="1035"/>
      <c r="I99" s="1035"/>
      <c r="J99" s="127">
        <v>1</v>
      </c>
      <c r="K99" s="127">
        <v>0.3</v>
      </c>
      <c r="L99" s="3563"/>
    </row>
    <row r="100" spans="1:12" ht="15.75">
      <c r="A100" s="3545"/>
      <c r="B100" s="1843" t="s">
        <v>2623</v>
      </c>
      <c r="C100" s="1828">
        <v>1</v>
      </c>
      <c r="D100" s="126" t="s">
        <v>162</v>
      </c>
      <c r="E100" s="1827">
        <v>0.18</v>
      </c>
      <c r="F100" s="1828">
        <v>1</v>
      </c>
      <c r="G100" s="127">
        <v>0.18</v>
      </c>
      <c r="H100" s="1035"/>
      <c r="I100" s="1035"/>
      <c r="J100" s="127">
        <v>1</v>
      </c>
      <c r="K100" s="127">
        <v>0.18</v>
      </c>
      <c r="L100" s="3563"/>
    </row>
    <row r="101" spans="1:12" ht="15.75">
      <c r="A101" s="1824">
        <v>6</v>
      </c>
      <c r="B101" s="1843" t="s">
        <v>2624</v>
      </c>
      <c r="C101" s="1828">
        <v>39.5</v>
      </c>
      <c r="D101" s="126" t="s">
        <v>2657</v>
      </c>
      <c r="E101" s="1827">
        <v>19.75</v>
      </c>
      <c r="F101" s="1839"/>
      <c r="G101" s="1845"/>
      <c r="H101" s="1845"/>
      <c r="I101" s="1845"/>
      <c r="J101" s="1035"/>
      <c r="K101" s="1035"/>
      <c r="L101" s="3563"/>
    </row>
    <row r="102" spans="1:12" ht="15.75">
      <c r="A102" s="1824">
        <v>7</v>
      </c>
      <c r="B102" s="1843" t="s">
        <v>2626</v>
      </c>
      <c r="C102" s="1828">
        <v>39.5</v>
      </c>
      <c r="D102" s="126" t="s">
        <v>2657</v>
      </c>
      <c r="E102" s="1827">
        <v>23.7</v>
      </c>
      <c r="F102" s="1839"/>
      <c r="G102" s="1845"/>
      <c r="H102" s="1845"/>
      <c r="I102" s="1845"/>
      <c r="J102" s="1035"/>
      <c r="K102" s="1035"/>
      <c r="L102" s="3563"/>
    </row>
    <row r="103" spans="1:12" ht="15.75">
      <c r="A103" s="1824">
        <v>8</v>
      </c>
      <c r="B103" s="1843" t="s">
        <v>2627</v>
      </c>
      <c r="C103" s="1828">
        <v>39.5</v>
      </c>
      <c r="D103" s="126" t="s">
        <v>2657</v>
      </c>
      <c r="E103" s="1827">
        <v>29.63</v>
      </c>
      <c r="F103" s="1839"/>
      <c r="G103" s="1845"/>
      <c r="H103" s="1845"/>
      <c r="I103" s="1845"/>
      <c r="J103" s="1035"/>
      <c r="K103" s="1035"/>
      <c r="L103" s="3563"/>
    </row>
    <row r="104" spans="1:12" ht="15.75">
      <c r="A104" s="1824">
        <v>9</v>
      </c>
      <c r="B104" s="1843" t="s">
        <v>2628</v>
      </c>
      <c r="C104" s="1828">
        <v>39.5</v>
      </c>
      <c r="D104" s="126" t="s">
        <v>2657</v>
      </c>
      <c r="E104" s="1827">
        <v>35.549999999999997</v>
      </c>
      <c r="F104" s="1839"/>
      <c r="G104" s="1845"/>
      <c r="H104" s="1845"/>
      <c r="I104" s="1845"/>
      <c r="J104" s="1035"/>
      <c r="K104" s="1035"/>
      <c r="L104" s="3563"/>
    </row>
    <row r="105" spans="1:12" ht="15.75">
      <c r="A105" s="1824">
        <v>10</v>
      </c>
      <c r="B105" s="1843" t="s">
        <v>2629</v>
      </c>
      <c r="C105" s="1828">
        <v>39.5</v>
      </c>
      <c r="D105" s="126" t="s">
        <v>2657</v>
      </c>
      <c r="E105" s="1827">
        <v>47.4</v>
      </c>
      <c r="F105" s="1839"/>
      <c r="G105" s="1845"/>
      <c r="H105" s="1845"/>
      <c r="I105" s="1845"/>
      <c r="J105" s="1035"/>
      <c r="K105" s="1035"/>
      <c r="L105" s="3563"/>
    </row>
    <row r="106" spans="1:12" ht="18">
      <c r="A106" s="1824">
        <v>11</v>
      </c>
      <c r="B106" s="1843" t="s">
        <v>2658</v>
      </c>
      <c r="C106" s="1828">
        <v>1364.3</v>
      </c>
      <c r="D106" s="126" t="s">
        <v>2659</v>
      </c>
      <c r="E106" s="1827">
        <v>-11.6</v>
      </c>
      <c r="F106" s="1839"/>
      <c r="G106" s="127">
        <v>-11.6</v>
      </c>
      <c r="H106" s="1845"/>
      <c r="I106" s="1845"/>
      <c r="J106" s="1035"/>
      <c r="K106" s="127">
        <v>-11.6</v>
      </c>
      <c r="L106" s="3563"/>
    </row>
    <row r="107" spans="1:12" ht="15.75">
      <c r="A107" s="3542" t="s">
        <v>2632</v>
      </c>
      <c r="B107" s="3543"/>
      <c r="C107" s="1861"/>
      <c r="D107" s="1512"/>
      <c r="E107" s="1760">
        <v>3058.46</v>
      </c>
      <c r="F107" s="1512"/>
      <c r="G107" s="1512">
        <v>773.8399999999998</v>
      </c>
      <c r="H107" s="1512"/>
      <c r="I107" s="1512">
        <v>0</v>
      </c>
      <c r="J107" s="1512"/>
      <c r="K107" s="1512">
        <v>773.8399999999998</v>
      </c>
      <c r="L107" s="3563"/>
    </row>
    <row r="108" spans="1:12" ht="15.75">
      <c r="A108" s="3549" t="s">
        <v>2633</v>
      </c>
      <c r="B108" s="3550"/>
      <c r="C108" s="1732"/>
      <c r="D108" s="1763"/>
      <c r="E108" s="1509"/>
      <c r="F108" s="1732"/>
      <c r="G108" s="1438"/>
      <c r="H108" s="1438"/>
      <c r="I108" s="1438"/>
      <c r="J108" s="1438"/>
      <c r="K108" s="1732"/>
      <c r="L108" s="3563"/>
    </row>
    <row r="109" spans="1:12" ht="31.5">
      <c r="A109" s="1073">
        <v>1</v>
      </c>
      <c r="B109" s="1862" t="s">
        <v>2660</v>
      </c>
      <c r="C109" s="1648">
        <v>787.5</v>
      </c>
      <c r="D109" s="1763" t="s">
        <v>2631</v>
      </c>
      <c r="E109" s="1509">
        <v>24.45</v>
      </c>
      <c r="F109" s="1438"/>
      <c r="G109" s="1438"/>
      <c r="H109" s="1438"/>
      <c r="I109" s="1438"/>
      <c r="J109" s="1438"/>
      <c r="K109" s="1438"/>
      <c r="L109" s="3563"/>
    </row>
    <row r="110" spans="1:12" ht="15.75">
      <c r="A110" s="3542" t="s">
        <v>2637</v>
      </c>
      <c r="B110" s="3543"/>
      <c r="C110" s="1861"/>
      <c r="D110" s="1512"/>
      <c r="E110" s="1760">
        <v>24.45</v>
      </c>
      <c r="F110" s="1512"/>
      <c r="G110" s="1512">
        <v>0</v>
      </c>
      <c r="H110" s="1512"/>
      <c r="I110" s="1512">
        <v>0</v>
      </c>
      <c r="J110" s="1512"/>
      <c r="K110" s="1512">
        <v>0</v>
      </c>
      <c r="L110" s="3563"/>
    </row>
    <row r="111" spans="1:12" ht="15.75">
      <c r="A111" s="3542" t="s">
        <v>2638</v>
      </c>
      <c r="B111" s="3543"/>
      <c r="C111" s="1861"/>
      <c r="D111" s="1512"/>
      <c r="E111" s="1760">
        <v>3082.91</v>
      </c>
      <c r="F111" s="1512"/>
      <c r="G111" s="1512">
        <v>773.8399999999998</v>
      </c>
      <c r="H111" s="1512"/>
      <c r="I111" s="1726">
        <v>0</v>
      </c>
      <c r="J111" s="1510">
        <v>0.27500000000000002</v>
      </c>
      <c r="K111" s="1512">
        <v>773.8399999999998</v>
      </c>
      <c r="L111" s="3563"/>
    </row>
    <row r="112" spans="1:12">
      <c r="B112" s="1863"/>
    </row>
    <row r="114" spans="1:12" ht="15.75">
      <c r="A114" s="3559" t="s">
        <v>2639</v>
      </c>
      <c r="B114" s="3559"/>
      <c r="C114" s="3559"/>
      <c r="D114" s="3559"/>
      <c r="E114" s="3559"/>
      <c r="F114" s="3559"/>
      <c r="G114" s="3559"/>
      <c r="H114" s="3559"/>
      <c r="I114" s="3559"/>
      <c r="J114" s="3559"/>
      <c r="K114" s="3559"/>
      <c r="L114" s="3559"/>
    </row>
    <row r="115" spans="1:12">
      <c r="A115" s="3560" t="s">
        <v>2661</v>
      </c>
      <c r="B115" s="3560"/>
      <c r="C115" s="3560"/>
      <c r="D115" s="3560"/>
      <c r="E115" s="3560"/>
      <c r="F115" s="3560"/>
      <c r="G115" s="3560"/>
      <c r="H115" s="3560"/>
      <c r="I115" s="780"/>
      <c r="J115" s="780"/>
      <c r="K115" s="780"/>
      <c r="L115" s="780"/>
    </row>
    <row r="116" spans="1:12">
      <c r="A116" s="1169" t="s">
        <v>2582</v>
      </c>
      <c r="B116" s="1169"/>
      <c r="C116" s="1169"/>
      <c r="D116" s="1169"/>
      <c r="E116" s="1169"/>
      <c r="F116" s="1169"/>
      <c r="G116" s="1169"/>
      <c r="H116" s="1169"/>
      <c r="I116" s="780"/>
      <c r="J116" s="780"/>
      <c r="K116" s="780"/>
      <c r="L116" s="780"/>
    </row>
    <row r="117" spans="1:12">
      <c r="A117" s="3561" t="s">
        <v>2662</v>
      </c>
      <c r="B117" s="3561"/>
      <c r="C117" s="3561"/>
      <c r="D117" s="3561"/>
      <c r="E117" s="3561"/>
      <c r="F117" s="3561"/>
      <c r="G117" s="3561"/>
      <c r="H117" s="3561"/>
      <c r="I117" s="780"/>
      <c r="J117" s="780"/>
      <c r="K117" s="780"/>
      <c r="L117" s="780"/>
    </row>
    <row r="118" spans="1:12">
      <c r="A118" s="3561" t="s">
        <v>2663</v>
      </c>
      <c r="B118" s="3561"/>
      <c r="C118" s="3561"/>
      <c r="D118" s="3561"/>
      <c r="E118" s="3561"/>
      <c r="F118" s="3561"/>
      <c r="G118" s="3561"/>
      <c r="H118" s="3561"/>
      <c r="I118" s="780"/>
      <c r="J118" s="780"/>
      <c r="K118" s="780"/>
      <c r="L118" s="780"/>
    </row>
    <row r="119" spans="1:12">
      <c r="A119" s="3562" t="s">
        <v>2664</v>
      </c>
      <c r="B119" s="3562"/>
      <c r="C119" s="3562"/>
      <c r="D119" s="3562"/>
      <c r="E119" s="3562"/>
      <c r="F119" s="3562"/>
      <c r="G119" s="3562"/>
      <c r="H119" s="3562"/>
      <c r="I119" s="780"/>
      <c r="J119" s="780"/>
      <c r="K119" s="780"/>
      <c r="L119" s="780"/>
    </row>
    <row r="120" spans="1:12">
      <c r="A120" s="780"/>
      <c r="B120" s="780"/>
      <c r="C120" s="780"/>
      <c r="D120" s="780"/>
      <c r="E120" s="780"/>
      <c r="F120" s="780"/>
      <c r="G120" s="780"/>
      <c r="H120" s="780"/>
      <c r="I120" s="780"/>
      <c r="J120" s="780"/>
      <c r="K120" s="780"/>
      <c r="L120" s="780"/>
    </row>
    <row r="121" spans="1:12" ht="27" customHeight="1">
      <c r="A121" s="3551" t="s">
        <v>484</v>
      </c>
      <c r="B121" s="3553" t="s">
        <v>2586</v>
      </c>
      <c r="C121" s="3555" t="s">
        <v>917</v>
      </c>
      <c r="D121" s="3555"/>
      <c r="E121" s="3556"/>
      <c r="F121" s="3557" t="s">
        <v>2587</v>
      </c>
      <c r="G121" s="3558"/>
      <c r="H121" s="3557" t="s">
        <v>2588</v>
      </c>
      <c r="I121" s="3558"/>
      <c r="J121" s="3557" t="s">
        <v>2589</v>
      </c>
      <c r="K121" s="3558"/>
      <c r="L121" s="3535" t="s">
        <v>12</v>
      </c>
    </row>
    <row r="122" spans="1:12" ht="36">
      <c r="A122" s="3552"/>
      <c r="B122" s="3554"/>
      <c r="C122" s="1649" t="s">
        <v>2590</v>
      </c>
      <c r="D122" s="1800" t="s">
        <v>5</v>
      </c>
      <c r="E122" s="1701" t="s">
        <v>2591</v>
      </c>
      <c r="F122" s="1701" t="s">
        <v>2592</v>
      </c>
      <c r="G122" s="1701" t="s">
        <v>2593</v>
      </c>
      <c r="H122" s="1701" t="s">
        <v>2592</v>
      </c>
      <c r="I122" s="1701" t="s">
        <v>2593</v>
      </c>
      <c r="J122" s="1701" t="s">
        <v>2592</v>
      </c>
      <c r="K122" s="1701" t="s">
        <v>2593</v>
      </c>
      <c r="L122" s="3536"/>
    </row>
    <row r="123" spans="1:12" ht="15.75">
      <c r="A123" s="1824">
        <v>1</v>
      </c>
      <c r="B123" s="1825" t="s">
        <v>153</v>
      </c>
      <c r="C123" s="1826">
        <v>11.84</v>
      </c>
      <c r="D123" s="126" t="s">
        <v>17</v>
      </c>
      <c r="E123" s="1864">
        <v>79.92</v>
      </c>
      <c r="F123" s="1035">
        <v>11.84</v>
      </c>
      <c r="G123" s="127">
        <v>73.13</v>
      </c>
      <c r="H123" s="1035"/>
      <c r="I123" s="1035"/>
      <c r="J123" s="127">
        <v>11.84</v>
      </c>
      <c r="K123" s="127">
        <v>73.13</v>
      </c>
      <c r="L123" s="3537" t="s">
        <v>2665</v>
      </c>
    </row>
    <row r="124" spans="1:12" ht="15.75">
      <c r="A124" s="1824">
        <v>2</v>
      </c>
      <c r="B124" s="1825" t="s">
        <v>2463</v>
      </c>
      <c r="C124" s="1828">
        <v>11840</v>
      </c>
      <c r="D124" s="126" t="s">
        <v>92</v>
      </c>
      <c r="E124" s="1864">
        <v>13.25</v>
      </c>
      <c r="F124" s="1829">
        <v>11840</v>
      </c>
      <c r="G124" s="127">
        <v>11.18</v>
      </c>
      <c r="H124" s="1035"/>
      <c r="I124" s="1035"/>
      <c r="J124" s="1829">
        <v>11840</v>
      </c>
      <c r="K124" s="127">
        <v>11.18</v>
      </c>
      <c r="L124" s="3538"/>
    </row>
    <row r="125" spans="1:12" ht="15.75">
      <c r="A125" s="3545">
        <v>3</v>
      </c>
      <c r="B125" s="1830" t="s">
        <v>2594</v>
      </c>
      <c r="C125" s="1831"/>
      <c r="D125" s="1832"/>
      <c r="E125" s="1865"/>
      <c r="F125" s="1866"/>
      <c r="G125" s="1867"/>
      <c r="H125" s="1834"/>
      <c r="I125" s="1834"/>
      <c r="J125" s="1829"/>
      <c r="K125" s="1835"/>
      <c r="L125" s="3538"/>
    </row>
    <row r="126" spans="1:12" ht="15.75">
      <c r="A126" s="3545"/>
      <c r="B126" s="1836" t="s">
        <v>2595</v>
      </c>
      <c r="C126" s="1828">
        <v>380</v>
      </c>
      <c r="D126" s="1832" t="s">
        <v>92</v>
      </c>
      <c r="E126" s="1868">
        <v>180.37</v>
      </c>
      <c r="F126" s="1829">
        <v>380</v>
      </c>
      <c r="G126" s="127">
        <v>180.37</v>
      </c>
      <c r="H126" s="1035"/>
      <c r="I126" s="1035"/>
      <c r="J126" s="1829">
        <v>380</v>
      </c>
      <c r="K126" s="127">
        <v>180.37</v>
      </c>
      <c r="L126" s="3538"/>
    </row>
    <row r="127" spans="1:12" ht="15.75">
      <c r="A127" s="3545"/>
      <c r="B127" s="1836" t="s">
        <v>2666</v>
      </c>
      <c r="C127" s="1832">
        <v>23</v>
      </c>
      <c r="D127" s="1832" t="s">
        <v>246</v>
      </c>
      <c r="E127" s="1868">
        <v>150.28</v>
      </c>
      <c r="F127" s="1829">
        <v>23</v>
      </c>
      <c r="G127" s="127">
        <v>150.19999999999999</v>
      </c>
      <c r="H127" s="1035"/>
      <c r="I127" s="1035"/>
      <c r="J127" s="1829">
        <v>23</v>
      </c>
      <c r="K127" s="127">
        <v>150.19999999999999</v>
      </c>
      <c r="L127" s="3538"/>
    </row>
    <row r="128" spans="1:12" ht="15.75">
      <c r="A128" s="3545"/>
      <c r="B128" s="1836" t="s">
        <v>2667</v>
      </c>
      <c r="C128" s="1832">
        <v>1</v>
      </c>
      <c r="D128" s="1832" t="s">
        <v>246</v>
      </c>
      <c r="E128" s="1868">
        <v>16.059999999999999</v>
      </c>
      <c r="F128" s="1829">
        <v>1</v>
      </c>
      <c r="G128" s="127">
        <v>16.03</v>
      </c>
      <c r="H128" s="1035"/>
      <c r="I128" s="1035"/>
      <c r="J128" s="1829">
        <v>1</v>
      </c>
      <c r="K128" s="127">
        <v>16.03</v>
      </c>
      <c r="L128" s="3538"/>
    </row>
    <row r="129" spans="1:12" ht="15.75">
      <c r="A129" s="3545"/>
      <c r="B129" s="1836" t="s">
        <v>2668</v>
      </c>
      <c r="C129" s="1828">
        <v>1900</v>
      </c>
      <c r="D129" s="1832" t="s">
        <v>92</v>
      </c>
      <c r="E129" s="1868">
        <v>53.54</v>
      </c>
      <c r="F129" s="1829">
        <v>1800</v>
      </c>
      <c r="G129" s="127">
        <v>52.87</v>
      </c>
      <c r="H129" s="1035"/>
      <c r="I129" s="1035"/>
      <c r="J129" s="1829">
        <v>1800</v>
      </c>
      <c r="K129" s="127">
        <v>52.87</v>
      </c>
      <c r="L129" s="3538"/>
    </row>
    <row r="130" spans="1:12" ht="15.75">
      <c r="A130" s="3545"/>
      <c r="B130" s="1836" t="s">
        <v>2669</v>
      </c>
      <c r="C130" s="1832">
        <v>560</v>
      </c>
      <c r="D130" s="1832" t="s">
        <v>246</v>
      </c>
      <c r="E130" s="1868">
        <v>17.64</v>
      </c>
      <c r="F130" s="1826"/>
      <c r="G130" s="1867"/>
      <c r="H130" s="1840"/>
      <c r="I130" s="1834"/>
      <c r="J130" s="1035"/>
      <c r="K130" s="1835"/>
      <c r="L130" s="3538"/>
    </row>
    <row r="131" spans="1:12" ht="15.75">
      <c r="A131" s="3545">
        <v>4</v>
      </c>
      <c r="B131" s="1841" t="s">
        <v>2599</v>
      </c>
      <c r="C131" s="1842"/>
      <c r="D131" s="1832"/>
      <c r="E131" s="1865"/>
      <c r="F131" s="1867"/>
      <c r="G131" s="1867"/>
      <c r="H131" s="1834"/>
      <c r="I131" s="1834"/>
      <c r="J131" s="1035"/>
      <c r="K131" s="1835"/>
      <c r="L131" s="3538"/>
    </row>
    <row r="132" spans="1:12" ht="15.75">
      <c r="A132" s="3545"/>
      <c r="B132" s="1869" t="s">
        <v>2649</v>
      </c>
      <c r="C132" s="1826">
        <v>1</v>
      </c>
      <c r="D132" s="126" t="s">
        <v>17</v>
      </c>
      <c r="E132" s="1868">
        <v>1.07</v>
      </c>
      <c r="F132" s="1035">
        <v>1</v>
      </c>
      <c r="G132" s="127">
        <v>0.87</v>
      </c>
      <c r="H132" s="1846"/>
      <c r="I132" s="1845"/>
      <c r="J132" s="1829">
        <v>1</v>
      </c>
      <c r="K132" s="127">
        <v>0.87</v>
      </c>
      <c r="L132" s="3538"/>
    </row>
    <row r="133" spans="1:12" ht="15.75">
      <c r="A133" s="3545"/>
      <c r="B133" s="1869" t="s">
        <v>2650</v>
      </c>
      <c r="C133" s="1826">
        <v>5.78</v>
      </c>
      <c r="D133" s="126" t="s">
        <v>17</v>
      </c>
      <c r="E133" s="1868">
        <v>4.1500000000000004</v>
      </c>
      <c r="F133" s="1035">
        <v>5.78</v>
      </c>
      <c r="G133" s="127">
        <v>2.0499999999999998</v>
      </c>
      <c r="H133" s="1846"/>
      <c r="I133" s="1845"/>
      <c r="J133" s="127">
        <v>5.78</v>
      </c>
      <c r="K133" s="127">
        <v>2.0499999999999998</v>
      </c>
      <c r="L133" s="3538"/>
    </row>
    <row r="134" spans="1:12" ht="15.75">
      <c r="A134" s="3545"/>
      <c r="B134" s="1869" t="s">
        <v>2670</v>
      </c>
      <c r="C134" s="1826">
        <v>9.34</v>
      </c>
      <c r="D134" s="126" t="s">
        <v>17</v>
      </c>
      <c r="E134" s="1868">
        <v>149.86000000000001</v>
      </c>
      <c r="F134" s="1035">
        <v>7.2</v>
      </c>
      <c r="G134" s="127">
        <v>48.12</v>
      </c>
      <c r="H134" s="1846"/>
      <c r="I134" s="1845"/>
      <c r="J134" s="127">
        <v>7.2</v>
      </c>
      <c r="K134" s="127">
        <v>48.12</v>
      </c>
      <c r="L134" s="3538"/>
    </row>
    <row r="135" spans="1:12" ht="15.75">
      <c r="A135" s="3545"/>
      <c r="B135" s="1869" t="s">
        <v>2671</v>
      </c>
      <c r="C135" s="1826">
        <v>9.34</v>
      </c>
      <c r="D135" s="126" t="s">
        <v>17</v>
      </c>
      <c r="E135" s="1868">
        <v>35.979999999999997</v>
      </c>
      <c r="F135" s="1035"/>
      <c r="G135" s="1035"/>
      <c r="H135" s="1846"/>
      <c r="I135" s="1845"/>
      <c r="J135" s="1035"/>
      <c r="K135" s="127"/>
      <c r="L135" s="3538"/>
    </row>
    <row r="136" spans="1:12" ht="15.75">
      <c r="A136" s="3545"/>
      <c r="B136" s="1869" t="s">
        <v>2672</v>
      </c>
      <c r="C136" s="1826">
        <v>9.34</v>
      </c>
      <c r="D136" s="126" t="s">
        <v>17</v>
      </c>
      <c r="E136" s="1868">
        <v>20.11</v>
      </c>
      <c r="F136" s="1035"/>
      <c r="G136" s="1035"/>
      <c r="H136" s="1846"/>
      <c r="I136" s="1845"/>
      <c r="J136" s="1035"/>
      <c r="K136" s="127"/>
      <c r="L136" s="3538"/>
    </row>
    <row r="137" spans="1:12" ht="15.75">
      <c r="A137" s="3545"/>
      <c r="B137" s="1869" t="s">
        <v>2673</v>
      </c>
      <c r="C137" s="1826">
        <v>9.34</v>
      </c>
      <c r="D137" s="126" t="s">
        <v>17</v>
      </c>
      <c r="E137" s="1868">
        <v>151.63999999999999</v>
      </c>
      <c r="F137" s="1035"/>
      <c r="G137" s="1035"/>
      <c r="H137" s="1847"/>
      <c r="I137" s="1848"/>
      <c r="J137" s="1035"/>
      <c r="K137" s="127"/>
      <c r="L137" s="3538"/>
    </row>
    <row r="138" spans="1:12" ht="15.75">
      <c r="A138" s="3545"/>
      <c r="B138" s="1869" t="s">
        <v>2674</v>
      </c>
      <c r="C138" s="1826">
        <v>11.555</v>
      </c>
      <c r="D138" s="126" t="s">
        <v>17</v>
      </c>
      <c r="E138" s="1868">
        <v>24.89</v>
      </c>
      <c r="F138" s="1035"/>
      <c r="G138" s="1035"/>
      <c r="H138" s="1847"/>
      <c r="I138" s="1845"/>
      <c r="J138" s="1035"/>
      <c r="K138" s="127"/>
      <c r="L138" s="3538"/>
    </row>
    <row r="139" spans="1:12" ht="15.75">
      <c r="A139" s="3545"/>
      <c r="B139" s="1869" t="s">
        <v>2675</v>
      </c>
      <c r="C139" s="1826">
        <v>0.28499999999999998</v>
      </c>
      <c r="D139" s="126" t="s">
        <v>17</v>
      </c>
      <c r="E139" s="1868">
        <v>10.34</v>
      </c>
      <c r="F139" s="1035"/>
      <c r="G139" s="1035"/>
      <c r="H139" s="1847"/>
      <c r="I139" s="1845"/>
      <c r="J139" s="1035"/>
      <c r="K139" s="127"/>
      <c r="L139" s="3538"/>
    </row>
    <row r="140" spans="1:12" ht="15.75">
      <c r="A140" s="3546">
        <v>5</v>
      </c>
      <c r="B140" s="1841" t="s">
        <v>2604</v>
      </c>
      <c r="C140" s="1849"/>
      <c r="D140" s="126"/>
      <c r="E140" s="1864"/>
      <c r="F140" s="1870"/>
      <c r="G140" s="1870"/>
      <c r="H140" s="1847"/>
      <c r="I140" s="1848"/>
      <c r="J140" s="1035"/>
      <c r="K140" s="1871"/>
      <c r="L140" s="3538"/>
    </row>
    <row r="141" spans="1:12" ht="15.75">
      <c r="A141" s="3547"/>
      <c r="B141" s="1869" t="s">
        <v>2605</v>
      </c>
      <c r="C141" s="1839">
        <v>3</v>
      </c>
      <c r="D141" s="126" t="s">
        <v>1719</v>
      </c>
      <c r="E141" s="1864">
        <v>0.19</v>
      </c>
      <c r="F141" s="1035"/>
      <c r="G141" s="1035"/>
      <c r="H141" s="1850"/>
      <c r="I141" s="1850"/>
      <c r="J141" s="1035"/>
      <c r="K141" s="1828"/>
      <c r="L141" s="3538"/>
    </row>
    <row r="142" spans="1:12" ht="15.75">
      <c r="A142" s="3547"/>
      <c r="B142" s="1869" t="s">
        <v>2606</v>
      </c>
      <c r="C142" s="1839">
        <v>10</v>
      </c>
      <c r="D142" s="126" t="s">
        <v>246</v>
      </c>
      <c r="E142" s="1864">
        <v>0.37</v>
      </c>
      <c r="F142" s="1035"/>
      <c r="G142" s="1035"/>
      <c r="H142" s="1851"/>
      <c r="I142" s="1851"/>
      <c r="J142" s="1035"/>
      <c r="K142" s="1828"/>
      <c r="L142" s="3538"/>
    </row>
    <row r="143" spans="1:12" ht="15.75">
      <c r="A143" s="3547"/>
      <c r="B143" s="1869" t="s">
        <v>2607</v>
      </c>
      <c r="C143" s="1839">
        <v>47</v>
      </c>
      <c r="D143" s="126" t="s">
        <v>246</v>
      </c>
      <c r="E143" s="1864">
        <v>0.31</v>
      </c>
      <c r="F143" s="1035"/>
      <c r="G143" s="1035"/>
      <c r="H143" s="1845"/>
      <c r="I143" s="1845"/>
      <c r="J143" s="1035"/>
      <c r="K143" s="1828"/>
      <c r="L143" s="3538"/>
    </row>
    <row r="144" spans="1:12" ht="15.75">
      <c r="A144" s="3547"/>
      <c r="B144" s="1872" t="s">
        <v>2608</v>
      </c>
      <c r="C144" s="1839">
        <v>118</v>
      </c>
      <c r="D144" s="126" t="s">
        <v>246</v>
      </c>
      <c r="E144" s="1864">
        <v>0.97</v>
      </c>
      <c r="F144" s="1870"/>
      <c r="G144" s="1035"/>
      <c r="H144" s="1845"/>
      <c r="I144" s="1845"/>
      <c r="J144" s="1035"/>
      <c r="K144" s="1828"/>
      <c r="L144" s="3538"/>
    </row>
    <row r="145" spans="1:12" ht="15.75">
      <c r="A145" s="3547"/>
      <c r="B145" s="1869" t="s">
        <v>2676</v>
      </c>
      <c r="C145" s="1839">
        <v>119</v>
      </c>
      <c r="D145" s="126" t="s">
        <v>246</v>
      </c>
      <c r="E145" s="1864">
        <v>0.03</v>
      </c>
      <c r="F145" s="1870"/>
      <c r="G145" s="1035"/>
      <c r="H145" s="1845"/>
      <c r="I145" s="1845"/>
      <c r="J145" s="1035"/>
      <c r="K145" s="1828"/>
      <c r="L145" s="3538"/>
    </row>
    <row r="146" spans="1:12" ht="15.75">
      <c r="A146" s="3548"/>
      <c r="B146" s="1869" t="s">
        <v>2610</v>
      </c>
      <c r="C146" s="1839">
        <v>2</v>
      </c>
      <c r="D146" s="126" t="s">
        <v>246</v>
      </c>
      <c r="E146" s="1864">
        <v>0.09</v>
      </c>
      <c r="F146" s="1870"/>
      <c r="G146" s="1035"/>
      <c r="H146" s="1845"/>
      <c r="I146" s="1845"/>
      <c r="J146" s="1035"/>
      <c r="K146" s="1828"/>
      <c r="L146" s="3539"/>
    </row>
    <row r="147" spans="1:12" ht="15.75">
      <c r="A147" s="3546">
        <v>5</v>
      </c>
      <c r="B147" s="1872" t="s">
        <v>2611</v>
      </c>
      <c r="C147" s="1853">
        <v>125</v>
      </c>
      <c r="D147" s="1854" t="s">
        <v>246</v>
      </c>
      <c r="E147" s="1873">
        <v>5.66</v>
      </c>
      <c r="F147" s="1874"/>
      <c r="G147" s="1858"/>
      <c r="H147" s="1857"/>
      <c r="I147" s="1857"/>
      <c r="J147" s="1858"/>
      <c r="K147" s="1875"/>
      <c r="L147" s="3537" t="s">
        <v>2665</v>
      </c>
    </row>
    <row r="148" spans="1:12" ht="15.75">
      <c r="A148" s="3547"/>
      <c r="B148" s="1869" t="s">
        <v>2612</v>
      </c>
      <c r="C148" s="1839">
        <v>1</v>
      </c>
      <c r="D148" s="126" t="s">
        <v>246</v>
      </c>
      <c r="E148" s="1864">
        <v>0.05</v>
      </c>
      <c r="F148" s="1870"/>
      <c r="G148" s="1035"/>
      <c r="H148" s="1845"/>
      <c r="I148" s="1845"/>
      <c r="J148" s="1035"/>
      <c r="K148" s="1828"/>
      <c r="L148" s="3538"/>
    </row>
    <row r="149" spans="1:12" ht="15.75">
      <c r="A149" s="3547"/>
      <c r="B149" s="1869" t="s">
        <v>2613</v>
      </c>
      <c r="C149" s="1839">
        <v>2</v>
      </c>
      <c r="D149" s="126" t="s">
        <v>246</v>
      </c>
      <c r="E149" s="1864">
        <v>0.09</v>
      </c>
      <c r="F149" s="1826"/>
      <c r="G149" s="1035"/>
      <c r="H149" s="1845"/>
      <c r="I149" s="1845"/>
      <c r="J149" s="1035"/>
      <c r="K149" s="1828"/>
      <c r="L149" s="3538"/>
    </row>
    <row r="150" spans="1:12" ht="15.75">
      <c r="A150" s="3547"/>
      <c r="B150" s="1869" t="s">
        <v>2614</v>
      </c>
      <c r="C150" s="1839">
        <v>2</v>
      </c>
      <c r="D150" s="126" t="s">
        <v>246</v>
      </c>
      <c r="E150" s="1864">
        <v>0.09</v>
      </c>
      <c r="F150" s="1826"/>
      <c r="G150" s="1035"/>
      <c r="H150" s="1845"/>
      <c r="I150" s="1845"/>
      <c r="J150" s="1035"/>
      <c r="K150" s="1828"/>
      <c r="L150" s="3538"/>
    </row>
    <row r="151" spans="1:12" ht="15.75">
      <c r="A151" s="3547"/>
      <c r="B151" s="1869" t="s">
        <v>2615</v>
      </c>
      <c r="C151" s="1828">
        <v>1.62</v>
      </c>
      <c r="D151" s="126" t="s">
        <v>248</v>
      </c>
      <c r="E151" s="1864">
        <v>0.08</v>
      </c>
      <c r="F151" s="1826"/>
      <c r="G151" s="1035"/>
      <c r="H151" s="1845"/>
      <c r="I151" s="1845"/>
      <c r="J151" s="1035"/>
      <c r="K151" s="1828"/>
      <c r="L151" s="3538"/>
    </row>
    <row r="152" spans="1:12" ht="15.75">
      <c r="A152" s="3547"/>
      <c r="B152" s="1869" t="s">
        <v>2616</v>
      </c>
      <c r="C152" s="1828">
        <v>0.75</v>
      </c>
      <c r="D152" s="126" t="s">
        <v>248</v>
      </c>
      <c r="E152" s="1864">
        <v>0.04</v>
      </c>
      <c r="F152" s="1826"/>
      <c r="G152" s="1035"/>
      <c r="H152" s="1845"/>
      <c r="I152" s="1845"/>
      <c r="J152" s="1035"/>
      <c r="K152" s="1828"/>
      <c r="L152" s="3538"/>
    </row>
    <row r="153" spans="1:12" ht="15.75">
      <c r="A153" s="3547"/>
      <c r="B153" s="1869" t="s">
        <v>2617</v>
      </c>
      <c r="C153" s="1828">
        <v>1.62</v>
      </c>
      <c r="D153" s="126" t="s">
        <v>248</v>
      </c>
      <c r="E153" s="1864">
        <v>0.08</v>
      </c>
      <c r="F153" s="1826"/>
      <c r="G153" s="1035"/>
      <c r="H153" s="1845"/>
      <c r="I153" s="1845"/>
      <c r="J153" s="1035"/>
      <c r="K153" s="1828"/>
      <c r="L153" s="3538"/>
    </row>
    <row r="154" spans="1:12" ht="15.75">
      <c r="A154" s="3547"/>
      <c r="B154" s="1869" t="s">
        <v>2618</v>
      </c>
      <c r="C154" s="1828">
        <v>0.36</v>
      </c>
      <c r="D154" s="126" t="s">
        <v>248</v>
      </c>
      <c r="E154" s="1864">
        <v>0.02</v>
      </c>
      <c r="F154" s="1826"/>
      <c r="G154" s="1035"/>
      <c r="H154" s="1845"/>
      <c r="I154" s="1845"/>
      <c r="J154" s="1035"/>
      <c r="K154" s="1828"/>
      <c r="L154" s="3538"/>
    </row>
    <row r="155" spans="1:12" ht="15.75">
      <c r="A155" s="3547"/>
      <c r="B155" s="1869" t="s">
        <v>2619</v>
      </c>
      <c r="C155" s="1828">
        <v>3813.15</v>
      </c>
      <c r="D155" s="126" t="s">
        <v>248</v>
      </c>
      <c r="E155" s="1864">
        <v>7.66</v>
      </c>
      <c r="F155" s="1826"/>
      <c r="G155" s="1035"/>
      <c r="H155" s="1845"/>
      <c r="I155" s="1845"/>
      <c r="J155" s="1035"/>
      <c r="K155" s="1828"/>
      <c r="L155" s="3538"/>
    </row>
    <row r="156" spans="1:12" ht="15.75">
      <c r="A156" s="3547"/>
      <c r="B156" s="1869" t="s">
        <v>2620</v>
      </c>
      <c r="C156" s="1828">
        <v>6</v>
      </c>
      <c r="D156" s="126" t="s">
        <v>2621</v>
      </c>
      <c r="E156" s="1864">
        <v>0.52</v>
      </c>
      <c r="F156" s="1826"/>
      <c r="G156" s="1035"/>
      <c r="H156" s="1845"/>
      <c r="I156" s="1845"/>
      <c r="J156" s="1035"/>
      <c r="K156" s="1828"/>
      <c r="L156" s="3538"/>
    </row>
    <row r="157" spans="1:12" ht="15.75">
      <c r="A157" s="3547"/>
      <c r="B157" s="1869" t="s">
        <v>2622</v>
      </c>
      <c r="C157" s="1828">
        <v>2</v>
      </c>
      <c r="D157" s="126" t="s">
        <v>162</v>
      </c>
      <c r="E157" s="1864">
        <v>0.28999999999999998</v>
      </c>
      <c r="F157" s="1826">
        <v>1</v>
      </c>
      <c r="G157" s="127">
        <v>0.28999999999999998</v>
      </c>
      <c r="H157" s="1035"/>
      <c r="I157" s="1035"/>
      <c r="J157" s="1829">
        <v>1</v>
      </c>
      <c r="K157" s="127">
        <v>0.28999999999999998</v>
      </c>
      <c r="L157" s="3538"/>
    </row>
    <row r="158" spans="1:12" ht="15.75">
      <c r="A158" s="3548"/>
      <c r="B158" s="1869" t="s">
        <v>2623</v>
      </c>
      <c r="C158" s="1828">
        <v>1</v>
      </c>
      <c r="D158" s="126" t="s">
        <v>162</v>
      </c>
      <c r="E158" s="1864">
        <v>0.17</v>
      </c>
      <c r="F158" s="1826">
        <v>1</v>
      </c>
      <c r="G158" s="127">
        <v>0.17</v>
      </c>
      <c r="H158" s="1035"/>
      <c r="I158" s="1035"/>
      <c r="J158" s="1829">
        <v>1</v>
      </c>
      <c r="K158" s="127">
        <v>0.17</v>
      </c>
      <c r="L158" s="3538"/>
    </row>
    <row r="159" spans="1:12" ht="15.75">
      <c r="A159" s="1824">
        <v>6</v>
      </c>
      <c r="B159" s="1843" t="s">
        <v>2624</v>
      </c>
      <c r="C159" s="1828">
        <v>11.84</v>
      </c>
      <c r="D159" s="126" t="s">
        <v>2657</v>
      </c>
      <c r="E159" s="1864">
        <v>5.92</v>
      </c>
      <c r="F159" s="1826"/>
      <c r="G159" s="127"/>
      <c r="H159" s="1845"/>
      <c r="I159" s="1845"/>
      <c r="J159" s="1035"/>
      <c r="K159" s="1828"/>
      <c r="L159" s="3538"/>
    </row>
    <row r="160" spans="1:12" ht="15.75">
      <c r="A160" s="1824">
        <v>7</v>
      </c>
      <c r="B160" s="1843" t="s">
        <v>2626</v>
      </c>
      <c r="C160" s="1828">
        <v>11.84</v>
      </c>
      <c r="D160" s="126" t="s">
        <v>2657</v>
      </c>
      <c r="E160" s="1864">
        <v>7.1</v>
      </c>
      <c r="F160" s="1826"/>
      <c r="G160" s="127"/>
      <c r="H160" s="1845"/>
      <c r="I160" s="1845"/>
      <c r="J160" s="1035"/>
      <c r="K160" s="1828"/>
      <c r="L160" s="3538"/>
    </row>
    <row r="161" spans="1:14" ht="15.75">
      <c r="A161" s="1824">
        <v>8</v>
      </c>
      <c r="B161" s="1843" t="s">
        <v>2627</v>
      </c>
      <c r="C161" s="1828">
        <v>11.84</v>
      </c>
      <c r="D161" s="126" t="s">
        <v>2657</v>
      </c>
      <c r="E161" s="1864">
        <v>8.8800000000000008</v>
      </c>
      <c r="F161" s="1826"/>
      <c r="G161" s="127"/>
      <c r="H161" s="1845"/>
      <c r="I161" s="1845"/>
      <c r="J161" s="1035"/>
      <c r="K161" s="1828"/>
      <c r="L161" s="3538"/>
    </row>
    <row r="162" spans="1:14" ht="15.75">
      <c r="A162" s="1824">
        <v>9</v>
      </c>
      <c r="B162" s="1843" t="s">
        <v>2628</v>
      </c>
      <c r="C162" s="1828">
        <v>11.84</v>
      </c>
      <c r="D162" s="126" t="s">
        <v>2657</v>
      </c>
      <c r="E162" s="1864">
        <v>10.66</v>
      </c>
      <c r="F162" s="1826"/>
      <c r="G162" s="127"/>
      <c r="H162" s="1845"/>
      <c r="I162" s="1845"/>
      <c r="J162" s="1035"/>
      <c r="K162" s="1828"/>
      <c r="L162" s="3538"/>
    </row>
    <row r="163" spans="1:14" ht="15.75">
      <c r="A163" s="1824">
        <v>10</v>
      </c>
      <c r="B163" s="1843" t="s">
        <v>2629</v>
      </c>
      <c r="C163" s="1828">
        <v>11.84</v>
      </c>
      <c r="D163" s="126" t="s">
        <v>2657</v>
      </c>
      <c r="E163" s="1864">
        <v>14.21</v>
      </c>
      <c r="F163" s="1826"/>
      <c r="G163" s="127"/>
      <c r="H163" s="1845"/>
      <c r="I163" s="1845"/>
      <c r="J163" s="1035"/>
      <c r="K163" s="1828"/>
      <c r="L163" s="3538"/>
    </row>
    <row r="164" spans="1:14" ht="18">
      <c r="A164" s="1824">
        <v>11</v>
      </c>
      <c r="B164" s="1869" t="s">
        <v>2658</v>
      </c>
      <c r="C164" s="1828">
        <v>544.6</v>
      </c>
      <c r="D164" s="126" t="s">
        <v>2659</v>
      </c>
      <c r="E164" s="1864">
        <v>-4.63</v>
      </c>
      <c r="F164" s="1826"/>
      <c r="G164" s="127">
        <v>-4.63</v>
      </c>
      <c r="H164" s="1845"/>
      <c r="I164" s="1845"/>
      <c r="J164" s="1035"/>
      <c r="K164" s="127">
        <v>-4.63</v>
      </c>
      <c r="L164" s="3538"/>
    </row>
    <row r="165" spans="1:14" ht="15.75">
      <c r="A165" s="3542" t="s">
        <v>2632</v>
      </c>
      <c r="B165" s="3543"/>
      <c r="C165" s="1861"/>
      <c r="D165" s="1512"/>
      <c r="E165" s="1876">
        <v>967.95</v>
      </c>
      <c r="F165" s="1726"/>
      <c r="G165" s="1726">
        <v>530.64999999999986</v>
      </c>
      <c r="H165" s="1512"/>
      <c r="I165" s="1512">
        <v>0</v>
      </c>
      <c r="J165" s="1726"/>
      <c r="K165" s="1512">
        <v>530.64999999999986</v>
      </c>
      <c r="L165" s="3538"/>
    </row>
    <row r="166" spans="1:14" ht="15.75">
      <c r="A166" s="3549" t="s">
        <v>2633</v>
      </c>
      <c r="B166" s="3550"/>
      <c r="C166" s="1732"/>
      <c r="D166" s="1763"/>
      <c r="E166" s="1877"/>
      <c r="F166" s="1732"/>
      <c r="G166" s="1438"/>
      <c r="H166" s="1438"/>
      <c r="I166" s="1438"/>
      <c r="J166" s="1438"/>
      <c r="K166" s="1648"/>
      <c r="L166" s="3538"/>
    </row>
    <row r="167" spans="1:14" ht="15.75">
      <c r="A167" s="126">
        <v>1</v>
      </c>
      <c r="B167" s="1843" t="s">
        <v>2677</v>
      </c>
      <c r="C167" s="1826">
        <v>2.2149999999999999</v>
      </c>
      <c r="D167" s="126" t="s">
        <v>17</v>
      </c>
      <c r="E167" s="1864">
        <v>80.349999999999994</v>
      </c>
      <c r="F167" s="1826"/>
      <c r="G167" s="1035"/>
      <c r="H167" s="1845"/>
      <c r="I167" s="1845"/>
      <c r="J167" s="1035"/>
      <c r="K167" s="1828"/>
      <c r="L167" s="3538"/>
    </row>
    <row r="168" spans="1:14" ht="15.75">
      <c r="A168" s="126">
        <v>2</v>
      </c>
      <c r="B168" s="1843" t="s">
        <v>1281</v>
      </c>
      <c r="C168" s="1826">
        <v>1</v>
      </c>
      <c r="D168" s="126" t="s">
        <v>17</v>
      </c>
      <c r="E168" s="1864">
        <v>12.23</v>
      </c>
      <c r="F168" s="1826">
        <v>1.05</v>
      </c>
      <c r="G168" s="127">
        <v>17.05</v>
      </c>
      <c r="H168" s="1845"/>
      <c r="I168" s="1845"/>
      <c r="J168" s="127">
        <v>1.05</v>
      </c>
      <c r="K168" s="1828">
        <v>17.05</v>
      </c>
      <c r="L168" s="3538"/>
    </row>
    <row r="169" spans="1:14" ht="15.75">
      <c r="A169" s="126">
        <v>3</v>
      </c>
      <c r="B169" s="1843" t="s">
        <v>2678</v>
      </c>
      <c r="C169" s="1826">
        <v>1</v>
      </c>
      <c r="D169" s="126" t="s">
        <v>17</v>
      </c>
      <c r="E169" s="1864">
        <v>9.73</v>
      </c>
      <c r="F169" s="1826">
        <v>1.05</v>
      </c>
      <c r="G169" s="127">
        <v>12.43</v>
      </c>
      <c r="H169" s="1845"/>
      <c r="I169" s="1845"/>
      <c r="J169" s="127">
        <v>1.05</v>
      </c>
      <c r="K169" s="1828">
        <v>12.43</v>
      </c>
      <c r="L169" s="3538"/>
    </row>
    <row r="170" spans="1:14" ht="15.75">
      <c r="A170" s="3542" t="s">
        <v>2637</v>
      </c>
      <c r="B170" s="3543"/>
      <c r="C170" s="1861"/>
      <c r="D170" s="1512"/>
      <c r="E170" s="1876">
        <v>102.31</v>
      </c>
      <c r="F170" s="1726"/>
      <c r="G170" s="1512">
        <v>29.48</v>
      </c>
      <c r="H170" s="1512"/>
      <c r="I170" s="1512">
        <v>0</v>
      </c>
      <c r="J170" s="1726"/>
      <c r="K170" s="1512">
        <v>29.48</v>
      </c>
      <c r="L170" s="3538"/>
    </row>
    <row r="171" spans="1:14" ht="15.75">
      <c r="A171" s="3542" t="s">
        <v>2679</v>
      </c>
      <c r="B171" s="3543"/>
      <c r="C171" s="1861"/>
      <c r="D171" s="1512"/>
      <c r="E171" s="1876">
        <v>1070.26</v>
      </c>
      <c r="F171" s="1726"/>
      <c r="G171" s="1512">
        <v>560.12999999999988</v>
      </c>
      <c r="H171" s="1512"/>
      <c r="I171" s="1512">
        <v>0</v>
      </c>
      <c r="J171" s="1878">
        <v>0.56999999999999995</v>
      </c>
      <c r="K171" s="1512">
        <v>560.12999999999988</v>
      </c>
      <c r="L171" s="3539"/>
    </row>
    <row r="172" spans="1:14" ht="15.75">
      <c r="A172" s="1879"/>
      <c r="B172" s="1880"/>
      <c r="C172" s="1881"/>
      <c r="D172" s="1881"/>
      <c r="E172" s="1881"/>
      <c r="F172" s="1881"/>
      <c r="G172" s="1881"/>
      <c r="H172" s="1881"/>
      <c r="I172" s="1881"/>
      <c r="J172" s="1881"/>
      <c r="K172" s="1881"/>
      <c r="L172" s="1881"/>
    </row>
    <row r="173" spans="1:14" ht="30" customHeight="1">
      <c r="B173" s="835"/>
      <c r="C173" s="835"/>
      <c r="D173" s="835"/>
      <c r="E173" s="835"/>
      <c r="F173" s="835"/>
      <c r="G173" s="835"/>
      <c r="H173" s="835"/>
      <c r="I173" s="835"/>
      <c r="J173" s="835"/>
      <c r="K173" s="835"/>
      <c r="L173" s="835"/>
      <c r="M173" s="835"/>
      <c r="N173" s="835"/>
    </row>
    <row r="174" spans="1:14" ht="15.75" customHeight="1">
      <c r="B174" s="3533" t="s">
        <v>2500</v>
      </c>
      <c r="C174" s="3533"/>
      <c r="D174" s="3533"/>
      <c r="E174" s="3533"/>
      <c r="F174" s="3533"/>
      <c r="G174" s="3533"/>
      <c r="H174" s="3533"/>
      <c r="I174" s="3533"/>
      <c r="J174" s="3533"/>
      <c r="K174" s="3533"/>
      <c r="L174" s="1088"/>
      <c r="M174" s="1088"/>
      <c r="N174" s="1088"/>
    </row>
    <row r="175" spans="1:14" ht="19.5" customHeight="1" thickBot="1">
      <c r="B175" s="1882" t="s">
        <v>2681</v>
      </c>
      <c r="C175" s="1882"/>
      <c r="D175" s="1882"/>
      <c r="E175" s="1882"/>
      <c r="F175" s="1882"/>
      <c r="G175" s="1882"/>
      <c r="H175" s="1882"/>
      <c r="I175" s="1882"/>
      <c r="J175" s="1882"/>
      <c r="K175" s="1882"/>
      <c r="L175" s="1882"/>
      <c r="M175" s="1882"/>
      <c r="N175" s="1088"/>
    </row>
    <row r="176" spans="1:14" ht="30" customHeight="1" thickBot="1">
      <c r="A176" s="3481" t="s">
        <v>243</v>
      </c>
      <c r="B176" s="3481" t="s">
        <v>2682</v>
      </c>
      <c r="C176" s="3481" t="s">
        <v>2683</v>
      </c>
      <c r="D176" s="3483" t="s">
        <v>2461</v>
      </c>
      <c r="E176" s="3484"/>
      <c r="F176" s="3483" t="s">
        <v>553</v>
      </c>
      <c r="G176" s="3484"/>
      <c r="H176" s="3483" t="s">
        <v>554</v>
      </c>
      <c r="I176" s="3544"/>
      <c r="J176" s="3544"/>
      <c r="K176" s="3484"/>
      <c r="L176" s="3481" t="s">
        <v>2684</v>
      </c>
      <c r="M176" s="3481" t="s">
        <v>556</v>
      </c>
      <c r="N176" s="3481" t="s">
        <v>12</v>
      </c>
    </row>
    <row r="177" spans="1:14" ht="57.75" customHeight="1" thickBot="1">
      <c r="A177" s="3482"/>
      <c r="B177" s="3482"/>
      <c r="C177" s="3482"/>
      <c r="D177" s="1883" t="s">
        <v>2685</v>
      </c>
      <c r="E177" s="1883" t="s">
        <v>2686</v>
      </c>
      <c r="F177" s="1883" t="s">
        <v>2687</v>
      </c>
      <c r="G177" s="1883" t="s">
        <v>2688</v>
      </c>
      <c r="H177" s="3483" t="s">
        <v>2689</v>
      </c>
      <c r="I177" s="3484"/>
      <c r="J177" s="3483" t="s">
        <v>2690</v>
      </c>
      <c r="K177" s="3484"/>
      <c r="L177" s="3482"/>
      <c r="M177" s="3482"/>
      <c r="N177" s="3482"/>
    </row>
    <row r="178" spans="1:14" ht="15.75" thickBot="1">
      <c r="A178" s="1884">
        <v>1</v>
      </c>
      <c r="B178" s="1885">
        <v>2</v>
      </c>
      <c r="C178" s="1885">
        <v>3</v>
      </c>
      <c r="D178" s="1885">
        <v>4</v>
      </c>
      <c r="E178" s="1885">
        <v>5</v>
      </c>
      <c r="F178" s="1885">
        <v>6</v>
      </c>
      <c r="G178" s="1885">
        <v>7</v>
      </c>
      <c r="H178" s="3485">
        <v>8</v>
      </c>
      <c r="I178" s="3486"/>
      <c r="J178" s="3485">
        <v>9</v>
      </c>
      <c r="K178" s="3486"/>
      <c r="L178" s="1885">
        <v>10</v>
      </c>
      <c r="M178" s="1885">
        <v>11</v>
      </c>
      <c r="N178" s="1885">
        <v>12</v>
      </c>
    </row>
    <row r="179" spans="1:14" ht="115.5" thickBot="1">
      <c r="A179" s="1886">
        <v>1</v>
      </c>
      <c r="B179" s="1887" t="s">
        <v>2691</v>
      </c>
      <c r="C179" s="1887" t="s">
        <v>1963</v>
      </c>
      <c r="D179" s="1888">
        <v>5701</v>
      </c>
      <c r="E179" s="1889" t="s">
        <v>347</v>
      </c>
      <c r="F179" s="1890">
        <v>838</v>
      </c>
      <c r="G179" s="1890">
        <v>838</v>
      </c>
      <c r="H179" s="3540"/>
      <c r="I179" s="3541"/>
      <c r="J179" s="3540">
        <v>281.37</v>
      </c>
      <c r="K179" s="3541"/>
      <c r="L179" s="1890">
        <v>556.63</v>
      </c>
      <c r="M179" s="1888" t="s">
        <v>2692</v>
      </c>
      <c r="N179" s="1888" t="s">
        <v>2693</v>
      </c>
    </row>
    <row r="180" spans="1:14">
      <c r="B180" s="1891"/>
      <c r="C180" s="1891"/>
      <c r="D180" s="1891"/>
      <c r="E180" s="1891"/>
      <c r="F180" s="1891"/>
      <c r="G180" s="1891"/>
      <c r="H180" s="1891"/>
      <c r="I180" s="1891"/>
      <c r="J180" s="1891"/>
      <c r="K180" s="1891"/>
      <c r="L180" s="1891"/>
      <c r="M180" s="1891"/>
      <c r="N180" s="1892"/>
    </row>
    <row r="181" spans="1:14">
      <c r="B181" s="1892"/>
      <c r="C181" s="1892"/>
      <c r="D181" s="1892"/>
      <c r="E181" s="1892"/>
      <c r="F181" s="1892"/>
      <c r="G181" s="1892"/>
      <c r="H181" s="1892"/>
      <c r="I181" s="1892"/>
      <c r="J181" s="1892"/>
      <c r="K181" s="1892"/>
      <c r="L181" s="3492" t="s">
        <v>2680</v>
      </c>
      <c r="M181" s="3492"/>
      <c r="N181" s="3492"/>
    </row>
    <row r="182" spans="1:14">
      <c r="B182" s="3493" t="s">
        <v>2500</v>
      </c>
      <c r="C182" s="3493"/>
      <c r="D182" s="3493"/>
      <c r="E182" s="3493"/>
      <c r="F182" s="3493"/>
      <c r="G182" s="3493"/>
      <c r="H182" s="3493"/>
      <c r="I182" s="3493"/>
      <c r="J182" s="3493"/>
      <c r="K182" s="3493"/>
      <c r="L182" s="3493"/>
      <c r="M182" s="3493"/>
      <c r="N182" s="3493"/>
    </row>
    <row r="183" spans="1:14" ht="15.75" thickBot="1">
      <c r="B183" s="3494" t="s">
        <v>2694</v>
      </c>
      <c r="C183" s="3494"/>
      <c r="D183" s="3494"/>
      <c r="E183" s="3494"/>
      <c r="F183" s="3494"/>
      <c r="G183" s="3494"/>
      <c r="H183" s="3494"/>
      <c r="I183" s="3494"/>
      <c r="J183" s="3494"/>
      <c r="K183" s="3494"/>
      <c r="L183" s="3494"/>
      <c r="M183" s="3494"/>
      <c r="N183" s="3494"/>
    </row>
    <row r="184" spans="1:14" ht="27.75" customHeight="1" thickBot="1">
      <c r="A184" s="3495" t="s">
        <v>243</v>
      </c>
      <c r="B184" s="3495" t="s">
        <v>2682</v>
      </c>
      <c r="C184" s="3495" t="s">
        <v>1962</v>
      </c>
      <c r="D184" s="3497" t="s">
        <v>2461</v>
      </c>
      <c r="E184" s="3498"/>
      <c r="F184" s="3495" t="s">
        <v>2695</v>
      </c>
      <c r="G184" s="3495" t="s">
        <v>2696</v>
      </c>
      <c r="H184" s="3499" t="s">
        <v>2697</v>
      </c>
      <c r="I184" s="3500"/>
      <c r="J184" s="3500"/>
      <c r="K184" s="3501"/>
      <c r="L184" s="3497" t="s">
        <v>1964</v>
      </c>
      <c r="M184" s="3498"/>
      <c r="N184" s="3495" t="s">
        <v>12</v>
      </c>
    </row>
    <row r="185" spans="1:14" ht="32.25" thickBot="1">
      <c r="A185" s="3496"/>
      <c r="B185" s="3496"/>
      <c r="C185" s="3496"/>
      <c r="D185" s="1893" t="s">
        <v>2698</v>
      </c>
      <c r="E185" s="1893" t="s">
        <v>546</v>
      </c>
      <c r="F185" s="3496"/>
      <c r="G185" s="3496"/>
      <c r="H185" s="3502"/>
      <c r="I185" s="3503"/>
      <c r="J185" s="3503"/>
      <c r="K185" s="3504"/>
      <c r="L185" s="1894" t="s">
        <v>2699</v>
      </c>
      <c r="M185" s="1893" t="s">
        <v>2700</v>
      </c>
      <c r="N185" s="3496"/>
    </row>
    <row r="186" spans="1:14" ht="15.75" thickBot="1">
      <c r="A186" s="1884">
        <v>1</v>
      </c>
      <c r="B186" s="1885">
        <v>2</v>
      </c>
      <c r="C186" s="1885">
        <v>3</v>
      </c>
      <c r="D186" s="1885">
        <v>4</v>
      </c>
      <c r="E186" s="1885">
        <v>5</v>
      </c>
      <c r="F186" s="1885">
        <v>6</v>
      </c>
      <c r="G186" s="1885">
        <v>7</v>
      </c>
      <c r="H186" s="3485">
        <v>8</v>
      </c>
      <c r="I186" s="3505"/>
      <c r="J186" s="3505"/>
      <c r="K186" s="3486"/>
      <c r="L186" s="1885">
        <v>9</v>
      </c>
      <c r="M186" s="1885">
        <v>10</v>
      </c>
      <c r="N186" s="1885">
        <v>11</v>
      </c>
    </row>
    <row r="187" spans="1:14" ht="15.75" thickBot="1">
      <c r="A187" s="3487">
        <v>1</v>
      </c>
      <c r="B187" s="3487" t="s">
        <v>2691</v>
      </c>
      <c r="C187" s="3487" t="s">
        <v>1963</v>
      </c>
      <c r="D187" s="3527">
        <v>5701</v>
      </c>
      <c r="E187" s="3530">
        <v>46045</v>
      </c>
      <c r="F187" s="3534">
        <v>46097</v>
      </c>
      <c r="G187" s="3534">
        <v>46645</v>
      </c>
      <c r="H187" s="3522" t="s">
        <v>1965</v>
      </c>
      <c r="I187" s="3523"/>
      <c r="J187" s="3523"/>
      <c r="K187" s="3524"/>
      <c r="L187" s="1895"/>
      <c r="M187" s="1895"/>
      <c r="N187" s="3487" t="s">
        <v>21</v>
      </c>
    </row>
    <row r="188" spans="1:14" ht="15.75" thickBot="1">
      <c r="A188" s="3488"/>
      <c r="B188" s="3488"/>
      <c r="C188" s="3488"/>
      <c r="D188" s="3528"/>
      <c r="E188" s="3531"/>
      <c r="F188" s="3528"/>
      <c r="G188" s="3528"/>
      <c r="H188" s="1896">
        <v>1</v>
      </c>
      <c r="I188" s="3525" t="s">
        <v>1966</v>
      </c>
      <c r="J188" s="3526"/>
      <c r="K188" s="1897" t="s">
        <v>1975</v>
      </c>
      <c r="L188" s="1898">
        <v>2.1</v>
      </c>
      <c r="M188" s="1898">
        <v>7.88</v>
      </c>
      <c r="N188" s="3488"/>
    </row>
    <row r="189" spans="1:14" ht="15.75" thickBot="1">
      <c r="A189" s="3488"/>
      <c r="B189" s="3488"/>
      <c r="C189" s="3488"/>
      <c r="D189" s="3528"/>
      <c r="E189" s="3531"/>
      <c r="F189" s="3528"/>
      <c r="G189" s="3528"/>
      <c r="H189" s="1896">
        <v>2</v>
      </c>
      <c r="I189" s="3525" t="s">
        <v>1967</v>
      </c>
      <c r="J189" s="3526"/>
      <c r="K189" s="1897" t="s">
        <v>1975</v>
      </c>
      <c r="L189" s="1898">
        <v>2.1</v>
      </c>
      <c r="M189" s="1898">
        <v>7.88</v>
      </c>
      <c r="N189" s="3488"/>
    </row>
    <row r="190" spans="1:14" ht="15.75" thickBot="1">
      <c r="A190" s="3488"/>
      <c r="B190" s="3488"/>
      <c r="C190" s="3488"/>
      <c r="D190" s="3528"/>
      <c r="E190" s="3531"/>
      <c r="F190" s="3528"/>
      <c r="G190" s="3528"/>
      <c r="H190" s="1896">
        <v>3</v>
      </c>
      <c r="I190" s="3525" t="s">
        <v>1429</v>
      </c>
      <c r="J190" s="3526"/>
      <c r="K190" s="1897"/>
      <c r="L190" s="1896">
        <v>0</v>
      </c>
      <c r="M190" s="1896">
        <v>0</v>
      </c>
      <c r="N190" s="3488"/>
    </row>
    <row r="191" spans="1:14" ht="15.75" thickBot="1">
      <c r="A191" s="3488"/>
      <c r="B191" s="3488"/>
      <c r="C191" s="3488"/>
      <c r="D191" s="3528"/>
      <c r="E191" s="3531"/>
      <c r="F191" s="3528"/>
      <c r="G191" s="3528"/>
      <c r="H191" s="1896"/>
      <c r="I191" s="3525" t="s">
        <v>1968</v>
      </c>
      <c r="J191" s="3526"/>
      <c r="K191" s="1897" t="s">
        <v>2701</v>
      </c>
      <c r="L191" s="1896">
        <v>0</v>
      </c>
      <c r="M191" s="1896">
        <v>0</v>
      </c>
      <c r="N191" s="3488"/>
    </row>
    <row r="192" spans="1:14" ht="15.75" thickBot="1">
      <c r="A192" s="3488"/>
      <c r="B192" s="3488"/>
      <c r="C192" s="3488"/>
      <c r="D192" s="3528"/>
      <c r="E192" s="3531"/>
      <c r="F192" s="3528"/>
      <c r="G192" s="3528"/>
      <c r="H192" s="1896"/>
      <c r="I192" s="3525" t="s">
        <v>2702</v>
      </c>
      <c r="J192" s="3526"/>
      <c r="K192" s="1897" t="s">
        <v>2701</v>
      </c>
      <c r="L192" s="1896">
        <v>0</v>
      </c>
      <c r="M192" s="1896">
        <v>0</v>
      </c>
      <c r="N192" s="3488"/>
    </row>
    <row r="193" spans="1:15" ht="15.75" thickBot="1">
      <c r="A193" s="3488"/>
      <c r="B193" s="3488"/>
      <c r="C193" s="3488"/>
      <c r="D193" s="3528"/>
      <c r="E193" s="3531"/>
      <c r="F193" s="3528"/>
      <c r="G193" s="3528"/>
      <c r="H193" s="1896"/>
      <c r="I193" s="3525" t="s">
        <v>2703</v>
      </c>
      <c r="J193" s="3526"/>
      <c r="K193" s="1897" t="s">
        <v>2701</v>
      </c>
      <c r="L193" s="1896">
        <v>0</v>
      </c>
      <c r="M193" s="1896">
        <v>0</v>
      </c>
      <c r="N193" s="3488"/>
    </row>
    <row r="194" spans="1:15" ht="15.75" thickBot="1">
      <c r="A194" s="3488"/>
      <c r="B194" s="3488"/>
      <c r="C194" s="3488"/>
      <c r="D194" s="3528"/>
      <c r="E194" s="3531"/>
      <c r="F194" s="3528"/>
      <c r="G194" s="3528"/>
      <c r="H194" s="1896"/>
      <c r="I194" s="3525" t="s">
        <v>1969</v>
      </c>
      <c r="J194" s="3526"/>
      <c r="K194" s="1897" t="s">
        <v>2701</v>
      </c>
      <c r="L194" s="1896">
        <v>0</v>
      </c>
      <c r="M194" s="1896">
        <v>0</v>
      </c>
      <c r="N194" s="3488"/>
    </row>
    <row r="195" spans="1:15" ht="15.75" thickBot="1">
      <c r="A195" s="3488"/>
      <c r="B195" s="3488"/>
      <c r="C195" s="3488"/>
      <c r="D195" s="3528"/>
      <c r="E195" s="3531"/>
      <c r="F195" s="3528"/>
      <c r="G195" s="3528"/>
      <c r="H195" s="1896">
        <v>4</v>
      </c>
      <c r="I195" s="3525" t="s">
        <v>1970</v>
      </c>
      <c r="J195" s="3526"/>
      <c r="K195" s="1897" t="s">
        <v>1976</v>
      </c>
      <c r="L195" s="1896">
        <v>0</v>
      </c>
      <c r="M195" s="1896">
        <v>0</v>
      </c>
      <c r="N195" s="3488"/>
    </row>
    <row r="196" spans="1:15" ht="15.75" thickBot="1">
      <c r="A196" s="3488"/>
      <c r="B196" s="3488"/>
      <c r="C196" s="3488"/>
      <c r="D196" s="3528"/>
      <c r="E196" s="3531"/>
      <c r="F196" s="3528"/>
      <c r="G196" s="3528"/>
      <c r="H196" s="1896">
        <v>5</v>
      </c>
      <c r="I196" s="3525" t="s">
        <v>961</v>
      </c>
      <c r="J196" s="3526"/>
      <c r="K196" s="1897" t="s">
        <v>1977</v>
      </c>
      <c r="L196" s="1896">
        <v>0</v>
      </c>
      <c r="M196" s="1896">
        <v>0</v>
      </c>
      <c r="N196" s="3488"/>
    </row>
    <row r="197" spans="1:15" ht="15.75" thickBot="1">
      <c r="A197" s="3488"/>
      <c r="B197" s="3488"/>
      <c r="C197" s="3488"/>
      <c r="D197" s="3528"/>
      <c r="E197" s="3531"/>
      <c r="F197" s="3528"/>
      <c r="G197" s="3528"/>
      <c r="H197" s="1896">
        <v>6</v>
      </c>
      <c r="I197" s="3525" t="s">
        <v>1971</v>
      </c>
      <c r="J197" s="3526"/>
      <c r="K197" s="1897" t="s">
        <v>2704</v>
      </c>
      <c r="L197" s="1896">
        <v>0</v>
      </c>
      <c r="M197" s="1896">
        <v>0</v>
      </c>
      <c r="N197" s="3488"/>
    </row>
    <row r="198" spans="1:15" ht="15.75" thickBot="1">
      <c r="A198" s="3488"/>
      <c r="B198" s="3488"/>
      <c r="C198" s="3488"/>
      <c r="D198" s="3528"/>
      <c r="E198" s="3531"/>
      <c r="F198" s="3528"/>
      <c r="G198" s="3528"/>
      <c r="H198" s="1896">
        <v>7</v>
      </c>
      <c r="I198" s="3525" t="s">
        <v>1972</v>
      </c>
      <c r="J198" s="3526"/>
      <c r="K198" s="1897" t="s">
        <v>1978</v>
      </c>
      <c r="L198" s="1896">
        <v>0</v>
      </c>
      <c r="M198" s="1896">
        <v>0</v>
      </c>
      <c r="N198" s="3488"/>
    </row>
    <row r="199" spans="1:15" ht="15.75" thickBot="1">
      <c r="A199" s="3488"/>
      <c r="B199" s="3488"/>
      <c r="C199" s="3488"/>
      <c r="D199" s="3528"/>
      <c r="E199" s="3531"/>
      <c r="F199" s="3528"/>
      <c r="G199" s="3528"/>
      <c r="H199" s="1896">
        <v>8</v>
      </c>
      <c r="I199" s="3525" t="s">
        <v>1973</v>
      </c>
      <c r="J199" s="3526"/>
      <c r="K199" s="1897" t="s">
        <v>1979</v>
      </c>
      <c r="L199" s="1896">
        <v>0</v>
      </c>
      <c r="M199" s="1896">
        <v>0</v>
      </c>
      <c r="N199" s="3488"/>
    </row>
    <row r="200" spans="1:15">
      <c r="A200" s="3489"/>
      <c r="B200" s="3489"/>
      <c r="C200" s="3489"/>
      <c r="D200" s="3529"/>
      <c r="E200" s="3532"/>
      <c r="F200" s="3529"/>
      <c r="G200" s="3529"/>
      <c r="H200" s="1899">
        <v>9</v>
      </c>
      <c r="I200" s="3490" t="s">
        <v>1974</v>
      </c>
      <c r="J200" s="3491"/>
      <c r="K200" s="1900" t="s">
        <v>1980</v>
      </c>
      <c r="L200" s="1899">
        <v>0</v>
      </c>
      <c r="M200" s="1899">
        <v>0</v>
      </c>
      <c r="N200" s="3489"/>
    </row>
    <row r="201" spans="1:15">
      <c r="B201" s="1901"/>
      <c r="C201" s="1901"/>
      <c r="D201" s="1901"/>
      <c r="E201" s="1901"/>
      <c r="F201" s="1901"/>
      <c r="G201" s="1901"/>
      <c r="H201" s="1901"/>
      <c r="I201" s="1901"/>
      <c r="J201" s="1901"/>
      <c r="K201" s="1901"/>
      <c r="L201" s="1901"/>
      <c r="M201" s="1901"/>
      <c r="N201" s="1892"/>
    </row>
    <row r="202" spans="1:15">
      <c r="B202" s="1892"/>
      <c r="C202" s="1892"/>
      <c r="D202" s="1892"/>
      <c r="E202" s="1892"/>
      <c r="F202" s="1892"/>
      <c r="G202" s="1892"/>
      <c r="H202" s="1892"/>
      <c r="I202" s="1892"/>
      <c r="J202" s="1892"/>
      <c r="K202" s="1892"/>
      <c r="L202" s="1892"/>
      <c r="M202" s="1892"/>
      <c r="N202" s="1892"/>
    </row>
    <row r="204" spans="1:15" ht="15.75">
      <c r="A204" s="3521" t="s">
        <v>2500</v>
      </c>
      <c r="B204" s="3521"/>
      <c r="C204" s="3521"/>
      <c r="D204" s="3521"/>
      <c r="E204" s="3521"/>
      <c r="F204" s="3521"/>
      <c r="G204" s="3521"/>
      <c r="H204" s="3521"/>
      <c r="I204" s="3521"/>
      <c r="J204" s="3521"/>
      <c r="K204" s="3521"/>
      <c r="L204" s="3521"/>
      <c r="M204" s="3521"/>
      <c r="N204" s="3521"/>
      <c r="O204" s="3521"/>
    </row>
    <row r="205" spans="1:15">
      <c r="A205" s="781"/>
      <c r="B205" s="781"/>
      <c r="C205" s="781"/>
      <c r="D205" s="781"/>
      <c r="E205" s="781"/>
      <c r="F205" s="781"/>
      <c r="G205" s="781"/>
      <c r="H205" s="781"/>
      <c r="I205" s="781"/>
      <c r="J205" s="781"/>
      <c r="K205" s="781"/>
      <c r="L205" s="781"/>
      <c r="M205" s="781"/>
      <c r="N205" s="781"/>
      <c r="O205" s="781"/>
    </row>
    <row r="206" spans="1:15">
      <c r="A206" s="776" t="s">
        <v>2705</v>
      </c>
      <c r="B206" s="781"/>
      <c r="C206" s="1902" t="s">
        <v>2706</v>
      </c>
      <c r="D206" s="781"/>
      <c r="E206" s="781"/>
      <c r="F206" s="781"/>
      <c r="G206" s="781"/>
      <c r="H206" s="781"/>
      <c r="I206" s="781"/>
      <c r="J206" s="781"/>
      <c r="K206" s="781"/>
      <c r="L206" s="781"/>
      <c r="M206" s="781"/>
      <c r="N206" s="781"/>
      <c r="O206" s="781"/>
    </row>
    <row r="207" spans="1:15">
      <c r="A207" s="1902" t="s">
        <v>184</v>
      </c>
      <c r="B207" s="781"/>
      <c r="C207" s="1902" t="s">
        <v>2707</v>
      </c>
      <c r="D207" s="781"/>
      <c r="E207" s="781"/>
      <c r="F207" s="781"/>
      <c r="G207" s="781"/>
      <c r="H207" s="781"/>
      <c r="I207" s="781"/>
      <c r="J207" s="781"/>
      <c r="K207" s="781"/>
      <c r="L207" s="1902"/>
      <c r="M207" s="781"/>
      <c r="N207" s="781"/>
      <c r="O207" s="1902"/>
    </row>
    <row r="208" spans="1:15">
      <c r="A208" s="1902" t="s">
        <v>2708</v>
      </c>
      <c r="B208" s="781"/>
      <c r="C208" s="1902" t="s">
        <v>2709</v>
      </c>
      <c r="D208" s="781"/>
      <c r="E208" s="781"/>
      <c r="F208" s="781"/>
      <c r="G208" s="781"/>
      <c r="H208" s="781"/>
      <c r="I208" s="781"/>
      <c r="J208" s="781"/>
      <c r="K208" s="781"/>
      <c r="L208" s="1902"/>
      <c r="M208" s="781"/>
      <c r="N208" s="781"/>
      <c r="O208" s="1902"/>
    </row>
    <row r="209" spans="1:15">
      <c r="A209" s="781"/>
      <c r="B209" s="781"/>
      <c r="C209" s="781"/>
      <c r="D209" s="781"/>
      <c r="E209" s="781"/>
      <c r="F209" s="781"/>
      <c r="G209" s="781"/>
      <c r="H209" s="781"/>
      <c r="I209" s="781"/>
      <c r="J209" s="781"/>
      <c r="K209" s="781"/>
      <c r="L209" s="781"/>
      <c r="M209" s="781"/>
      <c r="N209" s="781"/>
      <c r="O209" s="781"/>
    </row>
    <row r="210" spans="1:15">
      <c r="A210" s="781"/>
      <c r="B210" s="781"/>
      <c r="C210" s="781"/>
      <c r="D210" s="781"/>
      <c r="E210" s="781"/>
      <c r="F210" s="781"/>
      <c r="G210" s="781"/>
      <c r="H210" s="781"/>
      <c r="I210" s="781"/>
      <c r="J210" s="781"/>
      <c r="K210" s="781"/>
      <c r="L210" s="1902"/>
      <c r="M210" s="781"/>
      <c r="N210" s="781"/>
      <c r="O210" s="781"/>
    </row>
    <row r="211" spans="1:15" ht="38.25" customHeight="1">
      <c r="A211" s="3517" t="s">
        <v>243</v>
      </c>
      <c r="B211" s="3517" t="s">
        <v>2710</v>
      </c>
      <c r="C211" s="3517" t="s">
        <v>5</v>
      </c>
      <c r="D211" s="3510" t="s">
        <v>2711</v>
      </c>
      <c r="E211" s="3510"/>
      <c r="F211" s="3519" t="s">
        <v>2712</v>
      </c>
      <c r="G211" s="3519" t="s">
        <v>2460</v>
      </c>
      <c r="H211" s="3510" t="s">
        <v>2713</v>
      </c>
      <c r="I211" s="3510"/>
      <c r="J211" s="3510" t="s">
        <v>2714</v>
      </c>
      <c r="K211" s="3510"/>
      <c r="L211" s="3510" t="s">
        <v>11</v>
      </c>
      <c r="M211" s="3510"/>
      <c r="N211" s="3517" t="s">
        <v>12</v>
      </c>
      <c r="O211" s="3517" t="s">
        <v>279</v>
      </c>
    </row>
    <row r="212" spans="1:15" ht="25.5">
      <c r="A212" s="3518"/>
      <c r="B212" s="3518"/>
      <c r="C212" s="3518"/>
      <c r="D212" s="1903" t="s">
        <v>976</v>
      </c>
      <c r="E212" s="1903" t="s">
        <v>2715</v>
      </c>
      <c r="F212" s="3520"/>
      <c r="G212" s="3520"/>
      <c r="H212" s="1903" t="s">
        <v>28</v>
      </c>
      <c r="I212" s="1903" t="s">
        <v>15</v>
      </c>
      <c r="J212" s="1903" t="s">
        <v>28</v>
      </c>
      <c r="K212" s="1903" t="s">
        <v>15</v>
      </c>
      <c r="L212" s="1903" t="s">
        <v>28</v>
      </c>
      <c r="M212" s="1903" t="s">
        <v>15</v>
      </c>
      <c r="N212" s="3518"/>
      <c r="O212" s="3518"/>
    </row>
    <row r="213" spans="1:15">
      <c r="A213" s="1904">
        <v>1</v>
      </c>
      <c r="B213" s="1904">
        <v>2</v>
      </c>
      <c r="C213" s="1904">
        <v>3</v>
      </c>
      <c r="D213" s="1904">
        <v>4</v>
      </c>
      <c r="E213" s="1904">
        <v>5</v>
      </c>
      <c r="F213" s="1904">
        <v>6</v>
      </c>
      <c r="G213" s="1904">
        <v>7</v>
      </c>
      <c r="H213" s="1904">
        <v>8</v>
      </c>
      <c r="I213" s="1904">
        <v>9</v>
      </c>
      <c r="J213" s="1904">
        <v>10</v>
      </c>
      <c r="K213" s="1904">
        <v>11</v>
      </c>
      <c r="L213" s="1904">
        <v>12</v>
      </c>
      <c r="M213" s="1904">
        <v>13</v>
      </c>
      <c r="N213" s="1904">
        <v>14</v>
      </c>
      <c r="O213" s="1904">
        <v>15</v>
      </c>
    </row>
    <row r="214" spans="1:15">
      <c r="A214" s="1905">
        <v>1</v>
      </c>
      <c r="B214" s="1906" t="s">
        <v>1392</v>
      </c>
      <c r="C214" s="778" t="s">
        <v>17</v>
      </c>
      <c r="D214" s="1907">
        <v>2.9</v>
      </c>
      <c r="E214" s="778">
        <v>22.92</v>
      </c>
      <c r="F214" s="3514">
        <v>46056</v>
      </c>
      <c r="G214" s="3514">
        <v>46421</v>
      </c>
      <c r="H214" s="1907">
        <v>2.9</v>
      </c>
      <c r="I214" s="779" t="s">
        <v>347</v>
      </c>
      <c r="J214" s="1908"/>
      <c r="K214" s="1909" t="s">
        <v>347</v>
      </c>
      <c r="L214" s="1907">
        <v>2.9</v>
      </c>
      <c r="M214" s="779" t="s">
        <v>347</v>
      </c>
      <c r="N214" s="1910"/>
      <c r="O214" s="3478" t="s">
        <v>66</v>
      </c>
    </row>
    <row r="215" spans="1:15">
      <c r="A215" s="1905">
        <v>2</v>
      </c>
      <c r="B215" s="1906" t="s">
        <v>1225</v>
      </c>
      <c r="C215" s="778" t="s">
        <v>17</v>
      </c>
      <c r="D215" s="1907">
        <v>2.9</v>
      </c>
      <c r="E215" s="779">
        <v>8.6999999999999993</v>
      </c>
      <c r="F215" s="3515"/>
      <c r="G215" s="3515"/>
      <c r="H215" s="1907">
        <v>2.9</v>
      </c>
      <c r="I215" s="779" t="s">
        <v>347</v>
      </c>
      <c r="J215" s="1909"/>
      <c r="K215" s="1909"/>
      <c r="L215" s="1907">
        <v>2.9</v>
      </c>
      <c r="M215" s="779" t="s">
        <v>347</v>
      </c>
      <c r="N215" s="1910"/>
      <c r="O215" s="3479"/>
    </row>
    <row r="216" spans="1:15">
      <c r="A216" s="1905">
        <v>3</v>
      </c>
      <c r="B216" s="1906" t="s">
        <v>2462</v>
      </c>
      <c r="C216" s="778" t="s">
        <v>17</v>
      </c>
      <c r="D216" s="1907">
        <v>2.9</v>
      </c>
      <c r="E216" s="779">
        <v>136.52000000000001</v>
      </c>
      <c r="F216" s="3515"/>
      <c r="G216" s="3515"/>
      <c r="H216" s="778">
        <v>1</v>
      </c>
      <c r="I216" s="779" t="s">
        <v>347</v>
      </c>
      <c r="J216" s="1909">
        <v>1</v>
      </c>
      <c r="K216" s="1909"/>
      <c r="L216" s="1907">
        <v>2</v>
      </c>
      <c r="M216" s="779" t="s">
        <v>347</v>
      </c>
      <c r="N216" s="1910"/>
      <c r="O216" s="3479"/>
    </row>
    <row r="217" spans="1:15">
      <c r="A217" s="1905">
        <v>4</v>
      </c>
      <c r="B217" s="1906" t="s">
        <v>1479</v>
      </c>
      <c r="C217" s="778" t="s">
        <v>162</v>
      </c>
      <c r="D217" s="778">
        <v>5</v>
      </c>
      <c r="E217" s="779">
        <v>115.39</v>
      </c>
      <c r="F217" s="3515"/>
      <c r="G217" s="3515"/>
      <c r="H217" s="778">
        <v>5</v>
      </c>
      <c r="I217" s="779" t="s">
        <v>347</v>
      </c>
      <c r="J217" s="1909"/>
      <c r="K217" s="1909">
        <v>115.34</v>
      </c>
      <c r="L217" s="778">
        <v>5</v>
      </c>
      <c r="M217" s="779">
        <v>115.34</v>
      </c>
      <c r="N217" s="1910"/>
      <c r="O217" s="3479"/>
    </row>
    <row r="218" spans="1:15">
      <c r="A218" s="1905">
        <v>5</v>
      </c>
      <c r="B218" s="1906" t="s">
        <v>2463</v>
      </c>
      <c r="C218" s="778" t="s">
        <v>92</v>
      </c>
      <c r="D218" s="778">
        <v>2900</v>
      </c>
      <c r="E218" s="779">
        <v>4.93</v>
      </c>
      <c r="F218" s="3516"/>
      <c r="G218" s="3516"/>
      <c r="H218" s="778">
        <v>1000</v>
      </c>
      <c r="I218" s="779" t="s">
        <v>347</v>
      </c>
      <c r="J218" s="1909">
        <v>1000</v>
      </c>
      <c r="K218" s="1909"/>
      <c r="L218" s="778">
        <v>2000</v>
      </c>
      <c r="M218" s="779" t="s">
        <v>347</v>
      </c>
      <c r="N218" s="1910"/>
      <c r="O218" s="3479"/>
    </row>
    <row r="219" spans="1:15">
      <c r="A219" s="1911"/>
      <c r="B219" s="1912" t="s">
        <v>165</v>
      </c>
      <c r="C219" s="1913"/>
      <c r="D219" s="1914"/>
      <c r="E219" s="1915">
        <v>288.46000000000004</v>
      </c>
      <c r="F219" s="1915"/>
      <c r="G219" s="1915"/>
      <c r="H219" s="1913"/>
      <c r="I219" s="1915"/>
      <c r="J219" s="1915"/>
      <c r="K219" s="1915">
        <v>115.34</v>
      </c>
      <c r="L219" s="1916">
        <v>0.85</v>
      </c>
      <c r="M219" s="1915">
        <v>115.34</v>
      </c>
      <c r="N219" s="1910"/>
      <c r="O219" s="3480"/>
    </row>
    <row r="220" spans="1:15">
      <c r="A220" s="781"/>
      <c r="B220" s="781"/>
      <c r="C220" s="781"/>
      <c r="D220" s="781"/>
      <c r="E220" s="1917"/>
      <c r="F220" s="1917"/>
      <c r="G220" s="1917"/>
      <c r="H220" s="781"/>
      <c r="I220" s="781"/>
      <c r="J220" s="781"/>
      <c r="K220" s="781"/>
      <c r="L220" s="781"/>
      <c r="M220" s="781"/>
      <c r="N220" s="781"/>
      <c r="O220" s="781"/>
    </row>
    <row r="224" spans="1:15" ht="15.75">
      <c r="A224" s="3508" t="s">
        <v>2500</v>
      </c>
      <c r="B224" s="3508"/>
      <c r="C224" s="3508"/>
      <c r="D224" s="3508"/>
      <c r="E224" s="3508"/>
      <c r="F224" s="3508"/>
      <c r="G224" s="3508"/>
      <c r="H224" s="3508"/>
      <c r="I224" s="3508"/>
      <c r="J224" s="3508"/>
      <c r="K224" s="3508"/>
      <c r="L224" s="3508"/>
      <c r="M224" s="3508"/>
      <c r="N224" s="3508"/>
      <c r="O224" s="3508"/>
    </row>
    <row r="225" spans="1:15">
      <c r="A225" s="1918"/>
      <c r="B225" s="1918"/>
      <c r="C225" s="1918"/>
      <c r="D225" s="1918"/>
      <c r="E225" s="1918"/>
      <c r="F225" s="1918"/>
      <c r="G225" s="1918"/>
      <c r="H225" s="1918"/>
      <c r="I225" s="1918"/>
      <c r="J225" s="1918"/>
      <c r="K225" s="1918"/>
      <c r="L225" s="1918"/>
      <c r="M225" s="1918"/>
      <c r="N225" s="1918"/>
      <c r="O225" s="1918"/>
    </row>
    <row r="226" spans="1:15" ht="15.75">
      <c r="A226" s="1919" t="s">
        <v>2705</v>
      </c>
      <c r="B226" s="1920"/>
      <c r="C226" s="1919" t="s">
        <v>2716</v>
      </c>
      <c r="D226" s="1920"/>
      <c r="E226" s="1920"/>
      <c r="F226" s="1920"/>
      <c r="G226" s="1920"/>
      <c r="H226" s="1920"/>
      <c r="I226" s="1920"/>
      <c r="J226" s="1920"/>
      <c r="K226" s="1920"/>
      <c r="L226" s="1920"/>
      <c r="M226" s="1920"/>
      <c r="N226" s="1920"/>
      <c r="O226" s="1920"/>
    </row>
    <row r="227" spans="1:15" ht="15.75">
      <c r="A227" s="1919" t="s">
        <v>184</v>
      </c>
      <c r="B227" s="1920"/>
      <c r="C227" s="1919" t="s">
        <v>2707</v>
      </c>
      <c r="D227" s="1920"/>
      <c r="E227" s="1920"/>
      <c r="F227" s="1920"/>
      <c r="G227" s="1920"/>
      <c r="H227" s="1920"/>
      <c r="I227" s="1920"/>
      <c r="J227" s="1920"/>
      <c r="K227" s="1920"/>
      <c r="L227" s="1919"/>
      <c r="M227" s="1920"/>
      <c r="N227" s="1920"/>
      <c r="O227" s="1919"/>
    </row>
    <row r="228" spans="1:15" ht="15.75">
      <c r="A228" s="1919" t="s">
        <v>2708</v>
      </c>
      <c r="B228" s="1920"/>
      <c r="C228" s="1919" t="s">
        <v>2717</v>
      </c>
      <c r="D228" s="1920"/>
      <c r="E228" s="1920"/>
      <c r="F228" s="1920"/>
      <c r="G228" s="1920"/>
      <c r="H228" s="1920"/>
      <c r="I228" s="1920"/>
      <c r="J228" s="1920"/>
      <c r="K228" s="1920"/>
      <c r="L228" s="1919"/>
      <c r="M228" s="1920"/>
      <c r="N228" s="1920"/>
      <c r="O228" s="1919"/>
    </row>
    <row r="229" spans="1:15">
      <c r="A229" s="1918"/>
      <c r="B229" s="1918"/>
      <c r="C229" s="1918"/>
      <c r="D229" s="1918"/>
      <c r="E229" s="1918"/>
      <c r="F229" s="1918"/>
      <c r="G229" s="1918"/>
      <c r="H229" s="1918"/>
      <c r="I229" s="1918"/>
      <c r="J229" s="1918"/>
      <c r="K229" s="1918"/>
      <c r="L229" s="1918"/>
      <c r="M229" s="1918"/>
      <c r="N229" s="1918"/>
      <c r="O229" s="1918"/>
    </row>
    <row r="230" spans="1:15">
      <c r="A230" s="1918"/>
      <c r="B230" s="1918"/>
      <c r="C230" s="1918"/>
      <c r="D230" s="1918"/>
      <c r="E230" s="1918"/>
      <c r="F230" s="1918"/>
      <c r="G230" s="1918"/>
      <c r="H230" s="1918"/>
      <c r="I230" s="1918"/>
      <c r="J230" s="1918"/>
      <c r="K230" s="1918"/>
      <c r="L230" s="1921"/>
      <c r="M230" s="1918"/>
      <c r="N230" s="1918"/>
      <c r="O230" s="1918"/>
    </row>
    <row r="231" spans="1:15" ht="39" customHeight="1">
      <c r="A231" s="3506" t="s">
        <v>243</v>
      </c>
      <c r="B231" s="3506" t="s">
        <v>2710</v>
      </c>
      <c r="C231" s="3506" t="s">
        <v>5</v>
      </c>
      <c r="D231" s="3509" t="s">
        <v>2711</v>
      </c>
      <c r="E231" s="3509"/>
      <c r="F231" s="3506" t="s">
        <v>2712</v>
      </c>
      <c r="G231" s="3506" t="s">
        <v>2460</v>
      </c>
      <c r="H231" s="3509" t="s">
        <v>2713</v>
      </c>
      <c r="I231" s="3509"/>
      <c r="J231" s="3509" t="s">
        <v>2714</v>
      </c>
      <c r="K231" s="3509"/>
      <c r="L231" s="3509" t="s">
        <v>11</v>
      </c>
      <c r="M231" s="3509"/>
      <c r="N231" s="3506" t="s">
        <v>12</v>
      </c>
      <c r="O231" s="3506" t="s">
        <v>279</v>
      </c>
    </row>
    <row r="232" spans="1:15" ht="36" customHeight="1">
      <c r="A232" s="3507"/>
      <c r="B232" s="3507"/>
      <c r="C232" s="3507"/>
      <c r="D232" s="374" t="s">
        <v>976</v>
      </c>
      <c r="E232" s="374" t="s">
        <v>2715</v>
      </c>
      <c r="F232" s="3507"/>
      <c r="G232" s="3507"/>
      <c r="H232" s="374" t="s">
        <v>28</v>
      </c>
      <c r="I232" s="374" t="s">
        <v>15</v>
      </c>
      <c r="J232" s="374" t="s">
        <v>28</v>
      </c>
      <c r="K232" s="374" t="s">
        <v>15</v>
      </c>
      <c r="L232" s="374" t="s">
        <v>28</v>
      </c>
      <c r="M232" s="374" t="s">
        <v>15</v>
      </c>
      <c r="N232" s="3507"/>
      <c r="O232" s="3507"/>
    </row>
    <row r="233" spans="1:15">
      <c r="A233" s="1767">
        <v>1</v>
      </c>
      <c r="B233" s="1767">
        <v>2</v>
      </c>
      <c r="C233" s="1767">
        <v>3</v>
      </c>
      <c r="D233" s="1767">
        <v>4</v>
      </c>
      <c r="E233" s="1767">
        <v>5</v>
      </c>
      <c r="F233" s="1767">
        <v>6</v>
      </c>
      <c r="G233" s="1767">
        <v>7</v>
      </c>
      <c r="H233" s="1767">
        <v>8</v>
      </c>
      <c r="I233" s="1767">
        <v>9</v>
      </c>
      <c r="J233" s="1767">
        <v>10</v>
      </c>
      <c r="K233" s="1767">
        <v>11</v>
      </c>
      <c r="L233" s="1767">
        <v>12</v>
      </c>
      <c r="M233" s="1767">
        <v>13</v>
      </c>
      <c r="N233" s="1767">
        <v>14</v>
      </c>
      <c r="O233" s="1767">
        <v>15</v>
      </c>
    </row>
    <row r="234" spans="1:15">
      <c r="A234" s="1922">
        <v>1</v>
      </c>
      <c r="B234" s="1923" t="s">
        <v>153</v>
      </c>
      <c r="C234" s="777" t="s">
        <v>17</v>
      </c>
      <c r="D234" s="1924">
        <v>9.32</v>
      </c>
      <c r="E234" s="777">
        <v>22.16</v>
      </c>
      <c r="F234" s="3511">
        <v>46055</v>
      </c>
      <c r="G234" s="3511">
        <v>46420</v>
      </c>
      <c r="H234" s="1924">
        <v>9.32</v>
      </c>
      <c r="I234" s="1925" t="s">
        <v>347</v>
      </c>
      <c r="J234" s="1924"/>
      <c r="K234" s="1926" t="s">
        <v>347</v>
      </c>
      <c r="L234" s="1924">
        <v>9.32</v>
      </c>
      <c r="M234" s="1925" t="s">
        <v>347</v>
      </c>
      <c r="N234" s="1927"/>
      <c r="O234" s="3475" t="s">
        <v>66</v>
      </c>
    </row>
    <row r="235" spans="1:15">
      <c r="A235" s="1922">
        <v>2</v>
      </c>
      <c r="B235" s="1923" t="s">
        <v>1479</v>
      </c>
      <c r="C235" s="777" t="s">
        <v>162</v>
      </c>
      <c r="D235" s="777">
        <v>6</v>
      </c>
      <c r="E235" s="1925">
        <v>33.26</v>
      </c>
      <c r="F235" s="3512"/>
      <c r="G235" s="3512"/>
      <c r="H235" s="777"/>
      <c r="I235" s="1925" t="s">
        <v>347</v>
      </c>
      <c r="J235" s="1926">
        <v>5</v>
      </c>
      <c r="K235" s="1926" t="s">
        <v>347</v>
      </c>
      <c r="L235" s="777">
        <v>5</v>
      </c>
      <c r="M235" s="1925" t="s">
        <v>347</v>
      </c>
      <c r="N235" s="1927"/>
      <c r="O235" s="3476"/>
    </row>
    <row r="236" spans="1:15">
      <c r="A236" s="1922">
        <v>3</v>
      </c>
      <c r="B236" s="1923" t="s">
        <v>2718</v>
      </c>
      <c r="C236" s="777" t="s">
        <v>92</v>
      </c>
      <c r="D236" s="777">
        <v>40</v>
      </c>
      <c r="E236" s="1925">
        <v>11.9</v>
      </c>
      <c r="F236" s="3513"/>
      <c r="G236" s="3513"/>
      <c r="H236" s="777"/>
      <c r="I236" s="1925" t="s">
        <v>347</v>
      </c>
      <c r="J236" s="1926">
        <v>25</v>
      </c>
      <c r="K236" s="1926" t="s">
        <v>347</v>
      </c>
      <c r="L236" s="777">
        <v>25</v>
      </c>
      <c r="M236" s="1925" t="s">
        <v>347</v>
      </c>
      <c r="N236" s="1927"/>
      <c r="O236" s="3476"/>
    </row>
    <row r="237" spans="1:15">
      <c r="A237" s="1928"/>
      <c r="B237" s="1929" t="s">
        <v>165</v>
      </c>
      <c r="C237" s="1930"/>
      <c r="D237" s="1931"/>
      <c r="E237" s="1932">
        <v>67.320000000000007</v>
      </c>
      <c r="F237" s="1932"/>
      <c r="G237" s="1932"/>
      <c r="H237" s="1930"/>
      <c r="I237" s="1932"/>
      <c r="J237" s="1932"/>
      <c r="K237" s="1932"/>
      <c r="L237" s="1933">
        <v>0.85</v>
      </c>
      <c r="M237" s="1932"/>
      <c r="N237" s="1927"/>
      <c r="O237" s="3477"/>
    </row>
    <row r="238" spans="1:15">
      <c r="A238" s="1918"/>
      <c r="B238" s="1918"/>
      <c r="C238" s="1918"/>
      <c r="D238" s="1918"/>
      <c r="E238" s="1934"/>
      <c r="F238" s="1934"/>
      <c r="G238" s="1934"/>
      <c r="H238" s="1918"/>
      <c r="I238" s="1918"/>
      <c r="J238" s="1918"/>
      <c r="K238" s="1918"/>
      <c r="L238" s="1918"/>
      <c r="M238" s="1918"/>
      <c r="N238" s="1918"/>
      <c r="O238" s="1918"/>
    </row>
    <row r="239" spans="1:15" ht="22.5" customHeight="1">
      <c r="A239" s="1918"/>
      <c r="B239" s="1918"/>
      <c r="C239" s="1918"/>
      <c r="D239" s="1918"/>
      <c r="E239" s="1918"/>
      <c r="F239" s="1918"/>
      <c r="G239" s="1918"/>
      <c r="H239" s="1918"/>
      <c r="I239" s="1918"/>
      <c r="J239" s="1918"/>
      <c r="K239" s="1918"/>
      <c r="L239" s="1918"/>
      <c r="M239" s="1918"/>
      <c r="N239" s="1918"/>
      <c r="O239" s="1918"/>
    </row>
    <row r="240" spans="1:15" ht="22.5" customHeight="1">
      <c r="A240" s="3577" t="s">
        <v>2719</v>
      </c>
      <c r="B240" s="3577"/>
      <c r="C240" s="3577"/>
      <c r="D240" s="3577"/>
      <c r="E240" s="3577"/>
      <c r="F240" s="3577"/>
      <c r="G240" s="3577"/>
      <c r="H240" s="3577"/>
      <c r="I240" s="3577"/>
      <c r="J240" s="3577"/>
      <c r="K240" s="3577"/>
      <c r="L240" s="3577"/>
      <c r="M240" s="3577"/>
      <c r="N240" s="1918"/>
      <c r="O240" s="1918"/>
    </row>
    <row r="241" spans="1:13" ht="22.5" customHeight="1">
      <c r="A241" s="3578" t="s">
        <v>1226</v>
      </c>
      <c r="B241" s="3578"/>
      <c r="C241" s="3578"/>
      <c r="D241" s="3578"/>
      <c r="E241" s="3578"/>
      <c r="F241" s="1935"/>
      <c r="G241" s="1935"/>
      <c r="H241" s="1935"/>
      <c r="I241" s="1935"/>
      <c r="J241" s="1935"/>
      <c r="K241" s="1935"/>
      <c r="L241" s="1935"/>
      <c r="M241" s="1935"/>
    </row>
    <row r="242" spans="1:13" ht="33.75" customHeight="1">
      <c r="A242" s="3579" t="s">
        <v>243</v>
      </c>
      <c r="B242" s="3579" t="s">
        <v>1227</v>
      </c>
      <c r="C242" s="3579" t="s">
        <v>1228</v>
      </c>
      <c r="D242" s="3579" t="s">
        <v>1229</v>
      </c>
      <c r="E242" s="3579" t="s">
        <v>1230</v>
      </c>
      <c r="F242" s="3579" t="s">
        <v>1231</v>
      </c>
      <c r="G242" s="3579" t="s">
        <v>1232</v>
      </c>
      <c r="H242" s="3579"/>
      <c r="I242" s="3579"/>
      <c r="J242" s="3580" t="s">
        <v>1233</v>
      </c>
      <c r="K242" s="3394"/>
      <c r="L242" s="3395"/>
      <c r="M242" s="3581" t="s">
        <v>12</v>
      </c>
    </row>
    <row r="243" spans="1:13" ht="69.75" customHeight="1">
      <c r="A243" s="3579"/>
      <c r="B243" s="3579"/>
      <c r="C243" s="3579"/>
      <c r="D243" s="3579"/>
      <c r="E243" s="3579"/>
      <c r="F243" s="3579"/>
      <c r="G243" s="5" t="s">
        <v>1234</v>
      </c>
      <c r="H243" s="5" t="s">
        <v>1235</v>
      </c>
      <c r="I243" s="27" t="s">
        <v>1236</v>
      </c>
      <c r="J243" s="5" t="s">
        <v>1237</v>
      </c>
      <c r="K243" s="5" t="s">
        <v>1238</v>
      </c>
      <c r="L243" s="5" t="s">
        <v>1239</v>
      </c>
      <c r="M243" s="3582"/>
    </row>
    <row r="244" spans="1:13" ht="30">
      <c r="A244" s="958">
        <v>1</v>
      </c>
      <c r="B244" s="1936" t="s">
        <v>2720</v>
      </c>
      <c r="C244" s="958" t="s">
        <v>1775</v>
      </c>
      <c r="D244" s="1188">
        <v>12</v>
      </c>
      <c r="E244" s="1937">
        <v>66.040000000000006</v>
      </c>
      <c r="F244" s="1938">
        <v>46055</v>
      </c>
      <c r="G244" s="958"/>
      <c r="H244" s="958"/>
      <c r="I244" s="1183"/>
      <c r="J244" s="958"/>
      <c r="K244" s="958">
        <v>0.44</v>
      </c>
      <c r="L244" s="958">
        <v>16.440000000000001</v>
      </c>
      <c r="M244" s="732" t="s">
        <v>21</v>
      </c>
    </row>
    <row r="245" spans="1:13" ht="22.5" customHeight="1">
      <c r="A245" s="1939"/>
      <c r="B245" s="1940"/>
      <c r="C245" s="1939"/>
      <c r="D245" s="1941"/>
      <c r="E245" s="1942"/>
      <c r="F245" s="1939"/>
      <c r="G245" s="1939"/>
      <c r="H245" s="1939"/>
      <c r="I245" s="1943"/>
      <c r="J245" s="1939"/>
      <c r="K245" s="1939"/>
      <c r="L245" s="1939"/>
      <c r="M245" s="1944"/>
    </row>
    <row r="246" spans="1:13" ht="22.5" customHeight="1">
      <c r="A246" s="420"/>
      <c r="B246" s="1945"/>
      <c r="C246" s="420"/>
      <c r="D246" s="1946"/>
      <c r="E246" s="1947"/>
      <c r="F246" s="420"/>
      <c r="G246" s="420"/>
      <c r="H246" s="420"/>
      <c r="I246" s="1089"/>
      <c r="J246" s="420"/>
      <c r="K246" s="420"/>
      <c r="L246" s="420"/>
      <c r="M246" s="183"/>
    </row>
    <row r="247" spans="1:13">
      <c r="A247" s="420"/>
      <c r="B247" s="1945"/>
      <c r="C247" s="420"/>
      <c r="D247" s="1946"/>
      <c r="E247" s="1947"/>
      <c r="F247" s="420"/>
      <c r="G247" s="420"/>
      <c r="H247" s="420"/>
      <c r="I247" s="1089"/>
      <c r="J247" s="420"/>
      <c r="K247" s="420"/>
      <c r="L247" s="420"/>
      <c r="M247" s="183"/>
    </row>
  </sheetData>
  <mergeCells count="157">
    <mergeCell ref="A240:M240"/>
    <mergeCell ref="A241:E241"/>
    <mergeCell ref="A242:A243"/>
    <mergeCell ref="B242:B243"/>
    <mergeCell ref="C242:C243"/>
    <mergeCell ref="D242:D243"/>
    <mergeCell ref="E242:E243"/>
    <mergeCell ref="F242:F243"/>
    <mergeCell ref="G242:I242"/>
    <mergeCell ref="J242:L242"/>
    <mergeCell ref="M242:M243"/>
    <mergeCell ref="A1:L1"/>
    <mergeCell ref="A2:H2"/>
    <mergeCell ref="A4:H4"/>
    <mergeCell ref="A6:H6"/>
    <mergeCell ref="A8:A9"/>
    <mergeCell ref="B8:B9"/>
    <mergeCell ref="C8:E8"/>
    <mergeCell ref="F8:G8"/>
    <mergeCell ref="H8:I8"/>
    <mergeCell ref="J8:K8"/>
    <mergeCell ref="A54:B54"/>
    <mergeCell ref="A57:L57"/>
    <mergeCell ref="A58:H58"/>
    <mergeCell ref="A60:H60"/>
    <mergeCell ref="A61:H61"/>
    <mergeCell ref="A62:H62"/>
    <mergeCell ref="L8:L9"/>
    <mergeCell ref="L10:L33"/>
    <mergeCell ref="A12:A16"/>
    <mergeCell ref="A17:A21"/>
    <mergeCell ref="A22:A33"/>
    <mergeCell ref="A34:A40"/>
    <mergeCell ref="L34:L54"/>
    <mergeCell ref="A47:B47"/>
    <mergeCell ref="A48:B48"/>
    <mergeCell ref="A53:B53"/>
    <mergeCell ref="L64:L65"/>
    <mergeCell ref="L66:L89"/>
    <mergeCell ref="A68:A73"/>
    <mergeCell ref="A74:A81"/>
    <mergeCell ref="A82:A89"/>
    <mergeCell ref="A90:A100"/>
    <mergeCell ref="L90:L111"/>
    <mergeCell ref="A107:B107"/>
    <mergeCell ref="A108:B108"/>
    <mergeCell ref="A110:B110"/>
    <mergeCell ref="A64:A65"/>
    <mergeCell ref="B64:B65"/>
    <mergeCell ref="C64:E64"/>
    <mergeCell ref="F64:G64"/>
    <mergeCell ref="H64:I64"/>
    <mergeCell ref="J64:K64"/>
    <mergeCell ref="A166:B166"/>
    <mergeCell ref="A170:B170"/>
    <mergeCell ref="A121:A122"/>
    <mergeCell ref="B121:B122"/>
    <mergeCell ref="C121:E121"/>
    <mergeCell ref="F121:G121"/>
    <mergeCell ref="H121:I121"/>
    <mergeCell ref="J121:K121"/>
    <mergeCell ref="A111:B111"/>
    <mergeCell ref="A114:L114"/>
    <mergeCell ref="A115:H115"/>
    <mergeCell ref="A117:H117"/>
    <mergeCell ref="A118:H118"/>
    <mergeCell ref="A119:H119"/>
    <mergeCell ref="L176:L177"/>
    <mergeCell ref="M176:M177"/>
    <mergeCell ref="B174:K174"/>
    <mergeCell ref="F187:F200"/>
    <mergeCell ref="G187:G200"/>
    <mergeCell ref="I196:J196"/>
    <mergeCell ref="I197:J197"/>
    <mergeCell ref="L121:L122"/>
    <mergeCell ref="L123:L146"/>
    <mergeCell ref="H179:I179"/>
    <mergeCell ref="J179:K179"/>
    <mergeCell ref="A171:B171"/>
    <mergeCell ref="A176:A177"/>
    <mergeCell ref="B176:B177"/>
    <mergeCell ref="C176:C177"/>
    <mergeCell ref="D176:E176"/>
    <mergeCell ref="F176:G176"/>
    <mergeCell ref="H176:K176"/>
    <mergeCell ref="A125:A130"/>
    <mergeCell ref="A131:A139"/>
    <mergeCell ref="A140:A146"/>
    <mergeCell ref="A147:A158"/>
    <mergeCell ref="L147:L171"/>
    <mergeCell ref="A165:B165"/>
    <mergeCell ref="N211:N212"/>
    <mergeCell ref="A204:O204"/>
    <mergeCell ref="H187:K187"/>
    <mergeCell ref="N187:N200"/>
    <mergeCell ref="I188:J188"/>
    <mergeCell ref="I189:J189"/>
    <mergeCell ref="A211:A212"/>
    <mergeCell ref="B211:B212"/>
    <mergeCell ref="I198:J198"/>
    <mergeCell ref="I199:J199"/>
    <mergeCell ref="I190:J190"/>
    <mergeCell ref="I191:J191"/>
    <mergeCell ref="O211:O212"/>
    <mergeCell ref="I192:J192"/>
    <mergeCell ref="I193:J193"/>
    <mergeCell ref="I194:J194"/>
    <mergeCell ref="I195:J195"/>
    <mergeCell ref="D187:D200"/>
    <mergeCell ref="E187:E200"/>
    <mergeCell ref="H211:I211"/>
    <mergeCell ref="J211:K211"/>
    <mergeCell ref="L211:M211"/>
    <mergeCell ref="F234:F236"/>
    <mergeCell ref="G234:G236"/>
    <mergeCell ref="F214:F218"/>
    <mergeCell ref="G214:G218"/>
    <mergeCell ref="C211:C212"/>
    <mergeCell ref="D211:E211"/>
    <mergeCell ref="F211:F212"/>
    <mergeCell ref="G211:G212"/>
    <mergeCell ref="N231:N232"/>
    <mergeCell ref="O231:O232"/>
    <mergeCell ref="A224:O224"/>
    <mergeCell ref="A231:A232"/>
    <mergeCell ref="B231:B232"/>
    <mergeCell ref="C231:C232"/>
    <mergeCell ref="D231:E231"/>
    <mergeCell ref="F231:F232"/>
    <mergeCell ref="G231:G232"/>
    <mergeCell ref="H231:I231"/>
    <mergeCell ref="J231:K231"/>
    <mergeCell ref="L231:M231"/>
    <mergeCell ref="O234:O237"/>
    <mergeCell ref="O214:O219"/>
    <mergeCell ref="N176:N177"/>
    <mergeCell ref="H177:I177"/>
    <mergeCell ref="J177:K177"/>
    <mergeCell ref="H178:I178"/>
    <mergeCell ref="J178:K178"/>
    <mergeCell ref="A187:A200"/>
    <mergeCell ref="I200:J200"/>
    <mergeCell ref="L181:N181"/>
    <mergeCell ref="B182:N182"/>
    <mergeCell ref="B183:N183"/>
    <mergeCell ref="A184:A185"/>
    <mergeCell ref="B184:B185"/>
    <mergeCell ref="C184:C185"/>
    <mergeCell ref="D184:E184"/>
    <mergeCell ref="F184:F185"/>
    <mergeCell ref="G184:G185"/>
    <mergeCell ref="H184:K185"/>
    <mergeCell ref="L184:M184"/>
    <mergeCell ref="N184:N185"/>
    <mergeCell ref="H186:K186"/>
    <mergeCell ref="B187:B200"/>
    <mergeCell ref="C187:C200"/>
  </mergeCells>
  <pageMargins left="0.7" right="0.7" top="0.75" bottom="0.75" header="0.3" footer="0.3"/>
  <pageSetup paperSize="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69"/>
  <sheetViews>
    <sheetView zoomScaleNormal="100" workbookViewId="0">
      <selection activeCell="G12" sqref="G12"/>
    </sheetView>
  </sheetViews>
  <sheetFormatPr defaultRowHeight="15"/>
  <cols>
    <col min="1" max="1" width="4.5703125" customWidth="1"/>
    <col min="2" max="2" width="31.140625" customWidth="1"/>
    <col min="12" max="13" width="9.140625" style="12"/>
    <col min="14" max="14" width="13" customWidth="1"/>
    <col min="15" max="15" width="10" customWidth="1"/>
  </cols>
  <sheetData>
    <row r="1" spans="1:17" ht="18.75">
      <c r="A1" s="3605" t="s">
        <v>986</v>
      </c>
      <c r="B1" s="3605"/>
      <c r="C1" s="3605"/>
      <c r="D1" s="3605"/>
      <c r="E1" s="3605"/>
      <c r="F1" s="3605"/>
      <c r="G1" s="3605"/>
      <c r="H1" s="3605"/>
      <c r="I1" s="3605"/>
      <c r="J1" s="3605"/>
      <c r="K1" s="3605"/>
      <c r="L1" s="3605"/>
      <c r="M1" s="3605"/>
      <c r="N1" s="3605"/>
      <c r="O1" s="3605"/>
    </row>
    <row r="2" spans="1:17" ht="18.75">
      <c r="A2" s="3605" t="s">
        <v>2833</v>
      </c>
      <c r="B2" s="3605"/>
      <c r="C2" s="3605"/>
      <c r="D2" s="3605"/>
      <c r="E2" s="3605"/>
      <c r="F2" s="3605"/>
      <c r="G2" s="3605"/>
      <c r="H2" s="3605"/>
      <c r="I2" s="3605"/>
      <c r="J2" s="3605"/>
      <c r="K2" s="3605"/>
      <c r="L2" s="3605"/>
      <c r="M2" s="3605"/>
      <c r="N2" s="3605"/>
      <c r="O2" s="3605"/>
    </row>
    <row r="3" spans="1:17" ht="18.75">
      <c r="A3" s="3605" t="s">
        <v>768</v>
      </c>
      <c r="B3" s="3605"/>
      <c r="C3" s="3605"/>
      <c r="D3" s="3605"/>
      <c r="E3" s="3605"/>
      <c r="F3" s="3605"/>
      <c r="G3" s="3605"/>
      <c r="H3" s="3605"/>
      <c r="I3" s="3605"/>
      <c r="J3" s="3605"/>
      <c r="K3" s="3605"/>
      <c r="L3" s="3605"/>
      <c r="M3" s="3605"/>
      <c r="N3" s="3605"/>
      <c r="O3" s="3605"/>
    </row>
    <row r="4" spans="1:17" ht="18.75">
      <c r="A4" s="3606"/>
      <c r="B4" s="3606"/>
      <c r="C4" s="3606"/>
      <c r="D4" s="3606"/>
      <c r="E4" s="3606"/>
      <c r="F4" s="3606"/>
      <c r="G4" s="3606"/>
      <c r="H4" s="3606"/>
      <c r="I4" s="3606"/>
      <c r="J4" s="3606"/>
      <c r="K4" s="3606"/>
      <c r="L4" s="3607"/>
      <c r="M4" s="3607"/>
      <c r="N4" s="3607"/>
      <c r="O4" s="3607"/>
    </row>
    <row r="5" spans="1:17" ht="40.5" customHeight="1">
      <c r="A5" s="3583" t="s">
        <v>54</v>
      </c>
      <c r="B5" s="105" t="s">
        <v>55</v>
      </c>
      <c r="C5" s="3589" t="s">
        <v>56</v>
      </c>
      <c r="D5" s="3583" t="s">
        <v>5</v>
      </c>
      <c r="E5" s="3585" t="s">
        <v>57</v>
      </c>
      <c r="F5" s="3583" t="s">
        <v>7</v>
      </c>
      <c r="G5" s="3583" t="s">
        <v>58</v>
      </c>
      <c r="H5" s="3611" t="s">
        <v>9</v>
      </c>
      <c r="I5" s="3612"/>
      <c r="J5" s="3611" t="s">
        <v>10</v>
      </c>
      <c r="K5" s="3612"/>
      <c r="L5" s="3611" t="s">
        <v>11</v>
      </c>
      <c r="M5" s="3612"/>
      <c r="N5" s="3583" t="s">
        <v>12</v>
      </c>
      <c r="O5" s="3610" t="s">
        <v>59</v>
      </c>
    </row>
    <row r="6" spans="1:17">
      <c r="A6" s="3584"/>
      <c r="B6" s="288" t="s">
        <v>60</v>
      </c>
      <c r="C6" s="3590"/>
      <c r="D6" s="3584"/>
      <c r="E6" s="3586"/>
      <c r="F6" s="3587"/>
      <c r="G6" s="3584"/>
      <c r="H6" s="288" t="s">
        <v>28</v>
      </c>
      <c r="I6" s="288" t="s">
        <v>15</v>
      </c>
      <c r="J6" s="288" t="s">
        <v>28</v>
      </c>
      <c r="K6" s="288" t="s">
        <v>15</v>
      </c>
      <c r="L6" s="284" t="s">
        <v>28</v>
      </c>
      <c r="M6" s="288" t="s">
        <v>15</v>
      </c>
      <c r="N6" s="3584"/>
      <c r="O6" s="3610"/>
    </row>
    <row r="7" spans="1:17">
      <c r="A7" s="305">
        <v>1</v>
      </c>
      <c r="B7" s="305">
        <v>2</v>
      </c>
      <c r="C7" s="305"/>
      <c r="D7" s="305">
        <v>3</v>
      </c>
      <c r="E7" s="305">
        <v>4</v>
      </c>
      <c r="F7" s="305">
        <v>6</v>
      </c>
      <c r="G7" s="305">
        <v>7</v>
      </c>
      <c r="H7" s="305">
        <v>8</v>
      </c>
      <c r="I7" s="305">
        <v>9</v>
      </c>
      <c r="J7" s="305">
        <v>10</v>
      </c>
      <c r="K7" s="305" t="s">
        <v>1339</v>
      </c>
      <c r="L7" s="348" t="s">
        <v>1340</v>
      </c>
      <c r="M7" s="348" t="s">
        <v>1341</v>
      </c>
      <c r="N7" s="305">
        <v>14</v>
      </c>
      <c r="O7" s="306">
        <v>15</v>
      </c>
    </row>
    <row r="8" spans="1:17" ht="18.75">
      <c r="A8" s="103">
        <v>1</v>
      </c>
      <c r="B8" s="308" t="s">
        <v>61</v>
      </c>
      <c r="C8" s="299"/>
      <c r="D8" s="291"/>
      <c r="E8" s="291"/>
      <c r="F8" s="291"/>
      <c r="G8" s="291"/>
      <c r="H8" s="298"/>
      <c r="I8" s="298"/>
      <c r="J8" s="104"/>
      <c r="K8" s="298"/>
      <c r="L8" s="298"/>
      <c r="M8" s="298"/>
      <c r="N8" s="293"/>
      <c r="O8" s="292"/>
      <c r="P8" s="104"/>
      <c r="Q8" s="104"/>
    </row>
    <row r="9" spans="1:17" ht="15.75">
      <c r="A9" s="302">
        <v>1</v>
      </c>
      <c r="B9" s="3599" t="s">
        <v>62</v>
      </c>
      <c r="C9" s="3600"/>
      <c r="D9" s="3600"/>
      <c r="E9" s="3600"/>
      <c r="F9" s="3600"/>
      <c r="G9" s="3600"/>
      <c r="H9" s="3600"/>
      <c r="I9" s="3600"/>
      <c r="J9" s="3600"/>
      <c r="K9" s="3600"/>
      <c r="L9" s="3600"/>
      <c r="M9" s="3600"/>
      <c r="N9" s="3600"/>
      <c r="O9" s="3601"/>
      <c r="P9" s="104"/>
      <c r="Q9" s="104"/>
    </row>
    <row r="10" spans="1:17" ht="25.5">
      <c r="A10" s="290" t="s">
        <v>63</v>
      </c>
      <c r="B10" s="300" t="s">
        <v>987</v>
      </c>
      <c r="C10" s="290">
        <v>3.3050000000000002</v>
      </c>
      <c r="D10" s="290" t="s">
        <v>17</v>
      </c>
      <c r="E10" s="3588">
        <v>13366</v>
      </c>
      <c r="F10" s="290" t="s">
        <v>64</v>
      </c>
      <c r="G10" s="290" t="s">
        <v>65</v>
      </c>
      <c r="H10" s="294">
        <v>1</v>
      </c>
      <c r="I10" s="296">
        <v>1035.6210000000001</v>
      </c>
      <c r="J10" s="290"/>
      <c r="K10" s="290"/>
      <c r="L10" s="307">
        <v>1</v>
      </c>
      <c r="M10" s="297">
        <v>1035.6210000000001</v>
      </c>
      <c r="N10" s="290" t="s">
        <v>52</v>
      </c>
      <c r="O10" s="286" t="s">
        <v>66</v>
      </c>
      <c r="P10" s="104"/>
      <c r="Q10" s="104"/>
    </row>
    <row r="11" spans="1:17" ht="25.5">
      <c r="A11" s="290" t="s">
        <v>67</v>
      </c>
      <c r="B11" s="300" t="s">
        <v>68</v>
      </c>
      <c r="C11" s="296">
        <v>3.2749999999999999</v>
      </c>
      <c r="D11" s="290" t="s">
        <v>17</v>
      </c>
      <c r="E11" s="3588"/>
      <c r="F11" s="287" t="s">
        <v>69</v>
      </c>
      <c r="G11" s="287" t="s">
        <v>70</v>
      </c>
      <c r="H11" s="294">
        <v>1</v>
      </c>
      <c r="I11" s="296">
        <v>933.46500000000003</v>
      </c>
      <c r="J11" s="301"/>
      <c r="K11" s="286"/>
      <c r="L11" s="307">
        <f>H11+J11</f>
        <v>1</v>
      </c>
      <c r="M11" s="297">
        <v>933.46500000000003</v>
      </c>
      <c r="N11" s="286"/>
      <c r="O11" s="286" t="s">
        <v>66</v>
      </c>
      <c r="P11" s="104"/>
      <c r="Q11" s="104"/>
    </row>
    <row r="12" spans="1:17" ht="76.5">
      <c r="A12" s="290" t="s">
        <v>71</v>
      </c>
      <c r="B12" s="300" t="s">
        <v>72</v>
      </c>
      <c r="C12" s="296">
        <v>3.3149999999999999</v>
      </c>
      <c r="D12" s="290" t="s">
        <v>17</v>
      </c>
      <c r="E12" s="3588"/>
      <c r="F12" s="287" t="s">
        <v>73</v>
      </c>
      <c r="G12" s="287" t="s">
        <v>74</v>
      </c>
      <c r="H12" s="294">
        <v>1</v>
      </c>
      <c r="I12" s="296">
        <v>1223.502</v>
      </c>
      <c r="J12" s="301"/>
      <c r="K12" s="286"/>
      <c r="L12" s="307">
        <f>H12+J12</f>
        <v>1</v>
      </c>
      <c r="M12" s="297">
        <v>1223.502</v>
      </c>
      <c r="N12" s="286" t="s">
        <v>75</v>
      </c>
      <c r="O12" s="286" t="s">
        <v>66</v>
      </c>
      <c r="P12" s="104"/>
      <c r="Q12" s="104"/>
    </row>
    <row r="13" spans="1:17" ht="76.5">
      <c r="A13" s="290" t="s">
        <v>76</v>
      </c>
      <c r="B13" s="300" t="s">
        <v>77</v>
      </c>
      <c r="C13" s="296">
        <v>3.355</v>
      </c>
      <c r="D13" s="290" t="s">
        <v>17</v>
      </c>
      <c r="E13" s="3588"/>
      <c r="F13" s="287" t="s">
        <v>78</v>
      </c>
      <c r="G13" s="287" t="s">
        <v>79</v>
      </c>
      <c r="H13" s="294">
        <v>0.99</v>
      </c>
      <c r="I13" s="296">
        <v>726.52800000000002</v>
      </c>
      <c r="J13" s="301"/>
      <c r="K13" s="286"/>
      <c r="L13" s="307">
        <f t="shared" ref="L13:L17" si="0">H13+J13</f>
        <v>0.99</v>
      </c>
      <c r="M13" s="297">
        <v>726.52800000000002</v>
      </c>
      <c r="N13" s="286" t="s">
        <v>80</v>
      </c>
      <c r="O13" s="286" t="s">
        <v>66</v>
      </c>
      <c r="P13" s="104"/>
      <c r="Q13" s="104"/>
    </row>
    <row r="14" spans="1:17" ht="76.5">
      <c r="A14" s="290" t="s">
        <v>81</v>
      </c>
      <c r="B14" s="300" t="s">
        <v>82</v>
      </c>
      <c r="C14" s="290">
        <v>5.58</v>
      </c>
      <c r="D14" s="290" t="s">
        <v>17</v>
      </c>
      <c r="E14" s="3588"/>
      <c r="F14" s="287" t="s">
        <v>83</v>
      </c>
      <c r="G14" s="287" t="s">
        <v>84</v>
      </c>
      <c r="H14" s="294">
        <v>0.56000000000000005</v>
      </c>
      <c r="I14" s="296">
        <v>722.15800000000002</v>
      </c>
      <c r="J14" s="301">
        <v>0.06</v>
      </c>
      <c r="K14" s="286"/>
      <c r="L14" s="307">
        <f t="shared" si="0"/>
        <v>0.62000000000000011</v>
      </c>
      <c r="M14" s="297">
        <v>722.15800000000002</v>
      </c>
      <c r="N14" s="286" t="s">
        <v>85</v>
      </c>
      <c r="O14" s="286" t="s">
        <v>66</v>
      </c>
      <c r="P14" s="104"/>
      <c r="Q14" s="104"/>
    </row>
    <row r="15" spans="1:17" ht="76.5">
      <c r="A15" s="290" t="s">
        <v>86</v>
      </c>
      <c r="B15" s="300" t="s">
        <v>87</v>
      </c>
      <c r="C15" s="290">
        <v>5.58</v>
      </c>
      <c r="D15" s="290" t="s">
        <v>17</v>
      </c>
      <c r="E15" s="3588"/>
      <c r="F15" s="287" t="s">
        <v>83</v>
      </c>
      <c r="G15" s="287" t="s">
        <v>88</v>
      </c>
      <c r="H15" s="332">
        <v>9.1700000000000004E-2</v>
      </c>
      <c r="I15" s="296">
        <v>188.46299999999999</v>
      </c>
      <c r="J15" s="301"/>
      <c r="K15" s="286"/>
      <c r="L15" s="331">
        <f t="shared" si="0"/>
        <v>9.1700000000000004E-2</v>
      </c>
      <c r="M15" s="297">
        <v>188.46299999999999</v>
      </c>
      <c r="N15" s="286" t="s">
        <v>89</v>
      </c>
      <c r="O15" s="286" t="s">
        <v>66</v>
      </c>
      <c r="P15" s="104"/>
      <c r="Q15" s="104"/>
    </row>
    <row r="16" spans="1:17" ht="38.25">
      <c r="A16" s="290" t="s">
        <v>90</v>
      </c>
      <c r="B16" s="300" t="s">
        <v>91</v>
      </c>
      <c r="C16" s="290">
        <v>24</v>
      </c>
      <c r="D16" s="290" t="s">
        <v>92</v>
      </c>
      <c r="E16" s="3588"/>
      <c r="F16" s="287" t="s">
        <v>73</v>
      </c>
      <c r="G16" s="287"/>
      <c r="H16" s="294">
        <v>1</v>
      </c>
      <c r="I16" s="296">
        <v>482.62099999999998</v>
      </c>
      <c r="J16" s="301"/>
      <c r="K16" s="296"/>
      <c r="L16" s="307">
        <f t="shared" si="0"/>
        <v>1</v>
      </c>
      <c r="M16" s="297">
        <v>482.62099999999998</v>
      </c>
      <c r="N16" s="286" t="s">
        <v>93</v>
      </c>
      <c r="O16" s="286" t="s">
        <v>53</v>
      </c>
      <c r="P16" s="104"/>
      <c r="Q16" s="309"/>
    </row>
    <row r="17" spans="1:25" ht="38.25">
      <c r="A17" s="290" t="s">
        <v>94</v>
      </c>
      <c r="B17" s="300" t="s">
        <v>95</v>
      </c>
      <c r="C17" s="290">
        <v>20</v>
      </c>
      <c r="D17" s="290" t="s">
        <v>92</v>
      </c>
      <c r="E17" s="3588"/>
      <c r="F17" s="287" t="s">
        <v>96</v>
      </c>
      <c r="G17" s="287" t="s">
        <v>97</v>
      </c>
      <c r="H17" s="294">
        <v>0.34</v>
      </c>
      <c r="I17" s="296">
        <v>115.75</v>
      </c>
      <c r="J17" s="301">
        <v>0.08</v>
      </c>
      <c r="K17" s="286"/>
      <c r="L17" s="307">
        <f t="shared" si="0"/>
        <v>0.42000000000000004</v>
      </c>
      <c r="M17" s="297">
        <v>115.75</v>
      </c>
      <c r="N17" s="286" t="s">
        <v>98</v>
      </c>
      <c r="O17" s="286" t="s">
        <v>66</v>
      </c>
      <c r="P17" s="104"/>
      <c r="Q17" s="104"/>
      <c r="R17" s="104"/>
      <c r="S17" s="104"/>
      <c r="T17" s="104"/>
      <c r="U17" s="104"/>
      <c r="V17" s="104"/>
      <c r="W17" s="104"/>
      <c r="X17" s="104"/>
      <c r="Y17" s="104"/>
    </row>
    <row r="18" spans="1:25" ht="38.25">
      <c r="A18" s="290" t="s">
        <v>99</v>
      </c>
      <c r="B18" s="300" t="s">
        <v>100</v>
      </c>
      <c r="C18" s="290">
        <v>28</v>
      </c>
      <c r="D18" s="290" t="s">
        <v>92</v>
      </c>
      <c r="E18" s="3588"/>
      <c r="F18" s="3609" t="s">
        <v>64</v>
      </c>
      <c r="G18" s="3609" t="s">
        <v>101</v>
      </c>
      <c r="H18" s="324">
        <v>0.17499999999999999</v>
      </c>
      <c r="I18" s="296"/>
      <c r="J18" s="301"/>
      <c r="K18" s="286"/>
      <c r="L18" s="323">
        <v>0.17499999999999999</v>
      </c>
      <c r="M18" s="297">
        <v>0</v>
      </c>
      <c r="N18" s="3608" t="s">
        <v>102</v>
      </c>
      <c r="O18" s="286" t="s">
        <v>66</v>
      </c>
      <c r="P18" s="104"/>
      <c r="Q18" s="104"/>
      <c r="R18" s="104"/>
      <c r="S18" s="104"/>
      <c r="T18" s="104"/>
      <c r="U18" s="104"/>
      <c r="V18" s="104"/>
      <c r="W18" s="104"/>
      <c r="X18" s="104"/>
      <c r="Y18" s="104"/>
    </row>
    <row r="19" spans="1:25" ht="38.25">
      <c r="A19" s="290" t="s">
        <v>103</v>
      </c>
      <c r="B19" s="300" t="s">
        <v>104</v>
      </c>
      <c r="C19" s="290">
        <v>20</v>
      </c>
      <c r="D19" s="290" t="s">
        <v>92</v>
      </c>
      <c r="E19" s="3588"/>
      <c r="F19" s="3609"/>
      <c r="G19" s="3609"/>
      <c r="H19" s="324">
        <v>0.25</v>
      </c>
      <c r="I19" s="296"/>
      <c r="J19" s="522">
        <v>0.1</v>
      </c>
      <c r="K19" s="286"/>
      <c r="L19" s="323">
        <f>H19+J19</f>
        <v>0.35</v>
      </c>
      <c r="M19" s="297">
        <v>0</v>
      </c>
      <c r="N19" s="3608"/>
      <c r="O19" s="286" t="s">
        <v>66</v>
      </c>
      <c r="P19" s="104"/>
      <c r="Q19" s="104"/>
      <c r="R19" s="104"/>
      <c r="S19" s="104"/>
      <c r="T19" s="104"/>
      <c r="U19" s="104"/>
      <c r="V19" s="104"/>
      <c r="W19" s="104"/>
      <c r="X19" s="104"/>
      <c r="Y19" s="104"/>
    </row>
    <row r="20" spans="1:25" ht="178.5">
      <c r="A20" s="302">
        <v>2</v>
      </c>
      <c r="B20" s="303" t="s">
        <v>105</v>
      </c>
      <c r="C20" s="290">
        <v>34</v>
      </c>
      <c r="D20" s="290" t="s">
        <v>92</v>
      </c>
      <c r="E20" s="285">
        <v>508.45</v>
      </c>
      <c r="F20" s="287" t="s">
        <v>106</v>
      </c>
      <c r="G20" s="287" t="s">
        <v>107</v>
      </c>
      <c r="H20" s="294">
        <v>0.25</v>
      </c>
      <c r="I20" s="296">
        <v>132.82</v>
      </c>
      <c r="J20" s="301"/>
      <c r="K20" s="286"/>
      <c r="L20" s="295">
        <v>0.25</v>
      </c>
      <c r="M20" s="297">
        <v>132.82</v>
      </c>
      <c r="N20" s="373" t="s">
        <v>1379</v>
      </c>
      <c r="O20" s="286" t="s">
        <v>66</v>
      </c>
      <c r="P20" s="104"/>
      <c r="Q20" s="104"/>
      <c r="R20" s="104"/>
      <c r="S20" s="104"/>
      <c r="T20" s="104"/>
      <c r="U20" s="104"/>
      <c r="V20" s="104"/>
      <c r="W20" s="104"/>
      <c r="X20" s="104"/>
      <c r="Y20" s="104"/>
    </row>
    <row r="21" spans="1:25" ht="51">
      <c r="A21" s="302">
        <v>3</v>
      </c>
      <c r="B21" s="303" t="s">
        <v>1957</v>
      </c>
      <c r="C21" s="290">
        <v>22</v>
      </c>
      <c r="D21" s="290" t="s">
        <v>92</v>
      </c>
      <c r="E21" s="285">
        <v>291.35000000000002</v>
      </c>
      <c r="F21" s="287" t="s">
        <v>106</v>
      </c>
      <c r="G21" s="287" t="s">
        <v>1958</v>
      </c>
      <c r="H21" s="294">
        <v>0.9</v>
      </c>
      <c r="I21" s="296">
        <v>291.35000000000002</v>
      </c>
      <c r="J21" s="301">
        <v>0</v>
      </c>
      <c r="K21" s="286">
        <v>42.456000000000003</v>
      </c>
      <c r="L21" s="295">
        <v>0.9</v>
      </c>
      <c r="M21" s="297">
        <v>291.35000000000002</v>
      </c>
      <c r="N21" s="373" t="s">
        <v>52</v>
      </c>
      <c r="O21" s="286" t="s">
        <v>66</v>
      </c>
      <c r="P21" s="104"/>
      <c r="Q21" s="104"/>
      <c r="R21" s="104"/>
      <c r="S21" s="104"/>
      <c r="T21" s="104"/>
      <c r="U21" s="104"/>
      <c r="V21" s="104"/>
      <c r="W21" s="104"/>
      <c r="X21" s="104"/>
      <c r="Y21" s="104"/>
    </row>
    <row r="22" spans="1:25" ht="51">
      <c r="A22" s="302">
        <v>4</v>
      </c>
      <c r="B22" s="304" t="s">
        <v>769</v>
      </c>
      <c r="C22" s="290">
        <v>2.5099999999999998</v>
      </c>
      <c r="D22" s="290" t="s">
        <v>294</v>
      </c>
      <c r="E22" s="285">
        <v>625.97</v>
      </c>
      <c r="F22" s="287" t="s">
        <v>770</v>
      </c>
      <c r="G22" s="287" t="s">
        <v>771</v>
      </c>
      <c r="H22" s="324">
        <v>0.75800000000000001</v>
      </c>
      <c r="I22" s="296">
        <v>312.97000000000003</v>
      </c>
      <c r="J22" s="522">
        <v>6.0999999999999999E-2</v>
      </c>
      <c r="K22" s="296"/>
      <c r="L22" s="323">
        <f>H22+J22</f>
        <v>0.81899999999999995</v>
      </c>
      <c r="M22" s="297">
        <v>312.97000000000003</v>
      </c>
      <c r="N22" s="286"/>
      <c r="O22" s="286" t="s">
        <v>66</v>
      </c>
      <c r="P22" s="104"/>
      <c r="Q22" s="104"/>
      <c r="R22" s="104"/>
      <c r="S22" s="362"/>
      <c r="T22" s="309"/>
      <c r="U22" s="309"/>
      <c r="V22" s="366"/>
      <c r="W22" s="104"/>
      <c r="X22" s="104"/>
      <c r="Y22" s="104"/>
    </row>
    <row r="23" spans="1:25" ht="18.75">
      <c r="A23" s="302">
        <v>2</v>
      </c>
      <c r="B23" s="3596" t="s">
        <v>137</v>
      </c>
      <c r="C23" s="3597"/>
      <c r="D23" s="3597"/>
      <c r="E23" s="3597"/>
      <c r="F23" s="3597"/>
      <c r="G23" s="3597"/>
      <c r="H23" s="3597"/>
      <c r="I23" s="3597"/>
      <c r="J23" s="3597"/>
      <c r="K23" s="3597"/>
      <c r="L23" s="3597"/>
      <c r="M23" s="3597"/>
      <c r="N23" s="3597"/>
      <c r="O23" s="3598"/>
      <c r="P23" s="104"/>
      <c r="Q23" s="104"/>
      <c r="R23" s="104"/>
      <c r="S23" s="361"/>
      <c r="T23" s="104"/>
      <c r="U23" s="104"/>
      <c r="V23" s="366"/>
      <c r="W23" s="104"/>
      <c r="X23" s="366"/>
      <c r="Y23" s="367">
        <v>0</v>
      </c>
    </row>
    <row r="24" spans="1:25" ht="15.75">
      <c r="A24" s="302">
        <v>1</v>
      </c>
      <c r="B24" s="3599" t="s">
        <v>1342</v>
      </c>
      <c r="C24" s="3600"/>
      <c r="D24" s="3600"/>
      <c r="E24" s="3600"/>
      <c r="F24" s="3600"/>
      <c r="G24" s="3600"/>
      <c r="H24" s="3600"/>
      <c r="I24" s="3600"/>
      <c r="J24" s="3600"/>
      <c r="K24" s="3600"/>
      <c r="L24" s="3600"/>
      <c r="M24" s="3600"/>
      <c r="N24" s="3600"/>
      <c r="O24" s="3601"/>
      <c r="P24" s="104"/>
      <c r="Q24" s="104"/>
      <c r="R24" s="104"/>
      <c r="S24" s="362"/>
      <c r="T24" s="309"/>
      <c r="U24" s="309"/>
      <c r="V24" s="366"/>
      <c r="W24" s="104"/>
      <c r="X24" s="104"/>
      <c r="Y24" s="104"/>
    </row>
    <row r="25" spans="1:25" ht="38.25">
      <c r="A25" s="310" t="s">
        <v>63</v>
      </c>
      <c r="B25" s="311" t="s">
        <v>772</v>
      </c>
      <c r="C25" s="310">
        <v>7.5</v>
      </c>
      <c r="D25" s="310" t="s">
        <v>92</v>
      </c>
      <c r="E25" s="315">
        <v>17.146999999999998</v>
      </c>
      <c r="F25" s="310" t="s">
        <v>773</v>
      </c>
      <c r="G25" s="310" t="s">
        <v>774</v>
      </c>
      <c r="H25" s="316">
        <v>1</v>
      </c>
      <c r="I25" s="335">
        <v>17.146999999999998</v>
      </c>
      <c r="J25" s="316"/>
      <c r="K25" s="310"/>
      <c r="L25" s="319">
        <v>1</v>
      </c>
      <c r="M25" s="340">
        <v>17.146999999999998</v>
      </c>
      <c r="N25" s="310" t="s">
        <v>52</v>
      </c>
      <c r="O25" s="3593" t="s">
        <v>66</v>
      </c>
      <c r="P25" s="104"/>
      <c r="Q25" s="104"/>
      <c r="R25" s="104"/>
      <c r="S25" s="362"/>
      <c r="T25" s="104"/>
      <c r="U25" s="104"/>
      <c r="V25" s="366"/>
      <c r="W25" s="104"/>
      <c r="X25" s="104"/>
      <c r="Y25" s="104"/>
    </row>
    <row r="26" spans="1:25" ht="38.25">
      <c r="A26" s="310" t="s">
        <v>67</v>
      </c>
      <c r="B26" s="311" t="s">
        <v>775</v>
      </c>
      <c r="C26" s="310">
        <v>52</v>
      </c>
      <c r="D26" s="310" t="s">
        <v>92</v>
      </c>
      <c r="E26" s="315">
        <v>29.666</v>
      </c>
      <c r="F26" s="310" t="s">
        <v>773</v>
      </c>
      <c r="G26" s="310" t="s">
        <v>774</v>
      </c>
      <c r="H26" s="316">
        <v>1</v>
      </c>
      <c r="I26" s="310">
        <v>29.666</v>
      </c>
      <c r="J26" s="316"/>
      <c r="K26" s="310"/>
      <c r="L26" s="319">
        <v>1</v>
      </c>
      <c r="M26" s="340">
        <v>29.666</v>
      </c>
      <c r="N26" s="310" t="s">
        <v>52</v>
      </c>
      <c r="O26" s="3594"/>
      <c r="P26" s="104"/>
      <c r="Q26" s="104"/>
      <c r="R26" s="363"/>
      <c r="S26" s="364"/>
      <c r="T26" s="365"/>
      <c r="U26" s="365"/>
      <c r="V26" s="366"/>
      <c r="W26" s="309"/>
      <c r="X26" s="104"/>
      <c r="Y26" s="104"/>
    </row>
    <row r="27" spans="1:25" ht="38.25">
      <c r="A27" s="310" t="s">
        <v>71</v>
      </c>
      <c r="B27" s="311" t="s">
        <v>776</v>
      </c>
      <c r="C27" s="310">
        <v>30</v>
      </c>
      <c r="D27" s="310" t="s">
        <v>92</v>
      </c>
      <c r="E27" s="369">
        <v>10.756</v>
      </c>
      <c r="F27" s="310" t="s">
        <v>773</v>
      </c>
      <c r="G27" s="310" t="s">
        <v>774</v>
      </c>
      <c r="H27" s="316">
        <v>1</v>
      </c>
      <c r="I27" s="310">
        <v>10.756</v>
      </c>
      <c r="J27" s="316"/>
      <c r="K27" s="310"/>
      <c r="L27" s="319">
        <v>1</v>
      </c>
      <c r="M27" s="340">
        <v>10.756</v>
      </c>
      <c r="N27" s="310" t="s">
        <v>52</v>
      </c>
      <c r="O27" s="3594"/>
      <c r="P27" s="104"/>
      <c r="Q27" s="104"/>
      <c r="R27" s="104"/>
      <c r="S27" s="104"/>
      <c r="T27" s="104"/>
      <c r="U27" s="104"/>
      <c r="V27" s="104"/>
      <c r="W27" s="104"/>
      <c r="X27" s="104"/>
      <c r="Y27" s="104"/>
    </row>
    <row r="28" spans="1:25" ht="51">
      <c r="A28" s="310" t="s">
        <v>76</v>
      </c>
      <c r="B28" s="311" t="s">
        <v>777</v>
      </c>
      <c r="C28" s="310">
        <v>110</v>
      </c>
      <c r="D28" s="310" t="s">
        <v>92</v>
      </c>
      <c r="E28" s="369">
        <v>1.9730000000000001</v>
      </c>
      <c r="F28" s="310" t="s">
        <v>773</v>
      </c>
      <c r="G28" s="310" t="s">
        <v>774</v>
      </c>
      <c r="H28" s="316">
        <v>1</v>
      </c>
      <c r="I28" s="335">
        <v>1.9730000000000001</v>
      </c>
      <c r="J28" s="316"/>
      <c r="K28" s="310"/>
      <c r="L28" s="319">
        <v>1</v>
      </c>
      <c r="M28" s="340">
        <v>1.9730000000000001</v>
      </c>
      <c r="N28" s="310" t="s">
        <v>52</v>
      </c>
      <c r="O28" s="3594"/>
      <c r="P28" s="104"/>
      <c r="Q28" s="104"/>
      <c r="R28" s="104"/>
      <c r="S28" s="104"/>
      <c r="T28" s="104"/>
      <c r="U28" s="104"/>
      <c r="V28" s="104"/>
      <c r="W28" s="104"/>
      <c r="X28" s="104"/>
      <c r="Y28" s="104"/>
    </row>
    <row r="29" spans="1:25" ht="38.25">
      <c r="A29" s="310" t="s">
        <v>81</v>
      </c>
      <c r="B29" s="311" t="s">
        <v>778</v>
      </c>
      <c r="C29" s="310">
        <v>1</v>
      </c>
      <c r="D29" s="310" t="s">
        <v>779</v>
      </c>
      <c r="E29" s="369">
        <v>5.4560000000000004</v>
      </c>
      <c r="F29" s="310" t="s">
        <v>773</v>
      </c>
      <c r="G29" s="310" t="s">
        <v>774</v>
      </c>
      <c r="H29" s="316">
        <v>1</v>
      </c>
      <c r="I29" s="335">
        <v>5.4560000000000004</v>
      </c>
      <c r="J29" s="316"/>
      <c r="K29" s="310"/>
      <c r="L29" s="319">
        <v>1</v>
      </c>
      <c r="M29" s="340">
        <v>5.4560000000000004</v>
      </c>
      <c r="N29" s="310" t="s">
        <v>52</v>
      </c>
      <c r="O29" s="3594"/>
      <c r="P29" s="104"/>
      <c r="Q29" s="104"/>
      <c r="R29" s="104"/>
      <c r="S29" s="104"/>
      <c r="T29" s="104"/>
      <c r="U29" s="104"/>
      <c r="V29" s="104"/>
      <c r="W29" s="104"/>
      <c r="X29" s="104"/>
      <c r="Y29" s="104"/>
    </row>
    <row r="30" spans="1:25" ht="25.5">
      <c r="A30" s="312" t="s">
        <v>86</v>
      </c>
      <c r="B30" s="313" t="s">
        <v>780</v>
      </c>
      <c r="C30" s="312">
        <v>12</v>
      </c>
      <c r="D30" s="312" t="s">
        <v>92</v>
      </c>
      <c r="E30" s="370">
        <v>15</v>
      </c>
      <c r="F30" s="310" t="s">
        <v>773</v>
      </c>
      <c r="G30" s="310" t="s">
        <v>774</v>
      </c>
      <c r="H30" s="321">
        <v>1</v>
      </c>
      <c r="I30" s="368">
        <v>15</v>
      </c>
      <c r="J30" s="321"/>
      <c r="K30" s="336"/>
      <c r="L30" s="319">
        <v>1</v>
      </c>
      <c r="M30" s="341">
        <v>15</v>
      </c>
      <c r="N30" s="310" t="s">
        <v>52</v>
      </c>
      <c r="O30" s="3594"/>
      <c r="P30" s="104"/>
      <c r="Q30" s="104"/>
      <c r="R30" s="104"/>
      <c r="S30" s="104"/>
      <c r="T30" s="104"/>
      <c r="U30" s="104"/>
      <c r="V30" s="104"/>
      <c r="W30" s="104"/>
      <c r="X30" s="104"/>
      <c r="Y30" s="104"/>
    </row>
    <row r="31" spans="1:25" ht="25.5">
      <c r="A31" s="312" t="s">
        <v>90</v>
      </c>
      <c r="B31" s="313" t="s">
        <v>781</v>
      </c>
      <c r="C31" s="312">
        <v>1</v>
      </c>
      <c r="D31" s="312" t="s">
        <v>779</v>
      </c>
      <c r="E31" s="369">
        <v>4.3579999999999997</v>
      </c>
      <c r="F31" s="310" t="s">
        <v>773</v>
      </c>
      <c r="G31" s="310" t="s">
        <v>774</v>
      </c>
      <c r="H31" s="321">
        <v>1</v>
      </c>
      <c r="I31" s="337">
        <v>4.3579999999999997</v>
      </c>
      <c r="J31" s="321"/>
      <c r="K31" s="312"/>
      <c r="L31" s="322">
        <v>1</v>
      </c>
      <c r="M31" s="342">
        <v>4.3579999999999997</v>
      </c>
      <c r="N31" s="310" t="s">
        <v>52</v>
      </c>
      <c r="O31" s="3594"/>
      <c r="P31" s="104"/>
      <c r="Q31" s="104"/>
      <c r="R31" s="104"/>
      <c r="S31" s="104"/>
      <c r="T31" s="104"/>
      <c r="U31" s="104"/>
      <c r="V31" s="104"/>
      <c r="W31" s="104"/>
      <c r="X31" s="104"/>
      <c r="Y31" s="104"/>
    </row>
    <row r="32" spans="1:25" ht="38.25">
      <c r="A32" s="312" t="s">
        <v>94</v>
      </c>
      <c r="B32" s="313" t="s">
        <v>782</v>
      </c>
      <c r="C32" s="312">
        <v>1</v>
      </c>
      <c r="D32" s="312" t="s">
        <v>779</v>
      </c>
      <c r="E32" s="372">
        <v>24.231000000000002</v>
      </c>
      <c r="F32" s="312" t="s">
        <v>773</v>
      </c>
      <c r="G32" s="312" t="s">
        <v>774</v>
      </c>
      <c r="H32" s="321">
        <v>1</v>
      </c>
      <c r="I32" s="312"/>
      <c r="J32" s="321"/>
      <c r="K32" s="374">
        <v>24.22</v>
      </c>
      <c r="L32" s="322">
        <v>1</v>
      </c>
      <c r="M32" s="342">
        <v>24.22</v>
      </c>
      <c r="N32" s="310" t="s">
        <v>52</v>
      </c>
      <c r="O32" s="3594"/>
    </row>
    <row r="33" spans="1:15" ht="25.5">
      <c r="A33" s="312" t="s">
        <v>99</v>
      </c>
      <c r="B33" s="313" t="s">
        <v>783</v>
      </c>
      <c r="C33" s="312">
        <v>1</v>
      </c>
      <c r="D33" s="312" t="s">
        <v>779</v>
      </c>
      <c r="E33" s="371">
        <v>15.409000000000001</v>
      </c>
      <c r="F33" s="310" t="s">
        <v>773</v>
      </c>
      <c r="G33" s="310" t="s">
        <v>774</v>
      </c>
      <c r="H33" s="321">
        <v>1</v>
      </c>
      <c r="I33" s="338">
        <v>15.409000000000001</v>
      </c>
      <c r="J33" s="321"/>
      <c r="K33" s="312"/>
      <c r="L33" s="322">
        <v>1</v>
      </c>
      <c r="M33" s="342">
        <v>15.409000000000001</v>
      </c>
      <c r="N33" s="310" t="s">
        <v>52</v>
      </c>
      <c r="O33" s="3594"/>
    </row>
    <row r="34" spans="1:15" ht="25.5">
      <c r="A34" s="312" t="s">
        <v>103</v>
      </c>
      <c r="B34" s="313" t="s">
        <v>784</v>
      </c>
      <c r="C34" s="312">
        <v>1</v>
      </c>
      <c r="D34" s="312" t="s">
        <v>779</v>
      </c>
      <c r="E34" s="371">
        <v>11.154</v>
      </c>
      <c r="F34" s="310" t="s">
        <v>773</v>
      </c>
      <c r="G34" s="310" t="s">
        <v>774</v>
      </c>
      <c r="H34" s="321">
        <v>1</v>
      </c>
      <c r="I34" s="338">
        <v>11.154</v>
      </c>
      <c r="J34" s="321"/>
      <c r="K34" s="312"/>
      <c r="L34" s="322">
        <v>1</v>
      </c>
      <c r="M34" s="342">
        <v>11.154</v>
      </c>
      <c r="N34" s="310" t="s">
        <v>52</v>
      </c>
      <c r="O34" s="3594"/>
    </row>
    <row r="35" spans="1:15" ht="39">
      <c r="A35" s="14" t="s">
        <v>785</v>
      </c>
      <c r="B35" s="314" t="s">
        <v>786</v>
      </c>
      <c r="C35" s="14">
        <v>1</v>
      </c>
      <c r="D35" s="312" t="s">
        <v>779</v>
      </c>
      <c r="E35" s="371">
        <v>6.1180000000000003</v>
      </c>
      <c r="F35" s="310" t="s">
        <v>773</v>
      </c>
      <c r="G35" s="310" t="s">
        <v>774</v>
      </c>
      <c r="H35" s="106">
        <v>1</v>
      </c>
      <c r="I35" s="338">
        <v>6.1180000000000003</v>
      </c>
      <c r="J35" s="106"/>
      <c r="K35" s="107"/>
      <c r="L35" s="320">
        <v>1</v>
      </c>
      <c r="M35" s="343">
        <v>6.1180000000000003</v>
      </c>
      <c r="N35" s="310" t="s">
        <v>52</v>
      </c>
      <c r="O35" s="3594"/>
    </row>
    <row r="36" spans="1:15" ht="39">
      <c r="A36" s="14" t="s">
        <v>787</v>
      </c>
      <c r="B36" s="314" t="s">
        <v>788</v>
      </c>
      <c r="C36" s="14">
        <v>1</v>
      </c>
      <c r="D36" s="312" t="s">
        <v>779</v>
      </c>
      <c r="E36" s="369">
        <v>24.108000000000001</v>
      </c>
      <c r="F36" s="310" t="s">
        <v>773</v>
      </c>
      <c r="G36" s="310" t="s">
        <v>774</v>
      </c>
      <c r="H36" s="106">
        <v>1</v>
      </c>
      <c r="I36" s="338">
        <v>24.108000000000001</v>
      </c>
      <c r="J36" s="106"/>
      <c r="K36" s="107"/>
      <c r="L36" s="320">
        <v>1</v>
      </c>
      <c r="M36" s="344">
        <v>24.108000000000001</v>
      </c>
      <c r="N36" s="310" t="s">
        <v>52</v>
      </c>
      <c r="O36" s="3594"/>
    </row>
    <row r="37" spans="1:15" ht="39">
      <c r="A37" s="14" t="s">
        <v>789</v>
      </c>
      <c r="B37" s="314" t="s">
        <v>790</v>
      </c>
      <c r="C37" s="14">
        <v>27</v>
      </c>
      <c r="D37" s="14" t="s">
        <v>92</v>
      </c>
      <c r="E37" s="369">
        <v>12.677</v>
      </c>
      <c r="F37" s="310" t="s">
        <v>773</v>
      </c>
      <c r="G37" s="310" t="s">
        <v>774</v>
      </c>
      <c r="H37" s="106">
        <v>1</v>
      </c>
      <c r="I37" s="339">
        <v>12.677</v>
      </c>
      <c r="J37" s="106"/>
      <c r="K37" s="107"/>
      <c r="L37" s="320">
        <v>1</v>
      </c>
      <c r="M37" s="344">
        <v>12.677</v>
      </c>
      <c r="N37" s="310" t="s">
        <v>52</v>
      </c>
      <c r="O37" s="3594"/>
    </row>
    <row r="38" spans="1:15" ht="39">
      <c r="A38" s="14" t="s">
        <v>791</v>
      </c>
      <c r="B38" s="314" t="s">
        <v>792</v>
      </c>
      <c r="C38" s="14">
        <v>1</v>
      </c>
      <c r="D38" s="14" t="s">
        <v>779</v>
      </c>
      <c r="E38" s="369">
        <v>7.21</v>
      </c>
      <c r="F38" s="310" t="s">
        <v>773</v>
      </c>
      <c r="G38" s="310" t="s">
        <v>774</v>
      </c>
      <c r="H38" s="106">
        <v>1</v>
      </c>
      <c r="I38" s="339">
        <v>7.21</v>
      </c>
      <c r="J38" s="106"/>
      <c r="K38" s="107"/>
      <c r="L38" s="320">
        <v>1</v>
      </c>
      <c r="M38" s="345">
        <v>7.21</v>
      </c>
      <c r="N38" s="310" t="s">
        <v>52</v>
      </c>
      <c r="O38" s="3594"/>
    </row>
    <row r="39" spans="1:15" ht="39">
      <c r="A39" s="14" t="s">
        <v>793</v>
      </c>
      <c r="B39" s="314" t="s">
        <v>794</v>
      </c>
      <c r="C39" s="14">
        <v>1</v>
      </c>
      <c r="D39" s="14" t="s">
        <v>779</v>
      </c>
      <c r="E39" s="369">
        <v>11.736000000000001</v>
      </c>
      <c r="F39" s="310" t="s">
        <v>773</v>
      </c>
      <c r="G39" s="310" t="s">
        <v>774</v>
      </c>
      <c r="H39" s="106">
        <v>1</v>
      </c>
      <c r="I39" s="339">
        <v>11.736000000000001</v>
      </c>
      <c r="J39" s="106"/>
      <c r="K39" s="107"/>
      <c r="L39" s="320">
        <v>1</v>
      </c>
      <c r="M39" s="344">
        <v>11.736000000000001</v>
      </c>
      <c r="N39" s="310" t="s">
        <v>52</v>
      </c>
      <c r="O39" s="3594"/>
    </row>
    <row r="40" spans="1:15" ht="39">
      <c r="A40" s="14" t="s">
        <v>795</v>
      </c>
      <c r="B40" s="314" t="s">
        <v>796</v>
      </c>
      <c r="C40" s="14">
        <v>2</v>
      </c>
      <c r="D40" s="14" t="s">
        <v>779</v>
      </c>
      <c r="E40" s="369">
        <v>11.965</v>
      </c>
      <c r="F40" s="310" t="s">
        <v>773</v>
      </c>
      <c r="G40" s="310" t="s">
        <v>774</v>
      </c>
      <c r="H40" s="106">
        <v>1</v>
      </c>
      <c r="I40" s="339">
        <v>11.965</v>
      </c>
      <c r="J40" s="106"/>
      <c r="K40" s="339"/>
      <c r="L40" s="320">
        <v>1</v>
      </c>
      <c r="M40" s="344">
        <v>11.965</v>
      </c>
      <c r="N40" s="310" t="s">
        <v>52</v>
      </c>
      <c r="O40" s="3594"/>
    </row>
    <row r="41" spans="1:15" ht="39">
      <c r="A41" s="14" t="s">
        <v>797</v>
      </c>
      <c r="B41" s="314" t="s">
        <v>798</v>
      </c>
      <c r="C41" s="14">
        <v>11</v>
      </c>
      <c r="D41" s="14" t="s">
        <v>92</v>
      </c>
      <c r="E41" s="315">
        <v>5.1760000000000002</v>
      </c>
      <c r="F41" s="310" t="s">
        <v>773</v>
      </c>
      <c r="G41" s="310" t="s">
        <v>774</v>
      </c>
      <c r="H41" s="106">
        <v>1</v>
      </c>
      <c r="I41" s="339">
        <v>5.1760000000000002</v>
      </c>
      <c r="J41" s="106"/>
      <c r="K41" s="339"/>
      <c r="L41" s="320">
        <v>1</v>
      </c>
      <c r="M41" s="344">
        <v>5.1760000000000002</v>
      </c>
      <c r="N41" s="310" t="s">
        <v>52</v>
      </c>
      <c r="O41" s="3594"/>
    </row>
    <row r="42" spans="1:15" ht="39">
      <c r="A42" s="14" t="s">
        <v>799</v>
      </c>
      <c r="B42" s="314" t="s">
        <v>800</v>
      </c>
      <c r="C42" s="14">
        <v>1</v>
      </c>
      <c r="D42" s="14" t="s">
        <v>779</v>
      </c>
      <c r="E42" s="315">
        <v>5.1779999999999999</v>
      </c>
      <c r="F42" s="310" t="s">
        <v>773</v>
      </c>
      <c r="G42" s="310" t="s">
        <v>774</v>
      </c>
      <c r="H42" s="106">
        <v>1</v>
      </c>
      <c r="I42" s="339">
        <v>5.1779999999999999</v>
      </c>
      <c r="J42" s="106"/>
      <c r="K42" s="107"/>
      <c r="L42" s="320">
        <v>1</v>
      </c>
      <c r="M42" s="344">
        <v>5.1779999999999999</v>
      </c>
      <c r="N42" s="310" t="s">
        <v>52</v>
      </c>
      <c r="O42" s="3595"/>
    </row>
    <row r="43" spans="1:15" ht="15.75">
      <c r="A43" s="330">
        <v>3</v>
      </c>
      <c r="B43" s="3591" t="s">
        <v>1343</v>
      </c>
      <c r="C43" s="3592"/>
      <c r="D43" s="3592"/>
      <c r="E43" s="3592"/>
      <c r="F43" s="3592"/>
      <c r="G43" s="3592"/>
      <c r="H43" s="3592"/>
      <c r="I43" s="3592"/>
      <c r="J43" s="3592"/>
      <c r="K43" s="3592"/>
      <c r="L43" s="3592"/>
      <c r="M43" s="3592"/>
      <c r="N43" s="3592"/>
      <c r="O43" s="3592"/>
    </row>
    <row r="44" spans="1:15" ht="38.25">
      <c r="A44" s="14" t="s">
        <v>63</v>
      </c>
      <c r="B44" s="358" t="s">
        <v>1111</v>
      </c>
      <c r="C44" s="290">
        <v>490</v>
      </c>
      <c r="D44" s="290" t="s">
        <v>92</v>
      </c>
      <c r="E44" s="285">
        <v>8.5</v>
      </c>
      <c r="F44" s="287" t="s">
        <v>823</v>
      </c>
      <c r="G44" s="287" t="s">
        <v>1112</v>
      </c>
      <c r="H44" s="294">
        <v>1</v>
      </c>
      <c r="I44" s="346">
        <v>8.5</v>
      </c>
      <c r="J44" s="301"/>
      <c r="K44" s="285"/>
      <c r="L44" s="307">
        <v>1</v>
      </c>
      <c r="M44" s="285">
        <v>8.5</v>
      </c>
      <c r="N44" s="310" t="s">
        <v>52</v>
      </c>
      <c r="O44" s="3602" t="s">
        <v>53</v>
      </c>
    </row>
    <row r="45" spans="1:15" ht="38.25">
      <c r="A45" s="14" t="s">
        <v>67</v>
      </c>
      <c r="B45" s="358" t="s">
        <v>1113</v>
      </c>
      <c r="C45" s="325">
        <v>162</v>
      </c>
      <c r="D45" s="325" t="s">
        <v>92</v>
      </c>
      <c r="E45" s="326">
        <v>7.86</v>
      </c>
      <c r="F45" s="333" t="s">
        <v>823</v>
      </c>
      <c r="G45" s="333" t="s">
        <v>1112</v>
      </c>
      <c r="H45" s="294">
        <v>1</v>
      </c>
      <c r="I45" s="346">
        <v>7.86</v>
      </c>
      <c r="J45" s="301"/>
      <c r="K45" s="285"/>
      <c r="L45" s="307">
        <v>1</v>
      </c>
      <c r="M45" s="285">
        <v>7.86</v>
      </c>
      <c r="N45" s="310" t="s">
        <v>52</v>
      </c>
      <c r="O45" s="3603"/>
    </row>
    <row r="46" spans="1:15" ht="25.5">
      <c r="A46" s="14" t="s">
        <v>71</v>
      </c>
      <c r="B46" s="359" t="s">
        <v>1114</v>
      </c>
      <c r="C46" s="327">
        <v>64</v>
      </c>
      <c r="D46" s="327" t="s">
        <v>92</v>
      </c>
      <c r="E46" s="328">
        <v>6.8</v>
      </c>
      <c r="F46" s="287" t="s">
        <v>823</v>
      </c>
      <c r="G46" s="287" t="s">
        <v>1112</v>
      </c>
      <c r="H46" s="294">
        <v>1</v>
      </c>
      <c r="I46" s="346">
        <v>6.8</v>
      </c>
      <c r="J46" s="301"/>
      <c r="K46" s="285"/>
      <c r="L46" s="307">
        <v>1</v>
      </c>
      <c r="M46" s="285">
        <v>6.8</v>
      </c>
      <c r="N46" s="310" t="s">
        <v>52</v>
      </c>
      <c r="O46" s="3603"/>
    </row>
    <row r="47" spans="1:15" ht="25.5">
      <c r="A47" s="14" t="s">
        <v>76</v>
      </c>
      <c r="B47" s="359" t="s">
        <v>1115</v>
      </c>
      <c r="C47" s="290">
        <v>300</v>
      </c>
      <c r="D47" s="290" t="s">
        <v>92</v>
      </c>
      <c r="E47" s="285">
        <v>4.0999999999999996</v>
      </c>
      <c r="F47" s="333" t="s">
        <v>823</v>
      </c>
      <c r="G47" s="333" t="s">
        <v>1112</v>
      </c>
      <c r="H47" s="294">
        <v>1</v>
      </c>
      <c r="I47" s="346">
        <v>4.0999999999999996</v>
      </c>
      <c r="J47" s="301"/>
      <c r="K47" s="285"/>
      <c r="L47" s="307">
        <v>1</v>
      </c>
      <c r="M47" s="285">
        <v>4.0999999999999996</v>
      </c>
      <c r="N47" s="310" t="s">
        <v>52</v>
      </c>
      <c r="O47" s="3603"/>
    </row>
    <row r="48" spans="1:15" ht="38.25">
      <c r="A48" s="14" t="s">
        <v>81</v>
      </c>
      <c r="B48" s="359" t="s">
        <v>1116</v>
      </c>
      <c r="C48" s="327">
        <v>120</v>
      </c>
      <c r="D48" s="327" t="s">
        <v>92</v>
      </c>
      <c r="E48" s="328">
        <v>2.7</v>
      </c>
      <c r="F48" s="287" t="s">
        <v>823</v>
      </c>
      <c r="G48" s="287" t="s">
        <v>1112</v>
      </c>
      <c r="H48" s="294">
        <v>1</v>
      </c>
      <c r="I48" s="346">
        <v>2.7</v>
      </c>
      <c r="J48" s="301"/>
      <c r="K48" s="285"/>
      <c r="L48" s="307">
        <v>1</v>
      </c>
      <c r="M48" s="285">
        <v>2.7</v>
      </c>
      <c r="N48" s="310" t="s">
        <v>52</v>
      </c>
      <c r="O48" s="3603"/>
    </row>
    <row r="49" spans="1:19" ht="25.5">
      <c r="A49" s="14" t="s">
        <v>86</v>
      </c>
      <c r="B49" s="359" t="s">
        <v>1117</v>
      </c>
      <c r="C49" s="327">
        <v>1</v>
      </c>
      <c r="D49" s="327" t="s">
        <v>779</v>
      </c>
      <c r="E49" s="328">
        <v>0.9</v>
      </c>
      <c r="F49" s="333" t="s">
        <v>823</v>
      </c>
      <c r="G49" s="333" t="s">
        <v>1112</v>
      </c>
      <c r="H49" s="294">
        <v>1</v>
      </c>
      <c r="I49" s="346">
        <v>0.9</v>
      </c>
      <c r="J49" s="301"/>
      <c r="K49" s="285"/>
      <c r="L49" s="307">
        <v>1</v>
      </c>
      <c r="M49" s="285">
        <v>0.9</v>
      </c>
      <c r="N49" s="310" t="s">
        <v>52</v>
      </c>
      <c r="O49" s="3603"/>
    </row>
    <row r="50" spans="1:19" ht="25.5">
      <c r="A50" s="14" t="s">
        <v>90</v>
      </c>
      <c r="B50" s="359" t="s">
        <v>1118</v>
      </c>
      <c r="C50" s="327">
        <v>230</v>
      </c>
      <c r="D50" s="327" t="s">
        <v>92</v>
      </c>
      <c r="E50" s="328">
        <v>3.8</v>
      </c>
      <c r="F50" s="287" t="s">
        <v>823</v>
      </c>
      <c r="G50" s="287" t="s">
        <v>1112</v>
      </c>
      <c r="H50" s="294">
        <v>1</v>
      </c>
      <c r="I50" s="346">
        <v>3.8</v>
      </c>
      <c r="J50" s="301"/>
      <c r="K50" s="285"/>
      <c r="L50" s="307">
        <v>1</v>
      </c>
      <c r="M50" s="285">
        <v>3.8</v>
      </c>
      <c r="N50" s="310" t="s">
        <v>52</v>
      </c>
      <c r="O50" s="3603"/>
    </row>
    <row r="51" spans="1:19" ht="38.25">
      <c r="A51" s="14" t="s">
        <v>94</v>
      </c>
      <c r="B51" s="359" t="s">
        <v>1344</v>
      </c>
      <c r="C51" s="329">
        <v>1</v>
      </c>
      <c r="D51" s="327" t="s">
        <v>779</v>
      </c>
      <c r="E51" s="328">
        <v>3.7</v>
      </c>
      <c r="F51" s="333" t="s">
        <v>823</v>
      </c>
      <c r="G51" s="333" t="s">
        <v>1112</v>
      </c>
      <c r="H51" s="294">
        <v>1</v>
      </c>
      <c r="I51" s="346">
        <v>3.7</v>
      </c>
      <c r="J51" s="301"/>
      <c r="K51" s="285"/>
      <c r="L51" s="307">
        <v>1</v>
      </c>
      <c r="M51" s="285">
        <v>3.7</v>
      </c>
      <c r="N51" s="310" t="s">
        <v>52</v>
      </c>
      <c r="O51" s="3603"/>
    </row>
    <row r="52" spans="1:19" ht="38.25">
      <c r="A52" s="14" t="s">
        <v>99</v>
      </c>
      <c r="B52" s="359" t="s">
        <v>1119</v>
      </c>
      <c r="C52" s="329">
        <v>350</v>
      </c>
      <c r="D52" s="327" t="s">
        <v>92</v>
      </c>
      <c r="E52" s="328">
        <v>11.1</v>
      </c>
      <c r="F52" s="287" t="s">
        <v>823</v>
      </c>
      <c r="G52" s="287" t="s">
        <v>1112</v>
      </c>
      <c r="H52" s="294">
        <v>1</v>
      </c>
      <c r="I52" s="327"/>
      <c r="J52" s="301"/>
      <c r="K52" s="285"/>
      <c r="L52" s="307">
        <v>1</v>
      </c>
      <c r="M52" s="285">
        <v>11.1</v>
      </c>
      <c r="N52" s="286" t="s">
        <v>52</v>
      </c>
      <c r="O52" s="3603"/>
    </row>
    <row r="53" spans="1:19" ht="25.5">
      <c r="A53" s="14" t="s">
        <v>103</v>
      </c>
      <c r="B53" s="359" t="s">
        <v>1120</v>
      </c>
      <c r="C53" s="329">
        <v>155</v>
      </c>
      <c r="D53" s="327" t="s">
        <v>92</v>
      </c>
      <c r="E53" s="328">
        <v>3.9</v>
      </c>
      <c r="F53" s="333" t="s">
        <v>823</v>
      </c>
      <c r="G53" s="333" t="s">
        <v>1112</v>
      </c>
      <c r="H53" s="294">
        <v>1</v>
      </c>
      <c r="I53" s="286"/>
      <c r="J53" s="301"/>
      <c r="K53" s="285"/>
      <c r="L53" s="307">
        <v>1</v>
      </c>
      <c r="M53" s="285">
        <v>3.9</v>
      </c>
      <c r="N53" s="286" t="s">
        <v>52</v>
      </c>
      <c r="O53" s="3603"/>
    </row>
    <row r="54" spans="1:19" ht="25.5">
      <c r="A54" s="14" t="s">
        <v>785</v>
      </c>
      <c r="B54" s="360" t="s">
        <v>1121</v>
      </c>
      <c r="C54" s="329">
        <v>90</v>
      </c>
      <c r="D54" s="327" t="s">
        <v>92</v>
      </c>
      <c r="E54" s="328">
        <v>2.9</v>
      </c>
      <c r="F54" s="287" t="s">
        <v>823</v>
      </c>
      <c r="G54" s="287" t="s">
        <v>1112</v>
      </c>
      <c r="H54" s="294">
        <v>1</v>
      </c>
      <c r="I54" s="286">
        <v>2.9</v>
      </c>
      <c r="J54" s="301"/>
      <c r="K54" s="285"/>
      <c r="L54" s="307">
        <v>1</v>
      </c>
      <c r="M54" s="285">
        <v>2.9</v>
      </c>
      <c r="N54" s="310" t="s">
        <v>52</v>
      </c>
      <c r="O54" s="3603"/>
    </row>
    <row r="55" spans="1:19" ht="25.5">
      <c r="A55" s="14" t="s">
        <v>787</v>
      </c>
      <c r="B55" s="360" t="s">
        <v>1122</v>
      </c>
      <c r="C55" s="327">
        <v>115</v>
      </c>
      <c r="D55" s="327" t="s">
        <v>92</v>
      </c>
      <c r="E55" s="328">
        <v>2.9</v>
      </c>
      <c r="F55" s="333" t="s">
        <v>823</v>
      </c>
      <c r="G55" s="333" t="s">
        <v>1112</v>
      </c>
      <c r="H55" s="294">
        <v>1</v>
      </c>
      <c r="I55" s="286">
        <v>2.6</v>
      </c>
      <c r="J55" s="301"/>
      <c r="K55" s="285"/>
      <c r="L55" s="307">
        <v>1</v>
      </c>
      <c r="M55" s="285">
        <v>2.6</v>
      </c>
      <c r="N55" s="286" t="s">
        <v>52</v>
      </c>
      <c r="O55" s="3603"/>
      <c r="Q55" s="289">
        <v>2.61</v>
      </c>
    </row>
    <row r="56" spans="1:19" ht="25.5">
      <c r="A56" s="14" t="s">
        <v>789</v>
      </c>
      <c r="B56" s="360" t="s">
        <v>1123</v>
      </c>
      <c r="C56" s="327">
        <v>480</v>
      </c>
      <c r="D56" s="327" t="s">
        <v>92</v>
      </c>
      <c r="E56" s="328">
        <v>17</v>
      </c>
      <c r="F56" s="287" t="s">
        <v>823</v>
      </c>
      <c r="G56" s="287" t="s">
        <v>1112</v>
      </c>
      <c r="H56" s="294">
        <v>1</v>
      </c>
      <c r="I56" s="286">
        <v>17</v>
      </c>
      <c r="J56" s="301"/>
      <c r="K56" s="285"/>
      <c r="L56" s="307">
        <v>1</v>
      </c>
      <c r="M56" s="285">
        <v>17</v>
      </c>
      <c r="N56" s="310" t="s">
        <v>52</v>
      </c>
      <c r="O56" s="3603"/>
    </row>
    <row r="57" spans="1:19" ht="51">
      <c r="A57" s="14" t="s">
        <v>791</v>
      </c>
      <c r="B57" s="360" t="s">
        <v>1124</v>
      </c>
      <c r="C57" s="327">
        <v>176</v>
      </c>
      <c r="D57" s="327" t="s">
        <v>92</v>
      </c>
      <c r="E57" s="328">
        <v>3.4</v>
      </c>
      <c r="F57" s="333" t="s">
        <v>823</v>
      </c>
      <c r="G57" s="333" t="s">
        <v>1112</v>
      </c>
      <c r="H57" s="294">
        <v>1</v>
      </c>
      <c r="I57" s="334">
        <v>3.4</v>
      </c>
      <c r="J57" s="301"/>
      <c r="K57" s="285"/>
      <c r="L57" s="307">
        <v>1</v>
      </c>
      <c r="M57" s="285">
        <v>3.4</v>
      </c>
      <c r="N57" s="310" t="s">
        <v>52</v>
      </c>
      <c r="O57" s="3603"/>
    </row>
    <row r="58" spans="1:19" ht="38.25">
      <c r="A58" s="14" t="s">
        <v>793</v>
      </c>
      <c r="B58" s="360" t="s">
        <v>1125</v>
      </c>
      <c r="C58" s="327">
        <v>180</v>
      </c>
      <c r="D58" s="327" t="s">
        <v>92</v>
      </c>
      <c r="E58" s="328">
        <v>2.9</v>
      </c>
      <c r="F58" s="287" t="s">
        <v>823</v>
      </c>
      <c r="G58" s="287" t="s">
        <v>1112</v>
      </c>
      <c r="H58" s="294">
        <v>1</v>
      </c>
      <c r="I58" s="334">
        <v>2.9</v>
      </c>
      <c r="J58" s="301"/>
      <c r="K58" s="285"/>
      <c r="L58" s="307">
        <v>1</v>
      </c>
      <c r="M58" s="285">
        <v>2.9</v>
      </c>
      <c r="N58" s="310" t="s">
        <v>52</v>
      </c>
      <c r="O58" s="3604"/>
    </row>
    <row r="59" spans="1:19">
      <c r="A59" s="104"/>
      <c r="B59" s="349"/>
      <c r="C59" s="350"/>
      <c r="D59" s="350"/>
      <c r="E59" s="351"/>
      <c r="F59" s="352"/>
      <c r="G59" s="352"/>
      <c r="H59" s="353"/>
      <c r="I59" s="350"/>
      <c r="J59" s="354"/>
      <c r="K59" s="350"/>
      <c r="L59" s="355"/>
      <c r="M59" s="356"/>
      <c r="N59" s="357"/>
      <c r="O59" s="357"/>
      <c r="Q59" s="347">
        <v>94</v>
      </c>
      <c r="S59" s="289">
        <v>100</v>
      </c>
    </row>
    <row r="60" spans="1:19">
      <c r="A60" s="104"/>
      <c r="B60" s="349"/>
      <c r="C60" s="350"/>
      <c r="D60" s="350"/>
      <c r="E60" s="351"/>
      <c r="F60" s="352"/>
      <c r="G60" s="352"/>
      <c r="H60" s="353"/>
      <c r="I60" s="350"/>
      <c r="J60" s="354"/>
      <c r="K60" s="350"/>
      <c r="L60" s="355"/>
      <c r="M60" s="356"/>
      <c r="N60" s="357"/>
      <c r="O60" s="357"/>
      <c r="S60" s="289">
        <v>68</v>
      </c>
    </row>
    <row r="61" spans="1:19">
      <c r="E61" s="347"/>
      <c r="H61" s="317"/>
      <c r="I61" s="317"/>
      <c r="J61" s="317"/>
      <c r="K61" s="317"/>
      <c r="L61" s="317"/>
      <c r="M61" s="317"/>
    </row>
    <row r="62" spans="1:19">
      <c r="H62" s="317"/>
      <c r="I62" s="317"/>
      <c r="J62" s="317"/>
      <c r="K62" s="317"/>
      <c r="L62" s="317"/>
      <c r="M62" s="317"/>
    </row>
    <row r="63" spans="1:19">
      <c r="H63" s="317"/>
      <c r="I63" s="317"/>
      <c r="J63" s="317"/>
      <c r="K63" s="317"/>
      <c r="L63" s="317"/>
      <c r="M63" s="317"/>
    </row>
    <row r="64" spans="1:19">
      <c r="H64" s="317"/>
      <c r="I64" s="317"/>
      <c r="J64" s="317"/>
      <c r="K64" s="317"/>
      <c r="L64" s="317"/>
      <c r="M64" s="317"/>
    </row>
    <row r="65" spans="8:14" ht="15.75">
      <c r="H65" s="317"/>
      <c r="I65" s="317"/>
      <c r="J65" s="317"/>
      <c r="K65" s="317"/>
      <c r="L65" s="317"/>
      <c r="M65" s="317"/>
      <c r="N65" s="318" t="s">
        <v>1185</v>
      </c>
    </row>
    <row r="66" spans="8:14" ht="15.75">
      <c r="H66" s="317"/>
      <c r="I66" s="317"/>
      <c r="J66" s="317"/>
      <c r="K66" s="317"/>
      <c r="L66" s="317"/>
      <c r="M66" s="317"/>
      <c r="N66" s="318" t="s">
        <v>1186</v>
      </c>
    </row>
    <row r="67" spans="8:14">
      <c r="H67" s="317"/>
      <c r="I67" s="317"/>
      <c r="J67" s="317"/>
      <c r="K67" s="317"/>
      <c r="L67" s="317"/>
      <c r="M67" s="317"/>
    </row>
    <row r="68" spans="8:14">
      <c r="H68" s="317"/>
      <c r="I68" s="317"/>
      <c r="J68" s="317"/>
      <c r="K68" s="317"/>
      <c r="L68" s="317"/>
      <c r="M68" s="317"/>
    </row>
    <row r="69" spans="8:14">
      <c r="H69" s="317"/>
      <c r="I69" s="317"/>
      <c r="J69" s="317"/>
      <c r="K69" s="317"/>
      <c r="L69" s="317"/>
      <c r="M69" s="317"/>
    </row>
  </sheetData>
  <mergeCells count="26">
    <mergeCell ref="N18:N19"/>
    <mergeCell ref="B9:O9"/>
    <mergeCell ref="F18:F19"/>
    <mergeCell ref="N5:N6"/>
    <mergeCell ref="O5:O6"/>
    <mergeCell ref="G5:G6"/>
    <mergeCell ref="H5:I5"/>
    <mergeCell ref="J5:K5"/>
    <mergeCell ref="L5:M5"/>
    <mergeCell ref="G18:G19"/>
    <mergeCell ref="A1:O1"/>
    <mergeCell ref="A2:O2"/>
    <mergeCell ref="A3:O3"/>
    <mergeCell ref="A4:K4"/>
    <mergeCell ref="L4:O4"/>
    <mergeCell ref="B43:O43"/>
    <mergeCell ref="O25:O42"/>
    <mergeCell ref="B23:O23"/>
    <mergeCell ref="B24:O24"/>
    <mergeCell ref="O44:O58"/>
    <mergeCell ref="A5:A6"/>
    <mergeCell ref="D5:D6"/>
    <mergeCell ref="E5:E6"/>
    <mergeCell ref="F5:F6"/>
    <mergeCell ref="E10:E19"/>
    <mergeCell ref="C5:C6"/>
  </mergeCells>
  <pageMargins left="0.70866141732283472" right="0.70866141732283472" top="0.74803149606299213" bottom="0.47244094488188981" header="0.31496062992125984" footer="0.31496062992125984"/>
  <pageSetup paperSize="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73"/>
  <sheetViews>
    <sheetView topLeftCell="A49" zoomScaleNormal="100" workbookViewId="0">
      <selection activeCell="O76" sqref="O76"/>
    </sheetView>
  </sheetViews>
  <sheetFormatPr defaultRowHeight="15"/>
  <cols>
    <col min="1" max="1" width="6.28515625" customWidth="1"/>
    <col min="2" max="2" width="32" customWidth="1"/>
    <col min="5" max="5" width="11.140625" customWidth="1"/>
    <col min="6" max="6" width="12.85546875" customWidth="1"/>
    <col min="7" max="7" width="12.5703125" customWidth="1"/>
    <col min="8" max="8" width="10.42578125" customWidth="1"/>
    <col min="9" max="9" width="10.7109375" customWidth="1"/>
    <col min="10" max="10" width="11.5703125" customWidth="1"/>
    <col min="13" max="13" width="10.85546875" customWidth="1"/>
    <col min="14" max="14" width="10.7109375" style="21" customWidth="1"/>
    <col min="15" max="15" width="14.5703125" customWidth="1"/>
  </cols>
  <sheetData>
    <row r="1" spans="1:15" ht="15.75">
      <c r="A1" s="3685" t="s">
        <v>975</v>
      </c>
      <c r="B1" s="3685"/>
      <c r="C1" s="3685"/>
      <c r="D1" s="3685"/>
      <c r="E1" s="3685"/>
      <c r="F1" s="3685"/>
      <c r="G1" s="3685"/>
      <c r="H1" s="3685"/>
      <c r="I1" s="3685"/>
      <c r="J1" s="3685"/>
      <c r="K1" s="2209" t="s">
        <v>2836</v>
      </c>
      <c r="L1" s="567"/>
      <c r="M1" s="567"/>
      <c r="N1" s="568"/>
      <c r="O1" s="569"/>
    </row>
    <row r="2" spans="1:15">
      <c r="A2" s="554"/>
      <c r="B2" s="554"/>
      <c r="C2" s="554"/>
      <c r="D2" s="554"/>
      <c r="E2" s="554"/>
      <c r="F2" s="554"/>
      <c r="G2" s="554"/>
      <c r="H2" s="554"/>
      <c r="I2" s="554"/>
      <c r="J2" s="554"/>
      <c r="K2" s="554"/>
      <c r="L2" s="554"/>
      <c r="M2" s="554"/>
      <c r="N2" s="554"/>
      <c r="O2" s="554"/>
    </row>
    <row r="3" spans="1:15" ht="16.5">
      <c r="A3" s="556" t="s">
        <v>174</v>
      </c>
      <c r="B3" s="570"/>
      <c r="C3" s="555" t="s">
        <v>562</v>
      </c>
      <c r="D3" s="554"/>
      <c r="E3" s="571"/>
      <c r="F3" s="571"/>
      <c r="G3" s="571"/>
      <c r="H3" s="571"/>
      <c r="I3" s="565"/>
      <c r="J3" s="571"/>
      <c r="K3" s="571"/>
      <c r="L3" s="571"/>
      <c r="M3" s="572"/>
      <c r="N3" s="572"/>
      <c r="O3" s="571"/>
    </row>
    <row r="4" spans="1:15" ht="16.5">
      <c r="A4" s="556" t="s">
        <v>184</v>
      </c>
      <c r="B4" s="570"/>
      <c r="C4" s="555" t="s">
        <v>273</v>
      </c>
      <c r="D4" s="554"/>
      <c r="E4" s="571"/>
      <c r="F4" s="571"/>
      <c r="G4" s="571"/>
      <c r="H4" s="571"/>
      <c r="I4" s="565"/>
      <c r="J4" s="571"/>
      <c r="K4" s="571"/>
      <c r="L4" s="571"/>
      <c r="M4" s="572"/>
      <c r="N4" s="572"/>
      <c r="O4" s="571"/>
    </row>
    <row r="5" spans="1:15" ht="16.5">
      <c r="A5" s="571"/>
      <c r="B5" s="571"/>
      <c r="C5" s="571"/>
      <c r="D5" s="571"/>
      <c r="E5" s="571"/>
      <c r="F5" s="571"/>
      <c r="G5" s="571"/>
      <c r="H5" s="571"/>
      <c r="I5" s="571"/>
      <c r="J5" s="571"/>
      <c r="K5" s="571"/>
      <c r="L5" s="565"/>
      <c r="M5" s="571"/>
      <c r="N5" s="571"/>
      <c r="O5" s="571"/>
    </row>
    <row r="6" spans="1:15">
      <c r="A6" s="3677" t="s">
        <v>193</v>
      </c>
      <c r="B6" s="3677" t="s">
        <v>563</v>
      </c>
      <c r="C6" s="3680" t="s">
        <v>5</v>
      </c>
      <c r="D6" s="3694"/>
      <c r="E6" s="3678" t="s">
        <v>194</v>
      </c>
      <c r="F6" s="3680" t="s">
        <v>7</v>
      </c>
      <c r="G6" s="3678" t="s">
        <v>8</v>
      </c>
      <c r="H6" s="3677" t="s">
        <v>564</v>
      </c>
      <c r="I6" s="3677"/>
      <c r="J6" s="3677" t="s">
        <v>565</v>
      </c>
      <c r="K6" s="3677"/>
      <c r="L6" s="3677" t="s">
        <v>195</v>
      </c>
      <c r="M6" s="3677"/>
      <c r="N6" s="3678" t="s">
        <v>12</v>
      </c>
      <c r="O6" s="3677" t="s">
        <v>13</v>
      </c>
    </row>
    <row r="7" spans="1:15">
      <c r="A7" s="3677"/>
      <c r="B7" s="3677"/>
      <c r="C7" s="3681"/>
      <c r="D7" s="3695"/>
      <c r="E7" s="3679"/>
      <c r="F7" s="3681"/>
      <c r="G7" s="3679"/>
      <c r="H7" s="558" t="s">
        <v>28</v>
      </c>
      <c r="I7" s="558" t="s">
        <v>15</v>
      </c>
      <c r="J7" s="558" t="s">
        <v>28</v>
      </c>
      <c r="K7" s="558" t="s">
        <v>15</v>
      </c>
      <c r="L7" s="558" t="s">
        <v>28</v>
      </c>
      <c r="M7" s="581" t="s">
        <v>566</v>
      </c>
      <c r="N7" s="3679"/>
      <c r="O7" s="3677"/>
    </row>
    <row r="8" spans="1:15">
      <c r="A8" s="582">
        <v>1</v>
      </c>
      <c r="B8" s="582">
        <v>2</v>
      </c>
      <c r="C8" s="3683">
        <v>3</v>
      </c>
      <c r="D8" s="3684"/>
      <c r="E8" s="582">
        <v>4</v>
      </c>
      <c r="F8" s="582">
        <v>5</v>
      </c>
      <c r="G8" s="582">
        <v>6</v>
      </c>
      <c r="H8" s="582">
        <v>7</v>
      </c>
      <c r="I8" s="582">
        <v>8</v>
      </c>
      <c r="J8" s="582">
        <v>9</v>
      </c>
      <c r="K8" s="582">
        <v>10</v>
      </c>
      <c r="L8" s="582">
        <v>11</v>
      </c>
      <c r="M8" s="582">
        <v>12</v>
      </c>
      <c r="N8" s="582">
        <v>13</v>
      </c>
      <c r="O8" s="582">
        <v>14</v>
      </c>
    </row>
    <row r="9" spans="1:15" ht="49.5" customHeight="1">
      <c r="A9" s="583">
        <v>1</v>
      </c>
      <c r="B9" s="584" t="s">
        <v>567</v>
      </c>
      <c r="C9" s="585"/>
      <c r="D9" s="585"/>
      <c r="E9" s="586"/>
      <c r="F9" s="3682" t="s">
        <v>568</v>
      </c>
      <c r="G9" s="3666" t="s">
        <v>1532</v>
      </c>
      <c r="H9" s="587"/>
      <c r="I9" s="588"/>
      <c r="J9" s="610" t="s">
        <v>347</v>
      </c>
      <c r="K9" s="589"/>
      <c r="L9" s="589"/>
      <c r="M9" s="589"/>
      <c r="N9" s="3693" t="s">
        <v>1533</v>
      </c>
      <c r="O9" s="3686" t="s">
        <v>569</v>
      </c>
    </row>
    <row r="10" spans="1:15" ht="18.75" customHeight="1">
      <c r="A10" s="558"/>
      <c r="B10" s="590" t="s">
        <v>570</v>
      </c>
      <c r="C10" s="561" t="s">
        <v>162</v>
      </c>
      <c r="D10" s="561">
        <v>1</v>
      </c>
      <c r="E10" s="591">
        <v>546.91</v>
      </c>
      <c r="F10" s="3667"/>
      <c r="G10" s="3667"/>
      <c r="H10" s="576">
        <v>1</v>
      </c>
      <c r="I10" s="3669">
        <v>1312.1</v>
      </c>
      <c r="J10" s="573"/>
      <c r="K10" s="3672"/>
      <c r="L10" s="592">
        <v>1</v>
      </c>
      <c r="M10" s="3672">
        <v>1312.1</v>
      </c>
      <c r="N10" s="3675"/>
      <c r="O10" s="3687"/>
    </row>
    <row r="11" spans="1:15" ht="20.25" customHeight="1">
      <c r="A11" s="577"/>
      <c r="B11" s="590" t="s">
        <v>571</v>
      </c>
      <c r="C11" s="561" t="s">
        <v>162</v>
      </c>
      <c r="D11" s="561">
        <v>2</v>
      </c>
      <c r="E11" s="591">
        <v>475.69</v>
      </c>
      <c r="F11" s="3667"/>
      <c r="G11" s="3667"/>
      <c r="H11" s="576">
        <v>1</v>
      </c>
      <c r="I11" s="3670"/>
      <c r="J11" s="576"/>
      <c r="K11" s="3673"/>
      <c r="L11" s="592">
        <v>1</v>
      </c>
      <c r="M11" s="3675"/>
      <c r="N11" s="3675"/>
      <c r="O11" s="3687"/>
    </row>
    <row r="12" spans="1:15" ht="18.75" customHeight="1">
      <c r="A12" s="577"/>
      <c r="B12" s="590" t="s">
        <v>572</v>
      </c>
      <c r="C12" s="561" t="s">
        <v>162</v>
      </c>
      <c r="D12" s="561">
        <v>2</v>
      </c>
      <c r="E12" s="591">
        <v>298.45999999999998</v>
      </c>
      <c r="F12" s="3667"/>
      <c r="G12" s="3667"/>
      <c r="H12" s="576">
        <v>1</v>
      </c>
      <c r="I12" s="3670"/>
      <c r="J12" s="576"/>
      <c r="K12" s="3673"/>
      <c r="L12" s="592">
        <v>1</v>
      </c>
      <c r="M12" s="3675"/>
      <c r="N12" s="3675"/>
      <c r="O12" s="3687"/>
    </row>
    <row r="13" spans="1:15" ht="19.5" customHeight="1">
      <c r="A13" s="577"/>
      <c r="B13" s="590" t="s">
        <v>573</v>
      </c>
      <c r="C13" s="561"/>
      <c r="D13" s="561"/>
      <c r="E13" s="591">
        <v>25.6</v>
      </c>
      <c r="F13" s="3668"/>
      <c r="G13" s="3668"/>
      <c r="H13" s="2208">
        <v>1</v>
      </c>
      <c r="I13" s="3670"/>
      <c r="J13" s="576"/>
      <c r="K13" s="3673"/>
      <c r="L13" s="576">
        <v>1</v>
      </c>
      <c r="M13" s="3676"/>
      <c r="N13" s="3675"/>
      <c r="O13" s="3687"/>
    </row>
    <row r="14" spans="1:15" ht="19.5" customHeight="1">
      <c r="A14" s="593"/>
      <c r="B14" s="594" t="s">
        <v>574</v>
      </c>
      <c r="C14" s="558"/>
      <c r="D14" s="558"/>
      <c r="E14" s="580">
        <v>1346.66</v>
      </c>
      <c r="F14" s="595"/>
      <c r="G14" s="595"/>
      <c r="H14" s="596"/>
      <c r="I14" s="3670"/>
      <c r="J14" s="557"/>
      <c r="K14" s="3673"/>
      <c r="L14" s="579"/>
      <c r="M14" s="575"/>
      <c r="N14" s="3675"/>
      <c r="O14" s="3687"/>
    </row>
    <row r="15" spans="1:15" ht="21.75" customHeight="1">
      <c r="A15" s="597"/>
      <c r="B15" s="598" t="s">
        <v>575</v>
      </c>
      <c r="C15" s="563"/>
      <c r="D15" s="563"/>
      <c r="E15" s="599">
        <v>26.76</v>
      </c>
      <c r="F15" s="600"/>
      <c r="G15" s="595"/>
      <c r="H15" s="559"/>
      <c r="I15" s="3670"/>
      <c r="J15" s="601"/>
      <c r="K15" s="3673"/>
      <c r="L15" s="578"/>
      <c r="M15" s="557"/>
      <c r="N15" s="3675"/>
      <c r="O15" s="3687"/>
    </row>
    <row r="16" spans="1:15" ht="22.5" customHeight="1">
      <c r="A16" s="597"/>
      <c r="B16" s="594" t="s">
        <v>576</v>
      </c>
      <c r="C16" s="558"/>
      <c r="D16" s="558"/>
      <c r="E16" s="599">
        <v>26.6</v>
      </c>
      <c r="F16" s="602"/>
      <c r="G16" s="595"/>
      <c r="H16" s="559"/>
      <c r="I16" s="3671"/>
      <c r="J16" s="603"/>
      <c r="K16" s="3674"/>
      <c r="L16" s="604"/>
      <c r="M16" s="560"/>
      <c r="N16" s="3675"/>
      <c r="O16" s="3687"/>
    </row>
    <row r="17" spans="1:18" ht="18" customHeight="1">
      <c r="A17" s="597"/>
      <c r="B17" s="594" t="s">
        <v>577</v>
      </c>
      <c r="C17" s="558"/>
      <c r="D17" s="558"/>
      <c r="E17" s="605">
        <v>1400.02</v>
      </c>
      <c r="F17" s="595"/>
      <c r="G17" s="595"/>
      <c r="H17" s="574"/>
      <c r="I17" s="575">
        <v>1312.1</v>
      </c>
      <c r="J17" s="562"/>
      <c r="K17" s="575"/>
      <c r="L17" s="579"/>
      <c r="M17" s="575">
        <v>1312.1</v>
      </c>
      <c r="N17" s="3676"/>
      <c r="O17" s="3688"/>
      <c r="P17" s="554"/>
      <c r="Q17" s="554"/>
      <c r="R17" s="554"/>
    </row>
    <row r="19" spans="1:18">
      <c r="A19" s="554"/>
      <c r="B19" s="606" t="s">
        <v>801</v>
      </c>
      <c r="C19" s="607" t="s">
        <v>175</v>
      </c>
      <c r="D19" s="608"/>
      <c r="E19" s="609">
        <v>1</v>
      </c>
      <c r="F19" s="554"/>
      <c r="G19" s="554"/>
      <c r="H19" s="554"/>
      <c r="I19" s="554"/>
      <c r="J19" s="554"/>
      <c r="K19" s="554"/>
      <c r="L19" s="554"/>
      <c r="M19" s="566"/>
      <c r="N19" s="554"/>
      <c r="O19" s="564"/>
      <c r="P19" s="554"/>
      <c r="Q19" s="554"/>
      <c r="R19" s="564"/>
    </row>
    <row r="20" spans="1:18">
      <c r="A20" s="554"/>
      <c r="B20" s="554"/>
      <c r="C20" s="554"/>
      <c r="D20" s="554"/>
      <c r="E20" s="554"/>
      <c r="F20" s="554"/>
      <c r="G20" s="554"/>
      <c r="H20" s="554"/>
      <c r="I20" s="554"/>
      <c r="J20" s="554"/>
      <c r="K20" s="554"/>
      <c r="L20" s="554"/>
      <c r="M20" s="564"/>
      <c r="N20" s="564"/>
      <c r="O20" s="554"/>
      <c r="P20" s="554"/>
      <c r="Q20" s="554"/>
      <c r="R20" s="566"/>
    </row>
    <row r="21" spans="1:18" ht="15.75">
      <c r="A21" s="3645" t="s">
        <v>1993</v>
      </c>
      <c r="B21" s="3645"/>
      <c r="C21" s="3645"/>
      <c r="D21" s="3645"/>
      <c r="E21" s="3645"/>
      <c r="F21" s="3645"/>
      <c r="G21" s="3645"/>
      <c r="H21" s="3645"/>
      <c r="I21" s="3645"/>
      <c r="J21" s="3645"/>
      <c r="K21" s="2212" t="s">
        <v>2836</v>
      </c>
      <c r="L21" s="612"/>
      <c r="M21" s="612"/>
      <c r="N21" s="612"/>
      <c r="O21" s="612"/>
      <c r="P21" s="612"/>
      <c r="Q21" s="554"/>
      <c r="R21" s="554"/>
    </row>
    <row r="22" spans="1:18">
      <c r="A22" s="611"/>
      <c r="B22" s="611"/>
      <c r="C22" s="611"/>
      <c r="D22" s="611"/>
      <c r="E22" s="611"/>
      <c r="F22" s="611"/>
      <c r="G22" s="611"/>
      <c r="H22" s="611"/>
      <c r="I22" s="611"/>
      <c r="J22" s="611"/>
      <c r="K22" s="611"/>
      <c r="L22" s="611"/>
      <c r="M22" s="611"/>
      <c r="N22" s="611"/>
      <c r="O22" s="611"/>
      <c r="P22" s="611"/>
      <c r="Q22" s="554"/>
      <c r="R22" s="554"/>
    </row>
    <row r="23" spans="1:18" ht="15.75">
      <c r="A23" s="612" t="s">
        <v>174</v>
      </c>
      <c r="B23" s="612"/>
      <c r="C23" s="612" t="s">
        <v>562</v>
      </c>
      <c r="D23" s="612"/>
      <c r="E23" s="612"/>
      <c r="F23" s="611"/>
      <c r="G23" s="611"/>
      <c r="H23" s="611"/>
      <c r="I23" s="611"/>
      <c r="J23" s="613"/>
      <c r="K23" s="611"/>
      <c r="L23" s="611"/>
      <c r="M23" s="621"/>
      <c r="N23" s="622"/>
      <c r="O23" s="613"/>
      <c r="P23" s="613"/>
    </row>
    <row r="24" spans="1:18" ht="15.75">
      <c r="A24" s="612" t="s">
        <v>184</v>
      </c>
      <c r="B24" s="612"/>
      <c r="C24" s="612" t="s">
        <v>578</v>
      </c>
      <c r="D24" s="612"/>
      <c r="E24" s="612"/>
      <c r="F24" s="611"/>
      <c r="G24" s="611"/>
      <c r="H24" s="611"/>
      <c r="I24" s="611"/>
      <c r="J24" s="613"/>
      <c r="K24" s="611"/>
      <c r="L24" s="611"/>
      <c r="M24" s="621"/>
      <c r="N24" s="622"/>
      <c r="O24" s="613"/>
      <c r="P24" s="613"/>
      <c r="Q24" s="554"/>
      <c r="R24" s="554"/>
    </row>
    <row r="25" spans="1:18" ht="15.75">
      <c r="A25" s="612"/>
      <c r="B25" s="612"/>
      <c r="C25" s="612"/>
      <c r="D25" s="612"/>
      <c r="E25" s="612"/>
      <c r="F25" s="617"/>
      <c r="G25" s="617"/>
      <c r="H25" s="617"/>
      <c r="I25" s="611"/>
      <c r="J25" s="611"/>
      <c r="K25" s="611"/>
      <c r="L25" s="611"/>
      <c r="M25" s="612" t="s">
        <v>579</v>
      </c>
      <c r="N25" s="611"/>
      <c r="O25" s="611"/>
      <c r="P25" s="611"/>
    </row>
    <row r="26" spans="1:18" ht="45" customHeight="1">
      <c r="A26" s="3646" t="s">
        <v>193</v>
      </c>
      <c r="B26" s="3637" t="s">
        <v>4</v>
      </c>
      <c r="C26" s="3650" t="s">
        <v>5</v>
      </c>
      <c r="D26" s="3651"/>
      <c r="E26" s="3652"/>
      <c r="F26" s="3636" t="s">
        <v>580</v>
      </c>
      <c r="G26" s="3637" t="s">
        <v>7</v>
      </c>
      <c r="H26" s="3637" t="s">
        <v>8</v>
      </c>
      <c r="I26" s="3646" t="s">
        <v>564</v>
      </c>
      <c r="J26" s="3646"/>
      <c r="K26" s="3646" t="s">
        <v>565</v>
      </c>
      <c r="L26" s="3646"/>
      <c r="M26" s="3646" t="s">
        <v>581</v>
      </c>
      <c r="N26" s="3646"/>
      <c r="O26" s="3646" t="s">
        <v>12</v>
      </c>
      <c r="P26" s="3637" t="s">
        <v>13</v>
      </c>
    </row>
    <row r="27" spans="1:18" ht="33" customHeight="1">
      <c r="A27" s="3646"/>
      <c r="B27" s="3638"/>
      <c r="C27" s="3653"/>
      <c r="D27" s="3654"/>
      <c r="E27" s="3655"/>
      <c r="F27" s="3636"/>
      <c r="G27" s="3638"/>
      <c r="H27" s="3638"/>
      <c r="I27" s="623" t="s">
        <v>28</v>
      </c>
      <c r="J27" s="614" t="s">
        <v>582</v>
      </c>
      <c r="K27" s="623" t="s">
        <v>28</v>
      </c>
      <c r="L27" s="614" t="s">
        <v>582</v>
      </c>
      <c r="M27" s="623" t="s">
        <v>28</v>
      </c>
      <c r="N27" s="614" t="s">
        <v>566</v>
      </c>
      <c r="O27" s="3646"/>
      <c r="P27" s="3638"/>
    </row>
    <row r="28" spans="1:18">
      <c r="A28" s="624">
        <v>1</v>
      </c>
      <c r="B28" s="624">
        <v>2</v>
      </c>
      <c r="C28" s="3642">
        <v>3</v>
      </c>
      <c r="D28" s="3643"/>
      <c r="E28" s="3644"/>
      <c r="F28" s="624">
        <v>4</v>
      </c>
      <c r="G28" s="624">
        <v>5</v>
      </c>
      <c r="H28" s="624">
        <v>6</v>
      </c>
      <c r="I28" s="624">
        <v>7</v>
      </c>
      <c r="J28" s="624">
        <v>8</v>
      </c>
      <c r="K28" s="624">
        <v>9</v>
      </c>
      <c r="L28" s="624">
        <v>10</v>
      </c>
      <c r="M28" s="624">
        <v>11</v>
      </c>
      <c r="N28" s="624">
        <v>12</v>
      </c>
      <c r="O28" s="624">
        <v>13</v>
      </c>
      <c r="P28" s="624">
        <v>14</v>
      </c>
    </row>
    <row r="29" spans="1:18" ht="33">
      <c r="A29" s="658" t="s">
        <v>487</v>
      </c>
      <c r="B29" s="3634" t="s">
        <v>583</v>
      </c>
      <c r="C29" s="626" t="s">
        <v>584</v>
      </c>
      <c r="D29" s="626"/>
      <c r="E29" s="626"/>
      <c r="F29" s="615"/>
      <c r="G29" s="615"/>
      <c r="H29" s="615"/>
      <c r="I29" s="615"/>
      <c r="J29" s="615"/>
      <c r="K29" s="615"/>
      <c r="L29" s="615"/>
      <c r="M29" s="615"/>
      <c r="N29" s="615"/>
      <c r="O29" s="3663" t="s">
        <v>120</v>
      </c>
      <c r="P29" s="3647" t="s">
        <v>1197</v>
      </c>
    </row>
    <row r="30" spans="1:18" ht="66">
      <c r="A30" s="627"/>
      <c r="B30" s="3635"/>
      <c r="C30" s="628" t="s">
        <v>585</v>
      </c>
      <c r="D30" s="629">
        <v>7.0000000000000007E-2</v>
      </c>
      <c r="E30" s="625" t="s">
        <v>119</v>
      </c>
      <c r="F30" s="630">
        <v>154.22999999999999</v>
      </c>
      <c r="G30" s="3639" t="s">
        <v>586</v>
      </c>
      <c r="H30" s="3659" t="s">
        <v>2837</v>
      </c>
      <c r="I30" s="631">
        <v>1</v>
      </c>
      <c r="J30" s="3660">
        <v>2008.87</v>
      </c>
      <c r="K30" s="659" t="s">
        <v>347</v>
      </c>
      <c r="L30" s="3660">
        <v>97.59</v>
      </c>
      <c r="M30" s="632">
        <v>1</v>
      </c>
      <c r="N30" s="3660">
        <f>J30+L30</f>
        <v>2106.46</v>
      </c>
      <c r="O30" s="3664"/>
      <c r="P30" s="3648"/>
    </row>
    <row r="31" spans="1:18" ht="66">
      <c r="A31" s="618"/>
      <c r="B31" s="3635"/>
      <c r="C31" s="633" t="s">
        <v>587</v>
      </c>
      <c r="D31" s="634">
        <v>0.2</v>
      </c>
      <c r="E31" s="625" t="s">
        <v>119</v>
      </c>
      <c r="F31" s="635">
        <v>440.65</v>
      </c>
      <c r="G31" s="3640"/>
      <c r="H31" s="3640"/>
      <c r="I31" s="636">
        <v>1</v>
      </c>
      <c r="J31" s="3661"/>
      <c r="K31" s="637"/>
      <c r="L31" s="3661"/>
      <c r="M31" s="638">
        <v>1</v>
      </c>
      <c r="N31" s="3661"/>
      <c r="O31" s="3664"/>
      <c r="P31" s="3648"/>
    </row>
    <row r="32" spans="1:18" ht="66">
      <c r="A32" s="618"/>
      <c r="B32" s="3635"/>
      <c r="C32" s="639" t="s">
        <v>588</v>
      </c>
      <c r="D32" s="640">
        <v>0.41</v>
      </c>
      <c r="E32" s="625" t="s">
        <v>119</v>
      </c>
      <c r="F32" s="641">
        <v>903.34</v>
      </c>
      <c r="G32" s="3640"/>
      <c r="H32" s="3640"/>
      <c r="I32" s="616">
        <v>1</v>
      </c>
      <c r="J32" s="3661"/>
      <c r="K32" s="637"/>
      <c r="L32" s="3661"/>
      <c r="M32" s="632">
        <v>1</v>
      </c>
      <c r="N32" s="3661"/>
      <c r="O32" s="3664"/>
      <c r="P32" s="3648"/>
    </row>
    <row r="33" spans="1:16" ht="33">
      <c r="A33" s="618"/>
      <c r="B33" s="3635"/>
      <c r="C33" s="639" t="s">
        <v>589</v>
      </c>
      <c r="D33" s="640">
        <v>0.3</v>
      </c>
      <c r="E33" s="625" t="s">
        <v>119</v>
      </c>
      <c r="F33" s="641">
        <v>660.98</v>
      </c>
      <c r="G33" s="3640"/>
      <c r="H33" s="3640"/>
      <c r="I33" s="637">
        <v>0.90700000000000003</v>
      </c>
      <c r="J33" s="3661"/>
      <c r="K33" s="637">
        <v>9.2999999999999999E-2</v>
      </c>
      <c r="L33" s="3661"/>
      <c r="M33" s="632">
        <f>I33+K33</f>
        <v>1</v>
      </c>
      <c r="N33" s="3661"/>
      <c r="O33" s="3664"/>
      <c r="P33" s="3648"/>
    </row>
    <row r="34" spans="1:16" ht="49.5">
      <c r="A34" s="618"/>
      <c r="B34" s="3635"/>
      <c r="C34" s="639" t="s">
        <v>590</v>
      </c>
      <c r="D34" s="640">
        <v>0.02</v>
      </c>
      <c r="E34" s="625" t="s">
        <v>119</v>
      </c>
      <c r="F34" s="641">
        <v>44.06</v>
      </c>
      <c r="G34" s="3640"/>
      <c r="H34" s="3640"/>
      <c r="I34" s="642"/>
      <c r="J34" s="3661"/>
      <c r="K34" s="660">
        <v>0.5</v>
      </c>
      <c r="L34" s="3661"/>
      <c r="M34" s="632">
        <v>0.5</v>
      </c>
      <c r="N34" s="3661"/>
      <c r="O34" s="3664"/>
      <c r="P34" s="3648"/>
    </row>
    <row r="35" spans="1:16" ht="49.5">
      <c r="A35" s="619"/>
      <c r="B35" s="3635"/>
      <c r="C35" s="639" t="s">
        <v>591</v>
      </c>
      <c r="D35" s="639"/>
      <c r="E35" s="639"/>
      <c r="F35" s="641">
        <v>28.65</v>
      </c>
      <c r="G35" s="3641"/>
      <c r="H35" s="3641"/>
      <c r="I35" s="659" t="s">
        <v>347</v>
      </c>
      <c r="J35" s="3662"/>
      <c r="K35" s="659" t="s">
        <v>347</v>
      </c>
      <c r="L35" s="3662"/>
      <c r="M35" s="659" t="s">
        <v>347</v>
      </c>
      <c r="N35" s="3662"/>
      <c r="O35" s="3664"/>
      <c r="P35" s="3648"/>
    </row>
    <row r="36" spans="1:16" ht="16.5">
      <c r="A36" s="615"/>
      <c r="B36" s="643"/>
      <c r="C36" s="3656" t="s">
        <v>577</v>
      </c>
      <c r="D36" s="3657"/>
      <c r="E36" s="3658"/>
      <c r="F36" s="644">
        <v>2231.91</v>
      </c>
      <c r="G36" s="645"/>
      <c r="H36" s="645"/>
      <c r="I36" s="646"/>
      <c r="J36" s="647">
        <v>2008.87</v>
      </c>
      <c r="K36" s="648"/>
      <c r="L36" s="649">
        <v>97.59</v>
      </c>
      <c r="M36" s="646"/>
      <c r="N36" s="647">
        <v>2106.46</v>
      </c>
      <c r="O36" s="3665"/>
      <c r="P36" s="3649"/>
    </row>
    <row r="37" spans="1:16" ht="16.5">
      <c r="A37" s="650"/>
      <c r="B37" s="650"/>
      <c r="C37" s="620" t="s">
        <v>592</v>
      </c>
      <c r="D37" s="620"/>
      <c r="E37" s="620"/>
      <c r="F37" s="651">
        <v>0.97729999999999995</v>
      </c>
      <c r="G37" s="652"/>
      <c r="H37" s="652"/>
      <c r="I37" s="653"/>
      <c r="J37" s="620"/>
      <c r="K37" s="654"/>
      <c r="L37" s="655"/>
      <c r="M37" s="656"/>
      <c r="N37" s="657"/>
      <c r="O37" s="611"/>
    </row>
    <row r="40" spans="1:16" ht="15.75">
      <c r="A40" s="3622" t="s">
        <v>1993</v>
      </c>
      <c r="B40" s="3622"/>
      <c r="C40" s="3622"/>
      <c r="D40" s="3622"/>
      <c r="E40" s="3622"/>
      <c r="F40" s="3622"/>
      <c r="G40" s="3622"/>
      <c r="H40" s="3622"/>
      <c r="I40" s="3622"/>
      <c r="J40" s="3622"/>
      <c r="K40" s="2211" t="s">
        <v>2836</v>
      </c>
      <c r="L40" s="669"/>
      <c r="M40" s="669"/>
      <c r="N40" s="670"/>
      <c r="O40" s="671"/>
    </row>
    <row r="41" spans="1:16">
      <c r="A41" s="661"/>
      <c r="B41" s="661"/>
      <c r="C41" s="661"/>
      <c r="D41" s="661"/>
      <c r="E41" s="661"/>
      <c r="F41" s="661"/>
      <c r="G41" s="661"/>
      <c r="H41" s="661"/>
      <c r="I41" s="661"/>
      <c r="J41" s="661"/>
      <c r="K41" s="661"/>
      <c r="L41" s="661"/>
      <c r="M41" s="661"/>
      <c r="N41" s="661"/>
      <c r="O41" s="661"/>
    </row>
    <row r="42" spans="1:16" ht="16.5">
      <c r="A42" s="663" t="s">
        <v>174</v>
      </c>
      <c r="B42" s="672"/>
      <c r="C42" s="662" t="s">
        <v>562</v>
      </c>
      <c r="D42" s="661"/>
      <c r="E42" s="673"/>
      <c r="F42" s="673"/>
      <c r="G42" s="673"/>
      <c r="H42" s="673"/>
      <c r="I42" s="667"/>
      <c r="J42" s="673"/>
      <c r="K42" s="673"/>
      <c r="L42" s="673"/>
      <c r="M42" s="674"/>
      <c r="N42" s="674"/>
      <c r="O42" s="673"/>
    </row>
    <row r="43" spans="1:16" ht="16.5">
      <c r="A43" s="663" t="s">
        <v>184</v>
      </c>
      <c r="B43" s="672"/>
      <c r="C43" s="662" t="s">
        <v>1835</v>
      </c>
      <c r="D43" s="661"/>
      <c r="E43" s="673"/>
      <c r="F43" s="673"/>
      <c r="G43" s="673"/>
      <c r="H43" s="673"/>
      <c r="I43" s="667"/>
      <c r="J43" s="673"/>
      <c r="K43" s="673"/>
      <c r="L43" s="673"/>
      <c r="M43" s="674"/>
      <c r="N43" s="674"/>
      <c r="O43" s="673"/>
    </row>
    <row r="44" spans="1:16" ht="16.5">
      <c r="A44" s="673"/>
      <c r="B44" s="673"/>
      <c r="C44" s="673"/>
      <c r="D44" s="673"/>
      <c r="E44" s="673"/>
      <c r="F44" s="673"/>
      <c r="G44" s="673"/>
      <c r="H44" s="673"/>
      <c r="I44" s="673"/>
      <c r="J44" s="673"/>
      <c r="K44" s="673"/>
      <c r="L44" s="667"/>
      <c r="M44" s="673"/>
      <c r="N44" s="673"/>
      <c r="O44" s="673"/>
    </row>
    <row r="45" spans="1:16" ht="33" customHeight="1">
      <c r="A45" s="3623" t="s">
        <v>193</v>
      </c>
      <c r="B45" s="3623" t="s">
        <v>563</v>
      </c>
      <c r="C45" s="3689" t="s">
        <v>5</v>
      </c>
      <c r="D45" s="3690"/>
      <c r="E45" s="3628" t="s">
        <v>194</v>
      </c>
      <c r="F45" s="3689" t="s">
        <v>7</v>
      </c>
      <c r="G45" s="3628" t="s">
        <v>8</v>
      </c>
      <c r="H45" s="3623" t="s">
        <v>564</v>
      </c>
      <c r="I45" s="3623"/>
      <c r="J45" s="3623" t="s">
        <v>565</v>
      </c>
      <c r="K45" s="3623"/>
      <c r="L45" s="3623" t="s">
        <v>195</v>
      </c>
      <c r="M45" s="3623"/>
      <c r="N45" s="3628" t="s">
        <v>12</v>
      </c>
      <c r="O45" s="3623" t="s">
        <v>13</v>
      </c>
    </row>
    <row r="46" spans="1:16" ht="33">
      <c r="A46" s="3623"/>
      <c r="B46" s="3623"/>
      <c r="C46" s="3691"/>
      <c r="D46" s="3692"/>
      <c r="E46" s="3629"/>
      <c r="F46" s="3691"/>
      <c r="G46" s="3629"/>
      <c r="H46" s="675" t="s">
        <v>28</v>
      </c>
      <c r="I46" s="675" t="s">
        <v>15</v>
      </c>
      <c r="J46" s="675" t="s">
        <v>28</v>
      </c>
      <c r="K46" s="664" t="s">
        <v>1836</v>
      </c>
      <c r="L46" s="675" t="s">
        <v>28</v>
      </c>
      <c r="M46" s="664" t="s">
        <v>1836</v>
      </c>
      <c r="N46" s="3629"/>
      <c r="O46" s="3623"/>
    </row>
    <row r="47" spans="1:16" ht="16.5">
      <c r="A47" s="690">
        <v>1</v>
      </c>
      <c r="B47" s="668">
        <v>2</v>
      </c>
      <c r="C47" s="668">
        <v>3</v>
      </c>
      <c r="D47" s="668">
        <v>4</v>
      </c>
      <c r="E47" s="668">
        <v>5</v>
      </c>
      <c r="F47" s="668">
        <v>6</v>
      </c>
      <c r="G47" s="668">
        <v>7</v>
      </c>
      <c r="H47" s="668">
        <v>8</v>
      </c>
      <c r="I47" s="668">
        <v>9</v>
      </c>
      <c r="J47" s="668">
        <v>10</v>
      </c>
      <c r="K47" s="668">
        <v>11</v>
      </c>
      <c r="L47" s="668">
        <v>12</v>
      </c>
      <c r="M47" s="668">
        <v>13</v>
      </c>
      <c r="N47" s="668">
        <v>14</v>
      </c>
      <c r="O47" s="668">
        <v>15</v>
      </c>
    </row>
    <row r="48" spans="1:16" ht="47.25">
      <c r="A48" s="677">
        <v>1</v>
      </c>
      <c r="B48" s="691" t="s">
        <v>1994</v>
      </c>
      <c r="C48" s="677"/>
      <c r="D48" s="677"/>
      <c r="E48" s="678"/>
      <c r="F48" s="665"/>
      <c r="G48" s="665"/>
      <c r="H48" s="665"/>
      <c r="I48" s="665"/>
      <c r="J48" s="665"/>
      <c r="K48" s="665"/>
      <c r="L48" s="665"/>
      <c r="M48" s="679"/>
      <c r="N48" s="3697" t="s">
        <v>2838</v>
      </c>
      <c r="O48" s="3700" t="s">
        <v>1839</v>
      </c>
    </row>
    <row r="49" spans="1:15" ht="15.75">
      <c r="A49" s="692"/>
      <c r="B49" s="693" t="s">
        <v>1693</v>
      </c>
      <c r="C49" s="678">
        <v>45</v>
      </c>
      <c r="D49" s="677" t="s">
        <v>1146</v>
      </c>
      <c r="E49" s="678">
        <v>3.54</v>
      </c>
      <c r="F49" s="3625" t="s">
        <v>1837</v>
      </c>
      <c r="G49" s="3630" t="s">
        <v>1838</v>
      </c>
      <c r="H49" s="2210">
        <v>1</v>
      </c>
      <c r="I49" s="3630" t="s">
        <v>347</v>
      </c>
      <c r="J49" s="694"/>
      <c r="K49" s="3630" t="s">
        <v>347</v>
      </c>
      <c r="L49" s="694">
        <v>1</v>
      </c>
      <c r="M49" s="3631" t="s">
        <v>347</v>
      </c>
      <c r="N49" s="3698"/>
      <c r="O49" s="3701"/>
    </row>
    <row r="50" spans="1:15" ht="31.5">
      <c r="A50" s="692"/>
      <c r="B50" s="691" t="s">
        <v>1995</v>
      </c>
      <c r="C50" s="678">
        <v>450</v>
      </c>
      <c r="D50" s="677" t="s">
        <v>1146</v>
      </c>
      <c r="E50" s="678">
        <v>73.760000000000005</v>
      </c>
      <c r="F50" s="3626"/>
      <c r="G50" s="3626"/>
      <c r="H50" s="2210">
        <v>0.5</v>
      </c>
      <c r="I50" s="3626"/>
      <c r="J50" s="694">
        <v>0.5</v>
      </c>
      <c r="K50" s="3626"/>
      <c r="L50" s="694">
        <v>1</v>
      </c>
      <c r="M50" s="3632"/>
      <c r="N50" s="3698"/>
      <c r="O50" s="3701"/>
    </row>
    <row r="51" spans="1:15" ht="15.75">
      <c r="A51" s="692"/>
      <c r="B51" s="691" t="s">
        <v>1841</v>
      </c>
      <c r="C51" s="678"/>
      <c r="D51" s="677"/>
      <c r="E51" s="678">
        <v>2.3199999999999998</v>
      </c>
      <c r="F51" s="3626"/>
      <c r="G51" s="3626"/>
      <c r="H51" s="696" t="s">
        <v>347</v>
      </c>
      <c r="I51" s="3626"/>
      <c r="J51" s="696" t="s">
        <v>347</v>
      </c>
      <c r="K51" s="3626"/>
      <c r="L51" s="696" t="s">
        <v>347</v>
      </c>
      <c r="M51" s="3632"/>
      <c r="N51" s="3698"/>
      <c r="O51" s="3701"/>
    </row>
    <row r="52" spans="1:15" ht="15.75">
      <c r="A52" s="695"/>
      <c r="B52" s="691" t="s">
        <v>1842</v>
      </c>
      <c r="C52" s="678"/>
      <c r="D52" s="677"/>
      <c r="E52" s="678">
        <v>0.77</v>
      </c>
      <c r="F52" s="3627"/>
      <c r="G52" s="3627"/>
      <c r="H52" s="696" t="s">
        <v>347</v>
      </c>
      <c r="I52" s="3627"/>
      <c r="J52" s="696" t="s">
        <v>347</v>
      </c>
      <c r="K52" s="3627"/>
      <c r="L52" s="696" t="s">
        <v>347</v>
      </c>
      <c r="M52" s="3633"/>
      <c r="N52" s="3698"/>
      <c r="O52" s="3701"/>
    </row>
    <row r="53" spans="1:15" ht="15.75">
      <c r="A53" s="680"/>
      <c r="B53" s="681" t="s">
        <v>577</v>
      </c>
      <c r="C53" s="676"/>
      <c r="D53" s="676"/>
      <c r="E53" s="682">
        <v>80</v>
      </c>
      <c r="F53" s="683"/>
      <c r="G53" s="683"/>
      <c r="H53" s="684"/>
      <c r="I53" s="685"/>
      <c r="J53" s="684"/>
      <c r="K53" s="685"/>
      <c r="L53" s="684"/>
      <c r="M53" s="685"/>
      <c r="N53" s="3699"/>
      <c r="O53" s="3702"/>
    </row>
    <row r="54" spans="1:15" ht="15.75">
      <c r="A54" s="666"/>
      <c r="B54" s="666"/>
      <c r="C54" s="666"/>
      <c r="D54" s="666"/>
      <c r="E54" s="666"/>
      <c r="F54" s="666"/>
      <c r="G54" s="666"/>
      <c r="H54" s="666"/>
      <c r="I54" s="666"/>
      <c r="J54" s="666"/>
      <c r="K54" s="666"/>
      <c r="L54" s="666"/>
      <c r="M54" s="662"/>
      <c r="N54" s="666"/>
      <c r="O54" s="666"/>
    </row>
    <row r="55" spans="1:15" ht="15.75">
      <c r="A55" s="666"/>
      <c r="B55" s="686" t="s">
        <v>1840</v>
      </c>
      <c r="C55" s="687" t="s">
        <v>175</v>
      </c>
      <c r="D55" s="3624">
        <v>1</v>
      </c>
      <c r="E55" s="3624"/>
      <c r="F55" s="666"/>
      <c r="G55" s="666"/>
      <c r="H55" s="666"/>
      <c r="I55" s="666"/>
      <c r="J55" s="666"/>
      <c r="K55" s="666"/>
      <c r="L55" s="666"/>
      <c r="M55" s="688"/>
      <c r="N55" s="666"/>
      <c r="O55" s="689"/>
    </row>
    <row r="57" spans="1:15" ht="15.75">
      <c r="A57" s="3621" t="s">
        <v>1993</v>
      </c>
      <c r="B57" s="3621"/>
      <c r="C57" s="3621"/>
      <c r="D57" s="3621"/>
      <c r="E57" s="3621"/>
      <c r="F57" s="3621"/>
      <c r="G57" s="3621"/>
      <c r="H57" s="3621"/>
      <c r="I57" s="3621"/>
      <c r="J57" s="3621"/>
      <c r="K57" s="2213" t="s">
        <v>2836</v>
      </c>
      <c r="L57" s="704"/>
      <c r="M57" s="704"/>
      <c r="N57" s="705"/>
      <c r="O57" s="706"/>
    </row>
    <row r="58" spans="1:15">
      <c r="A58" s="697"/>
      <c r="B58" s="697"/>
      <c r="C58" s="697"/>
      <c r="D58" s="697"/>
      <c r="E58" s="697"/>
      <c r="F58" s="697"/>
      <c r="G58" s="697"/>
      <c r="H58" s="697"/>
      <c r="I58" s="697"/>
      <c r="J58" s="697"/>
      <c r="K58" s="697"/>
      <c r="L58" s="697"/>
      <c r="M58" s="697"/>
      <c r="N58" s="697"/>
      <c r="O58" s="697"/>
    </row>
    <row r="59" spans="1:15" ht="16.5">
      <c r="A59" s="699" t="s">
        <v>174</v>
      </c>
      <c r="B59" s="707"/>
      <c r="C59" s="698" t="s">
        <v>562</v>
      </c>
      <c r="D59" s="697"/>
      <c r="E59" s="708"/>
      <c r="F59" s="708"/>
      <c r="G59" s="708"/>
      <c r="H59" s="708"/>
      <c r="I59" s="702"/>
      <c r="J59" s="708"/>
      <c r="K59" s="708"/>
      <c r="L59" s="708"/>
      <c r="M59" s="709"/>
      <c r="N59" s="709"/>
      <c r="O59" s="708"/>
    </row>
    <row r="60" spans="1:15" ht="16.5">
      <c r="A60" s="699" t="s">
        <v>184</v>
      </c>
      <c r="B60" s="707"/>
      <c r="C60" s="698" t="s">
        <v>1835</v>
      </c>
      <c r="D60" s="697"/>
      <c r="E60" s="708"/>
      <c r="F60" s="708"/>
      <c r="G60" s="708"/>
      <c r="H60" s="708"/>
      <c r="I60" s="702"/>
      <c r="J60" s="708"/>
      <c r="K60" s="708"/>
      <c r="L60" s="708"/>
      <c r="M60" s="709"/>
      <c r="N60" s="709"/>
      <c r="O60" s="708"/>
    </row>
    <row r="61" spans="1:15" ht="16.5">
      <c r="A61" s="708"/>
      <c r="B61" s="708"/>
      <c r="C61" s="708"/>
      <c r="D61" s="708"/>
      <c r="E61" s="708"/>
      <c r="F61" s="708"/>
      <c r="G61" s="708"/>
      <c r="H61" s="708"/>
      <c r="I61" s="708"/>
      <c r="J61" s="708"/>
      <c r="K61" s="708"/>
      <c r="L61" s="702"/>
      <c r="M61" s="708"/>
      <c r="N61" s="708"/>
      <c r="O61" s="708"/>
    </row>
    <row r="62" spans="1:15" ht="36" customHeight="1">
      <c r="A62" s="3614" t="s">
        <v>193</v>
      </c>
      <c r="B62" s="3614" t="s">
        <v>563</v>
      </c>
      <c r="C62" s="3617" t="s">
        <v>5</v>
      </c>
      <c r="D62" s="3619"/>
      <c r="E62" s="3615" t="s">
        <v>194</v>
      </c>
      <c r="F62" s="3617" t="s">
        <v>7</v>
      </c>
      <c r="G62" s="3615" t="s">
        <v>8</v>
      </c>
      <c r="H62" s="3614" t="s">
        <v>564</v>
      </c>
      <c r="I62" s="3614"/>
      <c r="J62" s="3614" t="s">
        <v>565</v>
      </c>
      <c r="K62" s="3614"/>
      <c r="L62" s="3614" t="s">
        <v>195</v>
      </c>
      <c r="M62" s="3614"/>
      <c r="N62" s="3615" t="s">
        <v>12</v>
      </c>
      <c r="O62" s="3614" t="s">
        <v>13</v>
      </c>
    </row>
    <row r="63" spans="1:15" ht="33">
      <c r="A63" s="3614"/>
      <c r="B63" s="3614"/>
      <c r="C63" s="3618"/>
      <c r="D63" s="3620"/>
      <c r="E63" s="3616"/>
      <c r="F63" s="3618"/>
      <c r="G63" s="3616"/>
      <c r="H63" s="710" t="s">
        <v>28</v>
      </c>
      <c r="I63" s="710" t="s">
        <v>15</v>
      </c>
      <c r="J63" s="710" t="s">
        <v>28</v>
      </c>
      <c r="K63" s="700" t="s">
        <v>1836</v>
      </c>
      <c r="L63" s="710" t="s">
        <v>28</v>
      </c>
      <c r="M63" s="700" t="s">
        <v>1836</v>
      </c>
      <c r="N63" s="3616"/>
      <c r="O63" s="3614"/>
    </row>
    <row r="64" spans="1:15" ht="16.5">
      <c r="A64" s="703">
        <v>1</v>
      </c>
      <c r="B64" s="703">
        <v>2</v>
      </c>
      <c r="C64" s="703">
        <v>3</v>
      </c>
      <c r="D64" s="703">
        <v>4</v>
      </c>
      <c r="E64" s="703">
        <v>5</v>
      </c>
      <c r="F64" s="703">
        <v>6</v>
      </c>
      <c r="G64" s="703">
        <v>7</v>
      </c>
      <c r="H64" s="703">
        <v>8</v>
      </c>
      <c r="I64" s="703">
        <v>9</v>
      </c>
      <c r="J64" s="703">
        <v>10</v>
      </c>
      <c r="K64" s="703">
        <v>11</v>
      </c>
      <c r="L64" s="703">
        <v>12</v>
      </c>
      <c r="M64" s="703">
        <v>13</v>
      </c>
      <c r="N64" s="703">
        <v>14</v>
      </c>
      <c r="O64" s="703">
        <v>15</v>
      </c>
    </row>
    <row r="65" spans="1:15" ht="47.25">
      <c r="A65" s="711">
        <v>1</v>
      </c>
      <c r="B65" s="712" t="s">
        <v>1843</v>
      </c>
      <c r="C65" s="713" t="s">
        <v>162</v>
      </c>
      <c r="D65" s="713">
        <v>1</v>
      </c>
      <c r="E65" s="714">
        <v>30.03</v>
      </c>
      <c r="F65" s="715" t="s">
        <v>1844</v>
      </c>
      <c r="G65" s="727" t="s">
        <v>1845</v>
      </c>
      <c r="H65" s="2214">
        <v>0.02</v>
      </c>
      <c r="I65" s="728" t="s">
        <v>347</v>
      </c>
      <c r="J65" s="716">
        <v>0.12</v>
      </c>
      <c r="K65" s="728" t="s">
        <v>347</v>
      </c>
      <c r="L65" s="716">
        <v>0.14000000000000001</v>
      </c>
      <c r="M65" s="729" t="s">
        <v>347</v>
      </c>
      <c r="N65" s="3703" t="s">
        <v>120</v>
      </c>
      <c r="O65" s="3705" t="s">
        <v>1839</v>
      </c>
    </row>
    <row r="66" spans="1:15" ht="15.75">
      <c r="A66" s="717"/>
      <c r="B66" s="718" t="s">
        <v>577</v>
      </c>
      <c r="C66" s="711"/>
      <c r="D66" s="711"/>
      <c r="E66" s="719">
        <v>30.03</v>
      </c>
      <c r="F66" s="720"/>
      <c r="G66" s="720"/>
      <c r="H66" s="730">
        <v>0.02</v>
      </c>
      <c r="I66" s="722"/>
      <c r="J66" s="721"/>
      <c r="K66" s="731" t="s">
        <v>347</v>
      </c>
      <c r="L66" s="721">
        <v>0.14000000000000001</v>
      </c>
      <c r="M66" s="731" t="s">
        <v>347</v>
      </c>
      <c r="N66" s="3704"/>
      <c r="O66" s="3706"/>
    </row>
    <row r="67" spans="1:15" ht="15.75">
      <c r="A67" s="701"/>
      <c r="B67" s="701"/>
      <c r="C67" s="701"/>
      <c r="D67" s="701"/>
      <c r="E67" s="701"/>
      <c r="F67" s="701"/>
      <c r="G67" s="701"/>
      <c r="H67" s="701"/>
      <c r="I67" s="701"/>
      <c r="J67" s="701"/>
      <c r="K67" s="701"/>
      <c r="L67" s="701"/>
      <c r="M67" s="698"/>
      <c r="N67" s="701"/>
      <c r="O67" s="701"/>
    </row>
    <row r="68" spans="1:15" ht="15.75">
      <c r="A68" s="701"/>
      <c r="B68" s="723" t="s">
        <v>1840</v>
      </c>
      <c r="C68" s="724" t="s">
        <v>175</v>
      </c>
      <c r="D68" s="3613">
        <v>0.14000000000000001</v>
      </c>
      <c r="E68" s="3613"/>
      <c r="F68" s="701"/>
      <c r="G68" s="701"/>
      <c r="H68" s="701"/>
      <c r="I68" s="701"/>
      <c r="J68" s="701"/>
      <c r="K68" s="701"/>
      <c r="L68" s="701"/>
      <c r="M68" s="725"/>
      <c r="N68" s="701"/>
      <c r="O68" s="726"/>
    </row>
    <row r="69" spans="1:15" ht="15.75">
      <c r="A69" s="701"/>
      <c r="B69" s="723"/>
      <c r="C69" s="701"/>
      <c r="D69" s="701"/>
      <c r="E69" s="701"/>
      <c r="F69" s="701"/>
      <c r="G69" s="701"/>
      <c r="H69" s="701"/>
      <c r="I69" s="701"/>
      <c r="J69" s="701"/>
      <c r="K69" s="701"/>
      <c r="L69" s="701"/>
      <c r="M69" s="726"/>
      <c r="N69" s="701"/>
      <c r="O69" s="726"/>
    </row>
    <row r="72" spans="1:15" ht="15.75">
      <c r="K72" s="3696" t="s">
        <v>2839</v>
      </c>
      <c r="L72" s="3696"/>
      <c r="M72" s="3696"/>
      <c r="N72" s="3696"/>
      <c r="O72" s="3696"/>
    </row>
    <row r="73" spans="1:15" ht="15.75">
      <c r="K73" s="3696" t="s">
        <v>2840</v>
      </c>
      <c r="L73" s="3696"/>
      <c r="M73" s="3696"/>
      <c r="N73" s="3696"/>
      <c r="O73" s="3696"/>
    </row>
  </sheetData>
  <mergeCells count="79">
    <mergeCell ref="K73:O73"/>
    <mergeCell ref="K72:O72"/>
    <mergeCell ref="N48:N53"/>
    <mergeCell ref="O45:O46"/>
    <mergeCell ref="O48:O53"/>
    <mergeCell ref="N62:N63"/>
    <mergeCell ref="N65:N66"/>
    <mergeCell ref="O62:O63"/>
    <mergeCell ref="O65:O66"/>
    <mergeCell ref="A1:J1"/>
    <mergeCell ref="M26:N26"/>
    <mergeCell ref="O6:O7"/>
    <mergeCell ref="O9:O17"/>
    <mergeCell ref="C45:D46"/>
    <mergeCell ref="A45:A46"/>
    <mergeCell ref="B45:B46"/>
    <mergeCell ref="E45:E46"/>
    <mergeCell ref="F45:F46"/>
    <mergeCell ref="N45:N46"/>
    <mergeCell ref="N6:N7"/>
    <mergeCell ref="N9:N17"/>
    <mergeCell ref="H6:I6"/>
    <mergeCell ref="J6:K6"/>
    <mergeCell ref="C6:D7"/>
    <mergeCell ref="G6:G7"/>
    <mergeCell ref="G9:G13"/>
    <mergeCell ref="I10:I16"/>
    <mergeCell ref="K10:K16"/>
    <mergeCell ref="M10:M13"/>
    <mergeCell ref="A6:A7"/>
    <mergeCell ref="B6:B7"/>
    <mergeCell ref="E6:E7"/>
    <mergeCell ref="F6:F7"/>
    <mergeCell ref="F9:F13"/>
    <mergeCell ref="L6:M6"/>
    <mergeCell ref="C8:D8"/>
    <mergeCell ref="P26:P27"/>
    <mergeCell ref="P29:P36"/>
    <mergeCell ref="C26:E27"/>
    <mergeCell ref="C36:E36"/>
    <mergeCell ref="H26:H27"/>
    <mergeCell ref="H30:H35"/>
    <mergeCell ref="J30:J35"/>
    <mergeCell ref="L30:L35"/>
    <mergeCell ref="N30:N35"/>
    <mergeCell ref="O26:O27"/>
    <mergeCell ref="O29:O36"/>
    <mergeCell ref="A21:J21"/>
    <mergeCell ref="I26:J26"/>
    <mergeCell ref="K26:L26"/>
    <mergeCell ref="A26:A27"/>
    <mergeCell ref="B26:B27"/>
    <mergeCell ref="B29:B35"/>
    <mergeCell ref="F26:F27"/>
    <mergeCell ref="G26:G27"/>
    <mergeCell ref="G30:G35"/>
    <mergeCell ref="C28:E28"/>
    <mergeCell ref="A40:J40"/>
    <mergeCell ref="H45:I45"/>
    <mergeCell ref="J45:K45"/>
    <mergeCell ref="L45:M45"/>
    <mergeCell ref="D55:E55"/>
    <mergeCell ref="F49:F52"/>
    <mergeCell ref="G45:G46"/>
    <mergeCell ref="G49:G52"/>
    <mergeCell ref="I49:I52"/>
    <mergeCell ref="K49:K52"/>
    <mergeCell ref="M49:M52"/>
    <mergeCell ref="A57:J57"/>
    <mergeCell ref="H62:I62"/>
    <mergeCell ref="J62:K62"/>
    <mergeCell ref="L62:M62"/>
    <mergeCell ref="G62:G63"/>
    <mergeCell ref="D68:E68"/>
    <mergeCell ref="A62:A63"/>
    <mergeCell ref="B62:B63"/>
    <mergeCell ref="E62:E63"/>
    <mergeCell ref="F62:F63"/>
    <mergeCell ref="C62:D63"/>
  </mergeCells>
  <pageMargins left="0.7" right="0.7" top="0.75" bottom="0.75" header="0.3" footer="0.3"/>
  <pageSetup paperSize="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43"/>
  <sheetViews>
    <sheetView zoomScaleNormal="100" workbookViewId="0">
      <selection activeCell="B23" sqref="B23"/>
    </sheetView>
  </sheetViews>
  <sheetFormatPr defaultRowHeight="15"/>
  <cols>
    <col min="1" max="1" width="5.42578125" customWidth="1"/>
    <col min="2" max="2" width="27.42578125" customWidth="1"/>
    <col min="6" max="6" width="10.85546875" customWidth="1"/>
    <col min="7" max="7" width="10.28515625" customWidth="1"/>
    <col min="14" max="14" width="10.140625" customWidth="1"/>
  </cols>
  <sheetData>
    <row r="1" spans="1:16" ht="18.75">
      <c r="A1" s="3740" t="s">
        <v>2753</v>
      </c>
      <c r="B1" s="3740"/>
      <c r="C1" s="3740"/>
      <c r="D1" s="3740"/>
      <c r="E1" s="3740"/>
      <c r="F1" s="3740"/>
      <c r="G1" s="3740"/>
      <c r="H1" s="3740"/>
      <c r="I1" s="3740"/>
      <c r="J1" s="3740"/>
      <c r="K1" s="3740"/>
      <c r="L1" s="3740"/>
      <c r="M1" s="3740"/>
      <c r="N1" s="3740"/>
      <c r="O1" s="3740"/>
    </row>
    <row r="2" spans="1:16">
      <c r="A2" s="1981"/>
      <c r="B2" s="1979"/>
      <c r="C2" s="1982"/>
      <c r="D2" s="2100"/>
      <c r="E2" s="1983"/>
      <c r="F2" s="1981"/>
      <c r="G2" s="1984"/>
      <c r="H2" s="1984"/>
      <c r="I2" s="1984"/>
      <c r="J2" s="1984"/>
      <c r="K2" s="1984"/>
      <c r="L2" s="1984"/>
      <c r="M2" s="1984"/>
      <c r="N2" s="1983"/>
      <c r="O2" s="1985"/>
    </row>
    <row r="3" spans="1:16" ht="15.75">
      <c r="A3" s="3741" t="s">
        <v>297</v>
      </c>
      <c r="B3" s="3741"/>
      <c r="C3" s="3741"/>
      <c r="D3" s="3741"/>
      <c r="E3" s="3741"/>
      <c r="F3" s="3741"/>
      <c r="G3" s="3741"/>
      <c r="H3" s="3741"/>
      <c r="I3" s="3741"/>
      <c r="J3" s="3741"/>
      <c r="K3" s="3741"/>
      <c r="L3" s="3741"/>
      <c r="M3" s="3741"/>
      <c r="N3" s="3741"/>
      <c r="O3" s="3741"/>
    </row>
    <row r="4" spans="1:16" ht="25.5">
      <c r="A4" s="1981"/>
      <c r="B4" s="1979"/>
      <c r="C4" s="1982"/>
      <c r="D4" s="2100"/>
      <c r="E4" s="1983"/>
      <c r="F4" s="1981"/>
      <c r="G4" s="1984"/>
      <c r="H4" s="1984"/>
      <c r="I4" s="1984"/>
      <c r="J4" s="1984"/>
      <c r="K4" s="1984"/>
      <c r="L4" s="1984"/>
      <c r="M4" s="1984"/>
      <c r="N4" s="1983"/>
      <c r="O4" s="1997" t="s">
        <v>298</v>
      </c>
    </row>
    <row r="5" spans="1:16" ht="40.5" customHeight="1">
      <c r="A5" s="3742" t="s">
        <v>299</v>
      </c>
      <c r="B5" s="2001" t="s">
        <v>185</v>
      </c>
      <c r="C5" s="3737" t="s">
        <v>5</v>
      </c>
      <c r="D5" s="3744" t="s">
        <v>1054</v>
      </c>
      <c r="E5" s="3717" t="s">
        <v>2754</v>
      </c>
      <c r="F5" s="3717" t="s">
        <v>7</v>
      </c>
      <c r="G5" s="3717" t="s">
        <v>301</v>
      </c>
      <c r="H5" s="3710" t="s">
        <v>302</v>
      </c>
      <c r="I5" s="3711"/>
      <c r="J5" s="3710" t="s">
        <v>209</v>
      </c>
      <c r="K5" s="3711"/>
      <c r="L5" s="3710" t="s">
        <v>303</v>
      </c>
      <c r="M5" s="3711"/>
      <c r="N5" s="3712" t="s">
        <v>12</v>
      </c>
      <c r="O5" s="3742" t="s">
        <v>59</v>
      </c>
      <c r="P5" s="1990"/>
    </row>
    <row r="6" spans="1:16">
      <c r="A6" s="3743"/>
      <c r="B6" s="2002" t="s">
        <v>4</v>
      </c>
      <c r="C6" s="3739"/>
      <c r="D6" s="3745"/>
      <c r="E6" s="3718"/>
      <c r="F6" s="3718"/>
      <c r="G6" s="3718"/>
      <c r="H6" s="2001" t="s">
        <v>28</v>
      </c>
      <c r="I6" s="2002" t="s">
        <v>304</v>
      </c>
      <c r="J6" s="2001" t="s">
        <v>28</v>
      </c>
      <c r="K6" s="2002" t="s">
        <v>304</v>
      </c>
      <c r="L6" s="2001" t="s">
        <v>28</v>
      </c>
      <c r="M6" s="2002" t="s">
        <v>304</v>
      </c>
      <c r="N6" s="3713"/>
      <c r="O6" s="3743"/>
      <c r="P6" s="1990"/>
    </row>
    <row r="7" spans="1:16">
      <c r="A7" s="1998">
        <v>1</v>
      </c>
      <c r="B7" s="1999">
        <v>2</v>
      </c>
      <c r="C7" s="2000">
        <v>3</v>
      </c>
      <c r="D7" s="2000">
        <v>4</v>
      </c>
      <c r="E7" s="2000">
        <v>5</v>
      </c>
      <c r="F7" s="2000">
        <v>6</v>
      </c>
      <c r="G7" s="2000">
        <v>7</v>
      </c>
      <c r="H7" s="2000">
        <v>8</v>
      </c>
      <c r="I7" s="2000">
        <v>9</v>
      </c>
      <c r="J7" s="2000">
        <v>10</v>
      </c>
      <c r="K7" s="2000">
        <v>11</v>
      </c>
      <c r="L7" s="2000">
        <v>12</v>
      </c>
      <c r="M7" s="2000">
        <v>13</v>
      </c>
      <c r="N7" s="2000">
        <v>14</v>
      </c>
      <c r="O7" s="2000">
        <v>15</v>
      </c>
    </row>
    <row r="8" spans="1:16" ht="15.75">
      <c r="A8" s="2001"/>
      <c r="B8" s="2028" t="s">
        <v>2755</v>
      </c>
      <c r="C8" s="89"/>
      <c r="D8" s="89"/>
      <c r="E8" s="2010"/>
      <c r="F8" s="2008"/>
      <c r="G8" s="2008"/>
      <c r="H8" s="2011"/>
      <c r="I8" s="2012"/>
      <c r="J8" s="2013"/>
      <c r="K8" s="2012"/>
      <c r="L8" s="2014"/>
      <c r="M8" s="2011"/>
      <c r="N8" s="90"/>
      <c r="O8" s="2015"/>
      <c r="P8" s="1989"/>
    </row>
    <row r="9" spans="1:16" ht="25.5">
      <c r="A9" s="2096">
        <v>1</v>
      </c>
      <c r="B9" s="2035" t="s">
        <v>307</v>
      </c>
      <c r="C9" s="2036"/>
      <c r="D9" s="2109"/>
      <c r="E9" s="3722">
        <v>124.52</v>
      </c>
      <c r="F9" s="3725" t="s">
        <v>305</v>
      </c>
      <c r="G9" s="3725" t="s">
        <v>172</v>
      </c>
      <c r="H9" s="2009"/>
      <c r="I9" s="3722">
        <v>113.33</v>
      </c>
      <c r="J9" s="16"/>
      <c r="K9" s="3719">
        <v>0</v>
      </c>
      <c r="L9" s="2009"/>
      <c r="M9" s="3714">
        <v>113.33</v>
      </c>
      <c r="N9" s="90"/>
      <c r="O9" s="3766" t="s">
        <v>2756</v>
      </c>
      <c r="P9" s="1988"/>
    </row>
    <row r="10" spans="1:16" ht="38.25">
      <c r="A10" s="2031">
        <v>1</v>
      </c>
      <c r="B10" s="2037" t="s">
        <v>309</v>
      </c>
      <c r="C10" s="2034"/>
      <c r="D10" s="2110">
        <v>50</v>
      </c>
      <c r="E10" s="3723"/>
      <c r="F10" s="3726"/>
      <c r="G10" s="3726"/>
      <c r="H10" s="2009">
        <v>1</v>
      </c>
      <c r="I10" s="3723"/>
      <c r="J10" s="2009" t="s">
        <v>347</v>
      </c>
      <c r="K10" s="3720"/>
      <c r="L10" s="2009">
        <v>1</v>
      </c>
      <c r="M10" s="3778"/>
      <c r="N10" s="90" t="s">
        <v>52</v>
      </c>
      <c r="O10" s="3767"/>
      <c r="P10" s="1988"/>
    </row>
    <row r="11" spans="1:16" ht="63.75">
      <c r="A11" s="2031">
        <v>2</v>
      </c>
      <c r="B11" s="2037" t="s">
        <v>310</v>
      </c>
      <c r="C11" s="2034"/>
      <c r="D11" s="2110">
        <v>50</v>
      </c>
      <c r="E11" s="3723"/>
      <c r="F11" s="3726"/>
      <c r="G11" s="3726"/>
      <c r="H11" s="2009">
        <v>1</v>
      </c>
      <c r="I11" s="3723"/>
      <c r="J11" s="2009" t="s">
        <v>347</v>
      </c>
      <c r="K11" s="3720"/>
      <c r="L11" s="2009">
        <v>1</v>
      </c>
      <c r="M11" s="3778"/>
      <c r="N11" s="90" t="s">
        <v>52</v>
      </c>
      <c r="O11" s="3767"/>
      <c r="P11" s="1988">
        <v>91.013491808544813</v>
      </c>
    </row>
    <row r="12" spans="1:16" ht="25.5">
      <c r="A12" s="2031">
        <v>3</v>
      </c>
      <c r="B12" s="2030" t="s">
        <v>311</v>
      </c>
      <c r="C12" s="2034"/>
      <c r="D12" s="2110">
        <v>24.52</v>
      </c>
      <c r="E12" s="3724"/>
      <c r="F12" s="3727"/>
      <c r="G12" s="3727"/>
      <c r="H12" s="2009">
        <v>1</v>
      </c>
      <c r="I12" s="3724"/>
      <c r="J12" s="2009" t="s">
        <v>347</v>
      </c>
      <c r="K12" s="3721"/>
      <c r="L12" s="2009">
        <v>1</v>
      </c>
      <c r="M12" s="3779"/>
      <c r="N12" s="90" t="s">
        <v>52</v>
      </c>
      <c r="O12" s="3768"/>
      <c r="P12" s="1988"/>
    </row>
    <row r="13" spans="1:16" ht="51">
      <c r="A13" s="2096">
        <v>2</v>
      </c>
      <c r="B13" s="2040" t="s">
        <v>312</v>
      </c>
      <c r="C13" s="2036"/>
      <c r="D13" s="3728">
        <v>10</v>
      </c>
      <c r="E13" s="3722">
        <v>9.52</v>
      </c>
      <c r="F13" s="3731" t="s">
        <v>305</v>
      </c>
      <c r="G13" s="3734" t="s">
        <v>306</v>
      </c>
      <c r="H13" s="2009"/>
      <c r="I13" s="3719">
        <v>0</v>
      </c>
      <c r="J13" s="16"/>
      <c r="K13" s="3719">
        <v>9.52</v>
      </c>
      <c r="L13" s="2009"/>
      <c r="M13" s="3714">
        <v>9.52</v>
      </c>
      <c r="N13" s="90"/>
      <c r="O13" s="3766" t="s">
        <v>2756</v>
      </c>
      <c r="P13" s="1988"/>
    </row>
    <row r="14" spans="1:16" ht="25.5">
      <c r="A14" s="2031">
        <v>1</v>
      </c>
      <c r="B14" s="2038" t="s">
        <v>313</v>
      </c>
      <c r="C14" s="2034"/>
      <c r="D14" s="3729"/>
      <c r="E14" s="3723"/>
      <c r="F14" s="3732"/>
      <c r="G14" s="3735"/>
      <c r="H14" s="2009">
        <v>1</v>
      </c>
      <c r="I14" s="3720"/>
      <c r="J14" s="2009" t="s">
        <v>347</v>
      </c>
      <c r="K14" s="3720"/>
      <c r="L14" s="2009">
        <v>1</v>
      </c>
      <c r="M14" s="3715"/>
      <c r="N14" s="90" t="s">
        <v>52</v>
      </c>
      <c r="O14" s="3767"/>
      <c r="P14" s="1988"/>
    </row>
    <row r="15" spans="1:16" ht="25.5">
      <c r="A15" s="2031">
        <v>2</v>
      </c>
      <c r="B15" s="2038" t="s">
        <v>314</v>
      </c>
      <c r="C15" s="2034"/>
      <c r="D15" s="3730"/>
      <c r="E15" s="3724"/>
      <c r="F15" s="3733"/>
      <c r="G15" s="3736"/>
      <c r="H15" s="2009">
        <v>1</v>
      </c>
      <c r="I15" s="3721"/>
      <c r="J15" s="2009" t="s">
        <v>347</v>
      </c>
      <c r="K15" s="3721"/>
      <c r="L15" s="2009">
        <v>1</v>
      </c>
      <c r="M15" s="3716"/>
      <c r="N15" s="90" t="s">
        <v>52</v>
      </c>
      <c r="O15" s="3768"/>
      <c r="P15" s="1988"/>
    </row>
    <row r="16" spans="1:16" ht="15.75">
      <c r="A16" s="2031"/>
      <c r="B16" s="2028" t="s">
        <v>2757</v>
      </c>
      <c r="C16" s="2034"/>
      <c r="D16" s="2111"/>
      <c r="E16" s="1164"/>
      <c r="F16" s="1165"/>
      <c r="G16" s="840"/>
      <c r="H16" s="2009"/>
      <c r="I16" s="1163"/>
      <c r="J16" s="2009"/>
      <c r="K16" s="1163"/>
      <c r="L16" s="2009"/>
      <c r="M16" s="1168"/>
      <c r="N16" s="90"/>
      <c r="O16" s="2047"/>
      <c r="P16" s="1988"/>
    </row>
    <row r="17" spans="1:16" ht="89.25">
      <c r="A17" s="2097">
        <v>3</v>
      </c>
      <c r="B17" s="2048" t="s">
        <v>315</v>
      </c>
      <c r="C17" s="3774" t="s">
        <v>2758</v>
      </c>
      <c r="D17" s="2101">
        <v>248.84</v>
      </c>
      <c r="E17" s="2085">
        <v>214.99</v>
      </c>
      <c r="F17" s="2020" t="s">
        <v>802</v>
      </c>
      <c r="G17" s="2020" t="s">
        <v>296</v>
      </c>
      <c r="H17" s="16">
        <v>0.98</v>
      </c>
      <c r="I17" s="2024">
        <v>115.07</v>
      </c>
      <c r="J17" s="2026">
        <v>0.02</v>
      </c>
      <c r="K17" s="2025">
        <v>99.91</v>
      </c>
      <c r="L17" s="2056">
        <v>1</v>
      </c>
      <c r="M17" s="2024">
        <v>214.98</v>
      </c>
      <c r="N17" s="90" t="s">
        <v>52</v>
      </c>
      <c r="O17" s="2047" t="s">
        <v>2756</v>
      </c>
      <c r="P17" s="1988">
        <v>214.98</v>
      </c>
    </row>
    <row r="18" spans="1:16" ht="76.5">
      <c r="A18" s="2128">
        <v>4</v>
      </c>
      <c r="B18" s="2" t="s">
        <v>316</v>
      </c>
      <c r="C18" s="3774"/>
      <c r="D18" s="2129">
        <v>256.29000000000002</v>
      </c>
      <c r="E18" s="1164">
        <v>221.37</v>
      </c>
      <c r="F18" s="842" t="s">
        <v>146</v>
      </c>
      <c r="G18" s="842" t="s">
        <v>803</v>
      </c>
      <c r="H18" s="16">
        <v>1</v>
      </c>
      <c r="I18" s="1163">
        <v>94.99</v>
      </c>
      <c r="J18" s="16" t="s">
        <v>347</v>
      </c>
      <c r="K18" s="1163">
        <v>126.36</v>
      </c>
      <c r="L18" s="2009">
        <v>1</v>
      </c>
      <c r="M18" s="2024">
        <v>221.35</v>
      </c>
      <c r="N18" s="90" t="s">
        <v>52</v>
      </c>
      <c r="O18" s="2130" t="s">
        <v>2756</v>
      </c>
      <c r="P18" s="2131">
        <v>99.9909653521254</v>
      </c>
    </row>
    <row r="19" spans="1:16" ht="76.5">
      <c r="A19" s="2097">
        <v>5</v>
      </c>
      <c r="B19" s="92" t="s">
        <v>317</v>
      </c>
      <c r="C19" s="3774"/>
      <c r="D19" s="2102">
        <v>94.63</v>
      </c>
      <c r="E19" s="1164">
        <v>79.290000000000006</v>
      </c>
      <c r="F19" s="2117" t="s">
        <v>2759</v>
      </c>
      <c r="G19" s="2117" t="s">
        <v>2760</v>
      </c>
      <c r="H19" s="16">
        <v>0.95</v>
      </c>
      <c r="I19" s="1163">
        <v>0</v>
      </c>
      <c r="J19" s="2026">
        <v>0.05</v>
      </c>
      <c r="K19" s="1168">
        <v>0</v>
      </c>
      <c r="L19" s="2056">
        <v>1</v>
      </c>
      <c r="M19" s="2024">
        <v>0</v>
      </c>
      <c r="N19" s="90" t="s">
        <v>52</v>
      </c>
      <c r="O19" s="2047" t="s">
        <v>2756</v>
      </c>
      <c r="P19" s="1988">
        <v>212.10000000000002</v>
      </c>
    </row>
    <row r="20" spans="1:16" ht="89.25">
      <c r="A20" s="2097">
        <v>6</v>
      </c>
      <c r="B20" s="2048" t="s">
        <v>318</v>
      </c>
      <c r="C20" s="3774"/>
      <c r="D20" s="2101">
        <v>94.63</v>
      </c>
      <c r="E20" s="2085">
        <v>79.290000000000006</v>
      </c>
      <c r="F20" s="2020" t="s">
        <v>802</v>
      </c>
      <c r="G20" s="2020" t="s">
        <v>296</v>
      </c>
      <c r="H20" s="16">
        <v>1</v>
      </c>
      <c r="I20" s="2024">
        <v>79.290000000000006</v>
      </c>
      <c r="J20" s="2026" t="s">
        <v>347</v>
      </c>
      <c r="K20" s="2025" t="s">
        <v>347</v>
      </c>
      <c r="L20" s="2056">
        <v>1</v>
      </c>
      <c r="M20" s="2024">
        <v>79.290000000000006</v>
      </c>
      <c r="N20" s="90" t="s">
        <v>52</v>
      </c>
      <c r="O20" s="2047" t="s">
        <v>2756</v>
      </c>
      <c r="P20" s="1988">
        <v>100</v>
      </c>
    </row>
    <row r="21" spans="1:16" ht="76.5">
      <c r="A21" s="2097">
        <v>7</v>
      </c>
      <c r="B21" s="92" t="s">
        <v>319</v>
      </c>
      <c r="C21" s="3774"/>
      <c r="D21" s="2102">
        <v>155.61000000000001</v>
      </c>
      <c r="E21" s="1164">
        <v>133.41999999999999</v>
      </c>
      <c r="F21" s="1165" t="s">
        <v>802</v>
      </c>
      <c r="G21" s="1165" t="s">
        <v>296</v>
      </c>
      <c r="H21" s="16">
        <v>0.9</v>
      </c>
      <c r="I21" s="1163">
        <v>85.59</v>
      </c>
      <c r="J21" s="2026">
        <v>0.03</v>
      </c>
      <c r="K21" s="1168" t="s">
        <v>347</v>
      </c>
      <c r="L21" s="2056">
        <v>0.93</v>
      </c>
      <c r="M21" s="1163">
        <v>85.59</v>
      </c>
      <c r="N21" s="90" t="s">
        <v>2761</v>
      </c>
      <c r="O21" s="2047" t="s">
        <v>2756</v>
      </c>
      <c r="P21" s="1988">
        <v>64.150801978713844</v>
      </c>
    </row>
    <row r="22" spans="1:16" ht="76.5">
      <c r="A22" s="2097">
        <v>8</v>
      </c>
      <c r="B22" s="92" t="s">
        <v>320</v>
      </c>
      <c r="C22" s="3774"/>
      <c r="D22" s="2111">
        <v>160.1</v>
      </c>
      <c r="E22" s="1164">
        <v>137.99</v>
      </c>
      <c r="F22" s="1165" t="s">
        <v>802</v>
      </c>
      <c r="G22" s="1165" t="s">
        <v>296</v>
      </c>
      <c r="H22" s="16">
        <v>1</v>
      </c>
      <c r="I22" s="1163">
        <v>137.99</v>
      </c>
      <c r="J22" s="2026" t="s">
        <v>347</v>
      </c>
      <c r="K22" s="1168" t="s">
        <v>347</v>
      </c>
      <c r="L22" s="2056">
        <v>1</v>
      </c>
      <c r="M22" s="2024">
        <v>137.99</v>
      </c>
      <c r="N22" s="90" t="s">
        <v>52</v>
      </c>
      <c r="O22" s="2047" t="s">
        <v>2756</v>
      </c>
      <c r="P22" s="1988">
        <v>100</v>
      </c>
    </row>
    <row r="23" spans="1:16" ht="76.5">
      <c r="A23" s="2097">
        <v>9</v>
      </c>
      <c r="B23" s="92" t="s">
        <v>321</v>
      </c>
      <c r="C23" s="3774"/>
      <c r="D23" s="2111">
        <v>160.1</v>
      </c>
      <c r="E23" s="1164">
        <v>137.99</v>
      </c>
      <c r="F23" s="1165" t="s">
        <v>802</v>
      </c>
      <c r="G23" s="1165" t="s">
        <v>296</v>
      </c>
      <c r="H23" s="16">
        <v>1</v>
      </c>
      <c r="I23" s="1163">
        <v>137.99</v>
      </c>
      <c r="J23" s="2026" t="s">
        <v>347</v>
      </c>
      <c r="K23" s="1168" t="s">
        <v>347</v>
      </c>
      <c r="L23" s="2056">
        <v>1</v>
      </c>
      <c r="M23" s="2024">
        <v>137.99</v>
      </c>
      <c r="N23" s="90" t="s">
        <v>52</v>
      </c>
      <c r="O23" s="2047" t="s">
        <v>2756</v>
      </c>
      <c r="P23" s="1988">
        <v>100</v>
      </c>
    </row>
    <row r="24" spans="1:16" ht="76.5">
      <c r="A24" s="2097">
        <v>10</v>
      </c>
      <c r="B24" s="111" t="s">
        <v>322</v>
      </c>
      <c r="C24" s="3758" t="s">
        <v>2758</v>
      </c>
      <c r="D24" s="2111">
        <v>139.9</v>
      </c>
      <c r="E24" s="1164">
        <v>120.02</v>
      </c>
      <c r="F24" s="1165" t="s">
        <v>802</v>
      </c>
      <c r="G24" s="1165" t="s">
        <v>296</v>
      </c>
      <c r="H24" s="16">
        <v>1</v>
      </c>
      <c r="I24" s="1163">
        <v>55</v>
      </c>
      <c r="J24" s="2026" t="s">
        <v>347</v>
      </c>
      <c r="K24" s="1168">
        <v>65</v>
      </c>
      <c r="L24" s="2056">
        <v>1</v>
      </c>
      <c r="M24" s="2024">
        <v>120</v>
      </c>
      <c r="N24" s="90" t="s">
        <v>52</v>
      </c>
      <c r="O24" s="2047" t="s">
        <v>2756</v>
      </c>
      <c r="P24" s="1988">
        <v>99.983336110648224</v>
      </c>
    </row>
    <row r="25" spans="1:16" ht="76.5">
      <c r="A25" s="2097">
        <v>11</v>
      </c>
      <c r="B25" s="111" t="s">
        <v>323</v>
      </c>
      <c r="C25" s="3760"/>
      <c r="D25" s="2102">
        <v>99.89</v>
      </c>
      <c r="E25" s="1164">
        <v>86.52</v>
      </c>
      <c r="F25" s="1165" t="s">
        <v>802</v>
      </c>
      <c r="G25" s="1165" t="s">
        <v>296</v>
      </c>
      <c r="H25" s="16">
        <v>1</v>
      </c>
      <c r="I25" s="1163">
        <v>86.52</v>
      </c>
      <c r="J25" s="2026" t="s">
        <v>347</v>
      </c>
      <c r="K25" s="1168" t="s">
        <v>347</v>
      </c>
      <c r="L25" s="2056">
        <v>1</v>
      </c>
      <c r="M25" s="2024">
        <v>86.52</v>
      </c>
      <c r="N25" s="90" t="s">
        <v>52</v>
      </c>
      <c r="O25" s="2047" t="s">
        <v>2756</v>
      </c>
      <c r="P25" s="1988">
        <v>100</v>
      </c>
    </row>
    <row r="26" spans="1:16" ht="38.25">
      <c r="A26" s="2097">
        <v>12</v>
      </c>
      <c r="B26" s="2038" t="s">
        <v>324</v>
      </c>
      <c r="C26" s="2124" t="s">
        <v>2762</v>
      </c>
      <c r="D26" s="2112">
        <v>1408.7</v>
      </c>
      <c r="E26" s="2085">
        <v>1186.47</v>
      </c>
      <c r="F26" s="2020" t="s">
        <v>146</v>
      </c>
      <c r="G26" s="2020" t="s">
        <v>803</v>
      </c>
      <c r="H26" s="2009">
        <v>0.3</v>
      </c>
      <c r="I26" s="2024">
        <v>313.56</v>
      </c>
      <c r="J26" s="2026">
        <v>0.03</v>
      </c>
      <c r="K26" s="2025" t="s">
        <v>347</v>
      </c>
      <c r="L26" s="2056">
        <v>0.33</v>
      </c>
      <c r="M26" s="2024">
        <v>313.56</v>
      </c>
      <c r="N26" s="90" t="s">
        <v>21</v>
      </c>
      <c r="O26" s="2047" t="s">
        <v>2756</v>
      </c>
      <c r="P26" s="1988">
        <v>26.42797542289312</v>
      </c>
    </row>
    <row r="27" spans="1:16" ht="25.5">
      <c r="A27" s="3707">
        <v>13</v>
      </c>
      <c r="B27" s="2121" t="s">
        <v>2763</v>
      </c>
      <c r="C27" s="3737" t="s">
        <v>2764</v>
      </c>
      <c r="D27" s="3752">
        <v>588.91999999999996</v>
      </c>
      <c r="E27" s="3749">
        <v>523.87</v>
      </c>
      <c r="F27" s="3731" t="s">
        <v>805</v>
      </c>
      <c r="G27" s="3755" t="s">
        <v>2765</v>
      </c>
      <c r="H27" s="2009"/>
      <c r="I27" s="3719">
        <v>134.43</v>
      </c>
      <c r="J27" s="2026"/>
      <c r="K27" s="3714">
        <v>0</v>
      </c>
      <c r="L27" s="2056"/>
      <c r="M27" s="3719">
        <v>134.43</v>
      </c>
      <c r="N27" s="90"/>
      <c r="O27" s="2047"/>
      <c r="P27" s="1988">
        <v>25.660946418004468</v>
      </c>
    </row>
    <row r="28" spans="1:16" ht="25.5">
      <c r="A28" s="3708"/>
      <c r="B28" s="2038" t="s">
        <v>2766</v>
      </c>
      <c r="C28" s="3738"/>
      <c r="D28" s="3753"/>
      <c r="E28" s="3750"/>
      <c r="F28" s="3732"/>
      <c r="G28" s="3756"/>
      <c r="H28" s="2009">
        <v>0.05</v>
      </c>
      <c r="I28" s="3720"/>
      <c r="J28" s="2026">
        <v>0.02</v>
      </c>
      <c r="K28" s="3715"/>
      <c r="L28" s="2056">
        <v>7.0000000000000007E-2</v>
      </c>
      <c r="M28" s="3720"/>
      <c r="N28" s="90" t="s">
        <v>21</v>
      </c>
      <c r="O28" s="3766" t="s">
        <v>2756</v>
      </c>
      <c r="P28" s="1988"/>
    </row>
    <row r="29" spans="1:16" ht="25.5">
      <c r="A29" s="3708"/>
      <c r="B29" s="2038" t="s">
        <v>2767</v>
      </c>
      <c r="C29" s="3738"/>
      <c r="D29" s="3753"/>
      <c r="E29" s="3750"/>
      <c r="F29" s="3732"/>
      <c r="G29" s="3756"/>
      <c r="H29" s="2009">
        <v>1</v>
      </c>
      <c r="I29" s="3720"/>
      <c r="J29" s="2026"/>
      <c r="K29" s="3715"/>
      <c r="L29" s="2056">
        <v>1</v>
      </c>
      <c r="M29" s="3720"/>
      <c r="N29" s="90" t="s">
        <v>52</v>
      </c>
      <c r="O29" s="3767"/>
      <c r="P29" s="1988"/>
    </row>
    <row r="30" spans="1:16" ht="25.5">
      <c r="A30" s="3708"/>
      <c r="B30" s="2038" t="s">
        <v>2768</v>
      </c>
      <c r="C30" s="3738"/>
      <c r="D30" s="3753"/>
      <c r="E30" s="3750"/>
      <c r="F30" s="3732"/>
      <c r="G30" s="3756"/>
      <c r="H30" s="2009">
        <v>0.99</v>
      </c>
      <c r="I30" s="3720"/>
      <c r="J30" s="2026">
        <v>0</v>
      </c>
      <c r="K30" s="3715"/>
      <c r="L30" s="2056">
        <v>0.99</v>
      </c>
      <c r="M30" s="3720"/>
      <c r="N30" s="90" t="s">
        <v>21</v>
      </c>
      <c r="O30" s="3767"/>
      <c r="P30" s="1988"/>
    </row>
    <row r="31" spans="1:16">
      <c r="A31" s="3708"/>
      <c r="B31" s="2038" t="s">
        <v>2769</v>
      </c>
      <c r="C31" s="3738"/>
      <c r="D31" s="3753"/>
      <c r="E31" s="3750"/>
      <c r="F31" s="3732"/>
      <c r="G31" s="3756"/>
      <c r="H31" s="2009">
        <v>1</v>
      </c>
      <c r="I31" s="3720"/>
      <c r="J31" s="2026"/>
      <c r="K31" s="3715"/>
      <c r="L31" s="2056">
        <v>1</v>
      </c>
      <c r="M31" s="3720"/>
      <c r="N31" s="90" t="s">
        <v>52</v>
      </c>
      <c r="O31" s="3767"/>
      <c r="P31" s="1988"/>
    </row>
    <row r="32" spans="1:16" ht="25.5">
      <c r="A32" s="3708"/>
      <c r="B32" s="2038" t="s">
        <v>2770</v>
      </c>
      <c r="C32" s="3738"/>
      <c r="D32" s="3753"/>
      <c r="E32" s="3750"/>
      <c r="F32" s="3732"/>
      <c r="G32" s="3756"/>
      <c r="H32" s="2009">
        <v>0.09</v>
      </c>
      <c r="I32" s="3720"/>
      <c r="J32" s="2026">
        <v>0.01</v>
      </c>
      <c r="K32" s="3715"/>
      <c r="L32" s="2056">
        <v>0.1</v>
      </c>
      <c r="M32" s="3720"/>
      <c r="N32" s="3775" t="s">
        <v>21</v>
      </c>
      <c r="O32" s="3767"/>
      <c r="P32" s="1988"/>
    </row>
    <row r="33" spans="1:16">
      <c r="A33" s="3708"/>
      <c r="B33" s="2038" t="s">
        <v>2771</v>
      </c>
      <c r="C33" s="3738"/>
      <c r="D33" s="3753"/>
      <c r="E33" s="3750"/>
      <c r="F33" s="3732"/>
      <c r="G33" s="3756"/>
      <c r="H33" s="2009">
        <v>0.7</v>
      </c>
      <c r="I33" s="3720"/>
      <c r="J33" s="2026">
        <v>0.05</v>
      </c>
      <c r="K33" s="3715"/>
      <c r="L33" s="2056">
        <v>0.75</v>
      </c>
      <c r="M33" s="3720"/>
      <c r="N33" s="3776"/>
      <c r="O33" s="3767"/>
      <c r="P33" s="1988"/>
    </row>
    <row r="34" spans="1:16" ht="25.5">
      <c r="A34" s="3709"/>
      <c r="B34" s="2038" t="s">
        <v>2772</v>
      </c>
      <c r="C34" s="3739"/>
      <c r="D34" s="3754"/>
      <c r="E34" s="3751"/>
      <c r="F34" s="3733"/>
      <c r="G34" s="3757"/>
      <c r="H34" s="2009">
        <v>0.15</v>
      </c>
      <c r="I34" s="3721"/>
      <c r="J34" s="2026">
        <v>0.05</v>
      </c>
      <c r="K34" s="3716"/>
      <c r="L34" s="2056">
        <v>0.2</v>
      </c>
      <c r="M34" s="3721"/>
      <c r="N34" s="3777"/>
      <c r="O34" s="3768"/>
      <c r="P34" s="1988"/>
    </row>
    <row r="35" spans="1:16" ht="38.25">
      <c r="A35" s="2097">
        <v>14</v>
      </c>
      <c r="B35" s="89" t="s">
        <v>810</v>
      </c>
      <c r="C35" s="2124" t="s">
        <v>2758</v>
      </c>
      <c r="D35" s="2113">
        <v>206.7</v>
      </c>
      <c r="E35" s="1164">
        <v>186.4</v>
      </c>
      <c r="F35" s="2049" t="s">
        <v>811</v>
      </c>
      <c r="G35" s="2049" t="s">
        <v>812</v>
      </c>
      <c r="H35" s="2009">
        <v>0.75</v>
      </c>
      <c r="I35" s="1163">
        <v>82.13</v>
      </c>
      <c r="J35" s="2026">
        <v>0.05</v>
      </c>
      <c r="K35" s="1168">
        <v>0</v>
      </c>
      <c r="L35" s="2056">
        <v>0.8</v>
      </c>
      <c r="M35" s="1163">
        <v>82.13</v>
      </c>
      <c r="N35" s="90" t="s">
        <v>21</v>
      </c>
      <c r="O35" s="2047" t="s">
        <v>2756</v>
      </c>
      <c r="P35" s="1988">
        <v>44.061158798283259</v>
      </c>
    </row>
    <row r="36" spans="1:16" ht="51">
      <c r="A36" s="2097">
        <v>15</v>
      </c>
      <c r="B36" s="89" t="s">
        <v>813</v>
      </c>
      <c r="C36" s="2124" t="s">
        <v>2758</v>
      </c>
      <c r="D36" s="2113">
        <v>1349</v>
      </c>
      <c r="E36" s="1164">
        <v>1170.6500000000001</v>
      </c>
      <c r="F36" s="2049" t="s">
        <v>814</v>
      </c>
      <c r="G36" s="2049" t="s">
        <v>815</v>
      </c>
      <c r="H36" s="2009">
        <v>0.2</v>
      </c>
      <c r="I36" s="1163">
        <v>225.72</v>
      </c>
      <c r="J36" s="2026">
        <v>0.02</v>
      </c>
      <c r="K36" s="1168">
        <v>0</v>
      </c>
      <c r="L36" s="2056">
        <v>0.22</v>
      </c>
      <c r="M36" s="1163">
        <v>225.72</v>
      </c>
      <c r="N36" s="90" t="s">
        <v>21</v>
      </c>
      <c r="O36" s="2047" t="s">
        <v>2756</v>
      </c>
      <c r="P36" s="1988">
        <v>19.281595694699526</v>
      </c>
    </row>
    <row r="37" spans="1:16" ht="38.25">
      <c r="A37" s="2097">
        <v>16</v>
      </c>
      <c r="B37" s="89" t="s">
        <v>816</v>
      </c>
      <c r="C37" s="2124" t="s">
        <v>2758</v>
      </c>
      <c r="D37" s="2113">
        <v>210</v>
      </c>
      <c r="E37" s="1164">
        <v>192.35</v>
      </c>
      <c r="F37" s="2049" t="s">
        <v>817</v>
      </c>
      <c r="G37" s="2049" t="s">
        <v>818</v>
      </c>
      <c r="H37" s="2009">
        <v>0.1</v>
      </c>
      <c r="I37" s="1163">
        <v>0</v>
      </c>
      <c r="J37" s="2026">
        <v>0.05</v>
      </c>
      <c r="K37" s="1168">
        <v>0</v>
      </c>
      <c r="L37" s="2056">
        <v>0.15</v>
      </c>
      <c r="M37" s="1163">
        <v>0</v>
      </c>
      <c r="N37" s="90" t="s">
        <v>21</v>
      </c>
      <c r="O37" s="2047" t="s">
        <v>2756</v>
      </c>
      <c r="P37" s="1988">
        <v>0</v>
      </c>
    </row>
    <row r="38" spans="1:16" ht="38.25">
      <c r="A38" s="2148">
        <v>17</v>
      </c>
      <c r="B38" s="89" t="s">
        <v>819</v>
      </c>
      <c r="C38" s="2124" t="s">
        <v>2764</v>
      </c>
      <c r="D38" s="2132">
        <v>45.02</v>
      </c>
      <c r="E38" s="2149">
        <v>41.27</v>
      </c>
      <c r="F38" s="2150" t="s">
        <v>820</v>
      </c>
      <c r="G38" s="2150" t="s">
        <v>821</v>
      </c>
      <c r="H38" s="2151">
        <v>1</v>
      </c>
      <c r="I38" s="2152">
        <v>15.96</v>
      </c>
      <c r="J38" s="2140" t="s">
        <v>347</v>
      </c>
      <c r="K38" s="2144">
        <v>25.3</v>
      </c>
      <c r="L38" s="2135">
        <v>1</v>
      </c>
      <c r="M38" s="2141">
        <v>41.260000000000005</v>
      </c>
      <c r="N38" s="2002" t="s">
        <v>52</v>
      </c>
      <c r="O38" s="2153" t="s">
        <v>2756</v>
      </c>
      <c r="P38" s="1988">
        <v>99.975769323964158</v>
      </c>
    </row>
    <row r="39" spans="1:16" ht="38.25">
      <c r="A39" s="2148">
        <v>18</v>
      </c>
      <c r="B39" s="89" t="s">
        <v>822</v>
      </c>
      <c r="C39" s="2124" t="s">
        <v>2764</v>
      </c>
      <c r="D39" s="2154">
        <v>25.8</v>
      </c>
      <c r="E39" s="2136">
        <v>24.8</v>
      </c>
      <c r="F39" s="2001" t="s">
        <v>823</v>
      </c>
      <c r="G39" s="2001" t="s">
        <v>824</v>
      </c>
      <c r="H39" s="2151">
        <v>1</v>
      </c>
      <c r="I39" s="2141">
        <v>6.79</v>
      </c>
      <c r="J39" s="2140" t="s">
        <v>347</v>
      </c>
      <c r="K39" s="2133">
        <v>18.010000000000002</v>
      </c>
      <c r="L39" s="2135">
        <v>1</v>
      </c>
      <c r="M39" s="2141">
        <v>24.8</v>
      </c>
      <c r="N39" s="2002" t="s">
        <v>52</v>
      </c>
      <c r="O39" s="2002" t="s">
        <v>2756</v>
      </c>
      <c r="P39" s="1988">
        <v>100</v>
      </c>
    </row>
    <row r="40" spans="1:16" ht="63.75">
      <c r="A40" s="3707">
        <v>19</v>
      </c>
      <c r="B40" s="2029" t="s">
        <v>1106</v>
      </c>
      <c r="C40" s="3737" t="s">
        <v>2764</v>
      </c>
      <c r="D40" s="2104"/>
      <c r="E40" s="1164"/>
      <c r="F40" s="2049"/>
      <c r="G40" s="2049"/>
      <c r="H40" s="2009"/>
      <c r="I40" s="1163"/>
      <c r="J40" s="2026"/>
      <c r="K40" s="1168"/>
      <c r="L40" s="2056"/>
      <c r="M40" s="1163"/>
      <c r="N40" s="90"/>
      <c r="O40" s="2047"/>
      <c r="P40" s="1988" t="e">
        <v>#DIV/0!</v>
      </c>
    </row>
    <row r="41" spans="1:16" ht="38.25">
      <c r="A41" s="3708"/>
      <c r="B41" s="89" t="s">
        <v>1107</v>
      </c>
      <c r="C41" s="3738"/>
      <c r="D41" s="2104">
        <v>83.29</v>
      </c>
      <c r="E41" s="1164">
        <v>75.11</v>
      </c>
      <c r="F41" s="2049" t="s">
        <v>1108</v>
      </c>
      <c r="G41" s="2049" t="s">
        <v>1109</v>
      </c>
      <c r="H41" s="2009">
        <v>0.55000000000000004</v>
      </c>
      <c r="I41" s="1163">
        <v>0</v>
      </c>
      <c r="J41" s="2026">
        <v>0.02</v>
      </c>
      <c r="K41" s="1163">
        <v>0</v>
      </c>
      <c r="L41" s="2056">
        <v>0.56999999999999995</v>
      </c>
      <c r="M41" s="1163">
        <v>0</v>
      </c>
      <c r="N41" s="90" t="s">
        <v>21</v>
      </c>
      <c r="O41" s="2047" t="s">
        <v>2756</v>
      </c>
      <c r="P41" s="1988">
        <v>0</v>
      </c>
    </row>
    <row r="42" spans="1:16" ht="38.25">
      <c r="A42" s="3709"/>
      <c r="B42" s="89" t="s">
        <v>1110</v>
      </c>
      <c r="C42" s="3739"/>
      <c r="D42" s="2104">
        <v>314.70999999999998</v>
      </c>
      <c r="E42" s="1164">
        <v>292.18</v>
      </c>
      <c r="F42" s="2049" t="s">
        <v>1108</v>
      </c>
      <c r="G42" s="2049" t="s">
        <v>1109</v>
      </c>
      <c r="H42" s="2009">
        <v>0.15</v>
      </c>
      <c r="I42" s="1163">
        <v>0</v>
      </c>
      <c r="J42" s="2026">
        <v>0.05</v>
      </c>
      <c r="K42" s="1163">
        <v>0</v>
      </c>
      <c r="L42" s="2056">
        <v>0.2</v>
      </c>
      <c r="M42" s="1163">
        <v>0</v>
      </c>
      <c r="N42" s="90" t="s">
        <v>21</v>
      </c>
      <c r="O42" s="2047" t="s">
        <v>2756</v>
      </c>
      <c r="P42" s="1988">
        <v>0</v>
      </c>
    </row>
    <row r="43" spans="1:16" ht="15.75">
      <c r="A43" s="2098"/>
      <c r="B43" s="2028" t="s">
        <v>2773</v>
      </c>
      <c r="C43" s="2034"/>
      <c r="D43" s="2104"/>
      <c r="E43" s="1164"/>
      <c r="F43" s="2049"/>
      <c r="G43" s="2049"/>
      <c r="H43" s="2009"/>
      <c r="I43" s="1163"/>
      <c r="J43" s="2026"/>
      <c r="K43" s="1163"/>
      <c r="L43" s="2056"/>
      <c r="M43" s="1163"/>
      <c r="N43" s="90"/>
      <c r="O43" s="2047"/>
      <c r="P43" s="1988"/>
    </row>
    <row r="44" spans="1:16" ht="51">
      <c r="A44" s="2098">
        <v>20</v>
      </c>
      <c r="B44" s="89" t="s">
        <v>2441</v>
      </c>
      <c r="C44" s="2124" t="s">
        <v>2764</v>
      </c>
      <c r="D44" s="2113">
        <v>230</v>
      </c>
      <c r="E44" s="1164">
        <v>216.58</v>
      </c>
      <c r="F44" s="2049" t="s">
        <v>1961</v>
      </c>
      <c r="G44" s="2049" t="s">
        <v>2442</v>
      </c>
      <c r="H44" s="2009">
        <v>0.01</v>
      </c>
      <c r="I44" s="1163">
        <v>0</v>
      </c>
      <c r="J44" s="2026">
        <v>0.01</v>
      </c>
      <c r="K44" s="1163">
        <v>0</v>
      </c>
      <c r="L44" s="2056">
        <v>0.02</v>
      </c>
      <c r="M44" s="1163">
        <v>0</v>
      </c>
      <c r="N44" s="90" t="s">
        <v>21</v>
      </c>
      <c r="O44" s="2047" t="s">
        <v>2756</v>
      </c>
      <c r="P44" s="1988">
        <v>0</v>
      </c>
    </row>
    <row r="45" spans="1:16" ht="38.25">
      <c r="A45" s="2098">
        <v>21</v>
      </c>
      <c r="B45" s="89" t="s">
        <v>2443</v>
      </c>
      <c r="C45" s="2124" t="s">
        <v>2764</v>
      </c>
      <c r="D45" s="2113">
        <v>250</v>
      </c>
      <c r="E45" s="1164">
        <v>227.48</v>
      </c>
      <c r="F45" s="2049" t="s">
        <v>2444</v>
      </c>
      <c r="G45" s="2049" t="s">
        <v>2445</v>
      </c>
      <c r="H45" s="2009">
        <v>0.03</v>
      </c>
      <c r="I45" s="1163">
        <v>0</v>
      </c>
      <c r="J45" s="2026">
        <v>0.01</v>
      </c>
      <c r="K45" s="1163">
        <v>0</v>
      </c>
      <c r="L45" s="2056">
        <v>0.04</v>
      </c>
      <c r="M45" s="1163">
        <v>0</v>
      </c>
      <c r="N45" s="90" t="s">
        <v>21</v>
      </c>
      <c r="O45" s="2047" t="s">
        <v>2756</v>
      </c>
      <c r="P45" s="1988">
        <v>0</v>
      </c>
    </row>
    <row r="46" spans="1:16" ht="51">
      <c r="A46" s="2098">
        <v>22</v>
      </c>
      <c r="B46" s="89" t="s">
        <v>2774</v>
      </c>
      <c r="C46" s="2124" t="s">
        <v>2764</v>
      </c>
      <c r="D46" s="2113">
        <v>300</v>
      </c>
      <c r="E46" s="1164">
        <v>272.12</v>
      </c>
      <c r="F46" s="2049" t="s">
        <v>2446</v>
      </c>
      <c r="G46" s="2049" t="s">
        <v>2447</v>
      </c>
      <c r="H46" s="2009">
        <v>0.01</v>
      </c>
      <c r="I46" s="1163">
        <v>0</v>
      </c>
      <c r="J46" s="2026">
        <v>0.01</v>
      </c>
      <c r="K46" s="1163">
        <v>0</v>
      </c>
      <c r="L46" s="2056">
        <v>0.02</v>
      </c>
      <c r="M46" s="1163">
        <v>0</v>
      </c>
      <c r="N46" s="90" t="s">
        <v>21</v>
      </c>
      <c r="O46" s="2047" t="s">
        <v>2756</v>
      </c>
      <c r="P46" s="1988">
        <v>0</v>
      </c>
    </row>
    <row r="47" spans="1:16" ht="15.75">
      <c r="A47" s="2098"/>
      <c r="B47" s="2028" t="s">
        <v>2757</v>
      </c>
      <c r="C47" s="2034"/>
      <c r="D47" s="2113"/>
      <c r="E47" s="1164"/>
      <c r="F47" s="2049"/>
      <c r="G47" s="2049"/>
      <c r="H47" s="2009"/>
      <c r="I47" s="1163"/>
      <c r="J47" s="2026"/>
      <c r="K47" s="1163"/>
      <c r="L47" s="2056"/>
      <c r="M47" s="1163"/>
      <c r="N47" s="90"/>
      <c r="O47" s="2047"/>
      <c r="P47" s="1988"/>
    </row>
    <row r="48" spans="1:16" ht="51">
      <c r="A48" s="2098">
        <v>23</v>
      </c>
      <c r="B48" s="92" t="s">
        <v>325</v>
      </c>
      <c r="C48" s="2125" t="s">
        <v>2758</v>
      </c>
      <c r="D48" s="2102">
        <v>148.41999999999999</v>
      </c>
      <c r="E48" s="1164">
        <v>133.09</v>
      </c>
      <c r="F48" s="1165" t="s">
        <v>805</v>
      </c>
      <c r="G48" s="2117" t="s">
        <v>2775</v>
      </c>
      <c r="H48" s="16">
        <v>0.7</v>
      </c>
      <c r="I48" s="1163">
        <v>42.74</v>
      </c>
      <c r="J48" s="2026">
        <v>0.02</v>
      </c>
      <c r="K48" s="1168">
        <v>0</v>
      </c>
      <c r="L48" s="2056">
        <v>0.72</v>
      </c>
      <c r="M48" s="2024">
        <v>42.74</v>
      </c>
      <c r="N48" s="90" t="s">
        <v>21</v>
      </c>
      <c r="O48" s="2047" t="s">
        <v>2756</v>
      </c>
      <c r="P48" s="1988"/>
    </row>
    <row r="49" spans="1:15" ht="76.5">
      <c r="A49" s="3707">
        <v>24</v>
      </c>
      <c r="B49" s="92" t="s">
        <v>2776</v>
      </c>
      <c r="C49" s="3758" t="s">
        <v>2758</v>
      </c>
      <c r="D49" s="2110">
        <v>251</v>
      </c>
      <c r="E49" s="3722">
        <v>648.26</v>
      </c>
      <c r="F49" s="3731" t="s">
        <v>805</v>
      </c>
      <c r="G49" s="3755" t="s">
        <v>2777</v>
      </c>
      <c r="H49" s="16">
        <v>0</v>
      </c>
      <c r="I49" s="3719">
        <v>100</v>
      </c>
      <c r="J49" s="2026">
        <v>0</v>
      </c>
      <c r="K49" s="3714">
        <v>0</v>
      </c>
      <c r="L49" s="2056">
        <v>0</v>
      </c>
      <c r="M49" s="3719">
        <v>100</v>
      </c>
      <c r="N49" s="90" t="s">
        <v>602</v>
      </c>
      <c r="O49" s="2047" t="s">
        <v>2756</v>
      </c>
    </row>
    <row r="50" spans="1:15" ht="76.5">
      <c r="A50" s="3708"/>
      <c r="B50" s="92" t="s">
        <v>2778</v>
      </c>
      <c r="C50" s="3759"/>
      <c r="D50" s="2102">
        <v>251.55</v>
      </c>
      <c r="E50" s="3723"/>
      <c r="F50" s="3732"/>
      <c r="G50" s="3756"/>
      <c r="H50" s="16">
        <v>0.56999999999999995</v>
      </c>
      <c r="I50" s="3720"/>
      <c r="J50" s="2026">
        <v>0.01</v>
      </c>
      <c r="K50" s="3715"/>
      <c r="L50" s="2056">
        <v>0.57999999999999996</v>
      </c>
      <c r="M50" s="3720"/>
      <c r="N50" s="90" t="s">
        <v>21</v>
      </c>
      <c r="O50" s="2047" t="s">
        <v>2756</v>
      </c>
    </row>
    <row r="51" spans="1:15" ht="76.5">
      <c r="A51" s="3709"/>
      <c r="B51" s="92" t="s">
        <v>2779</v>
      </c>
      <c r="C51" s="3760"/>
      <c r="D51" s="2102">
        <v>251.64</v>
      </c>
      <c r="E51" s="3724"/>
      <c r="F51" s="3733"/>
      <c r="G51" s="3757"/>
      <c r="H51" s="16">
        <v>0.56999999999999995</v>
      </c>
      <c r="I51" s="3721"/>
      <c r="J51" s="2026">
        <v>0.01</v>
      </c>
      <c r="K51" s="3716"/>
      <c r="L51" s="2056">
        <v>0.57999999999999996</v>
      </c>
      <c r="M51" s="3721"/>
      <c r="N51" s="90" t="s">
        <v>21</v>
      </c>
      <c r="O51" s="2047" t="s">
        <v>2756</v>
      </c>
    </row>
    <row r="52" spans="1:15" ht="51">
      <c r="A52" s="2098">
        <v>25</v>
      </c>
      <c r="B52" s="89" t="s">
        <v>326</v>
      </c>
      <c r="C52" s="2125" t="s">
        <v>2758</v>
      </c>
      <c r="D52" s="2104">
        <v>258.83999999999997</v>
      </c>
      <c r="E52" s="1164">
        <v>220.73</v>
      </c>
      <c r="F52" s="1165" t="s">
        <v>825</v>
      </c>
      <c r="G52" s="2117" t="s">
        <v>2780</v>
      </c>
      <c r="H52" s="2009">
        <v>0.55000000000000004</v>
      </c>
      <c r="I52" s="1163">
        <v>60</v>
      </c>
      <c r="J52" s="2056">
        <v>0.05</v>
      </c>
      <c r="K52" s="1168">
        <v>0</v>
      </c>
      <c r="L52" s="2056">
        <v>0.6</v>
      </c>
      <c r="M52" s="1163">
        <v>60</v>
      </c>
      <c r="N52" s="2033" t="s">
        <v>281</v>
      </c>
      <c r="O52" s="2047" t="s">
        <v>2756</v>
      </c>
    </row>
    <row r="53" spans="1:15" ht="51">
      <c r="A53" s="2098">
        <v>25</v>
      </c>
      <c r="B53" s="89" t="s">
        <v>327</v>
      </c>
      <c r="C53" s="2125" t="s">
        <v>2758</v>
      </c>
      <c r="D53" s="2104">
        <v>257.57</v>
      </c>
      <c r="E53" s="1164">
        <v>219.67</v>
      </c>
      <c r="F53" s="1165" t="s">
        <v>805</v>
      </c>
      <c r="G53" s="2117" t="s">
        <v>2781</v>
      </c>
      <c r="H53" s="2009">
        <v>0.43</v>
      </c>
      <c r="I53" s="1163">
        <v>68.849999999999994</v>
      </c>
      <c r="J53" s="2056">
        <v>0.05</v>
      </c>
      <c r="K53" s="1168">
        <v>0</v>
      </c>
      <c r="L53" s="2056">
        <v>0.48</v>
      </c>
      <c r="M53" s="1163">
        <v>68.849999999999994</v>
      </c>
      <c r="N53" s="2033" t="s">
        <v>281</v>
      </c>
      <c r="O53" s="2047" t="s">
        <v>2756</v>
      </c>
    </row>
    <row r="54" spans="1:15" ht="25.5">
      <c r="A54" s="3707">
        <v>26</v>
      </c>
      <c r="B54" s="2029" t="s">
        <v>2782</v>
      </c>
      <c r="C54" s="3737" t="s">
        <v>2764</v>
      </c>
      <c r="D54" s="3752">
        <v>204.55</v>
      </c>
      <c r="E54" s="3749">
        <v>183.24</v>
      </c>
      <c r="F54" s="3731" t="s">
        <v>826</v>
      </c>
      <c r="G54" s="3731" t="s">
        <v>827</v>
      </c>
      <c r="H54" s="2009"/>
      <c r="I54" s="1162"/>
      <c r="J54" s="2056"/>
      <c r="K54" s="1167"/>
      <c r="L54" s="2056"/>
      <c r="M54" s="1161"/>
      <c r="N54" s="2033"/>
      <c r="O54" s="2047"/>
    </row>
    <row r="55" spans="1:15" ht="38.25">
      <c r="A55" s="3708"/>
      <c r="B55" s="89" t="s">
        <v>2783</v>
      </c>
      <c r="C55" s="3738"/>
      <c r="D55" s="3753"/>
      <c r="E55" s="3750"/>
      <c r="F55" s="3732"/>
      <c r="G55" s="3732"/>
      <c r="H55" s="2009">
        <v>0.3</v>
      </c>
      <c r="I55" s="3719">
        <v>36.840000000000003</v>
      </c>
      <c r="J55" s="2056">
        <v>0.2</v>
      </c>
      <c r="K55" s="3714">
        <v>0</v>
      </c>
      <c r="L55" s="2009">
        <v>0.5</v>
      </c>
      <c r="M55" s="3719">
        <v>36.840000000000003</v>
      </c>
      <c r="N55" s="2033" t="s">
        <v>281</v>
      </c>
      <c r="O55" s="2047" t="s">
        <v>2756</v>
      </c>
    </row>
    <row r="56" spans="1:15" ht="38.25">
      <c r="A56" s="3709"/>
      <c r="B56" s="89" t="s">
        <v>2784</v>
      </c>
      <c r="C56" s="3739"/>
      <c r="D56" s="3754"/>
      <c r="E56" s="3751"/>
      <c r="F56" s="3733"/>
      <c r="G56" s="3733"/>
      <c r="H56" s="2009">
        <v>0</v>
      </c>
      <c r="I56" s="3721"/>
      <c r="J56" s="2056">
        <v>0.2</v>
      </c>
      <c r="K56" s="3716"/>
      <c r="L56" s="2009">
        <v>0.2</v>
      </c>
      <c r="M56" s="3721"/>
      <c r="N56" s="2033" t="s">
        <v>281</v>
      </c>
      <c r="O56" s="2047" t="s">
        <v>2756</v>
      </c>
    </row>
    <row r="57" spans="1:15" ht="38.25">
      <c r="A57" s="2098">
        <v>27</v>
      </c>
      <c r="B57" s="89" t="s">
        <v>829</v>
      </c>
      <c r="C57" s="2124" t="s">
        <v>2764</v>
      </c>
      <c r="D57" s="2113">
        <v>1000</v>
      </c>
      <c r="E57" s="2091">
        <v>765.04</v>
      </c>
      <c r="F57" s="1165" t="s">
        <v>830</v>
      </c>
      <c r="G57" s="1165" t="s">
        <v>831</v>
      </c>
      <c r="H57" s="2009">
        <v>0.32</v>
      </c>
      <c r="I57" s="1163">
        <v>0</v>
      </c>
      <c r="J57" s="2056">
        <v>0.04</v>
      </c>
      <c r="K57" s="1168">
        <v>0</v>
      </c>
      <c r="L57" s="2056">
        <v>0.36</v>
      </c>
      <c r="M57" s="1168">
        <v>0</v>
      </c>
      <c r="N57" s="2033" t="s">
        <v>281</v>
      </c>
      <c r="O57" s="2047" t="s">
        <v>2756</v>
      </c>
    </row>
    <row r="58" spans="1:15" ht="38.25">
      <c r="A58" s="2159">
        <v>28</v>
      </c>
      <c r="B58" s="2029" t="s">
        <v>832</v>
      </c>
      <c r="C58" s="2124" t="s">
        <v>2764</v>
      </c>
      <c r="D58" s="2132">
        <v>358</v>
      </c>
      <c r="E58" s="2149">
        <v>296.08</v>
      </c>
      <c r="F58" s="2150" t="s">
        <v>833</v>
      </c>
      <c r="G58" s="2150" t="s">
        <v>834</v>
      </c>
      <c r="H58" s="2151">
        <v>0.38</v>
      </c>
      <c r="I58" s="2152">
        <v>0</v>
      </c>
      <c r="J58" s="2135">
        <v>0.02</v>
      </c>
      <c r="K58" s="2144">
        <v>0</v>
      </c>
      <c r="L58" s="2135">
        <v>0.4</v>
      </c>
      <c r="M58" s="2144">
        <v>0</v>
      </c>
      <c r="N58" s="2002" t="s">
        <v>281</v>
      </c>
      <c r="O58" s="2153" t="s">
        <v>2756</v>
      </c>
    </row>
    <row r="59" spans="1:15" ht="38.25">
      <c r="A59" s="2098">
        <v>29</v>
      </c>
      <c r="B59" s="89" t="s">
        <v>835</v>
      </c>
      <c r="C59" s="2034" t="s">
        <v>2764</v>
      </c>
      <c r="D59" s="2104">
        <v>24.07</v>
      </c>
      <c r="E59" s="2091">
        <v>23.14</v>
      </c>
      <c r="F59" s="2049" t="s">
        <v>820</v>
      </c>
      <c r="G59" s="2049" t="s">
        <v>821</v>
      </c>
      <c r="H59" s="2009">
        <v>1</v>
      </c>
      <c r="I59" s="1163">
        <v>23.14</v>
      </c>
      <c r="J59" s="2056" t="s">
        <v>347</v>
      </c>
      <c r="K59" s="1168">
        <v>0</v>
      </c>
      <c r="L59" s="2056">
        <v>1</v>
      </c>
      <c r="M59" s="1163">
        <v>23.14</v>
      </c>
      <c r="N59" s="2033" t="s">
        <v>52</v>
      </c>
      <c r="O59" s="2047" t="s">
        <v>2756</v>
      </c>
    </row>
    <row r="60" spans="1:15" ht="15.75">
      <c r="A60" s="2098"/>
      <c r="B60" s="2028" t="s">
        <v>2773</v>
      </c>
      <c r="C60" s="2034"/>
      <c r="D60" s="2104"/>
      <c r="E60" s="2091"/>
      <c r="F60" s="2049"/>
      <c r="G60" s="2049"/>
      <c r="H60" s="2009"/>
      <c r="I60" s="1163"/>
      <c r="J60" s="2056"/>
      <c r="K60" s="1168"/>
      <c r="L60" s="2056"/>
      <c r="M60" s="1163"/>
      <c r="N60" s="2033"/>
      <c r="O60" s="2047"/>
    </row>
    <row r="61" spans="1:15" ht="38.25">
      <c r="A61" s="2098">
        <v>30</v>
      </c>
      <c r="B61" s="89" t="s">
        <v>2448</v>
      </c>
      <c r="C61" s="2124" t="s">
        <v>2764</v>
      </c>
      <c r="D61" s="2113">
        <v>300</v>
      </c>
      <c r="E61" s="2091">
        <v>277.76</v>
      </c>
      <c r="F61" s="2049" t="s">
        <v>2446</v>
      </c>
      <c r="G61" s="2049" t="s">
        <v>2447</v>
      </c>
      <c r="H61" s="2009">
        <v>0</v>
      </c>
      <c r="I61" s="1163">
        <v>0</v>
      </c>
      <c r="J61" s="2056">
        <v>0</v>
      </c>
      <c r="K61" s="1163">
        <v>0</v>
      </c>
      <c r="L61" s="2056">
        <v>0</v>
      </c>
      <c r="M61" s="1163">
        <v>0</v>
      </c>
      <c r="N61" s="2033" t="s">
        <v>602</v>
      </c>
      <c r="O61" s="2047" t="s">
        <v>2756</v>
      </c>
    </row>
    <row r="62" spans="1:15" ht="15.75">
      <c r="A62" s="2098"/>
      <c r="B62" s="2028" t="s">
        <v>2757</v>
      </c>
      <c r="C62" s="2034"/>
      <c r="D62" s="2113"/>
      <c r="E62" s="2091"/>
      <c r="F62" s="2049"/>
      <c r="G62" s="2049"/>
      <c r="H62" s="2009"/>
      <c r="I62" s="1163"/>
      <c r="J62" s="2056"/>
      <c r="K62" s="1163"/>
      <c r="L62" s="2056"/>
      <c r="M62" s="1163"/>
      <c r="N62" s="2033"/>
      <c r="O62" s="2047"/>
    </row>
    <row r="63" spans="1:15" ht="38.25">
      <c r="A63" s="2098">
        <v>31</v>
      </c>
      <c r="B63" s="2053" t="s">
        <v>328</v>
      </c>
      <c r="C63" s="2127" t="s">
        <v>2758</v>
      </c>
      <c r="D63" s="2104">
        <v>624.99</v>
      </c>
      <c r="E63" s="1164">
        <v>522.13</v>
      </c>
      <c r="F63" s="1165" t="s">
        <v>805</v>
      </c>
      <c r="G63" s="2117" t="s">
        <v>2785</v>
      </c>
      <c r="H63" s="16">
        <v>0.65</v>
      </c>
      <c r="I63" s="1163">
        <v>261.12</v>
      </c>
      <c r="J63" s="2026">
        <v>0.03</v>
      </c>
      <c r="K63" s="1168">
        <v>0</v>
      </c>
      <c r="L63" s="2056">
        <v>0.68</v>
      </c>
      <c r="M63" s="2024">
        <v>261.12</v>
      </c>
      <c r="N63" s="2033" t="s">
        <v>281</v>
      </c>
      <c r="O63" s="2047" t="s">
        <v>2756</v>
      </c>
    </row>
    <row r="64" spans="1:15" ht="51">
      <c r="A64" s="2098">
        <v>32</v>
      </c>
      <c r="B64" s="2" t="s">
        <v>329</v>
      </c>
      <c r="C64" s="2127" t="s">
        <v>2758</v>
      </c>
      <c r="D64" s="2101">
        <v>266.88</v>
      </c>
      <c r="E64" s="2085">
        <v>228.26</v>
      </c>
      <c r="F64" s="2020" t="s">
        <v>805</v>
      </c>
      <c r="G64" s="2020" t="s">
        <v>806</v>
      </c>
      <c r="H64" s="16">
        <v>0.9</v>
      </c>
      <c r="I64" s="2024">
        <v>155.07</v>
      </c>
      <c r="J64" s="2026">
        <v>0.03</v>
      </c>
      <c r="K64" s="1168">
        <v>0</v>
      </c>
      <c r="L64" s="2056">
        <v>0.93</v>
      </c>
      <c r="M64" s="2024">
        <v>155.07</v>
      </c>
      <c r="N64" s="2033" t="s">
        <v>281</v>
      </c>
      <c r="O64" s="2047" t="s">
        <v>2756</v>
      </c>
    </row>
    <row r="65" spans="1:15" ht="51">
      <c r="A65" s="2098">
        <v>33</v>
      </c>
      <c r="B65" s="2" t="s">
        <v>330</v>
      </c>
      <c r="C65" s="2127" t="s">
        <v>2758</v>
      </c>
      <c r="D65" s="2102">
        <v>279.49</v>
      </c>
      <c r="E65" s="1164">
        <v>239.98</v>
      </c>
      <c r="F65" s="1165" t="s">
        <v>805</v>
      </c>
      <c r="G65" s="1165" t="s">
        <v>806</v>
      </c>
      <c r="H65" s="16">
        <v>0.9</v>
      </c>
      <c r="I65" s="1163">
        <v>156.04</v>
      </c>
      <c r="J65" s="2026">
        <v>0.03</v>
      </c>
      <c r="K65" s="1168">
        <v>0</v>
      </c>
      <c r="L65" s="2056">
        <v>0.93</v>
      </c>
      <c r="M65" s="1163">
        <v>156.04</v>
      </c>
      <c r="N65" s="2033" t="s">
        <v>281</v>
      </c>
      <c r="O65" s="2047" t="s">
        <v>2756</v>
      </c>
    </row>
    <row r="66" spans="1:15" ht="51">
      <c r="A66" s="2097">
        <v>34</v>
      </c>
      <c r="B66" s="2" t="s">
        <v>331</v>
      </c>
      <c r="C66" s="2127" t="s">
        <v>2758</v>
      </c>
      <c r="D66" s="2101">
        <v>320.74</v>
      </c>
      <c r="E66" s="2085">
        <v>273.97000000000003</v>
      </c>
      <c r="F66" s="2020" t="s">
        <v>805</v>
      </c>
      <c r="G66" s="2023" t="s">
        <v>2785</v>
      </c>
      <c r="H66" s="16">
        <v>0.78</v>
      </c>
      <c r="I66" s="2024">
        <v>193.89</v>
      </c>
      <c r="J66" s="2026">
        <v>0.02</v>
      </c>
      <c r="K66" s="1168">
        <v>0</v>
      </c>
      <c r="L66" s="2056">
        <v>0.8</v>
      </c>
      <c r="M66" s="2024">
        <v>193.89</v>
      </c>
      <c r="N66" s="2033" t="s">
        <v>281</v>
      </c>
      <c r="O66" s="2033" t="s">
        <v>2756</v>
      </c>
    </row>
    <row r="67" spans="1:15" ht="51">
      <c r="A67" s="2097">
        <v>35</v>
      </c>
      <c r="B67" s="2" t="s">
        <v>332</v>
      </c>
      <c r="C67" s="2127" t="s">
        <v>2758</v>
      </c>
      <c r="D67" s="2101">
        <v>321.75</v>
      </c>
      <c r="E67" s="2085">
        <v>274.93</v>
      </c>
      <c r="F67" s="2020" t="s">
        <v>805</v>
      </c>
      <c r="G67" s="2023" t="s">
        <v>2786</v>
      </c>
      <c r="H67" s="16">
        <v>0.72</v>
      </c>
      <c r="I67" s="2024">
        <v>188.88</v>
      </c>
      <c r="J67" s="2026">
        <v>0.01</v>
      </c>
      <c r="K67" s="1168">
        <v>0</v>
      </c>
      <c r="L67" s="2056">
        <v>0.73</v>
      </c>
      <c r="M67" s="2024">
        <v>188.88</v>
      </c>
      <c r="N67" s="2033" t="s">
        <v>281</v>
      </c>
      <c r="O67" s="2033" t="s">
        <v>2756</v>
      </c>
    </row>
    <row r="68" spans="1:15" ht="51">
      <c r="A68" s="2098">
        <v>36</v>
      </c>
      <c r="B68" s="2" t="s">
        <v>333</v>
      </c>
      <c r="C68" s="2127" t="s">
        <v>2758</v>
      </c>
      <c r="D68" s="2111">
        <v>321.89999999999998</v>
      </c>
      <c r="E68" s="1164">
        <v>274.79000000000002</v>
      </c>
      <c r="F68" s="1165" t="s">
        <v>836</v>
      </c>
      <c r="G68" s="2117" t="s">
        <v>2787</v>
      </c>
      <c r="H68" s="16">
        <v>0.82</v>
      </c>
      <c r="I68" s="1163">
        <v>185.57</v>
      </c>
      <c r="J68" s="2026">
        <v>0.01</v>
      </c>
      <c r="K68" s="1168">
        <v>0</v>
      </c>
      <c r="L68" s="2056">
        <v>0.83</v>
      </c>
      <c r="M68" s="1163">
        <v>185.57</v>
      </c>
      <c r="N68" s="2033" t="s">
        <v>281</v>
      </c>
      <c r="O68" s="2047" t="s">
        <v>2756</v>
      </c>
    </row>
    <row r="69" spans="1:15" ht="30">
      <c r="A69" s="3707">
        <v>37</v>
      </c>
      <c r="B69" s="2122" t="s">
        <v>334</v>
      </c>
      <c r="C69" s="3737" t="s">
        <v>2764</v>
      </c>
      <c r="D69" s="2123"/>
      <c r="E69" s="3749">
        <v>916.33</v>
      </c>
      <c r="F69" s="3731" t="s">
        <v>805</v>
      </c>
      <c r="G69" s="3755" t="s">
        <v>2785</v>
      </c>
      <c r="H69" s="16"/>
      <c r="I69" s="3719">
        <v>249.34</v>
      </c>
      <c r="J69" s="2026"/>
      <c r="K69" s="3714">
        <v>0</v>
      </c>
      <c r="L69" s="2056"/>
      <c r="M69" s="3719">
        <v>249.34</v>
      </c>
      <c r="N69" s="2033"/>
      <c r="O69" s="2047"/>
    </row>
    <row r="70" spans="1:15">
      <c r="A70" s="3708"/>
      <c r="B70" s="2038" t="s">
        <v>2788</v>
      </c>
      <c r="C70" s="3738"/>
      <c r="D70" s="2103">
        <v>168.46</v>
      </c>
      <c r="E70" s="3750"/>
      <c r="F70" s="3732"/>
      <c r="G70" s="3756"/>
      <c r="H70" s="16">
        <v>0.57999999999999996</v>
      </c>
      <c r="I70" s="3720"/>
      <c r="J70" s="2026">
        <v>0.04</v>
      </c>
      <c r="K70" s="3715"/>
      <c r="L70" s="2056">
        <v>0.62</v>
      </c>
      <c r="M70" s="3720"/>
      <c r="N70" s="3766" t="s">
        <v>281</v>
      </c>
      <c r="O70" s="3766" t="s">
        <v>2756</v>
      </c>
    </row>
    <row r="71" spans="1:15" ht="25.5">
      <c r="A71" s="3708"/>
      <c r="B71" s="2038" t="s">
        <v>2789</v>
      </c>
      <c r="C71" s="3738"/>
      <c r="D71" s="2103">
        <v>299.52999999999997</v>
      </c>
      <c r="E71" s="3750"/>
      <c r="F71" s="3732"/>
      <c r="G71" s="3756"/>
      <c r="H71" s="16">
        <v>0.7</v>
      </c>
      <c r="I71" s="3720"/>
      <c r="J71" s="2026">
        <v>0.02</v>
      </c>
      <c r="K71" s="3715"/>
      <c r="L71" s="2056">
        <v>0.72</v>
      </c>
      <c r="M71" s="3720"/>
      <c r="N71" s="3767"/>
      <c r="O71" s="3767"/>
    </row>
    <row r="72" spans="1:15" ht="25.5">
      <c r="A72" s="3708"/>
      <c r="B72" s="2038" t="s">
        <v>2790</v>
      </c>
      <c r="C72" s="3738"/>
      <c r="D72" s="2112">
        <v>75.5</v>
      </c>
      <c r="E72" s="3750"/>
      <c r="F72" s="3732"/>
      <c r="G72" s="3756"/>
      <c r="H72" s="16">
        <v>0.65</v>
      </c>
      <c r="I72" s="3720"/>
      <c r="J72" s="2026">
        <v>0.01</v>
      </c>
      <c r="K72" s="3715"/>
      <c r="L72" s="2056">
        <v>0.66</v>
      </c>
      <c r="M72" s="3720"/>
      <c r="N72" s="3767"/>
      <c r="O72" s="3767"/>
    </row>
    <row r="73" spans="1:15" ht="25.5">
      <c r="A73" s="3708"/>
      <c r="B73" s="2126" t="s">
        <v>2791</v>
      </c>
      <c r="C73" s="3738"/>
      <c r="D73" s="2103">
        <v>103.25</v>
      </c>
      <c r="E73" s="3750"/>
      <c r="F73" s="3732"/>
      <c r="G73" s="3756"/>
      <c r="H73" s="16">
        <v>0.9</v>
      </c>
      <c r="I73" s="3720"/>
      <c r="J73" s="2026">
        <v>0.05</v>
      </c>
      <c r="K73" s="3715"/>
      <c r="L73" s="2056">
        <v>0.95000000000000007</v>
      </c>
      <c r="M73" s="3720"/>
      <c r="N73" s="3767"/>
      <c r="O73" s="3767"/>
    </row>
    <row r="74" spans="1:15">
      <c r="A74" s="3708"/>
      <c r="B74" s="2038" t="s">
        <v>2792</v>
      </c>
      <c r="C74" s="3738"/>
      <c r="D74" s="2103" t="s">
        <v>403</v>
      </c>
      <c r="E74" s="3750"/>
      <c r="F74" s="3732"/>
      <c r="G74" s="3756"/>
      <c r="H74" s="16">
        <v>0.5</v>
      </c>
      <c r="I74" s="3720"/>
      <c r="J74" s="2026">
        <v>0.05</v>
      </c>
      <c r="K74" s="3715"/>
      <c r="L74" s="2056">
        <v>0.55000000000000004</v>
      </c>
      <c r="M74" s="3720"/>
      <c r="N74" s="3768"/>
      <c r="O74" s="3767"/>
    </row>
    <row r="75" spans="1:15">
      <c r="A75" s="3708"/>
      <c r="B75" s="2038" t="s">
        <v>2771</v>
      </c>
      <c r="C75" s="3738"/>
      <c r="D75" s="2103">
        <v>12.45</v>
      </c>
      <c r="E75" s="3750"/>
      <c r="F75" s="3732"/>
      <c r="G75" s="3756"/>
      <c r="H75" s="16">
        <v>0</v>
      </c>
      <c r="I75" s="3720"/>
      <c r="J75" s="2026">
        <v>0</v>
      </c>
      <c r="K75" s="3715"/>
      <c r="L75" s="2056">
        <v>0</v>
      </c>
      <c r="M75" s="3720"/>
      <c r="N75" s="3766" t="s">
        <v>602</v>
      </c>
      <c r="O75" s="3767"/>
    </row>
    <row r="76" spans="1:15">
      <c r="A76" s="3708"/>
      <c r="B76" s="2038" t="s">
        <v>2769</v>
      </c>
      <c r="C76" s="3738"/>
      <c r="D76" s="2103">
        <v>68.13</v>
      </c>
      <c r="E76" s="3750"/>
      <c r="F76" s="3732"/>
      <c r="G76" s="3756"/>
      <c r="H76" s="16">
        <v>0</v>
      </c>
      <c r="I76" s="3720"/>
      <c r="J76" s="2026">
        <v>0</v>
      </c>
      <c r="K76" s="3715"/>
      <c r="L76" s="2056">
        <v>0</v>
      </c>
      <c r="M76" s="3720"/>
      <c r="N76" s="3767"/>
      <c r="O76" s="3767"/>
    </row>
    <row r="77" spans="1:15" ht="25.5">
      <c r="A77" s="3708"/>
      <c r="B77" s="2126" t="s">
        <v>2770</v>
      </c>
      <c r="C77" s="3738"/>
      <c r="D77" s="2103">
        <v>21.96</v>
      </c>
      <c r="E77" s="3750"/>
      <c r="F77" s="3732"/>
      <c r="G77" s="3756"/>
      <c r="H77" s="16">
        <v>0</v>
      </c>
      <c r="I77" s="3720"/>
      <c r="J77" s="2026">
        <v>0</v>
      </c>
      <c r="K77" s="3715"/>
      <c r="L77" s="2056">
        <v>0</v>
      </c>
      <c r="M77" s="3720"/>
      <c r="N77" s="3768"/>
      <c r="O77" s="3767"/>
    </row>
    <row r="78" spans="1:15">
      <c r="A78" s="3708"/>
      <c r="B78" s="2038" t="s">
        <v>2788</v>
      </c>
      <c r="C78" s="3738"/>
      <c r="D78" s="2103">
        <v>159.84</v>
      </c>
      <c r="E78" s="3750"/>
      <c r="F78" s="3732"/>
      <c r="G78" s="3756"/>
      <c r="H78" s="16">
        <v>0.69</v>
      </c>
      <c r="I78" s="3720"/>
      <c r="J78" s="2026">
        <v>0.01</v>
      </c>
      <c r="K78" s="3715"/>
      <c r="L78" s="2056">
        <v>0.7</v>
      </c>
      <c r="M78" s="3720"/>
      <c r="N78" s="3766" t="s">
        <v>281</v>
      </c>
      <c r="O78" s="3767"/>
    </row>
    <row r="79" spans="1:15" ht="25.5">
      <c r="A79" s="3709"/>
      <c r="B79" s="2038" t="s">
        <v>2789</v>
      </c>
      <c r="C79" s="3739"/>
      <c r="D79" s="2103">
        <v>50.57</v>
      </c>
      <c r="E79" s="3751"/>
      <c r="F79" s="3733"/>
      <c r="G79" s="3757"/>
      <c r="H79" s="16">
        <v>0.7</v>
      </c>
      <c r="I79" s="3721"/>
      <c r="J79" s="2026">
        <v>0.01</v>
      </c>
      <c r="K79" s="3716"/>
      <c r="L79" s="2056">
        <v>0.71</v>
      </c>
      <c r="M79" s="3721"/>
      <c r="N79" s="3768"/>
      <c r="O79" s="3768"/>
    </row>
    <row r="80" spans="1:15" ht="38.25">
      <c r="A80" s="2098">
        <v>38</v>
      </c>
      <c r="B80" s="89" t="s">
        <v>837</v>
      </c>
      <c r="C80" s="2124" t="s">
        <v>2764</v>
      </c>
      <c r="D80" s="2104">
        <v>206.16</v>
      </c>
      <c r="E80" s="2091">
        <v>184.71</v>
      </c>
      <c r="F80" s="1165" t="s">
        <v>817</v>
      </c>
      <c r="G80" s="1165" t="s">
        <v>818</v>
      </c>
      <c r="H80" s="16">
        <v>0.95</v>
      </c>
      <c r="I80" s="1163">
        <v>66.87</v>
      </c>
      <c r="J80" s="2026">
        <v>0.01</v>
      </c>
      <c r="K80" s="1168">
        <v>113.23</v>
      </c>
      <c r="L80" s="2056">
        <v>0.96</v>
      </c>
      <c r="M80" s="2024">
        <v>180.10000000000002</v>
      </c>
      <c r="N80" s="2033" t="s">
        <v>281</v>
      </c>
      <c r="O80" s="2047" t="s">
        <v>2756</v>
      </c>
    </row>
    <row r="81" spans="1:16" ht="38.25">
      <c r="A81" s="2098">
        <v>39</v>
      </c>
      <c r="B81" s="89" t="s">
        <v>839</v>
      </c>
      <c r="C81" s="2034" t="s">
        <v>2764</v>
      </c>
      <c r="D81" s="2103">
        <v>24.07</v>
      </c>
      <c r="E81" s="2032">
        <v>22.82</v>
      </c>
      <c r="F81" s="2031" t="s">
        <v>823</v>
      </c>
      <c r="G81" s="2031" t="s">
        <v>824</v>
      </c>
      <c r="H81" s="16">
        <v>1</v>
      </c>
      <c r="I81" s="2024">
        <v>22.82</v>
      </c>
      <c r="J81" s="2026" t="s">
        <v>347</v>
      </c>
      <c r="K81" s="2025" t="s">
        <v>347</v>
      </c>
      <c r="L81" s="2056">
        <v>1</v>
      </c>
      <c r="M81" s="2024">
        <v>22.82</v>
      </c>
      <c r="N81" s="90" t="s">
        <v>52</v>
      </c>
      <c r="O81" s="2047" t="s">
        <v>2756</v>
      </c>
      <c r="P81" s="1988"/>
    </row>
    <row r="82" spans="1:16" ht="15.75">
      <c r="A82" s="3746">
        <v>1</v>
      </c>
      <c r="B82" s="2028" t="s">
        <v>61</v>
      </c>
      <c r="C82" s="1980"/>
      <c r="D82" s="2018"/>
      <c r="E82" s="2016"/>
      <c r="F82" s="2016"/>
      <c r="G82" s="2017"/>
      <c r="H82" s="2017"/>
      <c r="I82" s="2016"/>
      <c r="J82" s="2069"/>
      <c r="K82" s="2069"/>
      <c r="L82" s="2095"/>
      <c r="M82" s="2016"/>
      <c r="N82" s="2018"/>
      <c r="O82" s="2019"/>
      <c r="P82" s="1988"/>
    </row>
    <row r="83" spans="1:16" ht="51">
      <c r="A83" s="3747"/>
      <c r="B83" s="2086" t="s">
        <v>335</v>
      </c>
      <c r="C83" s="2020"/>
      <c r="D83" s="2020"/>
      <c r="E83" s="2021"/>
      <c r="F83" s="16"/>
      <c r="G83" s="16"/>
      <c r="H83" s="2022"/>
      <c r="I83" s="2021"/>
      <c r="J83" s="2026"/>
      <c r="K83" s="2071"/>
      <c r="L83" s="2026"/>
      <c r="M83" s="2024"/>
      <c r="N83" s="2023"/>
      <c r="O83" s="2019"/>
      <c r="P83" s="1988"/>
    </row>
    <row r="84" spans="1:16">
      <c r="A84" s="3747"/>
      <c r="B84" s="2052" t="s">
        <v>336</v>
      </c>
      <c r="C84" s="2053"/>
      <c r="D84" s="2053"/>
      <c r="E84" s="2054"/>
      <c r="F84" s="2055"/>
      <c r="G84" s="2055"/>
      <c r="H84" s="2056"/>
      <c r="I84" s="2032"/>
      <c r="J84" s="2057"/>
      <c r="K84" s="2032"/>
      <c r="L84" s="2056"/>
      <c r="M84" s="2085"/>
      <c r="N84" s="2055"/>
      <c r="O84" s="3763" t="s">
        <v>2793</v>
      </c>
      <c r="P84" s="1988"/>
    </row>
    <row r="85" spans="1:16" ht="38.25">
      <c r="A85" s="3747"/>
      <c r="B85" s="2058" t="s">
        <v>337</v>
      </c>
      <c r="C85" s="2053"/>
      <c r="D85" s="1166">
        <v>509.86</v>
      </c>
      <c r="E85" s="2080">
        <v>444.99</v>
      </c>
      <c r="F85" s="2080" t="s">
        <v>121</v>
      </c>
      <c r="G85" s="1166" t="s">
        <v>2794</v>
      </c>
      <c r="H85" s="2026">
        <v>0.65</v>
      </c>
      <c r="I85" s="2071">
        <v>211.3</v>
      </c>
      <c r="J85" s="2026">
        <v>0.01</v>
      </c>
      <c r="K85" s="2025">
        <v>0</v>
      </c>
      <c r="L85" s="2026">
        <v>0.66</v>
      </c>
      <c r="M85" s="438">
        <v>211.3</v>
      </c>
      <c r="N85" s="2055" t="s">
        <v>349</v>
      </c>
      <c r="O85" s="3764"/>
      <c r="P85" s="1988"/>
    </row>
    <row r="86" spans="1:16">
      <c r="A86" s="3747"/>
      <c r="B86" s="2053" t="s">
        <v>338</v>
      </c>
      <c r="C86" s="2053"/>
      <c r="D86" s="2055">
        <v>217.02</v>
      </c>
      <c r="E86" s="2081">
        <v>197.82</v>
      </c>
      <c r="F86" s="2081" t="s">
        <v>121</v>
      </c>
      <c r="G86" s="2080" t="s">
        <v>841</v>
      </c>
      <c r="H86" s="2026">
        <v>1</v>
      </c>
      <c r="I86" s="2025">
        <v>217</v>
      </c>
      <c r="J86" s="2026" t="s">
        <v>347</v>
      </c>
      <c r="K86" s="2025">
        <v>0</v>
      </c>
      <c r="L86" s="2026">
        <v>1</v>
      </c>
      <c r="M86" s="2025">
        <v>217</v>
      </c>
      <c r="N86" s="2059" t="s">
        <v>52</v>
      </c>
      <c r="O86" s="3765"/>
      <c r="P86" s="1988"/>
    </row>
    <row r="87" spans="1:16" ht="38.25">
      <c r="A87" s="3747"/>
      <c r="B87" s="2053" t="s">
        <v>339</v>
      </c>
      <c r="C87" s="2053"/>
      <c r="D87" s="2055">
        <v>180.45</v>
      </c>
      <c r="E87" s="2081">
        <v>162.63</v>
      </c>
      <c r="F87" s="2081" t="s">
        <v>121</v>
      </c>
      <c r="G87" s="2080" t="s">
        <v>1357</v>
      </c>
      <c r="H87" s="2026">
        <v>1</v>
      </c>
      <c r="I87" s="2025">
        <v>180.45</v>
      </c>
      <c r="J87" s="2026" t="s">
        <v>347</v>
      </c>
      <c r="K87" s="2025">
        <v>0</v>
      </c>
      <c r="L87" s="2026">
        <v>1</v>
      </c>
      <c r="M87" s="2025">
        <v>180.45</v>
      </c>
      <c r="N87" s="2059" t="s">
        <v>52</v>
      </c>
      <c r="O87" s="2047" t="s">
        <v>2756</v>
      </c>
      <c r="P87" s="1988"/>
    </row>
    <row r="88" spans="1:16">
      <c r="A88" s="3747"/>
      <c r="B88" s="2052" t="s">
        <v>340</v>
      </c>
      <c r="C88" s="2053"/>
      <c r="D88" s="2055"/>
      <c r="E88" s="2081"/>
      <c r="F88" s="2081"/>
      <c r="G88" s="2081"/>
      <c r="H88" s="2026"/>
      <c r="I88" s="2071"/>
      <c r="J88" s="2026"/>
      <c r="K88" s="2071"/>
      <c r="L88" s="2079"/>
      <c r="M88" s="438"/>
      <c r="N88" s="2060"/>
      <c r="O88" s="3761" t="s">
        <v>2793</v>
      </c>
      <c r="P88" s="1988"/>
    </row>
    <row r="89" spans="1:16">
      <c r="A89" s="3747"/>
      <c r="B89" s="2053" t="s">
        <v>341</v>
      </c>
      <c r="C89" s="2053"/>
      <c r="D89" s="2055">
        <v>216.98</v>
      </c>
      <c r="E89" s="2081">
        <v>197.12</v>
      </c>
      <c r="F89" s="2081" t="s">
        <v>121</v>
      </c>
      <c r="G89" s="2081" t="s">
        <v>842</v>
      </c>
      <c r="H89" s="2056">
        <v>1</v>
      </c>
      <c r="I89" s="2032">
        <v>216.98</v>
      </c>
      <c r="J89" s="2056" t="s">
        <v>347</v>
      </c>
      <c r="K89" s="2025">
        <v>0</v>
      </c>
      <c r="L89" s="2056">
        <v>1</v>
      </c>
      <c r="M89" s="2032">
        <v>216.98</v>
      </c>
      <c r="N89" s="2059" t="s">
        <v>52</v>
      </c>
      <c r="O89" s="3761"/>
      <c r="P89" s="1988"/>
    </row>
    <row r="90" spans="1:16">
      <c r="A90" s="3747"/>
      <c r="B90" s="2052" t="s">
        <v>342</v>
      </c>
      <c r="C90" s="2053"/>
      <c r="D90" s="2055"/>
      <c r="E90" s="2082"/>
      <c r="F90" s="2081"/>
      <c r="G90" s="2081"/>
      <c r="H90" s="2026"/>
      <c r="I90" s="2026"/>
      <c r="J90" s="2056"/>
      <c r="K90" s="2026"/>
      <c r="L90" s="2056"/>
      <c r="M90" s="16"/>
      <c r="N90" s="91"/>
      <c r="O90" s="3761" t="s">
        <v>2756</v>
      </c>
      <c r="P90" s="1988"/>
    </row>
    <row r="91" spans="1:16">
      <c r="A91" s="3747"/>
      <c r="B91" s="2061" t="s">
        <v>343</v>
      </c>
      <c r="C91" s="2053"/>
      <c r="D91" s="2054">
        <v>206.2</v>
      </c>
      <c r="E91" s="2062">
        <v>187.15</v>
      </c>
      <c r="F91" s="2081" t="s">
        <v>121</v>
      </c>
      <c r="G91" s="2081" t="s">
        <v>1358</v>
      </c>
      <c r="H91" s="2026">
        <v>1</v>
      </c>
      <c r="I91" s="2025">
        <v>206.2</v>
      </c>
      <c r="J91" s="2026" t="s">
        <v>347</v>
      </c>
      <c r="K91" s="2025" t="s">
        <v>347</v>
      </c>
      <c r="L91" s="2026">
        <v>1</v>
      </c>
      <c r="M91" s="2025">
        <v>206.2</v>
      </c>
      <c r="N91" s="2059" t="s">
        <v>52</v>
      </c>
      <c r="O91" s="3761"/>
      <c r="P91" s="1988"/>
    </row>
    <row r="92" spans="1:16">
      <c r="A92" s="3747"/>
      <c r="B92" s="2058" t="s">
        <v>344</v>
      </c>
      <c r="C92" s="2053"/>
      <c r="D92" s="2054">
        <v>217.1</v>
      </c>
      <c r="E92" s="2062">
        <v>197.82</v>
      </c>
      <c r="F92" s="2081" t="s">
        <v>121</v>
      </c>
      <c r="G92" s="2081" t="s">
        <v>308</v>
      </c>
      <c r="H92" s="2026">
        <v>1</v>
      </c>
      <c r="I92" s="2025">
        <v>217.1</v>
      </c>
      <c r="J92" s="2056" t="s">
        <v>347</v>
      </c>
      <c r="K92" s="2025" t="s">
        <v>347</v>
      </c>
      <c r="L92" s="2026">
        <v>1</v>
      </c>
      <c r="M92" s="2025">
        <v>217.1</v>
      </c>
      <c r="N92" s="2059" t="s">
        <v>52</v>
      </c>
      <c r="O92" s="3761"/>
      <c r="P92" s="1988"/>
    </row>
    <row r="93" spans="1:16">
      <c r="A93" s="3747"/>
      <c r="B93" s="2063" t="s">
        <v>345</v>
      </c>
      <c r="C93" s="2053"/>
      <c r="D93" s="2055"/>
      <c r="E93" s="2054"/>
      <c r="F93" s="2055"/>
      <c r="G93" s="2055"/>
      <c r="H93" s="2056"/>
      <c r="I93" s="2032"/>
      <c r="J93" s="2057" t="s">
        <v>247</v>
      </c>
      <c r="K93" s="2032"/>
      <c r="L93" s="2056"/>
      <c r="M93" s="2085"/>
      <c r="N93" s="2055"/>
      <c r="O93" s="3761" t="s">
        <v>2793</v>
      </c>
      <c r="P93" s="1988"/>
    </row>
    <row r="94" spans="1:16" ht="25.5">
      <c r="A94" s="3747"/>
      <c r="B94" s="2058" t="s">
        <v>346</v>
      </c>
      <c r="C94" s="2053"/>
      <c r="D94" s="2055">
        <v>217.01</v>
      </c>
      <c r="E94" s="2062">
        <v>197.24</v>
      </c>
      <c r="F94" s="2081" t="s">
        <v>121</v>
      </c>
      <c r="G94" s="2081" t="s">
        <v>973</v>
      </c>
      <c r="H94" s="2026">
        <v>0.3</v>
      </c>
      <c r="I94" s="2025">
        <v>4.55</v>
      </c>
      <c r="J94" s="2026">
        <v>0.05</v>
      </c>
      <c r="K94" s="2025">
        <v>0</v>
      </c>
      <c r="L94" s="2026">
        <v>0.35</v>
      </c>
      <c r="M94" s="2024">
        <v>4.55</v>
      </c>
      <c r="N94" s="2055" t="s">
        <v>349</v>
      </c>
      <c r="O94" s="3761"/>
      <c r="P94" s="1988"/>
    </row>
    <row r="95" spans="1:16">
      <c r="A95" s="3748"/>
      <c r="B95" s="2058" t="s">
        <v>348</v>
      </c>
      <c r="C95" s="2053"/>
      <c r="D95" s="2055">
        <v>177.52</v>
      </c>
      <c r="E95" s="2062">
        <v>160.32</v>
      </c>
      <c r="F95" s="2081" t="s">
        <v>121</v>
      </c>
      <c r="G95" s="2081" t="s">
        <v>1021</v>
      </c>
      <c r="H95" s="2026">
        <v>1</v>
      </c>
      <c r="I95" s="2032">
        <v>177.52</v>
      </c>
      <c r="J95" s="2056" t="s">
        <v>347</v>
      </c>
      <c r="K95" s="2025" t="s">
        <v>347</v>
      </c>
      <c r="L95" s="2056">
        <v>1</v>
      </c>
      <c r="M95" s="2085">
        <v>177.52</v>
      </c>
      <c r="N95" s="2059" t="s">
        <v>52</v>
      </c>
      <c r="O95" s="3761"/>
      <c r="P95" s="1988"/>
    </row>
    <row r="96" spans="1:16" ht="38.25">
      <c r="A96" s="3746">
        <v>1</v>
      </c>
      <c r="B96" s="2058" t="s">
        <v>350</v>
      </c>
      <c r="C96" s="2053"/>
      <c r="D96" s="2055">
        <v>93.26</v>
      </c>
      <c r="E96" s="2062">
        <v>85.61</v>
      </c>
      <c r="F96" s="2081" t="s">
        <v>121</v>
      </c>
      <c r="G96" s="2081" t="s">
        <v>1021</v>
      </c>
      <c r="H96" s="2026">
        <v>1</v>
      </c>
      <c r="I96" s="2025">
        <v>93.26</v>
      </c>
      <c r="J96" s="2026" t="s">
        <v>347</v>
      </c>
      <c r="K96" s="2025" t="s">
        <v>347</v>
      </c>
      <c r="L96" s="2056">
        <v>1</v>
      </c>
      <c r="M96" s="2024">
        <v>93.26</v>
      </c>
      <c r="N96" s="2059" t="s">
        <v>52</v>
      </c>
      <c r="O96" s="2055" t="s">
        <v>2756</v>
      </c>
      <c r="P96" s="1988"/>
    </row>
    <row r="97" spans="1:16" ht="38.25">
      <c r="A97" s="3747"/>
      <c r="B97" s="2058" t="s">
        <v>351</v>
      </c>
      <c r="C97" s="2053"/>
      <c r="D97" s="2055">
        <v>217.09</v>
      </c>
      <c r="E97" s="2062">
        <v>197.82</v>
      </c>
      <c r="F97" s="2081" t="s">
        <v>121</v>
      </c>
      <c r="G97" s="2081" t="s">
        <v>1021</v>
      </c>
      <c r="H97" s="2026">
        <v>1</v>
      </c>
      <c r="I97" s="2032">
        <v>217.9</v>
      </c>
      <c r="J97" s="2026" t="s">
        <v>347</v>
      </c>
      <c r="K97" s="2025">
        <v>0</v>
      </c>
      <c r="L97" s="2056">
        <v>1</v>
      </c>
      <c r="M97" s="2085">
        <v>217.9</v>
      </c>
      <c r="N97" s="2059" t="s">
        <v>52</v>
      </c>
      <c r="O97" s="2055" t="s">
        <v>2756</v>
      </c>
      <c r="P97" s="1988"/>
    </row>
    <row r="98" spans="1:16">
      <c r="A98" s="3747"/>
      <c r="B98" s="2063" t="s">
        <v>352</v>
      </c>
      <c r="C98" s="2064"/>
      <c r="D98" s="2105"/>
      <c r="E98" s="2082"/>
      <c r="F98" s="2082"/>
      <c r="G98" s="2082"/>
      <c r="H98" s="2026"/>
      <c r="I98" s="2026"/>
      <c r="J98" s="2056"/>
      <c r="K98" s="2026"/>
      <c r="L98" s="2056"/>
      <c r="M98" s="16"/>
      <c r="N98" s="91"/>
      <c r="O98" s="3762" t="s">
        <v>2793</v>
      </c>
      <c r="P98" s="1988"/>
    </row>
    <row r="99" spans="1:16">
      <c r="A99" s="3747"/>
      <c r="B99" s="2061" t="s">
        <v>353</v>
      </c>
      <c r="C99" s="2064"/>
      <c r="D99" s="2105">
        <v>260.81</v>
      </c>
      <c r="E99" s="2062">
        <v>220.35</v>
      </c>
      <c r="F99" s="2081" t="s">
        <v>121</v>
      </c>
      <c r="G99" s="2081" t="s">
        <v>172</v>
      </c>
      <c r="H99" s="2026">
        <v>1</v>
      </c>
      <c r="I99" s="2025">
        <v>210.81</v>
      </c>
      <c r="J99" s="2026" t="s">
        <v>347</v>
      </c>
      <c r="K99" s="2025" t="s">
        <v>347</v>
      </c>
      <c r="L99" s="2056">
        <v>1</v>
      </c>
      <c r="M99" s="2024">
        <v>210.81</v>
      </c>
      <c r="N99" s="2055" t="s">
        <v>52</v>
      </c>
      <c r="O99" s="3762"/>
      <c r="P99" s="1988"/>
    </row>
    <row r="100" spans="1:16">
      <c r="A100" s="3748"/>
      <c r="B100" s="2061" t="s">
        <v>354</v>
      </c>
      <c r="C100" s="2064"/>
      <c r="D100" s="2105">
        <v>102.29</v>
      </c>
      <c r="E100" s="2062">
        <v>93.84</v>
      </c>
      <c r="F100" s="2081" t="s">
        <v>121</v>
      </c>
      <c r="G100" s="2081" t="s">
        <v>1359</v>
      </c>
      <c r="H100" s="2026">
        <v>1</v>
      </c>
      <c r="I100" s="2025">
        <v>90.54</v>
      </c>
      <c r="J100" s="2026" t="s">
        <v>347</v>
      </c>
      <c r="K100" s="2025">
        <v>0</v>
      </c>
      <c r="L100" s="2056">
        <v>1</v>
      </c>
      <c r="M100" s="2025">
        <v>90.54</v>
      </c>
      <c r="N100" s="2055" t="s">
        <v>52</v>
      </c>
      <c r="O100" s="3762"/>
      <c r="P100" s="1988"/>
    </row>
    <row r="101" spans="1:16" ht="75">
      <c r="A101" s="3769">
        <v>2</v>
      </c>
      <c r="B101" s="2087" t="s">
        <v>355</v>
      </c>
      <c r="C101" s="2064"/>
      <c r="D101" s="2105"/>
      <c r="E101" s="2065"/>
      <c r="F101" s="2066"/>
      <c r="G101" s="2067"/>
      <c r="H101" s="2083"/>
      <c r="I101" s="2068"/>
      <c r="J101" s="2084"/>
      <c r="K101" s="2069"/>
      <c r="L101" s="2084"/>
      <c r="M101" s="2119"/>
      <c r="N101" s="3761" t="s">
        <v>2795</v>
      </c>
      <c r="O101" s="3762" t="s">
        <v>2793</v>
      </c>
      <c r="P101" s="1988"/>
    </row>
    <row r="102" spans="1:16" ht="25.5">
      <c r="A102" s="3769"/>
      <c r="B102" s="2058" t="s">
        <v>2796</v>
      </c>
      <c r="C102" s="2064"/>
      <c r="D102" s="3771">
        <v>685</v>
      </c>
      <c r="E102" s="3772">
        <v>659.4</v>
      </c>
      <c r="F102" s="3772" t="s">
        <v>356</v>
      </c>
      <c r="G102" s="3762" t="s">
        <v>192</v>
      </c>
      <c r="H102" s="2027">
        <v>1</v>
      </c>
      <c r="I102" s="3773">
        <v>342.5</v>
      </c>
      <c r="J102" s="2026" t="s">
        <v>347</v>
      </c>
      <c r="K102" s="3773">
        <v>0</v>
      </c>
      <c r="L102" s="2056">
        <v>1</v>
      </c>
      <c r="M102" s="3770">
        <v>342.5</v>
      </c>
      <c r="N102" s="3761"/>
      <c r="O102" s="3762"/>
      <c r="P102" s="1988"/>
    </row>
    <row r="103" spans="1:16">
      <c r="A103" s="3769"/>
      <c r="B103" s="2058" t="s">
        <v>357</v>
      </c>
      <c r="C103" s="2064"/>
      <c r="D103" s="3771"/>
      <c r="E103" s="3772"/>
      <c r="F103" s="3772"/>
      <c r="G103" s="3762"/>
      <c r="H103" s="2027">
        <v>1</v>
      </c>
      <c r="I103" s="3773"/>
      <c r="J103" s="2026" t="s">
        <v>347</v>
      </c>
      <c r="K103" s="3773"/>
      <c r="L103" s="2056">
        <v>1</v>
      </c>
      <c r="M103" s="3770"/>
      <c r="N103" s="3761"/>
      <c r="O103" s="3762"/>
      <c r="P103" s="1988"/>
    </row>
    <row r="104" spans="1:16">
      <c r="A104" s="3769"/>
      <c r="B104" s="2058" t="s">
        <v>358</v>
      </c>
      <c r="C104" s="2064"/>
      <c r="D104" s="3771"/>
      <c r="E104" s="3772"/>
      <c r="F104" s="3772"/>
      <c r="G104" s="3762"/>
      <c r="H104" s="2027">
        <v>1</v>
      </c>
      <c r="I104" s="3773"/>
      <c r="J104" s="2026" t="s">
        <v>347</v>
      </c>
      <c r="K104" s="3773"/>
      <c r="L104" s="2056">
        <v>1</v>
      </c>
      <c r="M104" s="3770"/>
      <c r="N104" s="3761"/>
      <c r="O104" s="3762"/>
      <c r="P104" s="1988"/>
    </row>
    <row r="105" spans="1:16">
      <c r="A105" s="3769"/>
      <c r="B105" s="2058" t="s">
        <v>359</v>
      </c>
      <c r="C105" s="2064"/>
      <c r="D105" s="3771"/>
      <c r="E105" s="3772"/>
      <c r="F105" s="3772"/>
      <c r="G105" s="3762"/>
      <c r="H105" s="2027">
        <v>1</v>
      </c>
      <c r="I105" s="3773"/>
      <c r="J105" s="2026" t="s">
        <v>347</v>
      </c>
      <c r="K105" s="3773"/>
      <c r="L105" s="2056">
        <v>1</v>
      </c>
      <c r="M105" s="3770"/>
      <c r="N105" s="3761"/>
      <c r="O105" s="3762"/>
      <c r="P105" s="1988"/>
    </row>
    <row r="106" spans="1:16" ht="38.25">
      <c r="A106" s="2142">
        <v>3</v>
      </c>
      <c r="B106" s="2052" t="s">
        <v>1360</v>
      </c>
      <c r="C106" s="2139"/>
      <c r="D106" s="2143">
        <v>430.25</v>
      </c>
      <c r="E106" s="2144">
        <v>362.62</v>
      </c>
      <c r="F106" s="2144" t="s">
        <v>1361</v>
      </c>
      <c r="G106" s="2145" t="s">
        <v>1362</v>
      </c>
      <c r="H106" s="2134">
        <v>0.45</v>
      </c>
      <c r="I106" s="2146">
        <v>0</v>
      </c>
      <c r="J106" s="2135">
        <v>0.05</v>
      </c>
      <c r="K106" s="2146">
        <v>0</v>
      </c>
      <c r="L106" s="2135">
        <v>0.5</v>
      </c>
      <c r="M106" s="2147">
        <v>0</v>
      </c>
      <c r="N106" s="2137" t="s">
        <v>120</v>
      </c>
      <c r="O106" s="2138" t="s">
        <v>2756</v>
      </c>
      <c r="P106" s="1988"/>
    </row>
    <row r="107" spans="1:16" ht="15.75">
      <c r="A107" s="2039"/>
      <c r="B107" s="2070" t="s">
        <v>122</v>
      </c>
      <c r="C107" s="2064"/>
      <c r="D107" s="2105"/>
      <c r="E107" s="2025"/>
      <c r="F107" s="2071"/>
      <c r="G107" s="2026"/>
      <c r="H107" s="2026"/>
      <c r="I107" s="2026"/>
      <c r="J107" s="2026"/>
      <c r="K107" s="2026"/>
      <c r="L107" s="2026"/>
      <c r="M107" s="16"/>
      <c r="N107" s="2072"/>
      <c r="O107" s="91"/>
      <c r="P107" s="1988"/>
    </row>
    <row r="108" spans="1:16" ht="38.25">
      <c r="A108" s="2039">
        <v>1</v>
      </c>
      <c r="B108" s="2061" t="s">
        <v>360</v>
      </c>
      <c r="C108" s="2064"/>
      <c r="D108" s="2115">
        <v>1403.4</v>
      </c>
      <c r="E108" s="2025">
        <v>1403.4</v>
      </c>
      <c r="F108" s="2025" t="s">
        <v>361</v>
      </c>
      <c r="G108" s="2073" t="s">
        <v>774</v>
      </c>
      <c r="H108" s="2027">
        <v>1</v>
      </c>
      <c r="I108" s="2062">
        <v>1403.4</v>
      </c>
      <c r="J108" s="2056" t="s">
        <v>347</v>
      </c>
      <c r="K108" s="2025" t="s">
        <v>347</v>
      </c>
      <c r="L108" s="2056">
        <v>1</v>
      </c>
      <c r="M108" s="2024">
        <v>1403.4</v>
      </c>
      <c r="N108" s="91" t="s">
        <v>2797</v>
      </c>
      <c r="O108" s="2074" t="s">
        <v>2756</v>
      </c>
      <c r="P108" s="1988"/>
    </row>
    <row r="109" spans="1:16" ht="15.75">
      <c r="A109" s="2039"/>
      <c r="B109" s="2075" t="s">
        <v>134</v>
      </c>
      <c r="C109" s="2064"/>
      <c r="D109" s="2105"/>
      <c r="E109" s="2025"/>
      <c r="F109" s="2071"/>
      <c r="G109" s="2026"/>
      <c r="H109" s="2026"/>
      <c r="I109" s="2026"/>
      <c r="J109" s="2026"/>
      <c r="K109" s="2026"/>
      <c r="L109" s="2026"/>
      <c r="M109" s="16"/>
      <c r="N109" s="2076"/>
      <c r="O109" s="2092"/>
      <c r="P109" s="1988"/>
    </row>
    <row r="110" spans="1:16" ht="38.25">
      <c r="A110" s="2155">
        <v>1</v>
      </c>
      <c r="B110" s="2052" t="s">
        <v>362</v>
      </c>
      <c r="C110" s="2156" t="s">
        <v>347</v>
      </c>
      <c r="D110" s="2156">
        <v>500</v>
      </c>
      <c r="E110" s="2133">
        <v>441.36</v>
      </c>
      <c r="F110" s="2133" t="s">
        <v>363</v>
      </c>
      <c r="G110" s="2157" t="s">
        <v>974</v>
      </c>
      <c r="H110" s="2134">
        <v>0.88</v>
      </c>
      <c r="I110" s="2158">
        <v>298.24</v>
      </c>
      <c r="J110" s="2135">
        <v>0.04</v>
      </c>
      <c r="K110" s="2136">
        <v>0</v>
      </c>
      <c r="L110" s="2135">
        <v>0.92</v>
      </c>
      <c r="M110" s="2158">
        <v>298.24</v>
      </c>
      <c r="N110" s="2137" t="s">
        <v>365</v>
      </c>
      <c r="O110" s="2138" t="s">
        <v>2756</v>
      </c>
      <c r="P110" s="1988"/>
    </row>
    <row r="111" spans="1:16" ht="38.25">
      <c r="A111" s="2039">
        <v>2</v>
      </c>
      <c r="B111" s="2053" t="s">
        <v>807</v>
      </c>
      <c r="C111" s="2094"/>
      <c r="D111" s="2114">
        <v>195.2</v>
      </c>
      <c r="E111" s="2032">
        <v>178.46</v>
      </c>
      <c r="F111" s="2071" t="s">
        <v>808</v>
      </c>
      <c r="G111" s="2071" t="s">
        <v>809</v>
      </c>
      <c r="H111" s="2056">
        <v>0.25</v>
      </c>
      <c r="I111" s="2025">
        <v>54.87</v>
      </c>
      <c r="J111" s="2026">
        <v>0.05</v>
      </c>
      <c r="K111" s="2032">
        <v>0</v>
      </c>
      <c r="L111" s="2056">
        <v>0.3</v>
      </c>
      <c r="M111" s="2025">
        <v>54.87</v>
      </c>
      <c r="N111" s="2055" t="s">
        <v>21</v>
      </c>
      <c r="O111" s="2074" t="s">
        <v>2756</v>
      </c>
      <c r="P111" s="1988"/>
    </row>
    <row r="112" spans="1:16" ht="38.25">
      <c r="A112" s="2039">
        <v>3</v>
      </c>
      <c r="B112" s="2053" t="s">
        <v>1104</v>
      </c>
      <c r="C112" s="2094"/>
      <c r="D112" s="2106">
        <v>197.57</v>
      </c>
      <c r="E112" s="2032">
        <v>173.9</v>
      </c>
      <c r="F112" s="2071" t="s">
        <v>440</v>
      </c>
      <c r="G112" s="2071" t="s">
        <v>1105</v>
      </c>
      <c r="H112" s="2056">
        <v>0.6</v>
      </c>
      <c r="I112" s="2025">
        <v>87.81</v>
      </c>
      <c r="J112" s="2026">
        <v>0.05</v>
      </c>
      <c r="K112" s="2032">
        <v>0</v>
      </c>
      <c r="L112" s="2056">
        <v>0.65</v>
      </c>
      <c r="M112" s="2025">
        <v>87.81</v>
      </c>
      <c r="N112" s="2055" t="s">
        <v>21</v>
      </c>
      <c r="O112" s="2074" t="s">
        <v>2756</v>
      </c>
      <c r="P112" s="1988"/>
    </row>
    <row r="113" spans="1:16" ht="38.25">
      <c r="A113" s="2039">
        <v>4</v>
      </c>
      <c r="B113" s="2053" t="s">
        <v>828</v>
      </c>
      <c r="C113" s="2094"/>
      <c r="D113" s="2116">
        <v>196.9</v>
      </c>
      <c r="E113" s="2091">
        <v>180.78</v>
      </c>
      <c r="F113" s="2093" t="s">
        <v>808</v>
      </c>
      <c r="G113" s="2093" t="s">
        <v>809</v>
      </c>
      <c r="H113" s="2056">
        <v>0.52</v>
      </c>
      <c r="I113" s="1168">
        <v>53.36</v>
      </c>
      <c r="J113" s="2056">
        <v>0.06</v>
      </c>
      <c r="K113" s="2032">
        <v>0</v>
      </c>
      <c r="L113" s="2056">
        <v>0.57999999999999996</v>
      </c>
      <c r="M113" s="1168">
        <v>53.36</v>
      </c>
      <c r="N113" s="2055" t="s">
        <v>281</v>
      </c>
      <c r="O113" s="2074" t="s">
        <v>2756</v>
      </c>
      <c r="P113" s="1988"/>
    </row>
    <row r="114" spans="1:16" ht="38.25">
      <c r="A114" s="2039">
        <v>5</v>
      </c>
      <c r="B114" s="2053" t="s">
        <v>838</v>
      </c>
      <c r="C114" s="2094"/>
      <c r="D114" s="2114">
        <v>207.9</v>
      </c>
      <c r="E114" s="2032">
        <v>189.37</v>
      </c>
      <c r="F114" s="2071" t="s">
        <v>808</v>
      </c>
      <c r="G114" s="2071" t="s">
        <v>809</v>
      </c>
      <c r="H114" s="2026">
        <v>0.75</v>
      </c>
      <c r="I114" s="2025">
        <v>125.02</v>
      </c>
      <c r="J114" s="2026">
        <v>0.02</v>
      </c>
      <c r="K114" s="2032">
        <v>0</v>
      </c>
      <c r="L114" s="2056">
        <v>0.77</v>
      </c>
      <c r="M114" s="2025">
        <v>125.02</v>
      </c>
      <c r="N114" s="2055" t="s">
        <v>281</v>
      </c>
      <c r="O114" s="91" t="s">
        <v>2756</v>
      </c>
      <c r="P114" s="1988"/>
    </row>
    <row r="115" spans="1:16" ht="15.75">
      <c r="A115" s="2039"/>
      <c r="B115" s="2070" t="s">
        <v>290</v>
      </c>
      <c r="C115" s="2064"/>
      <c r="D115" s="2115"/>
      <c r="E115" s="2025"/>
      <c r="F115" s="2071"/>
      <c r="G115" s="2026"/>
      <c r="H115" s="2026"/>
      <c r="I115" s="2026"/>
      <c r="J115" s="2026"/>
      <c r="K115" s="2026"/>
      <c r="L115" s="2026"/>
      <c r="M115" s="16"/>
      <c r="N115" s="2072"/>
      <c r="O115" s="91"/>
      <c r="P115" s="1988"/>
    </row>
    <row r="116" spans="1:16" ht="51">
      <c r="A116" s="2039">
        <v>1</v>
      </c>
      <c r="B116" s="2118" t="s">
        <v>366</v>
      </c>
      <c r="C116" s="2064"/>
      <c r="D116" s="2105">
        <v>610.12</v>
      </c>
      <c r="E116" s="2062">
        <v>509.08</v>
      </c>
      <c r="F116" s="2025" t="s">
        <v>367</v>
      </c>
      <c r="G116" s="2027" t="s">
        <v>308</v>
      </c>
      <c r="H116" s="2027">
        <v>1</v>
      </c>
      <c r="I116" s="188">
        <v>569.29999999999995</v>
      </c>
      <c r="J116" s="2026" t="s">
        <v>347</v>
      </c>
      <c r="K116" s="2032">
        <v>0</v>
      </c>
      <c r="L116" s="2056">
        <v>1</v>
      </c>
      <c r="M116" s="188">
        <v>569.29999999999995</v>
      </c>
      <c r="N116" s="91" t="s">
        <v>2798</v>
      </c>
      <c r="O116" s="2074" t="s">
        <v>2756</v>
      </c>
      <c r="P116" s="1988"/>
    </row>
    <row r="117" spans="1:16" ht="15.75">
      <c r="A117" s="2099"/>
      <c r="B117" s="2070" t="s">
        <v>130</v>
      </c>
      <c r="C117" s="2078"/>
      <c r="D117" s="2078"/>
      <c r="E117" s="2063"/>
      <c r="F117" s="2063"/>
      <c r="G117" s="2063"/>
      <c r="H117" s="2063"/>
      <c r="I117" s="2063"/>
      <c r="J117" s="2063"/>
      <c r="K117" s="2063"/>
      <c r="L117" s="2063"/>
      <c r="M117" s="2120"/>
      <c r="N117" s="2078"/>
      <c r="O117" s="2078"/>
      <c r="P117" s="1988"/>
    </row>
    <row r="118" spans="1:16" ht="51">
      <c r="A118" s="2039">
        <v>1</v>
      </c>
      <c r="B118" s="2058" t="s">
        <v>368</v>
      </c>
      <c r="C118" s="2064"/>
      <c r="D118" s="2105">
        <v>1798.72</v>
      </c>
      <c r="E118" s="2025">
        <v>1378.87</v>
      </c>
      <c r="F118" s="2025" t="s">
        <v>369</v>
      </c>
      <c r="G118" s="2026" t="s">
        <v>370</v>
      </c>
      <c r="H118" s="2026">
        <v>0.63</v>
      </c>
      <c r="I118" s="2025">
        <v>344.71</v>
      </c>
      <c r="J118" s="2026">
        <v>0.02</v>
      </c>
      <c r="K118" s="2032">
        <v>0</v>
      </c>
      <c r="L118" s="2056">
        <v>0.65</v>
      </c>
      <c r="M118" s="2024">
        <v>344.71</v>
      </c>
      <c r="N118" s="91" t="s">
        <v>120</v>
      </c>
      <c r="O118" s="91" t="s">
        <v>2756</v>
      </c>
      <c r="P118" s="1988"/>
    </row>
    <row r="119" spans="1:16" ht="31.5">
      <c r="A119" s="2039"/>
      <c r="B119" s="2070" t="s">
        <v>371</v>
      </c>
      <c r="C119" s="2064"/>
      <c r="D119" s="2105"/>
      <c r="E119" s="2025"/>
      <c r="F119" s="2071"/>
      <c r="G119" s="2026"/>
      <c r="H119" s="2026"/>
      <c r="I119" s="2026"/>
      <c r="J119" s="2026"/>
      <c r="K119" s="2026"/>
      <c r="L119" s="2026"/>
      <c r="M119" s="16"/>
      <c r="N119" s="2072"/>
      <c r="O119" s="91"/>
      <c r="P119" s="1988"/>
    </row>
    <row r="120" spans="1:16" ht="38.25">
      <c r="A120" s="2039">
        <v>1</v>
      </c>
      <c r="B120" s="2077" t="s">
        <v>372</v>
      </c>
      <c r="C120" s="2064"/>
      <c r="D120" s="2115">
        <v>523</v>
      </c>
      <c r="E120" s="2025">
        <v>470.09</v>
      </c>
      <c r="F120" s="2062" t="s">
        <v>2799</v>
      </c>
      <c r="G120" s="2027" t="s">
        <v>2800</v>
      </c>
      <c r="H120" s="2026">
        <v>0.2</v>
      </c>
      <c r="I120" s="2025">
        <v>0</v>
      </c>
      <c r="J120" s="2026">
        <v>0.03</v>
      </c>
      <c r="K120" s="2032">
        <v>0</v>
      </c>
      <c r="L120" s="2026">
        <v>0.23</v>
      </c>
      <c r="M120" s="2024">
        <v>0</v>
      </c>
      <c r="N120" s="91" t="s">
        <v>120</v>
      </c>
      <c r="O120" s="2074" t="s">
        <v>2756</v>
      </c>
      <c r="P120" s="1988"/>
    </row>
    <row r="121" spans="1:16" ht="15.75">
      <c r="A121" s="2041"/>
      <c r="B121" s="2042"/>
      <c r="C121" s="1993"/>
      <c r="D121" s="2107"/>
      <c r="E121" s="2050"/>
      <c r="F121" s="2043"/>
      <c r="G121" s="2044"/>
      <c r="H121" s="2044"/>
      <c r="I121" s="2043"/>
      <c r="J121" s="2044"/>
      <c r="K121" s="2045"/>
      <c r="L121" s="2044"/>
      <c r="M121" s="2043"/>
      <c r="N121" s="2051"/>
      <c r="O121" s="1996"/>
    </row>
    <row r="122" spans="1:16" ht="15.75">
      <c r="A122" s="2041"/>
      <c r="B122" s="2042"/>
      <c r="C122" s="1993"/>
      <c r="D122" s="2107"/>
      <c r="E122" s="2050"/>
      <c r="F122" s="2043"/>
      <c r="G122" s="2044"/>
      <c r="H122" s="2044"/>
      <c r="I122" s="2043"/>
      <c r="J122" s="2044"/>
      <c r="K122" s="2045"/>
      <c r="L122" s="2044"/>
      <c r="M122" s="2043"/>
      <c r="N122" s="2051"/>
      <c r="O122" s="1996"/>
    </row>
    <row r="123" spans="1:16" ht="15.75">
      <c r="A123" s="2041"/>
      <c r="B123" s="2042"/>
      <c r="C123" s="1993"/>
      <c r="D123" s="2107"/>
      <c r="E123" s="2050"/>
      <c r="F123" s="2043"/>
      <c r="G123" s="2044"/>
      <c r="H123" s="2044"/>
      <c r="I123" s="2043"/>
      <c r="J123" s="2044"/>
      <c r="K123" s="2045"/>
      <c r="L123" s="2044"/>
      <c r="M123" s="2043"/>
      <c r="N123" s="2051"/>
      <c r="O123" s="1996"/>
    </row>
    <row r="124" spans="1:16" ht="15.75">
      <c r="A124" s="2041"/>
      <c r="B124" s="2042"/>
      <c r="C124" s="1993"/>
      <c r="D124" s="2107"/>
      <c r="E124" s="2050"/>
      <c r="F124" s="2043"/>
      <c r="G124" s="2044"/>
      <c r="H124" s="2044"/>
      <c r="I124" s="2043"/>
      <c r="J124" s="2044"/>
      <c r="K124" s="2045"/>
      <c r="L124" s="2044"/>
      <c r="M124" s="2043"/>
      <c r="N124" s="2051"/>
      <c r="O124" s="1996"/>
    </row>
    <row r="125" spans="1:16" ht="15.75">
      <c r="A125" s="2041"/>
      <c r="B125" s="2042"/>
      <c r="C125" s="1993"/>
      <c r="D125" s="2107"/>
      <c r="E125" s="2050"/>
      <c r="F125" s="2043"/>
      <c r="G125" s="2044"/>
      <c r="H125" s="2044"/>
      <c r="I125" s="2043"/>
      <c r="J125" s="2044"/>
      <c r="K125" s="2045"/>
      <c r="L125" s="2044"/>
      <c r="M125" s="2043"/>
      <c r="N125" s="2051"/>
      <c r="O125" s="1996"/>
    </row>
    <row r="126" spans="1:16" ht="15.75">
      <c r="A126" s="2041"/>
      <c r="B126" s="2042"/>
      <c r="C126" s="1993"/>
      <c r="D126" s="2107"/>
      <c r="E126" s="2050"/>
      <c r="F126" s="2043"/>
      <c r="G126" s="2044"/>
      <c r="H126" s="2044"/>
      <c r="I126" s="2043"/>
      <c r="J126" s="2044"/>
      <c r="K126" s="2088"/>
      <c r="L126" s="2089"/>
      <c r="M126" s="2089" t="s">
        <v>1187</v>
      </c>
      <c r="N126" s="2090"/>
    </row>
    <row r="127" spans="1:16" ht="15.75">
      <c r="A127" s="2041"/>
      <c r="B127" s="2042"/>
      <c r="C127" s="1993"/>
      <c r="D127" s="2107"/>
      <c r="E127" s="2050"/>
      <c r="F127" s="2043"/>
      <c r="G127" s="2044"/>
      <c r="H127" s="2044"/>
      <c r="I127" s="2043"/>
      <c r="J127" s="2044"/>
      <c r="K127" s="2088"/>
      <c r="L127" s="2088"/>
      <c r="M127" s="2089" t="s">
        <v>1188</v>
      </c>
      <c r="N127" s="2090"/>
    </row>
    <row r="128" spans="1:16" ht="15.75">
      <c r="A128" s="2041"/>
      <c r="B128" s="2042"/>
      <c r="C128" s="1993"/>
      <c r="D128" s="2107"/>
      <c r="E128" s="2050"/>
      <c r="F128" s="2043"/>
      <c r="G128" s="2044"/>
      <c r="H128" s="2044"/>
      <c r="I128" s="2043"/>
      <c r="J128" s="2044"/>
      <c r="K128" s="2045"/>
      <c r="L128" s="2044"/>
      <c r="M128" s="2043"/>
      <c r="N128" s="2051"/>
      <c r="O128" s="1996"/>
    </row>
    <row r="129" spans="1:15" ht="15.75">
      <c r="A129" s="2041"/>
      <c r="B129" s="2042"/>
      <c r="C129" s="1993"/>
      <c r="D129" s="2107"/>
      <c r="E129" s="2050"/>
      <c r="F129" s="2043"/>
      <c r="G129" s="2044"/>
      <c r="H129" s="2044"/>
      <c r="I129" s="2043"/>
      <c r="J129" s="2044"/>
      <c r="K129" s="2045"/>
      <c r="L129" s="2044"/>
      <c r="M129" s="2043"/>
      <c r="N129" s="2051"/>
      <c r="O129" s="1996"/>
    </row>
    <row r="130" spans="1:15" ht="15.75">
      <c r="A130" s="2041"/>
      <c r="B130" s="2042"/>
      <c r="C130" s="1993"/>
      <c r="D130" s="2107"/>
      <c r="E130" s="2043"/>
      <c r="F130" s="2043"/>
      <c r="G130" s="2044"/>
      <c r="H130" s="2044"/>
      <c r="I130" s="2043"/>
      <c r="J130" s="2044"/>
      <c r="K130" s="2045"/>
      <c r="L130" s="2044"/>
      <c r="M130" s="2043"/>
      <c r="N130" s="2046"/>
      <c r="O130" s="1996"/>
    </row>
    <row r="131" spans="1:15">
      <c r="A131" s="1991"/>
      <c r="B131" s="1992"/>
      <c r="C131" s="1993"/>
      <c r="D131" s="2107"/>
      <c r="E131" s="1994"/>
      <c r="F131" s="1991"/>
      <c r="G131" s="1995"/>
      <c r="H131" s="1995"/>
      <c r="I131" s="1995"/>
      <c r="J131" s="1995"/>
      <c r="K131" s="1995"/>
      <c r="L131" s="1995"/>
      <c r="M131" s="1995"/>
      <c r="N131" s="1994"/>
      <c r="O131" s="1996"/>
    </row>
    <row r="132" spans="1:15">
      <c r="A132" s="1991"/>
      <c r="B132" s="1992"/>
      <c r="C132" s="1993"/>
      <c r="D132" s="2107"/>
      <c r="E132" s="1994"/>
      <c r="F132" s="1991"/>
      <c r="G132" s="1995"/>
      <c r="H132" s="1995"/>
      <c r="I132" s="1995"/>
      <c r="J132" s="1995"/>
    </row>
    <row r="133" spans="1:15">
      <c r="A133" s="1991"/>
      <c r="B133" s="1992"/>
      <c r="C133" s="1993"/>
      <c r="D133" s="2107"/>
      <c r="E133" s="1994"/>
      <c r="F133" s="1991"/>
      <c r="G133" s="1995"/>
      <c r="H133" s="1995"/>
      <c r="I133" s="1995"/>
      <c r="J133" s="1995"/>
    </row>
    <row r="134" spans="1:15">
      <c r="A134" s="2003"/>
      <c r="B134" s="2004"/>
      <c r="C134" s="2005"/>
      <c r="D134" s="2108"/>
      <c r="E134" s="2007"/>
      <c r="F134" s="2003"/>
      <c r="G134" s="2006"/>
      <c r="H134" s="2006"/>
      <c r="I134" s="2006"/>
      <c r="J134" s="2006"/>
      <c r="K134" s="2006"/>
      <c r="L134" s="1987"/>
      <c r="M134" s="1987"/>
      <c r="N134" s="1987"/>
      <c r="O134" s="1987"/>
    </row>
    <row r="135" spans="1:15">
      <c r="A135" s="1991"/>
      <c r="B135" s="1992"/>
      <c r="C135" s="1993"/>
      <c r="D135" s="2107"/>
      <c r="E135" s="1994"/>
      <c r="F135" s="1991"/>
      <c r="G135" s="1995"/>
      <c r="H135" s="1995"/>
      <c r="I135" s="1995"/>
      <c r="J135" s="1995"/>
      <c r="K135" s="1995"/>
    </row>
    <row r="136" spans="1:15">
      <c r="A136" s="1991"/>
      <c r="B136" s="1992"/>
      <c r="C136" s="1993"/>
      <c r="D136" s="2107"/>
      <c r="E136" s="1994"/>
      <c r="F136" s="1991"/>
      <c r="G136" s="1995"/>
      <c r="H136" s="1995"/>
      <c r="I136" s="1995"/>
      <c r="J136" s="1995"/>
      <c r="K136" s="1995"/>
    </row>
    <row r="137" spans="1:15">
      <c r="A137" s="1991"/>
      <c r="B137" s="1992"/>
      <c r="C137" s="1993"/>
      <c r="D137" s="2107"/>
      <c r="E137" s="1994"/>
      <c r="F137" s="1991"/>
      <c r="G137" s="1995"/>
      <c r="H137" s="1995"/>
      <c r="I137" s="1995"/>
      <c r="J137" s="1995"/>
      <c r="K137" s="1995"/>
    </row>
    <row r="138" spans="1:15">
      <c r="A138" s="1981"/>
      <c r="B138" s="1979"/>
      <c r="C138" s="1982"/>
      <c r="D138" s="2100"/>
      <c r="E138" s="1983"/>
      <c r="F138" s="1981"/>
      <c r="G138" s="1984"/>
      <c r="H138" s="1984"/>
      <c r="I138" s="1984"/>
      <c r="J138" s="1984"/>
      <c r="K138" s="1984"/>
    </row>
    <row r="139" spans="1:15">
      <c r="A139" s="1981"/>
      <c r="B139" s="1979"/>
      <c r="C139" s="1982"/>
      <c r="D139" s="2100"/>
      <c r="E139" s="1983"/>
      <c r="F139" s="1981"/>
      <c r="G139" s="1984"/>
      <c r="H139" s="1984"/>
      <c r="I139" s="1984"/>
      <c r="J139" s="1984"/>
      <c r="K139" s="1984"/>
      <c r="L139" s="1984"/>
      <c r="M139" s="1986"/>
      <c r="N139" s="1983"/>
      <c r="O139" s="1985"/>
    </row>
    <row r="140" spans="1:15">
      <c r="A140" s="1981"/>
    </row>
    <row r="141" spans="1:15">
      <c r="A141" s="1981"/>
    </row>
    <row r="142" spans="1:15">
      <c r="A142" s="1981"/>
    </row>
    <row r="143" spans="1:15">
      <c r="A143" s="1981"/>
    </row>
  </sheetData>
  <mergeCells count="89">
    <mergeCell ref="K49:K51"/>
    <mergeCell ref="M49:M51"/>
    <mergeCell ref="K69:K79"/>
    <mergeCell ref="M69:M79"/>
    <mergeCell ref="E69:E79"/>
    <mergeCell ref="F69:F79"/>
    <mergeCell ref="G49:G51"/>
    <mergeCell ref="O9:O12"/>
    <mergeCell ref="A27:A34"/>
    <mergeCell ref="D27:D34"/>
    <mergeCell ref="E27:E34"/>
    <mergeCell ref="F27:F34"/>
    <mergeCell ref="G27:G34"/>
    <mergeCell ref="I27:I34"/>
    <mergeCell ref="C24:C25"/>
    <mergeCell ref="C17:C23"/>
    <mergeCell ref="C27:C34"/>
    <mergeCell ref="N32:N34"/>
    <mergeCell ref="O28:O34"/>
    <mergeCell ref="K27:K34"/>
    <mergeCell ref="K9:K12"/>
    <mergeCell ref="M9:M12"/>
    <mergeCell ref="A101:A105"/>
    <mergeCell ref="O101:O105"/>
    <mergeCell ref="M102:M105"/>
    <mergeCell ref="D102:D105"/>
    <mergeCell ref="F102:F105"/>
    <mergeCell ref="I102:I105"/>
    <mergeCell ref="E102:E105"/>
    <mergeCell ref="N101:N105"/>
    <mergeCell ref="G102:G105"/>
    <mergeCell ref="K102:K105"/>
    <mergeCell ref="O90:O92"/>
    <mergeCell ref="I13:I15"/>
    <mergeCell ref="O98:O100"/>
    <mergeCell ref="O84:O86"/>
    <mergeCell ref="O88:O89"/>
    <mergeCell ref="O93:O95"/>
    <mergeCell ref="N70:N74"/>
    <mergeCell ref="N75:N77"/>
    <mergeCell ref="N78:N79"/>
    <mergeCell ref="O70:O79"/>
    <mergeCell ref="O13:O15"/>
    <mergeCell ref="M27:M34"/>
    <mergeCell ref="I49:I51"/>
    <mergeCell ref="K55:K56"/>
    <mergeCell ref="M55:M56"/>
    <mergeCell ref="I69:I79"/>
    <mergeCell ref="A82:A95"/>
    <mergeCell ref="A96:A100"/>
    <mergeCell ref="I55:I56"/>
    <mergeCell ref="E49:E51"/>
    <mergeCell ref="G54:G56"/>
    <mergeCell ref="F54:F56"/>
    <mergeCell ref="E54:E56"/>
    <mergeCell ref="D54:D56"/>
    <mergeCell ref="G69:G79"/>
    <mergeCell ref="C69:C79"/>
    <mergeCell ref="C49:C51"/>
    <mergeCell ref="F49:F51"/>
    <mergeCell ref="A69:A79"/>
    <mergeCell ref="A49:A51"/>
    <mergeCell ref="A54:A56"/>
    <mergeCell ref="C54:C56"/>
    <mergeCell ref="A1:O1"/>
    <mergeCell ref="A3:O3"/>
    <mergeCell ref="A5:A6"/>
    <mergeCell ref="O5:O6"/>
    <mergeCell ref="C5:C6"/>
    <mergeCell ref="J5:K5"/>
    <mergeCell ref="H5:I5"/>
    <mergeCell ref="E5:E6"/>
    <mergeCell ref="G5:G6"/>
    <mergeCell ref="D5:D6"/>
    <mergeCell ref="A40:A42"/>
    <mergeCell ref="L5:M5"/>
    <mergeCell ref="N5:N6"/>
    <mergeCell ref="M13:M15"/>
    <mergeCell ref="F5:F6"/>
    <mergeCell ref="K13:K15"/>
    <mergeCell ref="E9:E12"/>
    <mergeCell ref="F9:F12"/>
    <mergeCell ref="G9:G12"/>
    <mergeCell ref="I9:I12"/>
    <mergeCell ref="D13:D15"/>
    <mergeCell ref="E13:E15"/>
    <mergeCell ref="F13:F15"/>
    <mergeCell ref="G13:G15"/>
    <mergeCell ref="C40:C42"/>
  </mergeCells>
  <phoneticPr fontId="119" type="noConversion"/>
  <pageMargins left="0.7" right="0.7" top="0.75" bottom="0.75" header="0.3" footer="0.3"/>
  <pageSetup paperSize="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186"/>
  <sheetViews>
    <sheetView topLeftCell="A22" zoomScaleNormal="100" workbookViewId="0">
      <selection activeCell="B144" sqref="B144:B145"/>
    </sheetView>
  </sheetViews>
  <sheetFormatPr defaultRowHeight="15"/>
  <cols>
    <col min="1" max="1" width="4.42578125" customWidth="1"/>
    <col min="2" max="2" width="39.5703125" customWidth="1"/>
    <col min="10" max="10" width="10.42578125" customWidth="1"/>
    <col min="11" max="11" width="10.7109375" customWidth="1"/>
    <col min="12" max="12" width="14" customWidth="1"/>
  </cols>
  <sheetData>
    <row r="1" spans="1:19" ht="18">
      <c r="A1" s="2828" t="s">
        <v>2926</v>
      </c>
      <c r="B1" s="2814"/>
      <c r="C1" s="2814"/>
      <c r="D1" s="2814"/>
      <c r="E1" s="2814"/>
      <c r="F1" s="2814"/>
      <c r="G1" s="2814"/>
      <c r="H1" s="2814"/>
      <c r="I1" s="2814"/>
      <c r="J1" s="2814"/>
      <c r="K1" s="2814"/>
      <c r="L1" s="2814"/>
      <c r="M1" s="2445"/>
      <c r="N1" s="2445"/>
      <c r="O1" s="2445"/>
      <c r="P1" s="2445"/>
      <c r="Q1" s="2445"/>
      <c r="R1" s="2444"/>
      <c r="S1" s="2444"/>
    </row>
    <row r="2" spans="1:19" ht="15.75">
      <c r="A2" s="2446"/>
      <c r="B2" s="2470"/>
      <c r="C2" s="2446"/>
      <c r="D2" s="2446"/>
      <c r="E2" s="2446"/>
      <c r="F2" s="2446"/>
      <c r="G2" s="2446"/>
      <c r="H2" s="2446"/>
      <c r="I2" s="2446"/>
      <c r="J2" s="2446"/>
      <c r="K2" s="2446"/>
      <c r="L2" s="2446"/>
      <c r="M2" s="2445"/>
      <c r="N2" s="2445"/>
      <c r="O2" s="2445"/>
      <c r="P2" s="2445"/>
      <c r="Q2" s="2445"/>
      <c r="R2" s="2444"/>
      <c r="S2" s="2444"/>
    </row>
    <row r="3" spans="1:19" ht="17.25">
      <c r="A3" s="2829" t="s">
        <v>2927</v>
      </c>
      <c r="B3" s="2830"/>
      <c r="C3" s="2447" t="s">
        <v>175</v>
      </c>
      <c r="D3" s="2831" t="s">
        <v>1051</v>
      </c>
      <c r="E3" s="2832"/>
      <c r="F3" s="2832"/>
      <c r="G3" s="2832"/>
      <c r="H3" s="2832"/>
      <c r="I3" s="2832"/>
      <c r="J3" s="2832"/>
      <c r="K3" s="2832"/>
      <c r="L3" s="2832"/>
      <c r="M3" s="2445"/>
      <c r="N3" s="2445"/>
      <c r="O3" s="2445"/>
      <c r="P3" s="2445"/>
      <c r="Q3" s="2445"/>
      <c r="R3" s="2444"/>
      <c r="S3" s="2444"/>
    </row>
    <row r="4" spans="1:19" ht="15.75">
      <c r="A4" s="2445"/>
      <c r="B4" s="2472"/>
      <c r="C4" s="2447"/>
      <c r="D4" s="2448" t="s">
        <v>1311</v>
      </c>
      <c r="E4" s="2444"/>
      <c r="F4" s="2444"/>
      <c r="G4" s="2444"/>
      <c r="H4" s="2444"/>
      <c r="I4" s="2445"/>
      <c r="J4" s="2445"/>
      <c r="K4" s="2445"/>
      <c r="L4" s="2445"/>
      <c r="M4" s="2445"/>
      <c r="N4" s="2445"/>
      <c r="O4" s="2445"/>
      <c r="P4" s="2445"/>
      <c r="Q4" s="2445"/>
      <c r="R4" s="2444"/>
      <c r="S4" s="2444"/>
    </row>
    <row r="5" spans="1:19" ht="15.75">
      <c r="A5" s="2833" t="s">
        <v>916</v>
      </c>
      <c r="B5" s="2814"/>
      <c r="C5" s="2447" t="s">
        <v>175</v>
      </c>
      <c r="D5" s="2448" t="s">
        <v>2928</v>
      </c>
      <c r="E5" s="2444"/>
      <c r="F5" s="2444"/>
      <c r="G5" s="2444"/>
      <c r="H5" s="2444"/>
      <c r="I5" s="2445"/>
      <c r="J5" s="2445"/>
      <c r="K5" s="2445"/>
      <c r="L5" s="2445"/>
      <c r="M5" s="2445"/>
      <c r="N5" s="2445"/>
      <c r="O5" s="2445"/>
      <c r="P5" s="2445"/>
      <c r="Q5" s="2445"/>
      <c r="R5" s="2444"/>
      <c r="S5" s="2444"/>
    </row>
    <row r="6" spans="1:19" ht="15.75">
      <c r="A6" s="2448" t="s">
        <v>7</v>
      </c>
      <c r="B6" s="2471"/>
      <c r="C6" s="2446" t="s">
        <v>175</v>
      </c>
      <c r="D6" s="2448" t="s">
        <v>1057</v>
      </c>
      <c r="E6" s="2448"/>
      <c r="F6" s="2445"/>
      <c r="G6" s="2445"/>
      <c r="H6" s="2445"/>
      <c r="I6" s="2445"/>
      <c r="J6" s="2444"/>
      <c r="K6" s="2444"/>
      <c r="L6" s="2445"/>
      <c r="M6" s="2445"/>
      <c r="N6" s="2445"/>
      <c r="O6" s="2445"/>
      <c r="P6" s="2445"/>
      <c r="Q6" s="2445"/>
      <c r="R6" s="2444"/>
      <c r="S6" s="2444"/>
    </row>
    <row r="7" spans="1:19" ht="15.75">
      <c r="A7" s="2813" t="s">
        <v>2929</v>
      </c>
      <c r="B7" s="2814"/>
      <c r="C7" s="2446" t="s">
        <v>175</v>
      </c>
      <c r="D7" s="2448" t="s">
        <v>1058</v>
      </c>
      <c r="E7" s="2448"/>
      <c r="F7" s="2445"/>
      <c r="G7" s="2445"/>
      <c r="H7" s="2445"/>
      <c r="I7" s="2445"/>
      <c r="J7" s="2444"/>
      <c r="K7" s="2444"/>
      <c r="L7" s="2445"/>
      <c r="M7" s="2445"/>
      <c r="N7" s="2445"/>
      <c r="O7" s="2445"/>
      <c r="P7" s="2445"/>
      <c r="Q7" s="2445"/>
      <c r="R7" s="2444"/>
      <c r="S7" s="2444"/>
    </row>
    <row r="8" spans="1:19" ht="15.75">
      <c r="A8" s="2448" t="s">
        <v>2930</v>
      </c>
      <c r="B8" s="2444"/>
      <c r="C8" s="2446" t="s">
        <v>175</v>
      </c>
      <c r="D8" s="2448" t="s">
        <v>2931</v>
      </c>
      <c r="E8" s="2448"/>
      <c r="F8" s="2445"/>
      <c r="G8" s="2445"/>
      <c r="H8" s="2445"/>
      <c r="I8" s="2445"/>
      <c r="J8" s="2822" t="s">
        <v>1052</v>
      </c>
      <c r="K8" s="2814"/>
      <c r="L8" s="2445"/>
      <c r="M8" s="2445"/>
      <c r="N8" s="2445"/>
      <c r="O8" s="2445"/>
      <c r="P8" s="2445"/>
      <c r="Q8" s="2445"/>
      <c r="R8" s="2444"/>
      <c r="S8" s="2444"/>
    </row>
    <row r="9" spans="1:19" ht="67.5" customHeight="1">
      <c r="A9" s="2815" t="s">
        <v>243</v>
      </c>
      <c r="B9" s="2817" t="s">
        <v>1053</v>
      </c>
      <c r="C9" s="2817" t="s">
        <v>5</v>
      </c>
      <c r="D9" s="2817" t="s">
        <v>56</v>
      </c>
      <c r="E9" s="2819" t="s">
        <v>1054</v>
      </c>
      <c r="F9" s="2820" t="s">
        <v>114</v>
      </c>
      <c r="G9" s="2821"/>
      <c r="H9" s="2820" t="s">
        <v>209</v>
      </c>
      <c r="I9" s="2821"/>
      <c r="J9" s="2823" t="s">
        <v>1055</v>
      </c>
      <c r="K9" s="2824"/>
      <c r="L9" s="2817" t="s">
        <v>12</v>
      </c>
      <c r="M9" s="2447"/>
      <c r="N9" s="2447"/>
      <c r="O9" s="2447"/>
      <c r="P9" s="2447"/>
      <c r="Q9" s="2447"/>
      <c r="R9" s="2444"/>
      <c r="S9" s="2444"/>
    </row>
    <row r="10" spans="1:19" ht="15.75">
      <c r="A10" s="2816"/>
      <c r="B10" s="2818"/>
      <c r="C10" s="2816"/>
      <c r="D10" s="2816"/>
      <c r="E10" s="2816"/>
      <c r="F10" s="2449" t="s">
        <v>28</v>
      </c>
      <c r="G10" s="2449" t="s">
        <v>15</v>
      </c>
      <c r="H10" s="2449" t="s">
        <v>28</v>
      </c>
      <c r="I10" s="2449" t="s">
        <v>15</v>
      </c>
      <c r="J10" s="2449" t="s">
        <v>28</v>
      </c>
      <c r="K10" s="2449" t="s">
        <v>15</v>
      </c>
      <c r="L10" s="2816"/>
      <c r="M10" s="2447"/>
      <c r="N10" s="2447"/>
      <c r="O10" s="2447"/>
      <c r="P10" s="2447"/>
      <c r="Q10" s="2447"/>
      <c r="R10" s="2444"/>
      <c r="S10" s="2444"/>
    </row>
    <row r="11" spans="1:19" ht="15.75">
      <c r="A11" s="2450">
        <v>1</v>
      </c>
      <c r="B11" s="2475">
        <v>2</v>
      </c>
      <c r="C11" s="2450">
        <v>3</v>
      </c>
      <c r="D11" s="2450">
        <v>4</v>
      </c>
      <c r="E11" s="2450">
        <v>5</v>
      </c>
      <c r="F11" s="2450">
        <v>6</v>
      </c>
      <c r="G11" s="2450">
        <v>7</v>
      </c>
      <c r="H11" s="2450">
        <v>8</v>
      </c>
      <c r="I11" s="2450">
        <v>9</v>
      </c>
      <c r="J11" s="2450">
        <v>10</v>
      </c>
      <c r="K11" s="2450">
        <v>11</v>
      </c>
      <c r="L11" s="2450">
        <v>12</v>
      </c>
      <c r="M11" s="2451"/>
      <c r="N11" s="2451"/>
      <c r="O11" s="2451"/>
      <c r="P11" s="2451"/>
      <c r="Q11" s="2451"/>
      <c r="R11" s="2444"/>
      <c r="S11" s="2444"/>
    </row>
    <row r="12" spans="1:19" ht="31.5">
      <c r="A12" s="2452">
        <v>1</v>
      </c>
      <c r="B12" s="2469" t="s">
        <v>1056</v>
      </c>
      <c r="C12" s="2452" t="s">
        <v>17</v>
      </c>
      <c r="D12" s="2453">
        <v>7.0949999999999998</v>
      </c>
      <c r="E12" s="2454">
        <v>122.92</v>
      </c>
      <c r="F12" s="2454">
        <v>5</v>
      </c>
      <c r="G12" s="2455">
        <v>74.319999999999993</v>
      </c>
      <c r="H12" s="2454">
        <v>0.2</v>
      </c>
      <c r="I12" s="2454">
        <v>0</v>
      </c>
      <c r="J12" s="2454">
        <v>5.2</v>
      </c>
      <c r="K12" s="2452">
        <v>74.319999999999993</v>
      </c>
      <c r="L12" s="2825" t="s">
        <v>120</v>
      </c>
      <c r="M12" s="2451"/>
      <c r="N12" s="2451"/>
      <c r="O12" s="2451"/>
      <c r="P12" s="2451"/>
      <c r="Q12" s="2451"/>
      <c r="R12" s="2444"/>
      <c r="S12" s="2456"/>
    </row>
    <row r="13" spans="1:19" ht="15.75">
      <c r="A13" s="2452">
        <v>2</v>
      </c>
      <c r="B13" s="2469" t="s">
        <v>1059</v>
      </c>
      <c r="C13" s="2452" t="s">
        <v>17</v>
      </c>
      <c r="D13" s="2453">
        <v>8.15</v>
      </c>
      <c r="E13" s="2454">
        <v>118.85</v>
      </c>
      <c r="F13" s="2454">
        <v>5</v>
      </c>
      <c r="G13" s="2455">
        <v>77.959999999999994</v>
      </c>
      <c r="H13" s="2454">
        <v>0.2</v>
      </c>
      <c r="I13" s="2454">
        <v>4.21</v>
      </c>
      <c r="J13" s="2454">
        <v>5.2</v>
      </c>
      <c r="K13" s="2452">
        <v>82.169999999999987</v>
      </c>
      <c r="L13" s="2826"/>
      <c r="M13" s="2447"/>
      <c r="N13" s="2447"/>
      <c r="O13" s="2451"/>
      <c r="P13" s="2447"/>
      <c r="Q13" s="2447"/>
      <c r="R13" s="2444"/>
      <c r="S13" s="2444"/>
    </row>
    <row r="14" spans="1:19" ht="15.75">
      <c r="A14" s="2452">
        <v>3</v>
      </c>
      <c r="B14" s="2469" t="s">
        <v>1060</v>
      </c>
      <c r="C14" s="2452" t="s">
        <v>17</v>
      </c>
      <c r="D14" s="2453">
        <v>8.15</v>
      </c>
      <c r="E14" s="2454">
        <v>344.64</v>
      </c>
      <c r="F14" s="2454">
        <v>5</v>
      </c>
      <c r="G14" s="2455">
        <v>211.44</v>
      </c>
      <c r="H14" s="2454">
        <v>0.2</v>
      </c>
      <c r="I14" s="2454">
        <v>11.41</v>
      </c>
      <c r="J14" s="2454">
        <v>5.2</v>
      </c>
      <c r="K14" s="2452">
        <v>222.85</v>
      </c>
      <c r="L14" s="2826"/>
      <c r="M14" s="2447"/>
      <c r="N14" s="2447"/>
      <c r="O14" s="2451"/>
      <c r="P14" s="2447"/>
      <c r="Q14" s="2447"/>
      <c r="R14" s="2444"/>
      <c r="S14" s="2444"/>
    </row>
    <row r="15" spans="1:19" ht="15.75">
      <c r="A15" s="2452"/>
      <c r="B15" s="2469" t="s">
        <v>1061</v>
      </c>
      <c r="C15" s="2452" t="s">
        <v>17</v>
      </c>
      <c r="D15" s="2453">
        <v>8.15</v>
      </c>
      <c r="E15" s="2454">
        <v>345.94</v>
      </c>
      <c r="F15" s="2454">
        <v>5</v>
      </c>
      <c r="G15" s="2455">
        <v>0</v>
      </c>
      <c r="H15" s="2454">
        <v>0.2</v>
      </c>
      <c r="I15" s="2454">
        <v>223.68</v>
      </c>
      <c r="J15" s="2454">
        <v>5.2</v>
      </c>
      <c r="K15" s="2452">
        <v>223.68</v>
      </c>
      <c r="L15" s="2826"/>
      <c r="M15" s="2447"/>
      <c r="N15" s="2447"/>
      <c r="O15" s="2451"/>
      <c r="P15" s="2447"/>
      <c r="Q15" s="2447"/>
      <c r="R15" s="2444"/>
      <c r="S15" s="2444"/>
    </row>
    <row r="16" spans="1:19" ht="15.75">
      <c r="A16" s="2452">
        <v>5</v>
      </c>
      <c r="B16" s="2469" t="s">
        <v>1062</v>
      </c>
      <c r="C16" s="2452" t="s">
        <v>17</v>
      </c>
      <c r="D16" s="2453">
        <v>7.0949999999999998</v>
      </c>
      <c r="E16" s="2454">
        <v>24.99</v>
      </c>
      <c r="F16" s="2454">
        <v>4</v>
      </c>
      <c r="G16" s="2455">
        <v>0</v>
      </c>
      <c r="H16" s="2454">
        <v>0</v>
      </c>
      <c r="I16" s="2454">
        <v>15.23</v>
      </c>
      <c r="J16" s="2454">
        <v>4</v>
      </c>
      <c r="K16" s="2452">
        <v>15.23</v>
      </c>
      <c r="L16" s="2826"/>
      <c r="M16" s="2447"/>
      <c r="N16" s="2447"/>
      <c r="O16" s="2451"/>
      <c r="P16" s="2447"/>
      <c r="Q16" s="2447"/>
      <c r="R16" s="2444"/>
      <c r="S16" s="2444"/>
    </row>
    <row r="17" spans="1:17" ht="15.75">
      <c r="A17" s="2452">
        <v>6</v>
      </c>
      <c r="B17" s="2469" t="s">
        <v>1063</v>
      </c>
      <c r="C17" s="2452" t="s">
        <v>17</v>
      </c>
      <c r="D17" s="2453">
        <v>7.0949999999999998</v>
      </c>
      <c r="E17" s="2454">
        <v>409.73</v>
      </c>
      <c r="F17" s="2454">
        <v>4</v>
      </c>
      <c r="G17" s="2455">
        <v>0</v>
      </c>
      <c r="H17" s="2454">
        <v>0</v>
      </c>
      <c r="I17" s="2454">
        <v>249.67</v>
      </c>
      <c r="J17" s="2454">
        <v>4</v>
      </c>
      <c r="K17" s="2452">
        <v>249.67</v>
      </c>
      <c r="L17" s="2826"/>
      <c r="M17" s="2447"/>
      <c r="N17" s="2447"/>
      <c r="O17" s="2451"/>
      <c r="P17" s="2447"/>
      <c r="Q17" s="2447"/>
    </row>
    <row r="18" spans="1:17" ht="15.75">
      <c r="A18" s="2452">
        <v>7</v>
      </c>
      <c r="B18" s="2469" t="s">
        <v>1064</v>
      </c>
      <c r="C18" s="2452" t="s">
        <v>17</v>
      </c>
      <c r="D18" s="2453">
        <v>7.0949999999999998</v>
      </c>
      <c r="E18" s="2454">
        <v>12.29</v>
      </c>
      <c r="F18" s="2454">
        <v>4</v>
      </c>
      <c r="G18" s="2455">
        <v>0</v>
      </c>
      <c r="H18" s="2454">
        <v>0</v>
      </c>
      <c r="I18" s="2454">
        <v>7.49</v>
      </c>
      <c r="J18" s="2454">
        <v>4</v>
      </c>
      <c r="K18" s="2452">
        <v>7.49</v>
      </c>
      <c r="L18" s="2826"/>
      <c r="M18" s="2447"/>
      <c r="N18" s="2447"/>
      <c r="O18" s="2451"/>
      <c r="P18" s="2447"/>
      <c r="Q18" s="2447"/>
    </row>
    <row r="19" spans="1:17" ht="15.75">
      <c r="A19" s="2452">
        <v>8</v>
      </c>
      <c r="B19" s="2469" t="s">
        <v>1065</v>
      </c>
      <c r="C19" s="2452" t="s">
        <v>17</v>
      </c>
      <c r="D19" s="2452">
        <v>7.0949999999999998</v>
      </c>
      <c r="E19" s="2454">
        <v>376.97</v>
      </c>
      <c r="F19" s="2454">
        <v>0</v>
      </c>
      <c r="G19" s="2455">
        <v>0</v>
      </c>
      <c r="H19" s="2454">
        <v>0</v>
      </c>
      <c r="I19" s="2454">
        <v>0</v>
      </c>
      <c r="J19" s="2454">
        <v>0</v>
      </c>
      <c r="K19" s="2452">
        <v>0</v>
      </c>
      <c r="L19" s="2826"/>
      <c r="M19" s="2447"/>
      <c r="N19" s="2447"/>
      <c r="O19" s="2451"/>
      <c r="P19" s="2447"/>
      <c r="Q19" s="2447"/>
    </row>
    <row r="20" spans="1:17" ht="15.75">
      <c r="A20" s="2452">
        <v>9</v>
      </c>
      <c r="B20" s="2469" t="s">
        <v>1066</v>
      </c>
      <c r="C20" s="2452" t="s">
        <v>17</v>
      </c>
      <c r="D20" s="2452">
        <v>8.15</v>
      </c>
      <c r="E20" s="2454">
        <v>5.54</v>
      </c>
      <c r="F20" s="2454">
        <v>5</v>
      </c>
      <c r="G20" s="2455">
        <v>0</v>
      </c>
      <c r="H20" s="2454">
        <v>0</v>
      </c>
      <c r="I20" s="2454">
        <v>0</v>
      </c>
      <c r="J20" s="2454">
        <v>5</v>
      </c>
      <c r="K20" s="2452">
        <v>0</v>
      </c>
      <c r="L20" s="2826"/>
      <c r="M20" s="2447"/>
      <c r="N20" s="2447"/>
      <c r="O20" s="2451"/>
      <c r="P20" s="2447"/>
      <c r="Q20" s="2447"/>
    </row>
    <row r="21" spans="1:17" ht="15.75">
      <c r="A21" s="2452">
        <v>10</v>
      </c>
      <c r="B21" s="2469" t="s">
        <v>1067</v>
      </c>
      <c r="C21" s="2452" t="s">
        <v>169</v>
      </c>
      <c r="D21" s="2452">
        <v>163</v>
      </c>
      <c r="E21" s="2454">
        <v>9.24</v>
      </c>
      <c r="F21" s="2454">
        <v>140</v>
      </c>
      <c r="G21" s="2455">
        <v>5</v>
      </c>
      <c r="H21" s="2454">
        <v>0</v>
      </c>
      <c r="I21" s="2454">
        <v>0.76</v>
      </c>
      <c r="J21" s="2454">
        <v>140</v>
      </c>
      <c r="K21" s="2452">
        <v>5.76</v>
      </c>
      <c r="L21" s="2826"/>
      <c r="M21" s="2447"/>
      <c r="N21" s="2447"/>
      <c r="O21" s="2451"/>
      <c r="P21" s="2447"/>
      <c r="Q21" s="2447"/>
    </row>
    <row r="22" spans="1:17" ht="15.75">
      <c r="A22" s="2452">
        <v>11</v>
      </c>
      <c r="B22" s="2469" t="s">
        <v>1068</v>
      </c>
      <c r="C22" s="2452" t="s">
        <v>17</v>
      </c>
      <c r="D22" s="2452">
        <v>1.0549999999999999</v>
      </c>
      <c r="E22" s="2454">
        <v>18.28</v>
      </c>
      <c r="F22" s="2454">
        <v>0.98</v>
      </c>
      <c r="G22" s="2455">
        <v>0</v>
      </c>
      <c r="H22" s="2454">
        <v>0</v>
      </c>
      <c r="I22" s="2454">
        <v>16.98</v>
      </c>
      <c r="J22" s="2454">
        <v>0.98</v>
      </c>
      <c r="K22" s="2452">
        <v>16.98</v>
      </c>
      <c r="L22" s="2826"/>
      <c r="M22" s="2447"/>
      <c r="N22" s="2447"/>
      <c r="O22" s="2451"/>
      <c r="P22" s="2447"/>
      <c r="Q22" s="2447"/>
    </row>
    <row r="23" spans="1:17" ht="15.75">
      <c r="A23" s="2482">
        <v>12</v>
      </c>
      <c r="B23" s="2483" t="s">
        <v>1069</v>
      </c>
      <c r="C23" s="2484" t="s">
        <v>167</v>
      </c>
      <c r="D23" s="2484">
        <v>1.0549999999999999</v>
      </c>
      <c r="E23" s="2485">
        <v>80.069999999999993</v>
      </c>
      <c r="F23" s="2485">
        <v>0.76</v>
      </c>
      <c r="G23" s="2486">
        <v>0</v>
      </c>
      <c r="H23" s="2485">
        <v>0.18</v>
      </c>
      <c r="I23" s="2486">
        <v>35.86</v>
      </c>
      <c r="J23" s="2486">
        <v>0.94</v>
      </c>
      <c r="K23" s="2479">
        <v>35.86</v>
      </c>
      <c r="L23" s="2827"/>
      <c r="M23" s="2447"/>
      <c r="N23" s="2447"/>
      <c r="O23" s="2451"/>
      <c r="P23" s="2447"/>
      <c r="Q23" s="2447"/>
    </row>
    <row r="24" spans="1:17" ht="15.75">
      <c r="A24" s="2457">
        <v>13</v>
      </c>
      <c r="B24" s="2480" t="s">
        <v>1070</v>
      </c>
      <c r="C24" s="2457" t="s">
        <v>166</v>
      </c>
      <c r="D24" s="2457">
        <v>1.0549999999999999</v>
      </c>
      <c r="E24" s="2481">
        <v>261.37</v>
      </c>
      <c r="F24" s="2481">
        <v>0</v>
      </c>
      <c r="G24" s="2481">
        <v>0</v>
      </c>
      <c r="H24" s="2481">
        <v>0.94</v>
      </c>
      <c r="I24" s="2481">
        <v>117.05</v>
      </c>
      <c r="J24" s="2481">
        <v>0.94</v>
      </c>
      <c r="K24" s="2457">
        <v>117.05</v>
      </c>
      <c r="L24" s="2478"/>
      <c r="M24" s="2447"/>
      <c r="N24" s="2447"/>
      <c r="O24" s="2451"/>
      <c r="P24" s="2447"/>
      <c r="Q24" s="2447"/>
    </row>
    <row r="25" spans="1:17" ht="15.75">
      <c r="A25" s="2452">
        <v>14</v>
      </c>
      <c r="B25" s="2469" t="s">
        <v>1071</v>
      </c>
      <c r="C25" s="2452" t="s">
        <v>169</v>
      </c>
      <c r="D25" s="2452">
        <v>10</v>
      </c>
      <c r="E25" s="2454">
        <v>4.9800000000000004</v>
      </c>
      <c r="F25" s="2454">
        <v>0</v>
      </c>
      <c r="G25" s="2454">
        <v>0</v>
      </c>
      <c r="H25" s="2454">
        <v>0</v>
      </c>
      <c r="I25" s="2454">
        <v>0</v>
      </c>
      <c r="J25" s="2454">
        <v>0</v>
      </c>
      <c r="K25" s="2452">
        <v>0</v>
      </c>
      <c r="L25" s="2474"/>
      <c r="M25" s="2447"/>
      <c r="N25" s="2447"/>
      <c r="O25" s="2451"/>
      <c r="P25" s="2444"/>
      <c r="Q25" s="2447"/>
    </row>
    <row r="26" spans="1:17" ht="15.75">
      <c r="A26" s="2452">
        <v>15</v>
      </c>
      <c r="B26" s="2469" t="s">
        <v>1072</v>
      </c>
      <c r="C26" s="2452" t="s">
        <v>160</v>
      </c>
      <c r="D26" s="2452">
        <v>34.450000000000003</v>
      </c>
      <c r="E26" s="2454">
        <v>17.940000000000001</v>
      </c>
      <c r="F26" s="2458">
        <v>0</v>
      </c>
      <c r="G26" s="2454">
        <v>0</v>
      </c>
      <c r="H26" s="2458">
        <v>0</v>
      </c>
      <c r="I26" s="2454">
        <v>0</v>
      </c>
      <c r="J26" s="2454">
        <v>0</v>
      </c>
      <c r="K26" s="2452">
        <v>0</v>
      </c>
      <c r="L26" s="2474"/>
      <c r="M26" s="2447"/>
      <c r="N26" s="2447"/>
      <c r="O26" s="2451"/>
      <c r="P26" s="2447"/>
      <c r="Q26" s="2447"/>
    </row>
    <row r="27" spans="1:17" ht="15.75">
      <c r="A27" s="2452">
        <v>16</v>
      </c>
      <c r="B27" s="2469" t="s">
        <v>965</v>
      </c>
      <c r="C27" s="2452" t="s">
        <v>160</v>
      </c>
      <c r="D27" s="2452">
        <v>23.7</v>
      </c>
      <c r="E27" s="2454">
        <v>12.19</v>
      </c>
      <c r="F27" s="2459">
        <v>0</v>
      </c>
      <c r="G27" s="2454">
        <v>0</v>
      </c>
      <c r="H27" s="2459">
        <v>0</v>
      </c>
      <c r="I27" s="2454"/>
      <c r="J27" s="2454">
        <v>0</v>
      </c>
      <c r="K27" s="2452">
        <v>0</v>
      </c>
      <c r="L27" s="2474"/>
      <c r="M27" s="2447"/>
      <c r="N27" s="2447"/>
      <c r="O27" s="2451"/>
      <c r="P27" s="2447"/>
      <c r="Q27" s="2447"/>
    </row>
    <row r="28" spans="1:17" ht="15.75">
      <c r="A28" s="2452">
        <v>17</v>
      </c>
      <c r="B28" s="2469" t="s">
        <v>524</v>
      </c>
      <c r="C28" s="2452" t="s">
        <v>160</v>
      </c>
      <c r="D28" s="2452">
        <v>13.2</v>
      </c>
      <c r="E28" s="2454">
        <v>9.32</v>
      </c>
      <c r="F28" s="2459">
        <v>0</v>
      </c>
      <c r="G28" s="2454">
        <v>0</v>
      </c>
      <c r="H28" s="2459">
        <v>0</v>
      </c>
      <c r="I28" s="2454"/>
      <c r="J28" s="2454">
        <v>0</v>
      </c>
      <c r="K28" s="2452">
        <v>0</v>
      </c>
      <c r="L28" s="2474"/>
      <c r="M28" s="2447"/>
      <c r="N28" s="2447"/>
      <c r="O28" s="2451"/>
      <c r="P28" s="2447"/>
      <c r="Q28" s="2447"/>
    </row>
    <row r="29" spans="1:17" ht="15.75">
      <c r="A29" s="2452">
        <v>18</v>
      </c>
      <c r="B29" s="2476" t="s">
        <v>1073</v>
      </c>
      <c r="C29" s="2452" t="s">
        <v>160</v>
      </c>
      <c r="D29" s="2452">
        <v>1500</v>
      </c>
      <c r="E29" s="2454">
        <v>82.92</v>
      </c>
      <c r="F29" s="2459">
        <v>0</v>
      </c>
      <c r="G29" s="2454">
        <v>0</v>
      </c>
      <c r="H29" s="2459">
        <v>400</v>
      </c>
      <c r="I29" s="2454">
        <v>0</v>
      </c>
      <c r="J29" s="2454">
        <v>400</v>
      </c>
      <c r="K29" s="2452">
        <v>0</v>
      </c>
      <c r="L29" s="2473"/>
      <c r="M29" s="2447"/>
      <c r="N29" s="2447"/>
      <c r="O29" s="2460"/>
      <c r="P29" s="2447"/>
      <c r="Q29" s="2447"/>
    </row>
    <row r="30" spans="1:17" ht="15.75">
      <c r="A30" s="2461"/>
      <c r="B30" s="2477" t="s">
        <v>526</v>
      </c>
      <c r="C30" s="2462"/>
      <c r="D30" s="2462"/>
      <c r="E30" s="2463">
        <v>2258.1999999999998</v>
      </c>
      <c r="F30" s="2464">
        <v>0.53739999999999999</v>
      </c>
      <c r="G30" s="2465">
        <v>368.71999999999997</v>
      </c>
      <c r="H30" s="2462"/>
      <c r="I30" s="2468">
        <v>682.34</v>
      </c>
      <c r="J30" s="2464">
        <v>0.53739999999999999</v>
      </c>
      <c r="K30" s="2463">
        <v>1051.06</v>
      </c>
      <c r="L30" s="2466"/>
      <c r="M30" s="2445"/>
      <c r="N30" s="2445"/>
      <c r="O30" s="2447"/>
      <c r="P30" s="2445"/>
      <c r="Q30" s="2445"/>
    </row>
    <row r="31" spans="1:17" ht="15.75">
      <c r="A31" s="2445"/>
      <c r="B31" s="2472"/>
      <c r="C31" s="2445"/>
      <c r="D31" s="2445"/>
      <c r="E31" s="2445"/>
      <c r="F31" s="2445"/>
      <c r="G31" s="2445"/>
      <c r="H31" s="2445"/>
      <c r="I31" s="2445"/>
      <c r="J31" s="2445"/>
      <c r="K31" s="2445"/>
      <c r="L31" s="2445"/>
      <c r="M31" s="2445"/>
      <c r="N31" s="2445"/>
      <c r="O31" s="2467"/>
      <c r="P31" s="2445"/>
      <c r="Q31" s="2445"/>
    </row>
    <row r="32" spans="1:17" ht="18">
      <c r="A32" s="2801" t="s">
        <v>2932</v>
      </c>
      <c r="B32" s="2802"/>
      <c r="C32" s="2802"/>
      <c r="D32" s="2802"/>
      <c r="E32" s="2802"/>
      <c r="F32" s="2802"/>
      <c r="G32" s="2802"/>
      <c r="H32" s="2802"/>
      <c r="I32" s="2802"/>
      <c r="J32" s="2802"/>
      <c r="K32" s="2802"/>
      <c r="L32" s="2802"/>
      <c r="M32" s="2445"/>
      <c r="N32" s="2445"/>
      <c r="O32" s="2445"/>
      <c r="P32" s="2445"/>
      <c r="Q32" s="2445"/>
    </row>
    <row r="33" spans="1:13" ht="15.75">
      <c r="A33" s="2489"/>
      <c r="B33" s="2489"/>
      <c r="C33" s="2489"/>
      <c r="D33" s="2489"/>
      <c r="E33" s="2489"/>
      <c r="F33" s="2489"/>
      <c r="G33" s="2489"/>
      <c r="H33" s="2489"/>
      <c r="I33" s="2489"/>
      <c r="J33" s="2489"/>
      <c r="K33" s="2489"/>
      <c r="L33" s="2489"/>
      <c r="M33" s="2445"/>
    </row>
    <row r="34" spans="1:13" ht="43.5" customHeight="1">
      <c r="A34" s="2803" t="s">
        <v>2927</v>
      </c>
      <c r="B34" s="2804"/>
      <c r="C34" s="2508" t="s">
        <v>175</v>
      </c>
      <c r="D34" s="2805" t="s">
        <v>2933</v>
      </c>
      <c r="E34" s="2806"/>
      <c r="F34" s="2806"/>
      <c r="G34" s="2806"/>
      <c r="H34" s="2806"/>
      <c r="I34" s="2806"/>
      <c r="J34" s="2806"/>
      <c r="K34" s="2806"/>
      <c r="L34" s="2806"/>
    </row>
    <row r="35" spans="1:13" ht="16.5">
      <c r="A35" s="2803" t="s">
        <v>916</v>
      </c>
      <c r="B35" s="2804"/>
      <c r="C35" s="2489" t="s">
        <v>175</v>
      </c>
      <c r="D35" s="2506" t="s">
        <v>2928</v>
      </c>
      <c r="E35" s="2487"/>
      <c r="F35" s="2487"/>
      <c r="G35" s="2487"/>
      <c r="H35" s="2487"/>
      <c r="I35" s="2502"/>
      <c r="J35" s="2502"/>
      <c r="K35" s="2502"/>
      <c r="L35" s="2502"/>
      <c r="M35" s="2444"/>
    </row>
    <row r="36" spans="1:13" ht="15.75">
      <c r="A36" s="2509" t="s">
        <v>7</v>
      </c>
      <c r="B36" s="2511"/>
      <c r="C36" s="2490" t="s">
        <v>175</v>
      </c>
      <c r="D36" s="2490" t="s">
        <v>1764</v>
      </c>
      <c r="E36" s="2501"/>
      <c r="F36" s="2501"/>
      <c r="G36" s="2501"/>
      <c r="H36" s="2501"/>
      <c r="I36" s="2501"/>
      <c r="J36" s="2501"/>
      <c r="K36" s="2501"/>
      <c r="L36" s="2501"/>
      <c r="M36" s="2444"/>
    </row>
    <row r="37" spans="1:13" ht="15.75">
      <c r="A37" s="2509" t="s">
        <v>113</v>
      </c>
      <c r="B37" s="2509"/>
      <c r="C37" s="2490" t="s">
        <v>175</v>
      </c>
      <c r="D37" s="2488" t="s">
        <v>2429</v>
      </c>
      <c r="E37" s="2491"/>
      <c r="F37" s="2488"/>
      <c r="G37" s="2488"/>
      <c r="H37" s="2488"/>
      <c r="I37" s="2488"/>
      <c r="J37" s="2807" t="s">
        <v>1386</v>
      </c>
      <c r="K37" s="2808"/>
      <c r="L37" s="2808"/>
    </row>
    <row r="38" spans="1:13" ht="62.25" customHeight="1">
      <c r="A38" s="2786" t="s">
        <v>243</v>
      </c>
      <c r="B38" s="2786" t="s">
        <v>1053</v>
      </c>
      <c r="C38" s="2786" t="s">
        <v>5</v>
      </c>
      <c r="D38" s="2786" t="s">
        <v>56</v>
      </c>
      <c r="E38" s="2786" t="s">
        <v>2934</v>
      </c>
      <c r="F38" s="2799" t="s">
        <v>114</v>
      </c>
      <c r="G38" s="2800"/>
      <c r="H38" s="2799" t="s">
        <v>209</v>
      </c>
      <c r="I38" s="2800"/>
      <c r="J38" s="2809" t="s">
        <v>1055</v>
      </c>
      <c r="K38" s="2810"/>
      <c r="L38" s="2811" t="s">
        <v>12</v>
      </c>
    </row>
    <row r="39" spans="1:13" ht="15.75">
      <c r="A39" s="2787"/>
      <c r="B39" s="2787"/>
      <c r="C39" s="2787"/>
      <c r="D39" s="2787"/>
      <c r="E39" s="2787"/>
      <c r="F39" s="2503" t="s">
        <v>28</v>
      </c>
      <c r="G39" s="2503" t="s">
        <v>15</v>
      </c>
      <c r="H39" s="2503" t="s">
        <v>28</v>
      </c>
      <c r="I39" s="2503" t="s">
        <v>15</v>
      </c>
      <c r="J39" s="2503" t="s">
        <v>28</v>
      </c>
      <c r="K39" s="2503" t="s">
        <v>15</v>
      </c>
      <c r="L39" s="2812"/>
    </row>
    <row r="40" spans="1:13" ht="15.75">
      <c r="A40" s="2492">
        <v>1</v>
      </c>
      <c r="B40" s="2492">
        <v>2</v>
      </c>
      <c r="C40" s="2492">
        <v>3</v>
      </c>
      <c r="D40" s="2492">
        <v>4</v>
      </c>
      <c r="E40" s="2492">
        <v>5</v>
      </c>
      <c r="F40" s="2492">
        <v>6</v>
      </c>
      <c r="G40" s="2492">
        <v>7</v>
      </c>
      <c r="H40" s="2492">
        <v>8</v>
      </c>
      <c r="I40" s="2492">
        <v>9</v>
      </c>
      <c r="J40" s="2492">
        <v>10</v>
      </c>
      <c r="K40" s="2492">
        <v>11</v>
      </c>
      <c r="L40" s="2492">
        <v>12</v>
      </c>
    </row>
    <row r="41" spans="1:13" ht="15.75">
      <c r="A41" s="2493">
        <v>1</v>
      </c>
      <c r="B41" s="2507" t="s">
        <v>1060</v>
      </c>
      <c r="C41" s="2493" t="s">
        <v>17</v>
      </c>
      <c r="D41" s="2494">
        <v>12</v>
      </c>
      <c r="E41" s="2493">
        <v>3.52</v>
      </c>
      <c r="F41" s="2495">
        <v>2.6</v>
      </c>
      <c r="G41" s="2495">
        <v>0</v>
      </c>
      <c r="H41" s="2495"/>
      <c r="I41" s="2495">
        <v>0</v>
      </c>
      <c r="J41" s="2495">
        <v>2.6</v>
      </c>
      <c r="K41" s="2495">
        <v>0</v>
      </c>
      <c r="L41" s="2784" t="s">
        <v>21</v>
      </c>
    </row>
    <row r="42" spans="1:13" ht="15.75">
      <c r="A42" s="2493">
        <v>2</v>
      </c>
      <c r="B42" s="2507" t="s">
        <v>1061</v>
      </c>
      <c r="C42" s="2493" t="s">
        <v>17</v>
      </c>
      <c r="D42" s="2494">
        <v>12</v>
      </c>
      <c r="E42" s="2493">
        <v>3.52</v>
      </c>
      <c r="F42" s="2495">
        <v>2.6</v>
      </c>
      <c r="G42" s="2495">
        <v>0</v>
      </c>
      <c r="H42" s="2495"/>
      <c r="I42" s="2495">
        <v>0</v>
      </c>
      <c r="J42" s="2495">
        <v>2.6</v>
      </c>
      <c r="K42" s="2495">
        <v>0</v>
      </c>
      <c r="L42" s="2785"/>
    </row>
    <row r="43" spans="1:13" ht="15.75">
      <c r="A43" s="2493">
        <v>3</v>
      </c>
      <c r="B43" s="2507" t="s">
        <v>1062</v>
      </c>
      <c r="C43" s="2493" t="s">
        <v>17</v>
      </c>
      <c r="D43" s="2494">
        <v>12</v>
      </c>
      <c r="E43" s="2493">
        <v>0.59</v>
      </c>
      <c r="F43" s="2495">
        <v>2.6</v>
      </c>
      <c r="G43" s="2495">
        <v>0</v>
      </c>
      <c r="H43" s="2495"/>
      <c r="I43" s="2495">
        <v>0</v>
      </c>
      <c r="J43" s="2495">
        <v>2.6</v>
      </c>
      <c r="K43" s="2495">
        <v>0</v>
      </c>
      <c r="L43" s="2785"/>
    </row>
    <row r="44" spans="1:13" ht="15.75">
      <c r="A44" s="2493">
        <v>4</v>
      </c>
      <c r="B44" s="2507" t="s">
        <v>1063</v>
      </c>
      <c r="C44" s="2493" t="s">
        <v>17</v>
      </c>
      <c r="D44" s="2494">
        <v>12</v>
      </c>
      <c r="E44" s="2493">
        <v>729.36</v>
      </c>
      <c r="F44" s="2495">
        <v>2.6</v>
      </c>
      <c r="G44" s="2495">
        <v>0</v>
      </c>
      <c r="H44" s="2495"/>
      <c r="I44" s="2495">
        <v>167.96</v>
      </c>
      <c r="J44" s="2495">
        <v>2.6</v>
      </c>
      <c r="K44" s="2495">
        <v>167.96</v>
      </c>
      <c r="L44" s="2785"/>
    </row>
    <row r="45" spans="1:13" ht="15.75">
      <c r="A45" s="2493">
        <v>5</v>
      </c>
      <c r="B45" s="2507" t="s">
        <v>1064</v>
      </c>
      <c r="C45" s="2493" t="s">
        <v>17</v>
      </c>
      <c r="D45" s="2494">
        <v>12</v>
      </c>
      <c r="E45" s="2493">
        <v>29.96</v>
      </c>
      <c r="F45" s="2495">
        <v>2.6</v>
      </c>
      <c r="G45" s="2495">
        <v>0</v>
      </c>
      <c r="H45" s="2495"/>
      <c r="I45" s="2495">
        <v>6.9</v>
      </c>
      <c r="J45" s="2495">
        <v>2.6</v>
      </c>
      <c r="K45" s="2495">
        <v>6.9</v>
      </c>
      <c r="L45" s="2785"/>
    </row>
    <row r="46" spans="1:13" ht="15.75">
      <c r="A46" s="2493">
        <v>6</v>
      </c>
      <c r="B46" s="2507" t="s">
        <v>1065</v>
      </c>
      <c r="C46" s="2493" t="s">
        <v>17</v>
      </c>
      <c r="D46" s="2494">
        <v>12</v>
      </c>
      <c r="E46" s="2493">
        <v>463.64</v>
      </c>
      <c r="F46" s="2495">
        <v>2.6</v>
      </c>
      <c r="G46" s="2495">
        <v>0</v>
      </c>
      <c r="H46" s="2495"/>
      <c r="I46" s="2495">
        <v>106.77</v>
      </c>
      <c r="J46" s="2495">
        <v>2.6</v>
      </c>
      <c r="K46" s="2495">
        <v>106.77</v>
      </c>
      <c r="L46" s="2785"/>
    </row>
    <row r="47" spans="1:13" ht="15.75">
      <c r="A47" s="2493">
        <v>7</v>
      </c>
      <c r="B47" s="2507" t="s">
        <v>1066</v>
      </c>
      <c r="C47" s="2493" t="s">
        <v>17</v>
      </c>
      <c r="D47" s="2494">
        <v>12</v>
      </c>
      <c r="E47" s="2493">
        <v>5.27</v>
      </c>
      <c r="F47" s="2495">
        <v>2.6</v>
      </c>
      <c r="G47" s="2495">
        <v>0</v>
      </c>
      <c r="H47" s="2495"/>
      <c r="I47" s="2495">
        <v>0</v>
      </c>
      <c r="J47" s="2495">
        <v>2.6</v>
      </c>
      <c r="K47" s="2495">
        <v>0</v>
      </c>
      <c r="L47" s="2785"/>
    </row>
    <row r="48" spans="1:13" ht="15.75">
      <c r="A48" s="2496"/>
      <c r="B48" s="2510" t="s">
        <v>526</v>
      </c>
      <c r="C48" s="2497"/>
      <c r="D48" s="2497"/>
      <c r="E48" s="2498">
        <v>1235.8599999999999</v>
      </c>
      <c r="F48" s="2499">
        <v>0.2167</v>
      </c>
      <c r="G48" s="2505">
        <v>0</v>
      </c>
      <c r="H48" s="2504"/>
      <c r="I48" s="2504">
        <v>290.63</v>
      </c>
      <c r="J48" s="2499">
        <v>0.2167</v>
      </c>
      <c r="K48" s="2498">
        <v>281.63</v>
      </c>
      <c r="L48" s="2500"/>
    </row>
    <row r="50" spans="1:12" ht="18">
      <c r="A50" s="2790" t="s">
        <v>2935</v>
      </c>
      <c r="B50" s="2791"/>
      <c r="C50" s="2791"/>
      <c r="D50" s="2791"/>
      <c r="E50" s="2791"/>
      <c r="F50" s="2791"/>
      <c r="G50" s="2791"/>
      <c r="H50" s="2791"/>
      <c r="I50" s="2791"/>
      <c r="J50" s="2791"/>
      <c r="K50" s="2791"/>
      <c r="L50" s="2791"/>
    </row>
    <row r="51" spans="1:12" ht="42" customHeight="1">
      <c r="A51" s="2792" t="s">
        <v>2927</v>
      </c>
      <c r="B51" s="2793"/>
      <c r="C51" s="2513" t="s">
        <v>175</v>
      </c>
      <c r="D51" s="2794" t="s">
        <v>1382</v>
      </c>
      <c r="E51" s="2795"/>
      <c r="F51" s="2795"/>
      <c r="G51" s="2795"/>
      <c r="H51" s="2795"/>
      <c r="I51" s="2795"/>
      <c r="J51" s="2795"/>
      <c r="K51" s="2795"/>
      <c r="L51" s="2795"/>
    </row>
    <row r="52" spans="1:12" ht="16.5">
      <c r="A52" s="2519" t="s">
        <v>916</v>
      </c>
      <c r="B52" s="2529"/>
      <c r="C52" s="2513" t="s">
        <v>175</v>
      </c>
      <c r="D52" s="2520" t="s">
        <v>2936</v>
      </c>
      <c r="E52" s="2520"/>
      <c r="F52" s="2520"/>
      <c r="G52" s="2520"/>
      <c r="H52" s="2520"/>
      <c r="I52" s="2520"/>
      <c r="J52" s="2520"/>
      <c r="K52" s="2520"/>
      <c r="L52" s="2512"/>
    </row>
    <row r="53" spans="1:12" ht="16.5">
      <c r="A53" s="2519" t="s">
        <v>7</v>
      </c>
      <c r="B53" s="2529"/>
      <c r="C53" s="2513" t="s">
        <v>175</v>
      </c>
      <c r="D53" s="2520" t="s">
        <v>1315</v>
      </c>
      <c r="E53" s="2520"/>
      <c r="F53" s="2520"/>
      <c r="G53" s="2520"/>
      <c r="H53" s="2520"/>
      <c r="I53" s="2520"/>
      <c r="J53" s="2520"/>
      <c r="K53" s="2520"/>
      <c r="L53" s="2512"/>
    </row>
    <row r="54" spans="1:12" ht="16.5">
      <c r="A54" s="2519" t="s">
        <v>113</v>
      </c>
      <c r="B54" s="2529"/>
      <c r="C54" s="2513" t="s">
        <v>175</v>
      </c>
      <c r="D54" s="2520" t="s">
        <v>1316</v>
      </c>
      <c r="E54" s="2520"/>
      <c r="F54" s="2520"/>
      <c r="G54" s="2520"/>
      <c r="H54" s="2520"/>
      <c r="I54" s="2520"/>
      <c r="J54" s="2796" t="s">
        <v>1312</v>
      </c>
      <c r="K54" s="2797"/>
      <c r="L54" s="2512"/>
    </row>
    <row r="55" spans="1:12" ht="66" customHeight="1">
      <c r="A55" s="2788" t="s">
        <v>243</v>
      </c>
      <c r="B55" s="2788" t="s">
        <v>1053</v>
      </c>
      <c r="C55" s="2788" t="s">
        <v>5</v>
      </c>
      <c r="D55" s="2788" t="s">
        <v>56</v>
      </c>
      <c r="E55" s="2788" t="s">
        <v>2934</v>
      </c>
      <c r="F55" s="2766" t="s">
        <v>114</v>
      </c>
      <c r="G55" s="2767"/>
      <c r="H55" s="2766" t="s">
        <v>209</v>
      </c>
      <c r="I55" s="2767"/>
      <c r="J55" s="2766" t="s">
        <v>1055</v>
      </c>
      <c r="K55" s="2767"/>
      <c r="L55" s="2788" t="s">
        <v>12</v>
      </c>
    </row>
    <row r="56" spans="1:12" ht="15.75">
      <c r="A56" s="2789"/>
      <c r="B56" s="2798"/>
      <c r="C56" s="2789"/>
      <c r="D56" s="2789"/>
      <c r="E56" s="2789"/>
      <c r="F56" s="2521" t="s">
        <v>28</v>
      </c>
      <c r="G56" s="2521" t="s">
        <v>15</v>
      </c>
      <c r="H56" s="2521" t="s">
        <v>28</v>
      </c>
      <c r="I56" s="2521" t="s">
        <v>15</v>
      </c>
      <c r="J56" s="2521" t="s">
        <v>28</v>
      </c>
      <c r="K56" s="2521" t="s">
        <v>15</v>
      </c>
      <c r="L56" s="2789"/>
    </row>
    <row r="57" spans="1:12" ht="15.75">
      <c r="A57" s="2522">
        <v>1</v>
      </c>
      <c r="B57" s="2530">
        <v>2</v>
      </c>
      <c r="C57" s="2522">
        <v>3</v>
      </c>
      <c r="D57" s="2522">
        <v>4</v>
      </c>
      <c r="E57" s="2522">
        <v>5</v>
      </c>
      <c r="F57" s="2522">
        <v>6</v>
      </c>
      <c r="G57" s="2522">
        <v>7</v>
      </c>
      <c r="H57" s="2522">
        <v>8</v>
      </c>
      <c r="I57" s="2522">
        <v>9</v>
      </c>
      <c r="J57" s="2522">
        <v>10</v>
      </c>
      <c r="K57" s="2522">
        <v>11</v>
      </c>
      <c r="L57" s="2522">
        <v>12</v>
      </c>
    </row>
    <row r="58" spans="1:12" ht="15.75">
      <c r="A58" s="2514">
        <v>1</v>
      </c>
      <c r="B58" s="2528" t="s">
        <v>1313</v>
      </c>
      <c r="C58" s="2514" t="s">
        <v>1314</v>
      </c>
      <c r="D58" s="2515">
        <v>0.38</v>
      </c>
      <c r="E58" s="2515">
        <v>0.74</v>
      </c>
      <c r="F58" s="2515">
        <v>0.38</v>
      </c>
      <c r="G58" s="2515">
        <v>0.74</v>
      </c>
      <c r="H58" s="2523">
        <v>0</v>
      </c>
      <c r="I58" s="2515">
        <v>0</v>
      </c>
      <c r="J58" s="2515">
        <v>0.38</v>
      </c>
      <c r="K58" s="2524">
        <v>0.74</v>
      </c>
      <c r="L58" s="2835" t="s">
        <v>21</v>
      </c>
    </row>
    <row r="59" spans="1:12" ht="31.5">
      <c r="A59" s="2514">
        <v>2</v>
      </c>
      <c r="B59" s="2528" t="s">
        <v>2937</v>
      </c>
      <c r="C59" s="2514" t="s">
        <v>17</v>
      </c>
      <c r="D59" s="2515">
        <v>2.73</v>
      </c>
      <c r="E59" s="2515">
        <v>19.309999999999999</v>
      </c>
      <c r="F59" s="2515">
        <v>2.73</v>
      </c>
      <c r="G59" s="2515">
        <v>19.29</v>
      </c>
      <c r="H59" s="2515">
        <v>0</v>
      </c>
      <c r="I59" s="2515">
        <v>0</v>
      </c>
      <c r="J59" s="2515">
        <v>2.73</v>
      </c>
      <c r="K59" s="2524">
        <v>19.29</v>
      </c>
      <c r="L59" s="2836"/>
    </row>
    <row r="60" spans="1:12" ht="15.75">
      <c r="A60" s="2514">
        <v>3</v>
      </c>
      <c r="B60" s="2528" t="s">
        <v>1317</v>
      </c>
      <c r="C60" s="2514" t="s">
        <v>17</v>
      </c>
      <c r="D60" s="2515">
        <v>2.73</v>
      </c>
      <c r="E60" s="2515">
        <v>56.93</v>
      </c>
      <c r="F60" s="2515">
        <v>2.73</v>
      </c>
      <c r="G60" s="2515">
        <v>26.43</v>
      </c>
      <c r="H60" s="2515">
        <v>0</v>
      </c>
      <c r="I60" s="2515">
        <v>27.99</v>
      </c>
      <c r="J60" s="2515">
        <v>2.73</v>
      </c>
      <c r="K60" s="2524">
        <v>54.42</v>
      </c>
      <c r="L60" s="2836"/>
    </row>
    <row r="61" spans="1:12" ht="15.75">
      <c r="A61" s="2514">
        <v>4</v>
      </c>
      <c r="B61" s="2528" t="s">
        <v>1225</v>
      </c>
      <c r="C61" s="2514" t="s">
        <v>17</v>
      </c>
      <c r="D61" s="2515">
        <v>2.73</v>
      </c>
      <c r="E61" s="2515">
        <v>97.84</v>
      </c>
      <c r="F61" s="2515">
        <v>2.73</v>
      </c>
      <c r="G61" s="2515">
        <v>44.11</v>
      </c>
      <c r="H61" s="2525">
        <v>0</v>
      </c>
      <c r="I61" s="2515">
        <v>48.44</v>
      </c>
      <c r="J61" s="2515">
        <v>2.73</v>
      </c>
      <c r="K61" s="2524">
        <v>92.55</v>
      </c>
      <c r="L61" s="2836"/>
    </row>
    <row r="62" spans="1:12" ht="15.75">
      <c r="A62" s="2514">
        <v>5</v>
      </c>
      <c r="B62" s="2528" t="s">
        <v>168</v>
      </c>
      <c r="C62" s="2514" t="s">
        <v>17</v>
      </c>
      <c r="D62" s="2515">
        <v>2.73</v>
      </c>
      <c r="E62" s="2515">
        <v>121</v>
      </c>
      <c r="F62" s="2515">
        <v>0.75</v>
      </c>
      <c r="G62" s="2515">
        <v>0</v>
      </c>
      <c r="H62" s="2525">
        <v>0.8</v>
      </c>
      <c r="I62" s="2515">
        <v>0</v>
      </c>
      <c r="J62" s="2515">
        <v>1.55</v>
      </c>
      <c r="K62" s="2524">
        <v>0</v>
      </c>
      <c r="L62" s="2836"/>
    </row>
    <row r="63" spans="1:12" ht="15.75">
      <c r="A63" s="2514">
        <v>6</v>
      </c>
      <c r="B63" s="2528" t="s">
        <v>1318</v>
      </c>
      <c r="C63" s="2514" t="s">
        <v>17</v>
      </c>
      <c r="D63" s="2515">
        <v>2.73</v>
      </c>
      <c r="E63" s="2515">
        <v>421.31</v>
      </c>
      <c r="F63" s="2515">
        <v>0</v>
      </c>
      <c r="G63" s="2515">
        <v>0</v>
      </c>
      <c r="H63" s="2515">
        <v>0.5</v>
      </c>
      <c r="I63" s="2515">
        <v>0</v>
      </c>
      <c r="J63" s="2515">
        <v>0.5</v>
      </c>
      <c r="K63" s="2524">
        <v>0</v>
      </c>
      <c r="L63" s="2836"/>
    </row>
    <row r="64" spans="1:12" ht="15.75">
      <c r="A64" s="2514">
        <v>7</v>
      </c>
      <c r="B64" s="2528" t="s">
        <v>1319</v>
      </c>
      <c r="C64" s="2514" t="s">
        <v>167</v>
      </c>
      <c r="D64" s="2515">
        <v>4335.5</v>
      </c>
      <c r="E64" s="2515">
        <v>118.45</v>
      </c>
      <c r="F64" s="2515">
        <v>700</v>
      </c>
      <c r="G64" s="2515">
        <v>0</v>
      </c>
      <c r="H64" s="2515">
        <v>1700</v>
      </c>
      <c r="I64" s="2515">
        <v>8.43</v>
      </c>
      <c r="J64" s="2515">
        <v>2400</v>
      </c>
      <c r="K64" s="2524">
        <v>8.43</v>
      </c>
      <c r="L64" s="2836"/>
    </row>
    <row r="65" spans="1:12" ht="15.75">
      <c r="A65" s="2514">
        <v>8</v>
      </c>
      <c r="B65" s="2528" t="s">
        <v>1073</v>
      </c>
      <c r="C65" s="2514" t="s">
        <v>17</v>
      </c>
      <c r="D65" s="2515">
        <v>2.73</v>
      </c>
      <c r="E65" s="2515">
        <v>71.290000000000006</v>
      </c>
      <c r="F65" s="2515">
        <v>0</v>
      </c>
      <c r="G65" s="2515">
        <v>0</v>
      </c>
      <c r="H65" s="2515">
        <v>0</v>
      </c>
      <c r="I65" s="2515">
        <v>0</v>
      </c>
      <c r="J65" s="2515">
        <v>0</v>
      </c>
      <c r="K65" s="2524">
        <v>0</v>
      </c>
      <c r="L65" s="2836"/>
    </row>
    <row r="66" spans="1:12" ht="15.75">
      <c r="A66" s="2514">
        <v>9</v>
      </c>
      <c r="B66" s="2528" t="s">
        <v>522</v>
      </c>
      <c r="C66" s="2514" t="s">
        <v>162</v>
      </c>
      <c r="D66" s="2515">
        <v>8</v>
      </c>
      <c r="E66" s="2515">
        <v>57.86</v>
      </c>
      <c r="F66" s="2515">
        <v>6</v>
      </c>
      <c r="G66" s="2515">
        <v>0</v>
      </c>
      <c r="H66" s="2515">
        <v>0</v>
      </c>
      <c r="I66" s="2515">
        <v>29.21</v>
      </c>
      <c r="J66" s="2515">
        <v>6</v>
      </c>
      <c r="K66" s="2524">
        <v>29.21</v>
      </c>
      <c r="L66" s="2836"/>
    </row>
    <row r="67" spans="1:12" ht="15.75">
      <c r="A67" s="2514">
        <v>10</v>
      </c>
      <c r="B67" s="2528" t="s">
        <v>1320</v>
      </c>
      <c r="C67" s="2514" t="s">
        <v>162</v>
      </c>
      <c r="D67" s="2515">
        <v>2</v>
      </c>
      <c r="E67" s="2515">
        <v>8.32</v>
      </c>
      <c r="F67" s="2515">
        <v>0</v>
      </c>
      <c r="G67" s="2515">
        <v>0</v>
      </c>
      <c r="H67" s="2515">
        <v>0</v>
      </c>
      <c r="I67" s="2515">
        <v>0</v>
      </c>
      <c r="J67" s="2515">
        <v>0</v>
      </c>
      <c r="K67" s="2524">
        <v>0</v>
      </c>
      <c r="L67" s="2837"/>
    </row>
    <row r="68" spans="1:12" ht="15.75">
      <c r="A68" s="2514"/>
      <c r="B68" s="2531" t="s">
        <v>2938</v>
      </c>
      <c r="C68" s="2516"/>
      <c r="D68" s="2516"/>
      <c r="E68" s="2517">
        <v>973.05</v>
      </c>
      <c r="F68" s="2518">
        <v>0.4415</v>
      </c>
      <c r="G68" s="2527">
        <v>96.45</v>
      </c>
      <c r="H68" s="2517"/>
      <c r="I68" s="2526">
        <v>114.07</v>
      </c>
      <c r="J68" s="2518">
        <v>0.4415</v>
      </c>
      <c r="K68" s="2526">
        <v>204.64000000000001</v>
      </c>
      <c r="L68" s="2516"/>
    </row>
    <row r="70" spans="1:12" ht="18">
      <c r="A70" s="2772" t="s">
        <v>2935</v>
      </c>
      <c r="B70" s="2773"/>
      <c r="C70" s="2773"/>
      <c r="D70" s="2773"/>
      <c r="E70" s="2773"/>
      <c r="F70" s="2773"/>
      <c r="G70" s="2773"/>
      <c r="H70" s="2773"/>
      <c r="I70" s="2773"/>
      <c r="J70" s="2773"/>
      <c r="K70" s="2773"/>
      <c r="L70" s="2773"/>
    </row>
    <row r="71" spans="1:12" ht="18">
      <c r="A71" s="2533"/>
      <c r="B71" s="2532"/>
      <c r="C71" s="2532"/>
      <c r="D71" s="2532"/>
      <c r="E71" s="2532"/>
      <c r="F71" s="2532"/>
      <c r="G71" s="2532"/>
      <c r="H71" s="2532"/>
      <c r="I71" s="2532"/>
      <c r="J71" s="2532"/>
      <c r="K71" s="2532"/>
      <c r="L71" s="2532"/>
    </row>
    <row r="72" spans="1:12" ht="34.5" customHeight="1">
      <c r="A72" s="2774" t="s">
        <v>2927</v>
      </c>
      <c r="B72" s="2775"/>
      <c r="C72" s="2535" t="s">
        <v>175</v>
      </c>
      <c r="D72" s="2776" t="s">
        <v>2939</v>
      </c>
      <c r="E72" s="2777"/>
      <c r="F72" s="2777"/>
      <c r="G72" s="2777"/>
      <c r="H72" s="2777"/>
      <c r="I72" s="2777"/>
      <c r="J72" s="2777"/>
      <c r="K72" s="2777"/>
      <c r="L72" s="2777"/>
    </row>
    <row r="73" spans="1:12" ht="16.5">
      <c r="A73" s="2551" t="s">
        <v>7</v>
      </c>
      <c r="B73" s="2551"/>
      <c r="C73" s="2535" t="s">
        <v>175</v>
      </c>
      <c r="D73" s="2541" t="s">
        <v>1380</v>
      </c>
      <c r="E73" s="2541"/>
      <c r="F73" s="2541"/>
      <c r="G73" s="2541"/>
      <c r="H73" s="2541"/>
      <c r="I73" s="2541"/>
      <c r="J73" s="2541"/>
      <c r="K73" s="2541"/>
      <c r="L73" s="2534"/>
    </row>
    <row r="74" spans="1:12" ht="16.5">
      <c r="A74" s="2551" t="s">
        <v>113</v>
      </c>
      <c r="B74" s="2551"/>
      <c r="C74" s="2535" t="s">
        <v>175</v>
      </c>
      <c r="D74" s="2541" t="s">
        <v>1381</v>
      </c>
      <c r="E74" s="2541"/>
      <c r="F74" s="2541"/>
      <c r="G74" s="2541"/>
      <c r="H74" s="2541"/>
      <c r="I74" s="2541"/>
      <c r="J74" s="2532"/>
      <c r="K74" s="2532"/>
      <c r="L74" s="2534"/>
    </row>
    <row r="75" spans="1:12" ht="16.5">
      <c r="A75" s="2551"/>
      <c r="B75" s="2551"/>
      <c r="C75" s="2535"/>
      <c r="D75" s="2541"/>
      <c r="E75" s="2541"/>
      <c r="F75" s="2541"/>
      <c r="G75" s="2541"/>
      <c r="H75" s="2541"/>
      <c r="I75" s="2541"/>
      <c r="J75" s="2778" t="s">
        <v>1312</v>
      </c>
      <c r="K75" s="2779"/>
      <c r="L75" s="2534"/>
    </row>
    <row r="76" spans="1:12" ht="50.25" customHeight="1">
      <c r="A76" s="2780" t="s">
        <v>243</v>
      </c>
      <c r="B76" s="2780" t="s">
        <v>1053</v>
      </c>
      <c r="C76" s="2768" t="s">
        <v>5</v>
      </c>
      <c r="D76" s="2780" t="s">
        <v>56</v>
      </c>
      <c r="E76" s="2780" t="s">
        <v>1054</v>
      </c>
      <c r="F76" s="2781" t="s">
        <v>114</v>
      </c>
      <c r="G76" s="2782"/>
      <c r="H76" s="2783" t="s">
        <v>209</v>
      </c>
      <c r="I76" s="2782"/>
      <c r="J76" s="2783" t="s">
        <v>1055</v>
      </c>
      <c r="K76" s="2782"/>
      <c r="L76" s="2768" t="s">
        <v>12</v>
      </c>
    </row>
    <row r="77" spans="1:12" ht="15.75">
      <c r="A77" s="2769"/>
      <c r="B77" s="2769"/>
      <c r="C77" s="2769"/>
      <c r="D77" s="2769"/>
      <c r="E77" s="2769"/>
      <c r="F77" s="2542" t="s">
        <v>28</v>
      </c>
      <c r="G77" s="2542" t="s">
        <v>15</v>
      </c>
      <c r="H77" s="2542" t="s">
        <v>28</v>
      </c>
      <c r="I77" s="2542" t="s">
        <v>15</v>
      </c>
      <c r="J77" s="2542" t="s">
        <v>28</v>
      </c>
      <c r="K77" s="2542" t="s">
        <v>15</v>
      </c>
      <c r="L77" s="2769"/>
    </row>
    <row r="78" spans="1:12" ht="15.75">
      <c r="A78" s="2543">
        <v>1</v>
      </c>
      <c r="B78" s="2543">
        <v>2</v>
      </c>
      <c r="C78" s="2543">
        <v>3</v>
      </c>
      <c r="D78" s="2543">
        <v>4</v>
      </c>
      <c r="E78" s="2543">
        <v>5</v>
      </c>
      <c r="F78" s="2543">
        <v>6</v>
      </c>
      <c r="G78" s="2543">
        <v>7</v>
      </c>
      <c r="H78" s="2543">
        <v>8</v>
      </c>
      <c r="I78" s="2543">
        <v>9</v>
      </c>
      <c r="J78" s="2543">
        <v>10</v>
      </c>
      <c r="K78" s="2543">
        <v>11</v>
      </c>
      <c r="L78" s="2543">
        <v>12</v>
      </c>
    </row>
    <row r="79" spans="1:12" ht="15.75">
      <c r="A79" s="2536">
        <v>1</v>
      </c>
      <c r="B79" s="2544" t="s">
        <v>1318</v>
      </c>
      <c r="C79" s="2536" t="s">
        <v>92</v>
      </c>
      <c r="D79" s="2538">
        <v>120</v>
      </c>
      <c r="E79" s="2538">
        <v>7.87</v>
      </c>
      <c r="F79" s="2538">
        <v>120</v>
      </c>
      <c r="G79" s="2538">
        <v>7.87</v>
      </c>
      <c r="H79" s="2545"/>
      <c r="I79" s="2538"/>
      <c r="J79" s="2538">
        <v>120</v>
      </c>
      <c r="K79" s="2546">
        <v>7.87</v>
      </c>
      <c r="L79" s="2770" t="s">
        <v>131</v>
      </c>
    </row>
    <row r="80" spans="1:12" ht="15.75">
      <c r="A80" s="2536">
        <v>2</v>
      </c>
      <c r="B80" s="2544" t="s">
        <v>1062</v>
      </c>
      <c r="C80" s="2536" t="s">
        <v>92</v>
      </c>
      <c r="D80" s="2538">
        <v>120</v>
      </c>
      <c r="E80" s="2538">
        <v>0.69</v>
      </c>
      <c r="F80" s="2538">
        <v>120</v>
      </c>
      <c r="G80" s="2538">
        <v>0.69</v>
      </c>
      <c r="H80" s="2538"/>
      <c r="I80" s="2538"/>
      <c r="J80" s="2538">
        <v>120</v>
      </c>
      <c r="K80" s="2546">
        <v>0.69</v>
      </c>
      <c r="L80" s="2771"/>
    </row>
    <row r="81" spans="1:12" ht="15.75">
      <c r="A81" s="2536">
        <v>3</v>
      </c>
      <c r="B81" s="2544" t="s">
        <v>1064</v>
      </c>
      <c r="C81" s="2536" t="s">
        <v>92</v>
      </c>
      <c r="D81" s="2538">
        <v>120</v>
      </c>
      <c r="E81" s="2538">
        <v>0.3</v>
      </c>
      <c r="F81" s="2538">
        <v>120</v>
      </c>
      <c r="G81" s="2538">
        <v>0.3</v>
      </c>
      <c r="H81" s="2538"/>
      <c r="I81" s="2538"/>
      <c r="J81" s="2538">
        <v>120</v>
      </c>
      <c r="K81" s="2546">
        <v>0.3</v>
      </c>
      <c r="L81" s="2771"/>
    </row>
    <row r="82" spans="1:12" ht="15.75">
      <c r="A82" s="2536">
        <v>4</v>
      </c>
      <c r="B82" s="2544" t="s">
        <v>1293</v>
      </c>
      <c r="C82" s="2536" t="s">
        <v>92</v>
      </c>
      <c r="D82" s="2538">
        <v>120</v>
      </c>
      <c r="E82" s="2538">
        <v>1.55</v>
      </c>
      <c r="F82" s="2538">
        <v>120</v>
      </c>
      <c r="G82" s="2538">
        <v>1.55</v>
      </c>
      <c r="H82" s="2547"/>
      <c r="I82" s="2538"/>
      <c r="J82" s="2538">
        <v>120</v>
      </c>
      <c r="K82" s="2546">
        <v>1.55</v>
      </c>
      <c r="L82" s="2771"/>
    </row>
    <row r="83" spans="1:12" ht="15.75">
      <c r="A83" s="2536">
        <v>5</v>
      </c>
      <c r="B83" s="2537" t="s">
        <v>2940</v>
      </c>
      <c r="C83" s="2536" t="s">
        <v>92</v>
      </c>
      <c r="D83" s="2538">
        <v>120</v>
      </c>
      <c r="E83" s="2538">
        <v>0.65</v>
      </c>
      <c r="F83" s="2538">
        <v>120</v>
      </c>
      <c r="G83" s="2538">
        <v>0.65</v>
      </c>
      <c r="H83" s="2547"/>
      <c r="I83" s="2538"/>
      <c r="J83" s="2538">
        <v>120</v>
      </c>
      <c r="K83" s="2546">
        <v>0.65</v>
      </c>
      <c r="L83" s="2769"/>
    </row>
    <row r="84" spans="1:12" ht="15.75">
      <c r="A84" s="2536"/>
      <c r="B84" s="2552" t="s">
        <v>2938</v>
      </c>
      <c r="C84" s="2539"/>
      <c r="D84" s="2539"/>
      <c r="E84" s="2548">
        <v>11.060000000000002</v>
      </c>
      <c r="F84" s="2549">
        <v>1</v>
      </c>
      <c r="G84" s="2550">
        <v>11.060000000000002</v>
      </c>
      <c r="H84" s="2540"/>
      <c r="I84" s="2540"/>
      <c r="J84" s="2549">
        <v>1</v>
      </c>
      <c r="K84" s="2548">
        <v>11.060000000000002</v>
      </c>
      <c r="L84" s="2539"/>
    </row>
    <row r="86" spans="1:12" ht="18">
      <c r="A86" s="2753" t="s">
        <v>2935</v>
      </c>
      <c r="B86" s="2754"/>
      <c r="C86" s="2754"/>
      <c r="D86" s="2754"/>
      <c r="E86" s="2754"/>
      <c r="F86" s="2754"/>
      <c r="G86" s="2754"/>
      <c r="H86" s="2754"/>
      <c r="I86" s="2754"/>
      <c r="J86" s="2754"/>
      <c r="K86" s="2754"/>
      <c r="L86" s="2754"/>
    </row>
    <row r="87" spans="1:12" ht="36" customHeight="1">
      <c r="A87" s="2755" t="s">
        <v>2927</v>
      </c>
      <c r="B87" s="2756"/>
      <c r="C87" s="2571" t="s">
        <v>175</v>
      </c>
      <c r="D87" s="2757" t="s">
        <v>2941</v>
      </c>
      <c r="E87" s="2758"/>
      <c r="F87" s="2758"/>
      <c r="G87" s="2758"/>
      <c r="H87" s="2758"/>
      <c r="I87" s="2758"/>
      <c r="J87" s="2758"/>
      <c r="K87" s="2758"/>
      <c r="L87" s="2758"/>
    </row>
    <row r="88" spans="1:12" ht="15.75">
      <c r="A88" s="2573" t="s">
        <v>7</v>
      </c>
      <c r="B88" s="2573"/>
      <c r="C88" s="2555" t="s">
        <v>175</v>
      </c>
      <c r="D88" s="2563" t="s">
        <v>1380</v>
      </c>
      <c r="E88" s="2563"/>
      <c r="F88" s="2563"/>
      <c r="G88" s="2563"/>
      <c r="H88" s="2563"/>
      <c r="I88" s="2563"/>
      <c r="J88" s="2563"/>
      <c r="K88" s="2563"/>
      <c r="L88" s="2554"/>
    </row>
    <row r="89" spans="1:12" ht="15.75">
      <c r="A89" s="2573" t="s">
        <v>113</v>
      </c>
      <c r="B89" s="2573"/>
      <c r="C89" s="2555" t="s">
        <v>175</v>
      </c>
      <c r="D89" s="2563" t="s">
        <v>1381</v>
      </c>
      <c r="E89" s="2563"/>
      <c r="F89" s="2563"/>
      <c r="G89" s="2563"/>
      <c r="H89" s="2563"/>
      <c r="I89" s="2563"/>
      <c r="J89" s="2553"/>
      <c r="K89" s="2553"/>
      <c r="L89" s="2554"/>
    </row>
    <row r="90" spans="1:12" ht="15.75">
      <c r="A90" s="2573"/>
      <c r="B90" s="2573"/>
      <c r="C90" s="2555"/>
      <c r="D90" s="2563"/>
      <c r="E90" s="2563"/>
      <c r="F90" s="2563"/>
      <c r="G90" s="2563"/>
      <c r="H90" s="2563"/>
      <c r="I90" s="2563"/>
      <c r="J90" s="2759" t="s">
        <v>1312</v>
      </c>
      <c r="K90" s="2760"/>
      <c r="L90" s="2554"/>
    </row>
    <row r="91" spans="1:12" ht="63.75" customHeight="1">
      <c r="A91" s="2761" t="s">
        <v>243</v>
      </c>
      <c r="B91" s="2749" t="s">
        <v>1053</v>
      </c>
      <c r="C91" s="2749" t="s">
        <v>5</v>
      </c>
      <c r="D91" s="2761" t="s">
        <v>56</v>
      </c>
      <c r="E91" s="2761" t="s">
        <v>1054</v>
      </c>
      <c r="F91" s="2763" t="s">
        <v>114</v>
      </c>
      <c r="G91" s="2764"/>
      <c r="H91" s="2765" t="s">
        <v>209</v>
      </c>
      <c r="I91" s="2764"/>
      <c r="J91" s="2765" t="s">
        <v>1055</v>
      </c>
      <c r="K91" s="2764"/>
      <c r="L91" s="2749" t="s">
        <v>12</v>
      </c>
    </row>
    <row r="92" spans="1:12" ht="15.75">
      <c r="A92" s="2750"/>
      <c r="B92" s="2762"/>
      <c r="C92" s="2750"/>
      <c r="D92" s="2750"/>
      <c r="E92" s="2750"/>
      <c r="F92" s="2564" t="s">
        <v>28</v>
      </c>
      <c r="G92" s="2564" t="s">
        <v>15</v>
      </c>
      <c r="H92" s="2564" t="s">
        <v>28</v>
      </c>
      <c r="I92" s="2564" t="s">
        <v>15</v>
      </c>
      <c r="J92" s="2564" t="s">
        <v>28</v>
      </c>
      <c r="K92" s="2564" t="s">
        <v>15</v>
      </c>
      <c r="L92" s="2750"/>
    </row>
    <row r="93" spans="1:12" ht="15.75">
      <c r="A93" s="2565">
        <v>1</v>
      </c>
      <c r="B93" s="2565">
        <v>2</v>
      </c>
      <c r="C93" s="2565">
        <v>3</v>
      </c>
      <c r="D93" s="2565">
        <v>4</v>
      </c>
      <c r="E93" s="2565">
        <v>5</v>
      </c>
      <c r="F93" s="2565">
        <v>6</v>
      </c>
      <c r="G93" s="2565">
        <v>7</v>
      </c>
      <c r="H93" s="2565">
        <v>8</v>
      </c>
      <c r="I93" s="2565">
        <v>9</v>
      </c>
      <c r="J93" s="2565">
        <v>10</v>
      </c>
      <c r="K93" s="2565">
        <v>11</v>
      </c>
      <c r="L93" s="2565">
        <v>12</v>
      </c>
    </row>
    <row r="94" spans="1:12" ht="15.75">
      <c r="A94" s="2556">
        <v>1</v>
      </c>
      <c r="B94" s="2566" t="s">
        <v>1318</v>
      </c>
      <c r="C94" s="2556" t="s">
        <v>92</v>
      </c>
      <c r="D94" s="2558">
        <v>119.5</v>
      </c>
      <c r="E94" s="2558">
        <v>8.2799999999999994</v>
      </c>
      <c r="F94" s="2558">
        <v>119.5</v>
      </c>
      <c r="G94" s="2558">
        <v>0</v>
      </c>
      <c r="H94" s="2567">
        <v>0</v>
      </c>
      <c r="I94" s="2558">
        <v>8.2799999999999994</v>
      </c>
      <c r="J94" s="2558">
        <v>119.5</v>
      </c>
      <c r="K94" s="2568">
        <v>8.2799999999999994</v>
      </c>
      <c r="L94" s="2751" t="s">
        <v>131</v>
      </c>
    </row>
    <row r="95" spans="1:12" ht="15.75">
      <c r="A95" s="2556">
        <v>2</v>
      </c>
      <c r="B95" s="2566" t="s">
        <v>1062</v>
      </c>
      <c r="C95" s="2556" t="s">
        <v>92</v>
      </c>
      <c r="D95" s="2558">
        <v>119.5</v>
      </c>
      <c r="E95" s="2558">
        <v>0.72</v>
      </c>
      <c r="F95" s="2558">
        <v>0</v>
      </c>
      <c r="G95" s="2558">
        <v>0</v>
      </c>
      <c r="H95" s="2558">
        <v>119.5</v>
      </c>
      <c r="I95" s="2558">
        <v>0.72</v>
      </c>
      <c r="J95" s="2558">
        <v>119.5</v>
      </c>
      <c r="K95" s="2568">
        <v>0.72</v>
      </c>
      <c r="L95" s="2752"/>
    </row>
    <row r="96" spans="1:12" ht="15.75">
      <c r="A96" s="2556">
        <v>3</v>
      </c>
      <c r="B96" s="2566" t="s">
        <v>1064</v>
      </c>
      <c r="C96" s="2556" t="s">
        <v>92</v>
      </c>
      <c r="D96" s="2558">
        <v>119.5</v>
      </c>
      <c r="E96" s="2558">
        <v>0.32</v>
      </c>
      <c r="F96" s="2558">
        <v>0</v>
      </c>
      <c r="G96" s="2558">
        <v>0</v>
      </c>
      <c r="H96" s="2558">
        <v>119.5</v>
      </c>
      <c r="I96" s="2558">
        <v>0.32</v>
      </c>
      <c r="J96" s="2558">
        <v>119.5</v>
      </c>
      <c r="K96" s="2568">
        <v>0.32</v>
      </c>
      <c r="L96" s="2752"/>
    </row>
    <row r="97" spans="1:12" ht="15.75">
      <c r="A97" s="2556">
        <v>4</v>
      </c>
      <c r="B97" s="2566" t="s">
        <v>1293</v>
      </c>
      <c r="C97" s="2556" t="s">
        <v>92</v>
      </c>
      <c r="D97" s="2558">
        <v>119.5</v>
      </c>
      <c r="E97" s="2558">
        <v>1.63</v>
      </c>
      <c r="F97" s="2558">
        <v>0</v>
      </c>
      <c r="G97" s="2558">
        <v>0</v>
      </c>
      <c r="H97" s="2558">
        <v>119.5</v>
      </c>
      <c r="I97" s="2558">
        <v>1.63</v>
      </c>
      <c r="J97" s="2558">
        <v>119.5</v>
      </c>
      <c r="K97" s="2568">
        <v>1.63</v>
      </c>
      <c r="L97" s="2752"/>
    </row>
    <row r="98" spans="1:12" ht="15.75">
      <c r="A98" s="2556">
        <v>5</v>
      </c>
      <c r="B98" s="2557" t="s">
        <v>2940</v>
      </c>
      <c r="C98" s="2556" t="s">
        <v>92</v>
      </c>
      <c r="D98" s="2558">
        <v>119.5</v>
      </c>
      <c r="E98" s="2558">
        <v>0.68</v>
      </c>
      <c r="F98" s="2558">
        <v>0</v>
      </c>
      <c r="G98" s="2558">
        <v>0</v>
      </c>
      <c r="H98" s="2558">
        <v>119.5</v>
      </c>
      <c r="I98" s="2558">
        <v>0.68</v>
      </c>
      <c r="J98" s="2558">
        <v>119.5</v>
      </c>
      <c r="K98" s="2568">
        <v>0.68</v>
      </c>
      <c r="L98" s="2750"/>
    </row>
    <row r="99" spans="1:12" ht="15.75">
      <c r="A99" s="2556"/>
      <c r="B99" s="2572" t="s">
        <v>2942</v>
      </c>
      <c r="C99" s="2559"/>
      <c r="D99" s="2559"/>
      <c r="E99" s="2569">
        <v>11.629999999999999</v>
      </c>
      <c r="F99" s="2562"/>
      <c r="G99" s="2560"/>
      <c r="H99" s="2561"/>
      <c r="I99" s="2569">
        <v>11.629999999999999</v>
      </c>
      <c r="J99" s="2570">
        <v>1</v>
      </c>
      <c r="K99" s="2569">
        <v>11.629999999999999</v>
      </c>
      <c r="L99" s="2559"/>
    </row>
    <row r="102" spans="1:12" ht="18.75">
      <c r="A102" s="2838" t="s">
        <v>2935</v>
      </c>
      <c r="B102" s="2838"/>
      <c r="C102" s="2838"/>
      <c r="D102" s="2838"/>
      <c r="E102" s="2838"/>
      <c r="F102" s="2838"/>
      <c r="G102" s="2838"/>
      <c r="H102" s="2838"/>
      <c r="I102" s="2838"/>
      <c r="J102" s="2838"/>
      <c r="K102" s="2838"/>
      <c r="L102" s="2594"/>
    </row>
    <row r="103" spans="1:12" ht="16.5">
      <c r="A103" s="2578"/>
      <c r="B103" s="2578"/>
      <c r="C103" s="2578"/>
      <c r="D103" s="2578"/>
      <c r="E103" s="2578"/>
      <c r="F103" s="2578"/>
      <c r="G103" s="2578"/>
      <c r="H103" s="2578"/>
      <c r="I103" s="2578"/>
      <c r="J103" s="2578"/>
      <c r="K103" s="2578"/>
      <c r="L103" s="2578"/>
    </row>
    <row r="104" spans="1:12" ht="34.5" customHeight="1">
      <c r="A104" s="2743" t="s">
        <v>2927</v>
      </c>
      <c r="B104" s="2744"/>
      <c r="C104" s="2596" t="s">
        <v>175</v>
      </c>
      <c r="D104" s="2738" t="s">
        <v>2943</v>
      </c>
      <c r="E104" s="2738"/>
      <c r="F104" s="2738"/>
      <c r="G104" s="2738"/>
      <c r="H104" s="2738"/>
      <c r="I104" s="2738"/>
      <c r="J104" s="2738"/>
      <c r="K104" s="2738"/>
      <c r="L104" s="2738"/>
    </row>
    <row r="105" spans="1:12" ht="16.5">
      <c r="A105" s="2745" t="s">
        <v>916</v>
      </c>
      <c r="B105" s="2746"/>
      <c r="C105" s="2578" t="s">
        <v>175</v>
      </c>
      <c r="D105" s="2579" t="s">
        <v>1383</v>
      </c>
      <c r="E105" s="2574"/>
      <c r="F105" s="2580"/>
      <c r="G105" s="2580"/>
      <c r="H105" s="2580"/>
      <c r="I105" s="2580"/>
      <c r="J105" s="2580"/>
      <c r="K105" s="2580"/>
      <c r="L105" s="2579"/>
    </row>
    <row r="106" spans="1:12" ht="16.5">
      <c r="A106" s="2745" t="s">
        <v>185</v>
      </c>
      <c r="B106" s="2745"/>
      <c r="C106" s="2578" t="s">
        <v>175</v>
      </c>
      <c r="D106" s="2579" t="s">
        <v>137</v>
      </c>
      <c r="E106" s="2579"/>
      <c r="F106" s="2577"/>
      <c r="G106" s="2577"/>
      <c r="H106" s="2577"/>
      <c r="I106" s="2577"/>
      <c r="J106" s="2574"/>
      <c r="K106" s="2574"/>
      <c r="L106" s="2577"/>
    </row>
    <row r="107" spans="1:12" ht="16.5">
      <c r="A107" s="2745" t="s">
        <v>7</v>
      </c>
      <c r="B107" s="2745"/>
      <c r="C107" s="2578" t="s">
        <v>175</v>
      </c>
      <c r="D107" s="2579" t="s">
        <v>1384</v>
      </c>
      <c r="E107" s="2579"/>
      <c r="F107" s="2577"/>
      <c r="G107" s="2577"/>
      <c r="H107" s="2577"/>
      <c r="I107" s="2577"/>
      <c r="J107" s="2581"/>
      <c r="K107" s="2581"/>
      <c r="L107" s="2577"/>
    </row>
    <row r="108" spans="1:12" ht="16.5">
      <c r="A108" s="2586" t="s">
        <v>113</v>
      </c>
      <c r="B108" s="2586"/>
      <c r="C108" s="2578" t="s">
        <v>175</v>
      </c>
      <c r="D108" s="2579" t="s">
        <v>1385</v>
      </c>
      <c r="E108" s="2579"/>
      <c r="F108" s="2577"/>
      <c r="G108" s="2577"/>
      <c r="H108" s="2577"/>
      <c r="I108" s="2577"/>
      <c r="J108" s="2581"/>
      <c r="K108" s="2581"/>
      <c r="L108" s="2577"/>
    </row>
    <row r="109" spans="1:12" ht="16.5">
      <c r="A109" s="2575"/>
      <c r="B109" s="2595"/>
      <c r="C109" s="2578"/>
      <c r="D109" s="2579"/>
      <c r="E109" s="2579"/>
      <c r="F109" s="2577"/>
      <c r="G109" s="2577"/>
      <c r="H109" s="2577"/>
      <c r="I109" s="2577"/>
      <c r="J109" s="2747" t="s">
        <v>150</v>
      </c>
      <c r="K109" s="2748"/>
      <c r="L109" s="2577"/>
    </row>
    <row r="110" spans="1:12" ht="64.5" customHeight="1">
      <c r="A110" s="2741" t="s">
        <v>243</v>
      </c>
      <c r="B110" s="2741" t="s">
        <v>1053</v>
      </c>
      <c r="C110" s="2741" t="s">
        <v>5</v>
      </c>
      <c r="D110" s="2741" t="s">
        <v>56</v>
      </c>
      <c r="E110" s="2741" t="s">
        <v>1054</v>
      </c>
      <c r="F110" s="2739" t="s">
        <v>114</v>
      </c>
      <c r="G110" s="2740"/>
      <c r="H110" s="2739" t="s">
        <v>209</v>
      </c>
      <c r="I110" s="2740"/>
      <c r="J110" s="2739" t="s">
        <v>1055</v>
      </c>
      <c r="K110" s="2740"/>
      <c r="L110" s="2741" t="s">
        <v>12</v>
      </c>
    </row>
    <row r="111" spans="1:12" ht="15.75">
      <c r="A111" s="2742"/>
      <c r="B111" s="2742"/>
      <c r="C111" s="2742"/>
      <c r="D111" s="2742"/>
      <c r="E111" s="2742"/>
      <c r="F111" s="2576" t="s">
        <v>28</v>
      </c>
      <c r="G111" s="2576" t="s">
        <v>15</v>
      </c>
      <c r="H111" s="2576" t="s">
        <v>28</v>
      </c>
      <c r="I111" s="2576" t="s">
        <v>15</v>
      </c>
      <c r="J111" s="2576" t="s">
        <v>28</v>
      </c>
      <c r="K111" s="2576" t="s">
        <v>15</v>
      </c>
      <c r="L111" s="2742"/>
    </row>
    <row r="112" spans="1:12" ht="16.5">
      <c r="A112" s="2583">
        <v>1</v>
      </c>
      <c r="B112" s="2583">
        <v>2</v>
      </c>
      <c r="C112" s="2583">
        <v>3</v>
      </c>
      <c r="D112" s="2583">
        <v>4</v>
      </c>
      <c r="E112" s="2583">
        <v>5</v>
      </c>
      <c r="F112" s="2583">
        <v>6</v>
      </c>
      <c r="G112" s="2583">
        <v>7</v>
      </c>
      <c r="H112" s="2583">
        <v>8</v>
      </c>
      <c r="I112" s="2583">
        <v>9</v>
      </c>
      <c r="J112" s="2583">
        <v>10</v>
      </c>
      <c r="K112" s="2583">
        <v>11</v>
      </c>
      <c r="L112" s="2583">
        <v>12</v>
      </c>
    </row>
    <row r="113" spans="1:12" ht="16.5">
      <c r="A113" s="2584">
        <v>1</v>
      </c>
      <c r="B113" s="2587" t="s">
        <v>1317</v>
      </c>
      <c r="C113" s="2584" t="s">
        <v>17</v>
      </c>
      <c r="D113" s="2588">
        <v>2</v>
      </c>
      <c r="E113" s="2584">
        <v>15.04</v>
      </c>
      <c r="F113" s="2588">
        <v>2</v>
      </c>
      <c r="G113" s="2588">
        <v>0</v>
      </c>
      <c r="H113" s="2588">
        <v>0</v>
      </c>
      <c r="I113" s="2588">
        <v>0</v>
      </c>
      <c r="J113" s="2588">
        <v>2</v>
      </c>
      <c r="K113" s="2588">
        <v>0</v>
      </c>
      <c r="L113" s="2726" t="s">
        <v>21</v>
      </c>
    </row>
    <row r="114" spans="1:12" ht="16.5">
      <c r="A114" s="2584">
        <v>2</v>
      </c>
      <c r="B114" s="2587" t="s">
        <v>1225</v>
      </c>
      <c r="C114" s="2584" t="s">
        <v>17</v>
      </c>
      <c r="D114" s="2588">
        <v>2</v>
      </c>
      <c r="E114" s="2584">
        <v>37.5</v>
      </c>
      <c r="F114" s="2588">
        <v>0.3</v>
      </c>
      <c r="G114" s="2588">
        <v>0</v>
      </c>
      <c r="H114" s="2588">
        <v>0</v>
      </c>
      <c r="I114" s="2588">
        <v>0</v>
      </c>
      <c r="J114" s="2588">
        <v>0.3</v>
      </c>
      <c r="K114" s="2588">
        <v>0</v>
      </c>
      <c r="L114" s="2727"/>
    </row>
    <row r="115" spans="1:12" ht="16.5">
      <c r="A115" s="2584">
        <v>3</v>
      </c>
      <c r="B115" s="2587" t="s">
        <v>1318</v>
      </c>
      <c r="C115" s="2584" t="s">
        <v>17</v>
      </c>
      <c r="D115" s="2588">
        <v>2</v>
      </c>
      <c r="E115" s="2584">
        <v>123</v>
      </c>
      <c r="F115" s="2588">
        <v>0</v>
      </c>
      <c r="G115" s="2588">
        <v>0</v>
      </c>
      <c r="H115" s="2588">
        <v>0</v>
      </c>
      <c r="I115" s="2588">
        <v>0</v>
      </c>
      <c r="J115" s="2588">
        <v>0</v>
      </c>
      <c r="K115" s="2588">
        <v>0</v>
      </c>
      <c r="L115" s="2728"/>
    </row>
    <row r="116" spans="1:12" ht="16.5">
      <c r="A116" s="2585"/>
      <c r="B116" s="2589" t="s">
        <v>2938</v>
      </c>
      <c r="C116" s="2590"/>
      <c r="D116" s="2590"/>
      <c r="E116" s="2582">
        <v>175.54</v>
      </c>
      <c r="F116" s="2591"/>
      <c r="G116" s="2590"/>
      <c r="H116" s="2592"/>
      <c r="I116" s="2590"/>
      <c r="J116" s="2593">
        <v>0.1177</v>
      </c>
      <c r="K116" s="2590"/>
      <c r="L116" s="2592"/>
    </row>
    <row r="118" spans="1:12" ht="20.25">
      <c r="A118" s="2731" t="s">
        <v>2935</v>
      </c>
      <c r="B118" s="2732"/>
      <c r="C118" s="2732"/>
      <c r="D118" s="2732"/>
      <c r="E118" s="2732"/>
      <c r="F118" s="2732"/>
      <c r="G118" s="2732"/>
      <c r="H118" s="2732"/>
      <c r="I118" s="2732"/>
      <c r="J118" s="2732"/>
      <c r="K118" s="2732"/>
      <c r="L118" s="2732"/>
    </row>
    <row r="119" spans="1:12" ht="16.5">
      <c r="A119" s="2600"/>
      <c r="B119" s="2600"/>
      <c r="C119" s="2600"/>
      <c r="D119" s="2600"/>
      <c r="E119" s="2600"/>
      <c r="F119" s="2600"/>
      <c r="G119" s="2600"/>
      <c r="H119" s="2600"/>
      <c r="I119" s="2600"/>
      <c r="J119" s="2600"/>
      <c r="K119" s="2599"/>
      <c r="L119" s="2599"/>
    </row>
    <row r="120" spans="1:12" ht="16.5">
      <c r="A120" s="2737" t="s">
        <v>2927</v>
      </c>
      <c r="B120" s="2737"/>
      <c r="C120" s="2613" t="s">
        <v>175</v>
      </c>
      <c r="D120" s="2733" t="s">
        <v>2944</v>
      </c>
      <c r="E120" s="2734"/>
      <c r="F120" s="2734"/>
      <c r="G120" s="2734"/>
      <c r="H120" s="2734"/>
      <c r="I120" s="2734"/>
      <c r="J120" s="2734"/>
      <c r="K120" s="2734"/>
      <c r="L120" s="2734"/>
    </row>
    <row r="121" spans="1:12" ht="16.5">
      <c r="A121" s="2717" t="s">
        <v>916</v>
      </c>
      <c r="B121" s="2717"/>
      <c r="C121" s="2600" t="s">
        <v>175</v>
      </c>
      <c r="D121" s="2602" t="s">
        <v>1383</v>
      </c>
      <c r="E121" s="2597"/>
      <c r="F121" s="2597"/>
      <c r="G121" s="2603"/>
      <c r="H121" s="2603"/>
      <c r="I121" s="2603"/>
      <c r="J121" s="2602"/>
      <c r="K121" s="2599"/>
      <c r="L121" s="2599"/>
    </row>
    <row r="122" spans="1:12" ht="16.5">
      <c r="A122" s="2717" t="s">
        <v>185</v>
      </c>
      <c r="B122" s="2717"/>
      <c r="C122" s="2600" t="s">
        <v>175</v>
      </c>
      <c r="D122" s="2602" t="s">
        <v>137</v>
      </c>
      <c r="E122" s="2602"/>
      <c r="F122" s="2599"/>
      <c r="G122" s="2599"/>
      <c r="H122" s="2597"/>
      <c r="I122" s="2597"/>
      <c r="J122" s="2599"/>
      <c r="K122" s="2599"/>
      <c r="L122" s="2599"/>
    </row>
    <row r="123" spans="1:12" ht="16.5">
      <c r="A123" s="2717" t="s">
        <v>7</v>
      </c>
      <c r="B123" s="2717"/>
      <c r="C123" s="2600" t="s">
        <v>175</v>
      </c>
      <c r="D123" s="2602" t="s">
        <v>1384</v>
      </c>
      <c r="E123" s="2602"/>
      <c r="F123" s="2599"/>
      <c r="G123" s="2599"/>
      <c r="H123" s="2604"/>
      <c r="I123" s="2604"/>
      <c r="J123" s="2597"/>
      <c r="K123" s="2597"/>
      <c r="L123" s="2599"/>
    </row>
    <row r="124" spans="1:12" ht="16.5">
      <c r="A124" s="2717" t="s">
        <v>113</v>
      </c>
      <c r="B124" s="2717"/>
      <c r="C124" s="2600" t="s">
        <v>175</v>
      </c>
      <c r="D124" s="2602" t="s">
        <v>1385</v>
      </c>
      <c r="E124" s="2602"/>
      <c r="F124" s="2599"/>
      <c r="G124" s="2599"/>
      <c r="H124" s="2604"/>
      <c r="I124" s="2604"/>
      <c r="J124" s="2599"/>
      <c r="K124" s="2599"/>
      <c r="L124" s="2599"/>
    </row>
    <row r="125" spans="1:12" ht="16.5">
      <c r="A125" s="2599"/>
      <c r="B125" s="2601"/>
      <c r="C125" s="2600"/>
      <c r="D125" s="2602"/>
      <c r="E125" s="2602"/>
      <c r="F125" s="2599"/>
      <c r="G125" s="2599"/>
      <c r="H125" s="2604"/>
      <c r="I125" s="2604"/>
      <c r="J125" s="2735" t="s">
        <v>1386</v>
      </c>
      <c r="K125" s="2736"/>
      <c r="L125" s="2599"/>
    </row>
    <row r="126" spans="1:12" ht="68.25" customHeight="1">
      <c r="A126" s="2718" t="s">
        <v>243</v>
      </c>
      <c r="B126" s="2718" t="s">
        <v>1053</v>
      </c>
      <c r="C126" s="2718" t="s">
        <v>5</v>
      </c>
      <c r="D126" s="2718" t="s">
        <v>56</v>
      </c>
      <c r="E126" s="2718" t="s">
        <v>1054</v>
      </c>
      <c r="F126" s="2729" t="s">
        <v>114</v>
      </c>
      <c r="G126" s="2730"/>
      <c r="H126" s="2729" t="s">
        <v>209</v>
      </c>
      <c r="I126" s="2730"/>
      <c r="J126" s="2729" t="s">
        <v>1055</v>
      </c>
      <c r="K126" s="2730"/>
      <c r="L126" s="2718" t="s">
        <v>12</v>
      </c>
    </row>
    <row r="127" spans="1:12" ht="15.75">
      <c r="A127" s="2719"/>
      <c r="B127" s="2719"/>
      <c r="C127" s="2719"/>
      <c r="D127" s="2719"/>
      <c r="E127" s="2719"/>
      <c r="F127" s="2598" t="s">
        <v>28</v>
      </c>
      <c r="G127" s="2598" t="s">
        <v>15</v>
      </c>
      <c r="H127" s="2598" t="s">
        <v>28</v>
      </c>
      <c r="I127" s="2598" t="s">
        <v>15</v>
      </c>
      <c r="J127" s="2598" t="s">
        <v>28</v>
      </c>
      <c r="K127" s="2598" t="s">
        <v>15</v>
      </c>
      <c r="L127" s="2719"/>
    </row>
    <row r="128" spans="1:12" ht="16.5">
      <c r="A128" s="2606">
        <v>1</v>
      </c>
      <c r="B128" s="2606">
        <v>2</v>
      </c>
      <c r="C128" s="2606">
        <v>3</v>
      </c>
      <c r="D128" s="2606">
        <v>4</v>
      </c>
      <c r="E128" s="2606">
        <v>5</v>
      </c>
      <c r="F128" s="2606">
        <v>6</v>
      </c>
      <c r="G128" s="2606">
        <v>7</v>
      </c>
      <c r="H128" s="2606">
        <v>8</v>
      </c>
      <c r="I128" s="2606">
        <v>9</v>
      </c>
      <c r="J128" s="2606">
        <v>10</v>
      </c>
      <c r="K128" s="2606">
        <v>11</v>
      </c>
      <c r="L128" s="2606">
        <v>12</v>
      </c>
    </row>
    <row r="129" spans="1:12" ht="16.5">
      <c r="A129" s="2607">
        <v>1</v>
      </c>
      <c r="B129" s="2605" t="s">
        <v>1317</v>
      </c>
      <c r="C129" s="2607" t="s">
        <v>92</v>
      </c>
      <c r="D129" s="2608">
        <v>130</v>
      </c>
      <c r="E129" s="2608">
        <v>0.81</v>
      </c>
      <c r="F129" s="2608">
        <v>130</v>
      </c>
      <c r="G129" s="2608">
        <v>0</v>
      </c>
      <c r="H129" s="2608">
        <v>0</v>
      </c>
      <c r="I129" s="2608">
        <v>0.81</v>
      </c>
      <c r="J129" s="2608">
        <v>130</v>
      </c>
      <c r="K129" s="2608">
        <v>0.81</v>
      </c>
      <c r="L129" s="2720" t="s">
        <v>52</v>
      </c>
    </row>
    <row r="130" spans="1:12" ht="16.5">
      <c r="A130" s="2607">
        <v>2</v>
      </c>
      <c r="B130" s="2614" t="s">
        <v>1225</v>
      </c>
      <c r="C130" s="2607" t="s">
        <v>92</v>
      </c>
      <c r="D130" s="2608">
        <v>130</v>
      </c>
      <c r="E130" s="2608">
        <v>1.95</v>
      </c>
      <c r="F130" s="2608">
        <v>130</v>
      </c>
      <c r="G130" s="2608">
        <v>0</v>
      </c>
      <c r="H130" s="2608">
        <v>0</v>
      </c>
      <c r="I130" s="2608">
        <v>1.95</v>
      </c>
      <c r="J130" s="2608">
        <v>130</v>
      </c>
      <c r="K130" s="2608">
        <v>1.95</v>
      </c>
      <c r="L130" s="2721"/>
    </row>
    <row r="131" spans="1:12" ht="16.5">
      <c r="A131" s="2607">
        <v>3</v>
      </c>
      <c r="B131" s="2614" t="s">
        <v>1318</v>
      </c>
      <c r="C131" s="2607" t="s">
        <v>92</v>
      </c>
      <c r="D131" s="2608">
        <v>130</v>
      </c>
      <c r="E131" s="2608">
        <v>8</v>
      </c>
      <c r="F131" s="2608">
        <v>130</v>
      </c>
      <c r="G131" s="2608">
        <v>0</v>
      </c>
      <c r="H131" s="2608">
        <v>0</v>
      </c>
      <c r="I131" s="2608">
        <v>8</v>
      </c>
      <c r="J131" s="2608">
        <v>130</v>
      </c>
      <c r="K131" s="2608">
        <v>8</v>
      </c>
      <c r="L131" s="2722"/>
    </row>
    <row r="132" spans="1:12" ht="16.5">
      <c r="A132" s="2607"/>
      <c r="B132" s="2609" t="s">
        <v>526</v>
      </c>
      <c r="C132" s="2607"/>
      <c r="D132" s="2607"/>
      <c r="E132" s="2610">
        <v>10.75</v>
      </c>
      <c r="F132" s="2611">
        <v>1</v>
      </c>
      <c r="G132" s="2610"/>
      <c r="H132" s="2610"/>
      <c r="I132" s="2610"/>
      <c r="J132" s="2611">
        <v>1</v>
      </c>
      <c r="K132" s="2612">
        <v>10.76</v>
      </c>
      <c r="L132" s="2607"/>
    </row>
    <row r="134" spans="1:12" ht="20.25">
      <c r="A134" s="2723" t="s">
        <v>2945</v>
      </c>
      <c r="B134" s="2702"/>
      <c r="C134" s="2702"/>
      <c r="D134" s="2702"/>
      <c r="E134" s="2702"/>
      <c r="F134" s="2702"/>
      <c r="G134" s="2702"/>
      <c r="H134" s="2702"/>
      <c r="I134" s="2702"/>
      <c r="J134" s="2702"/>
      <c r="K134" s="2702"/>
      <c r="L134" s="2702"/>
    </row>
    <row r="135" spans="1:12" ht="16.5">
      <c r="A135" s="2622"/>
      <c r="B135" s="2622"/>
      <c r="C135" s="2622"/>
      <c r="D135" s="2622"/>
      <c r="E135" s="2622"/>
      <c r="F135" s="2622"/>
      <c r="G135" s="2622"/>
      <c r="H135" s="2622"/>
      <c r="I135" s="2622"/>
      <c r="J135" s="2622"/>
      <c r="K135" s="2621"/>
      <c r="L135" s="2621"/>
    </row>
    <row r="136" spans="1:12" ht="41.25" customHeight="1">
      <c r="A136" s="2713" t="s">
        <v>2946</v>
      </c>
      <c r="B136" s="2714"/>
      <c r="C136" s="2724" t="s">
        <v>1557</v>
      </c>
      <c r="D136" s="2725"/>
      <c r="E136" s="2725"/>
      <c r="F136" s="2725"/>
      <c r="G136" s="2725"/>
      <c r="H136" s="2725"/>
      <c r="I136" s="2725"/>
      <c r="J136" s="2725"/>
      <c r="K136" s="2725"/>
      <c r="L136" s="2725"/>
    </row>
    <row r="137" spans="1:12" ht="16.5">
      <c r="A137" s="2713" t="s">
        <v>2947</v>
      </c>
      <c r="B137" s="2714"/>
      <c r="C137" s="2619" t="s">
        <v>137</v>
      </c>
      <c r="D137" s="2619"/>
      <c r="E137" s="2619"/>
      <c r="F137" s="2619"/>
      <c r="G137" s="2624"/>
      <c r="H137" s="2624"/>
      <c r="I137" s="2624"/>
      <c r="J137" s="2619"/>
      <c r="K137" s="2626"/>
      <c r="L137" s="2626"/>
    </row>
    <row r="138" spans="1:12" ht="16.5">
      <c r="A138" s="2713" t="s">
        <v>2948</v>
      </c>
      <c r="B138" s="2714"/>
      <c r="C138" s="2623" t="s">
        <v>2949</v>
      </c>
      <c r="D138" s="2623"/>
      <c r="E138" s="2623"/>
      <c r="F138" s="2623"/>
      <c r="G138" s="2623"/>
      <c r="H138" s="2623"/>
      <c r="I138" s="2623"/>
      <c r="J138" s="2626"/>
      <c r="K138" s="2626"/>
      <c r="L138" s="2626"/>
    </row>
    <row r="139" spans="1:12" ht="16.5">
      <c r="A139" s="2713" t="s">
        <v>1387</v>
      </c>
      <c r="B139" s="2714"/>
      <c r="C139" s="2623" t="s">
        <v>1558</v>
      </c>
      <c r="D139" s="2615"/>
      <c r="E139" s="2619"/>
      <c r="F139" s="2626"/>
      <c r="G139" s="2626"/>
      <c r="H139" s="2627"/>
      <c r="I139" s="2627"/>
      <c r="J139" s="2626"/>
      <c r="K139" s="2626"/>
      <c r="L139" s="2626"/>
    </row>
    <row r="140" spans="1:12" ht="16.5">
      <c r="A140" s="2713" t="s">
        <v>1388</v>
      </c>
      <c r="B140" s="2714"/>
      <c r="C140" s="2623" t="s">
        <v>1559</v>
      </c>
      <c r="D140" s="2615"/>
      <c r="E140" s="2615"/>
      <c r="F140" s="2626"/>
      <c r="G140" s="2626"/>
      <c r="H140" s="2627"/>
      <c r="I140" s="2627"/>
      <c r="J140" s="2701"/>
      <c r="K140" s="2702"/>
      <c r="L140" s="2626"/>
    </row>
    <row r="141" spans="1:12" ht="16.5">
      <c r="A141" s="2713" t="s">
        <v>1389</v>
      </c>
      <c r="B141" s="2714"/>
      <c r="C141" s="2623" t="s">
        <v>1560</v>
      </c>
      <c r="D141" s="2615"/>
      <c r="E141" s="2615"/>
      <c r="F141" s="2626"/>
      <c r="G141" s="2626"/>
      <c r="H141" s="2627"/>
      <c r="I141" s="2627"/>
      <c r="J141" s="2701"/>
      <c r="K141" s="2702"/>
      <c r="L141" s="2626"/>
    </row>
    <row r="142" spans="1:12" ht="16.5">
      <c r="A142" s="2715" t="s">
        <v>2950</v>
      </c>
      <c r="B142" s="2714"/>
      <c r="C142" s="2716" t="s">
        <v>2951</v>
      </c>
      <c r="D142" s="2702"/>
      <c r="E142" s="2702"/>
      <c r="F142" s="2628"/>
      <c r="G142" s="2628"/>
      <c r="H142" s="2703"/>
      <c r="I142" s="2702"/>
      <c r="J142" s="2702"/>
      <c r="K142" s="2702"/>
      <c r="L142" s="2702"/>
    </row>
    <row r="143" spans="1:12" ht="16.5">
      <c r="A143" s="2635"/>
      <c r="B143" s="2635"/>
      <c r="C143" s="2621"/>
      <c r="D143" s="2621"/>
      <c r="E143" s="2621"/>
      <c r="F143" s="2621"/>
      <c r="G143" s="2621"/>
      <c r="H143" s="2621"/>
      <c r="I143" s="2621"/>
      <c r="J143" s="2704" t="s">
        <v>1390</v>
      </c>
      <c r="K143" s="2705"/>
      <c r="L143" s="2621"/>
    </row>
    <row r="144" spans="1:12" ht="51.75" customHeight="1">
      <c r="A144" s="2706" t="s">
        <v>385</v>
      </c>
      <c r="B144" s="2708" t="s">
        <v>1391</v>
      </c>
      <c r="C144" s="2710" t="s">
        <v>917</v>
      </c>
      <c r="D144" s="2711"/>
      <c r="E144" s="2712"/>
      <c r="F144" s="2710" t="s">
        <v>2952</v>
      </c>
      <c r="G144" s="2712"/>
      <c r="H144" s="2710" t="s">
        <v>1805</v>
      </c>
      <c r="I144" s="2712"/>
      <c r="J144" s="2710" t="s">
        <v>11</v>
      </c>
      <c r="K144" s="2712"/>
      <c r="L144" s="2708" t="s">
        <v>12</v>
      </c>
    </row>
    <row r="145" spans="1:12" ht="48.75" customHeight="1">
      <c r="A145" s="2707"/>
      <c r="B145" s="2709"/>
      <c r="C145" s="2620" t="s">
        <v>5</v>
      </c>
      <c r="D145" s="2620" t="s">
        <v>244</v>
      </c>
      <c r="E145" s="2620" t="s">
        <v>2953</v>
      </c>
      <c r="F145" s="2620" t="s">
        <v>196</v>
      </c>
      <c r="G145" s="2620" t="s">
        <v>51</v>
      </c>
      <c r="H145" s="2620" t="s">
        <v>196</v>
      </c>
      <c r="I145" s="2620" t="s">
        <v>51</v>
      </c>
      <c r="J145" s="2620" t="s">
        <v>196</v>
      </c>
      <c r="K145" s="2620" t="s">
        <v>2954</v>
      </c>
      <c r="L145" s="2709"/>
    </row>
    <row r="146" spans="1:12" ht="16.5">
      <c r="A146" s="2625">
        <v>1</v>
      </c>
      <c r="B146" s="2625">
        <v>2</v>
      </c>
      <c r="C146" s="2625">
        <v>3</v>
      </c>
      <c r="D146" s="2625">
        <v>4</v>
      </c>
      <c r="E146" s="2625">
        <v>5</v>
      </c>
      <c r="F146" s="2625">
        <v>6</v>
      </c>
      <c r="G146" s="2625">
        <v>7</v>
      </c>
      <c r="H146" s="2625">
        <v>8</v>
      </c>
      <c r="I146" s="2625">
        <v>9</v>
      </c>
      <c r="J146" s="2625">
        <v>10</v>
      </c>
      <c r="K146" s="2625">
        <v>11</v>
      </c>
      <c r="L146" s="2625">
        <v>12</v>
      </c>
    </row>
    <row r="147" spans="1:12" ht="31.5">
      <c r="A147" s="2629">
        <v>1</v>
      </c>
      <c r="B147" s="2630" t="s">
        <v>1561</v>
      </c>
      <c r="C147" s="2629" t="s">
        <v>166</v>
      </c>
      <c r="D147" s="2629">
        <v>965.63</v>
      </c>
      <c r="E147" s="2629">
        <v>10.52</v>
      </c>
      <c r="F147" s="2617">
        <v>600</v>
      </c>
      <c r="G147" s="2617"/>
      <c r="H147" s="2617">
        <v>0</v>
      </c>
      <c r="I147" s="2617">
        <v>0</v>
      </c>
      <c r="J147" s="2617">
        <v>600</v>
      </c>
      <c r="K147" s="2616"/>
      <c r="L147" s="2834" t="s">
        <v>1562</v>
      </c>
    </row>
    <row r="148" spans="1:12" ht="15.75">
      <c r="A148" s="2629">
        <v>2</v>
      </c>
      <c r="B148" s="2630" t="s">
        <v>1563</v>
      </c>
      <c r="C148" s="2629" t="s">
        <v>17</v>
      </c>
      <c r="D148" s="2629">
        <v>5.15</v>
      </c>
      <c r="E148" s="2629">
        <v>239.47</v>
      </c>
      <c r="F148" s="2629">
        <v>1.46</v>
      </c>
      <c r="G148" s="2629"/>
      <c r="H148" s="2629">
        <v>0.06</v>
      </c>
      <c r="I148" s="2617">
        <v>0</v>
      </c>
      <c r="J148" s="2629">
        <v>1.52</v>
      </c>
      <c r="K148" s="2616"/>
      <c r="L148" s="2707"/>
    </row>
    <row r="149" spans="1:12" ht="15.75">
      <c r="A149" s="2631"/>
      <c r="B149" s="2632" t="s">
        <v>165</v>
      </c>
      <c r="C149" s="2633"/>
      <c r="D149" s="2620"/>
      <c r="E149" s="2620">
        <v>249.99</v>
      </c>
      <c r="F149" s="2634">
        <v>0.28449999999999998</v>
      </c>
      <c r="G149" s="2620"/>
      <c r="H149" s="2620"/>
      <c r="I149" s="2620"/>
      <c r="J149" s="2634">
        <v>0.29499999999999998</v>
      </c>
      <c r="K149" s="2618"/>
      <c r="L149" s="2618"/>
    </row>
    <row r="152" spans="1:12" ht="57.75" customHeight="1">
      <c r="A152" s="2695" t="s">
        <v>2927</v>
      </c>
      <c r="B152" s="2696"/>
      <c r="C152" s="2645" t="s">
        <v>175</v>
      </c>
      <c r="D152" s="2697" t="s">
        <v>2955</v>
      </c>
      <c r="E152" s="2696"/>
      <c r="F152" s="2696"/>
      <c r="G152" s="2696"/>
      <c r="H152" s="2696"/>
      <c r="I152" s="2696"/>
      <c r="J152" s="2696"/>
      <c r="K152" s="2696"/>
      <c r="L152" s="2696"/>
    </row>
    <row r="153" spans="1:12" ht="15.75">
      <c r="A153" s="2698" t="s">
        <v>916</v>
      </c>
      <c r="B153" s="2696"/>
      <c r="C153" s="2645" t="s">
        <v>175</v>
      </c>
      <c r="D153" s="2637" t="s">
        <v>2956</v>
      </c>
      <c r="E153" s="2637"/>
      <c r="F153" s="2636"/>
      <c r="G153" s="2636"/>
      <c r="H153" s="2636"/>
      <c r="I153" s="2636"/>
      <c r="J153" s="2699"/>
      <c r="K153" s="2696"/>
      <c r="L153" s="2696"/>
    </row>
    <row r="154" spans="1:12" ht="15.75">
      <c r="A154" s="2700" t="s">
        <v>7</v>
      </c>
      <c r="B154" s="2696"/>
      <c r="C154" s="2645" t="s">
        <v>175</v>
      </c>
      <c r="D154" s="2700" t="s">
        <v>2430</v>
      </c>
      <c r="E154" s="2696"/>
      <c r="F154" s="2636"/>
      <c r="G154" s="2636"/>
      <c r="H154" s="2636"/>
      <c r="I154" s="2636"/>
      <c r="J154" s="2646"/>
      <c r="K154" s="2646"/>
      <c r="L154" s="2646"/>
    </row>
    <row r="155" spans="1:12" ht="15.75">
      <c r="A155" s="2637" t="s">
        <v>113</v>
      </c>
      <c r="B155" s="2637"/>
      <c r="C155" s="2645" t="s">
        <v>175</v>
      </c>
      <c r="D155" s="2637" t="s">
        <v>860</v>
      </c>
      <c r="E155" s="2637"/>
      <c r="F155" s="2636"/>
      <c r="G155" s="2636"/>
      <c r="H155" s="2636"/>
      <c r="I155" s="2636"/>
      <c r="J155" s="2646"/>
      <c r="K155" s="2646"/>
      <c r="L155" s="2646"/>
    </row>
    <row r="156" spans="1:12" ht="15.75">
      <c r="A156" s="2636"/>
      <c r="B156" s="2636"/>
      <c r="C156" s="2647"/>
      <c r="D156" s="2636"/>
      <c r="E156" s="2637"/>
      <c r="F156" s="2636"/>
      <c r="G156" s="2636"/>
      <c r="H156" s="2636"/>
      <c r="I156" s="2636"/>
      <c r="J156" s="2648" t="s">
        <v>2957</v>
      </c>
      <c r="K156" s="2648"/>
      <c r="L156" s="2648"/>
    </row>
    <row r="157" spans="1:12" ht="65.25" customHeight="1">
      <c r="A157" s="2691" t="s">
        <v>243</v>
      </c>
      <c r="B157" s="2691" t="s">
        <v>1053</v>
      </c>
      <c r="C157" s="2691" t="s">
        <v>5</v>
      </c>
      <c r="D157" s="2691" t="s">
        <v>56</v>
      </c>
      <c r="E157" s="2691" t="s">
        <v>2958</v>
      </c>
      <c r="F157" s="2693" t="s">
        <v>114</v>
      </c>
      <c r="G157" s="2694"/>
      <c r="H157" s="2693" t="s">
        <v>209</v>
      </c>
      <c r="I157" s="2694"/>
      <c r="J157" s="2693" t="s">
        <v>1055</v>
      </c>
      <c r="K157" s="2694"/>
      <c r="L157" s="2691" t="s">
        <v>12</v>
      </c>
    </row>
    <row r="158" spans="1:12" ht="15.75">
      <c r="A158" s="2692"/>
      <c r="B158" s="2692"/>
      <c r="C158" s="2692"/>
      <c r="D158" s="2692"/>
      <c r="E158" s="2692"/>
      <c r="F158" s="2639" t="s">
        <v>28</v>
      </c>
      <c r="G158" s="2639" t="s">
        <v>15</v>
      </c>
      <c r="H158" s="2639" t="s">
        <v>28</v>
      </c>
      <c r="I158" s="2639" t="s">
        <v>15</v>
      </c>
      <c r="J158" s="2649" t="s">
        <v>28</v>
      </c>
      <c r="K158" s="2639" t="s">
        <v>15</v>
      </c>
      <c r="L158" s="2692"/>
    </row>
    <row r="159" spans="1:12" ht="15.75">
      <c r="A159" s="2653">
        <v>1</v>
      </c>
      <c r="B159" s="2654">
        <v>2</v>
      </c>
      <c r="C159" s="2654">
        <v>3</v>
      </c>
      <c r="D159" s="2654">
        <v>4</v>
      </c>
      <c r="E159" s="2654">
        <v>5</v>
      </c>
      <c r="F159" s="2654">
        <v>6</v>
      </c>
      <c r="G159" s="2654">
        <v>7</v>
      </c>
      <c r="H159" s="2654">
        <v>8</v>
      </c>
      <c r="I159" s="2654">
        <v>9</v>
      </c>
      <c r="J159" s="2654">
        <v>10</v>
      </c>
      <c r="K159" s="2654">
        <v>11</v>
      </c>
      <c r="L159" s="2654">
        <v>12</v>
      </c>
    </row>
    <row r="160" spans="1:12" ht="15.75">
      <c r="A160" s="2641">
        <v>1</v>
      </c>
      <c r="B160" s="2642" t="s">
        <v>1693</v>
      </c>
      <c r="C160" s="2641" t="s">
        <v>1146</v>
      </c>
      <c r="D160" s="2641">
        <v>413.6</v>
      </c>
      <c r="E160" s="2641">
        <v>26.54</v>
      </c>
      <c r="F160" s="2638">
        <v>0</v>
      </c>
      <c r="G160" s="2638">
        <v>0</v>
      </c>
      <c r="H160" s="2638">
        <v>0</v>
      </c>
      <c r="I160" s="2638">
        <v>0</v>
      </c>
      <c r="J160" s="2638">
        <v>0</v>
      </c>
      <c r="K160" s="2638">
        <v>0</v>
      </c>
      <c r="L160" s="2688" t="s">
        <v>21</v>
      </c>
    </row>
    <row r="161" spans="1:12" ht="15.75">
      <c r="A161" s="2641">
        <v>2</v>
      </c>
      <c r="B161" s="2642" t="s">
        <v>1062</v>
      </c>
      <c r="C161" s="2641" t="s">
        <v>17</v>
      </c>
      <c r="D161" s="2641">
        <v>1.7669999999999999</v>
      </c>
      <c r="E161" s="2641">
        <v>3.12</v>
      </c>
      <c r="F161" s="2638">
        <v>0</v>
      </c>
      <c r="G161" s="2638">
        <v>0</v>
      </c>
      <c r="H161" s="2638">
        <v>0.3</v>
      </c>
      <c r="I161" s="2638">
        <v>0</v>
      </c>
      <c r="J161" s="2638">
        <v>0.3</v>
      </c>
      <c r="K161" s="2638">
        <v>0</v>
      </c>
      <c r="L161" s="2689"/>
    </row>
    <row r="162" spans="1:12" ht="15.75">
      <c r="A162" s="2641">
        <v>3</v>
      </c>
      <c r="B162" s="2642" t="s">
        <v>1064</v>
      </c>
      <c r="C162" s="2641" t="s">
        <v>17</v>
      </c>
      <c r="D162" s="2641">
        <v>1.7669999999999999</v>
      </c>
      <c r="E162" s="2641">
        <v>2.5099999999999998</v>
      </c>
      <c r="F162" s="2638">
        <v>0</v>
      </c>
      <c r="G162" s="2638">
        <v>0</v>
      </c>
      <c r="H162" s="2638">
        <v>0.3</v>
      </c>
      <c r="I162" s="2638">
        <v>0</v>
      </c>
      <c r="J162" s="2638">
        <v>0.3</v>
      </c>
      <c r="K162" s="2638">
        <v>0</v>
      </c>
      <c r="L162" s="2689"/>
    </row>
    <row r="163" spans="1:12" ht="15.75">
      <c r="A163" s="2641">
        <v>4</v>
      </c>
      <c r="B163" s="2642" t="s">
        <v>1293</v>
      </c>
      <c r="C163" s="2641" t="s">
        <v>17</v>
      </c>
      <c r="D163" s="2641">
        <v>1.7669999999999999</v>
      </c>
      <c r="E163" s="2641">
        <v>17.32</v>
      </c>
      <c r="F163" s="2638">
        <v>0</v>
      </c>
      <c r="G163" s="2638">
        <v>0</v>
      </c>
      <c r="H163" s="2638">
        <v>0.3</v>
      </c>
      <c r="I163" s="2638">
        <v>0</v>
      </c>
      <c r="J163" s="2638">
        <v>0.3</v>
      </c>
      <c r="K163" s="2638">
        <v>0</v>
      </c>
      <c r="L163" s="2689"/>
    </row>
    <row r="164" spans="1:12" ht="15.75">
      <c r="A164" s="2641">
        <v>5</v>
      </c>
      <c r="B164" s="2642" t="s">
        <v>1294</v>
      </c>
      <c r="C164" s="2641" t="s">
        <v>17</v>
      </c>
      <c r="D164" s="2641">
        <v>1.7669999999999999</v>
      </c>
      <c r="E164" s="2641">
        <v>5.97</v>
      </c>
      <c r="F164" s="2638">
        <v>0</v>
      </c>
      <c r="G164" s="2638">
        <v>0</v>
      </c>
      <c r="H164" s="2638">
        <v>0.3</v>
      </c>
      <c r="I164" s="2638">
        <v>0</v>
      </c>
      <c r="J164" s="2638">
        <v>0.3</v>
      </c>
      <c r="K164" s="2638">
        <v>0</v>
      </c>
      <c r="L164" s="2690"/>
    </row>
    <row r="165" spans="1:12" ht="15.75">
      <c r="A165" s="2640"/>
      <c r="B165" s="2650" t="s">
        <v>2938</v>
      </c>
      <c r="C165" s="2644"/>
      <c r="D165" s="2644"/>
      <c r="E165" s="2644">
        <v>55.46</v>
      </c>
      <c r="F165" s="2651"/>
      <c r="G165" s="2652">
        <v>0</v>
      </c>
      <c r="H165" s="2644"/>
      <c r="I165" s="2644"/>
      <c r="J165" s="2651">
        <v>8.8499999999999995E-2</v>
      </c>
      <c r="K165" s="2652">
        <v>0</v>
      </c>
      <c r="L165" s="2643"/>
    </row>
    <row r="167" spans="1:12" ht="18">
      <c r="A167" s="2683" t="s">
        <v>2926</v>
      </c>
      <c r="B167" s="2678"/>
      <c r="C167" s="2678"/>
      <c r="D167" s="2678"/>
      <c r="E167" s="2678"/>
      <c r="F167" s="2678"/>
      <c r="G167" s="2678"/>
      <c r="H167" s="2678"/>
      <c r="I167" s="2678"/>
      <c r="J167" s="2678"/>
      <c r="K167" s="2678"/>
      <c r="L167" s="2678"/>
    </row>
    <row r="168" spans="1:12" ht="15.75">
      <c r="A168" s="2656"/>
      <c r="B168" s="2656"/>
      <c r="C168" s="2656"/>
      <c r="D168" s="2656"/>
      <c r="E168" s="2656"/>
      <c r="F168" s="2656"/>
      <c r="G168" s="2656"/>
      <c r="H168" s="2656"/>
      <c r="I168" s="2656"/>
      <c r="J168" s="2656"/>
      <c r="K168" s="2656"/>
      <c r="L168" s="2656"/>
    </row>
    <row r="169" spans="1:12" ht="62.25" customHeight="1">
      <c r="A169" s="2684" t="s">
        <v>2927</v>
      </c>
      <c r="B169" s="2678"/>
      <c r="C169" s="2666" t="s">
        <v>175</v>
      </c>
      <c r="D169" s="2685" t="s">
        <v>2959</v>
      </c>
      <c r="E169" s="2678"/>
      <c r="F169" s="2678"/>
      <c r="G169" s="2678"/>
      <c r="H169" s="2678"/>
      <c r="I169" s="2678"/>
      <c r="J169" s="2678"/>
      <c r="K169" s="2678"/>
      <c r="L169" s="2678"/>
    </row>
    <row r="170" spans="1:12" ht="15.75">
      <c r="A170" s="2686" t="s">
        <v>916</v>
      </c>
      <c r="B170" s="2678"/>
      <c r="C170" s="2666" t="s">
        <v>175</v>
      </c>
      <c r="D170" s="2657" t="s">
        <v>2960</v>
      </c>
      <c r="E170" s="2657"/>
      <c r="F170" s="2655"/>
      <c r="G170" s="2655"/>
      <c r="H170" s="2655"/>
      <c r="I170" s="2655"/>
      <c r="J170" s="2687"/>
      <c r="K170" s="2678"/>
      <c r="L170" s="2678"/>
    </row>
    <row r="171" spans="1:12" ht="15.75">
      <c r="A171" s="2677" t="s">
        <v>7</v>
      </c>
      <c r="B171" s="2678"/>
      <c r="C171" s="2666" t="s">
        <v>175</v>
      </c>
      <c r="D171" s="2677" t="s">
        <v>2430</v>
      </c>
      <c r="E171" s="2678"/>
      <c r="F171" s="2655"/>
      <c r="G171" s="2655"/>
      <c r="H171" s="2655"/>
      <c r="I171" s="2655"/>
      <c r="J171" s="2667"/>
      <c r="K171" s="2667"/>
      <c r="L171" s="2667"/>
    </row>
    <row r="172" spans="1:12" ht="15.75">
      <c r="A172" s="2657" t="s">
        <v>113</v>
      </c>
      <c r="B172" s="2657"/>
      <c r="C172" s="2666" t="s">
        <v>175</v>
      </c>
      <c r="D172" s="2657" t="s">
        <v>860</v>
      </c>
      <c r="E172" s="2657"/>
      <c r="F172" s="2655"/>
      <c r="G172" s="2655"/>
      <c r="H172" s="2655"/>
      <c r="I172" s="2655"/>
      <c r="J172" s="2667"/>
      <c r="K172" s="2667"/>
      <c r="L172" s="2667"/>
    </row>
    <row r="173" spans="1:12" ht="15.75">
      <c r="A173" s="2655"/>
      <c r="B173" s="2655"/>
      <c r="C173" s="2668"/>
      <c r="D173" s="2655"/>
      <c r="E173" s="2657"/>
      <c r="F173" s="2655"/>
      <c r="G173" s="2655"/>
      <c r="H173" s="2655"/>
      <c r="I173" s="2655"/>
      <c r="J173" s="2669" t="s">
        <v>2957</v>
      </c>
      <c r="K173" s="2669"/>
      <c r="L173" s="2669"/>
    </row>
    <row r="174" spans="1:12" ht="61.5" customHeight="1">
      <c r="A174" s="2681" t="s">
        <v>243</v>
      </c>
      <c r="B174" s="2681" t="s">
        <v>1053</v>
      </c>
      <c r="C174" s="2681" t="s">
        <v>5</v>
      </c>
      <c r="D174" s="2681" t="s">
        <v>56</v>
      </c>
      <c r="E174" s="2681" t="s">
        <v>2958</v>
      </c>
      <c r="F174" s="2679" t="s">
        <v>114</v>
      </c>
      <c r="G174" s="2680"/>
      <c r="H174" s="2679" t="s">
        <v>209</v>
      </c>
      <c r="I174" s="2680"/>
      <c r="J174" s="2679" t="s">
        <v>1055</v>
      </c>
      <c r="K174" s="2680"/>
      <c r="L174" s="2681" t="s">
        <v>12</v>
      </c>
    </row>
    <row r="175" spans="1:12" ht="15.75">
      <c r="A175" s="2682"/>
      <c r="B175" s="2682"/>
      <c r="C175" s="2682"/>
      <c r="D175" s="2682"/>
      <c r="E175" s="2682"/>
      <c r="F175" s="2661" t="s">
        <v>28</v>
      </c>
      <c r="G175" s="2661" t="s">
        <v>15</v>
      </c>
      <c r="H175" s="2661" t="s">
        <v>28</v>
      </c>
      <c r="I175" s="2661" t="s">
        <v>15</v>
      </c>
      <c r="J175" s="2670" t="s">
        <v>28</v>
      </c>
      <c r="K175" s="2661" t="s">
        <v>15</v>
      </c>
      <c r="L175" s="2682"/>
    </row>
    <row r="176" spans="1:12" ht="15.75">
      <c r="A176" s="2675">
        <v>1</v>
      </c>
      <c r="B176" s="2676">
        <v>2</v>
      </c>
      <c r="C176" s="2676">
        <v>3</v>
      </c>
      <c r="D176" s="2676">
        <v>4</v>
      </c>
      <c r="E176" s="2676">
        <v>5</v>
      </c>
      <c r="F176" s="2676">
        <v>6</v>
      </c>
      <c r="G176" s="2676">
        <v>7</v>
      </c>
      <c r="H176" s="2676">
        <v>8</v>
      </c>
      <c r="I176" s="2676">
        <v>9</v>
      </c>
      <c r="J176" s="2676">
        <v>10</v>
      </c>
      <c r="K176" s="2676">
        <v>11</v>
      </c>
      <c r="L176" s="2676">
        <v>12</v>
      </c>
    </row>
    <row r="177" spans="1:12" ht="31.5">
      <c r="A177" s="2663">
        <v>1</v>
      </c>
      <c r="B177" s="2658" t="s">
        <v>524</v>
      </c>
      <c r="C177" s="2659" t="s">
        <v>92</v>
      </c>
      <c r="D177" s="2659">
        <v>12</v>
      </c>
      <c r="E177" s="2660">
        <v>16.440000000000001</v>
      </c>
      <c r="F177" s="2660">
        <v>0</v>
      </c>
      <c r="G177" s="2660">
        <v>0</v>
      </c>
      <c r="H177" s="2660">
        <v>12</v>
      </c>
      <c r="I177" s="2660">
        <v>16.440000000000001</v>
      </c>
      <c r="J177" s="2660">
        <v>12</v>
      </c>
      <c r="K177" s="2660">
        <v>16.440000000000001</v>
      </c>
      <c r="L177" s="2673" t="s">
        <v>131</v>
      </c>
    </row>
    <row r="178" spans="1:12" ht="15.75">
      <c r="A178" s="2662"/>
      <c r="B178" s="2671" t="s">
        <v>2938</v>
      </c>
      <c r="C178" s="2665"/>
      <c r="D178" s="2665"/>
      <c r="E178" s="2665">
        <v>55.46</v>
      </c>
      <c r="F178" s="2674">
        <v>1</v>
      </c>
      <c r="G178" s="2672">
        <v>0</v>
      </c>
      <c r="H178" s="2665"/>
      <c r="I178" s="2665"/>
      <c r="J178" s="2674">
        <v>1</v>
      </c>
      <c r="K178" s="2672">
        <v>16.440000000000001</v>
      </c>
      <c r="L178" s="2664"/>
    </row>
    <row r="185" spans="1:12" ht="15.75">
      <c r="I185" s="2839" t="s">
        <v>2420</v>
      </c>
      <c r="J185" s="2840"/>
      <c r="K185" s="2840"/>
      <c r="L185" s="2840"/>
    </row>
    <row r="186" spans="1:12" ht="15.75">
      <c r="I186" s="2839" t="s">
        <v>1222</v>
      </c>
      <c r="J186" s="2840"/>
      <c r="K186" s="2840"/>
      <c r="L186" s="2840"/>
    </row>
  </sheetData>
  <mergeCells count="164">
    <mergeCell ref="I185:L185"/>
    <mergeCell ref="I186:L186"/>
    <mergeCell ref="L9:L10"/>
    <mergeCell ref="L12:L23"/>
    <mergeCell ref="A1:L1"/>
    <mergeCell ref="A3:B3"/>
    <mergeCell ref="D3:L3"/>
    <mergeCell ref="A5:B5"/>
    <mergeCell ref="L147:L148"/>
    <mergeCell ref="A137:B137"/>
    <mergeCell ref="A138:B138"/>
    <mergeCell ref="L58:L67"/>
    <mergeCell ref="A102:K102"/>
    <mergeCell ref="A7:B7"/>
    <mergeCell ref="A9:A10"/>
    <mergeCell ref="B9:B10"/>
    <mergeCell ref="C9:C10"/>
    <mergeCell ref="D9:D10"/>
    <mergeCell ref="E9:E10"/>
    <mergeCell ref="F9:G9"/>
    <mergeCell ref="J8:K8"/>
    <mergeCell ref="H9:I9"/>
    <mergeCell ref="J9:K9"/>
    <mergeCell ref="A32:L32"/>
    <mergeCell ref="A34:B34"/>
    <mergeCell ref="D34:L34"/>
    <mergeCell ref="A35:B35"/>
    <mergeCell ref="J37:L37"/>
    <mergeCell ref="A38:A39"/>
    <mergeCell ref="H38:I38"/>
    <mergeCell ref="J38:K38"/>
    <mergeCell ref="L38:L39"/>
    <mergeCell ref="L41:L47"/>
    <mergeCell ref="B38:B39"/>
    <mergeCell ref="C38:C39"/>
    <mergeCell ref="D38:D39"/>
    <mergeCell ref="L55:L56"/>
    <mergeCell ref="A50:L50"/>
    <mergeCell ref="A51:B51"/>
    <mergeCell ref="D51:L51"/>
    <mergeCell ref="J54:K54"/>
    <mergeCell ref="A55:A56"/>
    <mergeCell ref="B55:B56"/>
    <mergeCell ref="C55:C56"/>
    <mergeCell ref="D55:D56"/>
    <mergeCell ref="E55:E56"/>
    <mergeCell ref="F55:G55"/>
    <mergeCell ref="H55:I55"/>
    <mergeCell ref="E38:E39"/>
    <mergeCell ref="F38:G38"/>
    <mergeCell ref="J55:K55"/>
    <mergeCell ref="L76:L77"/>
    <mergeCell ref="L79:L83"/>
    <mergeCell ref="A70:L70"/>
    <mergeCell ref="A72:B72"/>
    <mergeCell ref="D72:L72"/>
    <mergeCell ref="J75:K75"/>
    <mergeCell ref="A76:A77"/>
    <mergeCell ref="B76:B77"/>
    <mergeCell ref="C76:C77"/>
    <mergeCell ref="D76:D77"/>
    <mergeCell ref="E76:E77"/>
    <mergeCell ref="F76:G76"/>
    <mergeCell ref="H76:I76"/>
    <mergeCell ref="J76:K76"/>
    <mergeCell ref="L91:L92"/>
    <mergeCell ref="L94:L98"/>
    <mergeCell ref="A86:L86"/>
    <mergeCell ref="A87:B87"/>
    <mergeCell ref="D87:L87"/>
    <mergeCell ref="J90:K90"/>
    <mergeCell ref="A91:A92"/>
    <mergeCell ref="B91:B92"/>
    <mergeCell ref="C91:C92"/>
    <mergeCell ref="D91:D92"/>
    <mergeCell ref="E91:E92"/>
    <mergeCell ref="F91:G91"/>
    <mergeCell ref="H91:I91"/>
    <mergeCell ref="J91:K91"/>
    <mergeCell ref="D104:L104"/>
    <mergeCell ref="H110:I110"/>
    <mergeCell ref="J110:K110"/>
    <mergeCell ref="L110:L111"/>
    <mergeCell ref="B110:B111"/>
    <mergeCell ref="C110:C111"/>
    <mergeCell ref="D110:D111"/>
    <mergeCell ref="E110:E111"/>
    <mergeCell ref="F110:G110"/>
    <mergeCell ref="A104:B104"/>
    <mergeCell ref="A105:B105"/>
    <mergeCell ref="J109:K109"/>
    <mergeCell ref="A110:A111"/>
    <mergeCell ref="A106:B106"/>
    <mergeCell ref="A107:B107"/>
    <mergeCell ref="L113:L115"/>
    <mergeCell ref="D126:D127"/>
    <mergeCell ref="E126:E127"/>
    <mergeCell ref="F126:G126"/>
    <mergeCell ref="H126:I126"/>
    <mergeCell ref="J126:K126"/>
    <mergeCell ref="A118:L118"/>
    <mergeCell ref="D120:L120"/>
    <mergeCell ref="J125:K125"/>
    <mergeCell ref="A126:A127"/>
    <mergeCell ref="B126:B127"/>
    <mergeCell ref="C126:C127"/>
    <mergeCell ref="A120:B120"/>
    <mergeCell ref="A121:B121"/>
    <mergeCell ref="A122:B122"/>
    <mergeCell ref="A123:B123"/>
    <mergeCell ref="A139:B139"/>
    <mergeCell ref="A140:B140"/>
    <mergeCell ref="A141:B141"/>
    <mergeCell ref="A142:B142"/>
    <mergeCell ref="C142:E142"/>
    <mergeCell ref="A124:B124"/>
    <mergeCell ref="L126:L127"/>
    <mergeCell ref="L129:L131"/>
    <mergeCell ref="A134:L134"/>
    <mergeCell ref="A136:B136"/>
    <mergeCell ref="C136:L136"/>
    <mergeCell ref="A152:B152"/>
    <mergeCell ref="D152:L152"/>
    <mergeCell ref="A153:B153"/>
    <mergeCell ref="J153:L153"/>
    <mergeCell ref="A154:B154"/>
    <mergeCell ref="D154:E154"/>
    <mergeCell ref="J140:K140"/>
    <mergeCell ref="J141:K141"/>
    <mergeCell ref="H142:L142"/>
    <mergeCell ref="J143:K143"/>
    <mergeCell ref="A144:A145"/>
    <mergeCell ref="B144:B145"/>
    <mergeCell ref="C144:E144"/>
    <mergeCell ref="F144:G144"/>
    <mergeCell ref="H144:I144"/>
    <mergeCell ref="J144:K144"/>
    <mergeCell ref="L144:L145"/>
    <mergeCell ref="A167:L167"/>
    <mergeCell ref="A169:B169"/>
    <mergeCell ref="D169:L169"/>
    <mergeCell ref="A170:B170"/>
    <mergeCell ref="J170:L170"/>
    <mergeCell ref="L160:L164"/>
    <mergeCell ref="A157:A158"/>
    <mergeCell ref="B157:B158"/>
    <mergeCell ref="C157:C158"/>
    <mergeCell ref="D157:D158"/>
    <mergeCell ref="E157:E158"/>
    <mergeCell ref="F157:G157"/>
    <mergeCell ref="H157:I157"/>
    <mergeCell ref="J157:K157"/>
    <mergeCell ref="L157:L158"/>
    <mergeCell ref="A171:B171"/>
    <mergeCell ref="D171:E171"/>
    <mergeCell ref="J174:K174"/>
    <mergeCell ref="L174:L175"/>
    <mergeCell ref="A174:A175"/>
    <mergeCell ref="B174:B175"/>
    <mergeCell ref="C174:C175"/>
    <mergeCell ref="D174:D175"/>
    <mergeCell ref="E174:E175"/>
    <mergeCell ref="F174:G174"/>
    <mergeCell ref="H174:I174"/>
  </mergeCells>
  <hyperlinks>
    <hyperlink ref="A144" r:id="rId1" display="Sl.No " xr:uid="{00000000-0004-0000-0700-000000000000}"/>
  </hyperlinks>
  <pageMargins left="0.7" right="0.7" top="0.75" bottom="0.75" header="0.3" footer="0.3"/>
  <pageSetup paperSize="5" orientation="landscape"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28"/>
  <sheetViews>
    <sheetView zoomScaleNormal="100" workbookViewId="0">
      <selection activeCell="D15" sqref="D15"/>
    </sheetView>
  </sheetViews>
  <sheetFormatPr defaultRowHeight="15"/>
  <cols>
    <col min="1" max="1" width="5.7109375" customWidth="1"/>
    <col min="2" max="2" width="34.7109375" customWidth="1"/>
    <col min="5" max="5" width="12.42578125" customWidth="1"/>
    <col min="6" max="6" width="13.5703125" customWidth="1"/>
    <col min="14" max="14" width="12" customWidth="1"/>
  </cols>
  <sheetData>
    <row r="1" spans="1:17" ht="15.75">
      <c r="A1" s="3790" t="s">
        <v>2500</v>
      </c>
      <c r="B1" s="3790"/>
      <c r="C1" s="3790"/>
      <c r="D1" s="3790"/>
      <c r="E1" s="3790"/>
      <c r="F1" s="3790"/>
      <c r="G1" s="3790"/>
      <c r="H1" s="3790"/>
      <c r="I1" s="3790"/>
      <c r="J1" s="3790"/>
      <c r="K1" s="3790"/>
      <c r="L1" s="3790"/>
      <c r="M1" s="3790"/>
      <c r="N1" s="3790"/>
      <c r="O1" s="2241"/>
      <c r="P1" s="2241"/>
      <c r="Q1" s="2241"/>
    </row>
    <row r="2" spans="1:17" ht="15.75">
      <c r="A2" s="3791" t="s">
        <v>374</v>
      </c>
      <c r="B2" s="3791"/>
      <c r="C2" s="3791"/>
      <c r="D2" s="3791"/>
      <c r="E2" s="3791"/>
      <c r="F2" s="3791"/>
      <c r="G2" s="3791"/>
      <c r="H2" s="3791"/>
      <c r="I2" s="3791"/>
      <c r="J2" s="3791"/>
      <c r="K2" s="3791"/>
      <c r="L2" s="3791"/>
      <c r="M2" s="3791"/>
      <c r="N2" s="3791"/>
      <c r="O2" s="2241"/>
      <c r="P2" s="2241"/>
      <c r="Q2" s="2241"/>
    </row>
    <row r="3" spans="1:17" ht="15.75">
      <c r="A3" s="3792" t="s">
        <v>2868</v>
      </c>
      <c r="B3" s="3792"/>
      <c r="C3" s="3792"/>
      <c r="D3" s="3792"/>
      <c r="E3" s="3792"/>
      <c r="F3" s="3792"/>
      <c r="G3" s="3792"/>
      <c r="H3" s="3792"/>
      <c r="I3" s="3792"/>
      <c r="J3" s="3792"/>
      <c r="K3" s="3792"/>
      <c r="L3" s="3792"/>
      <c r="M3" s="3792"/>
      <c r="N3" s="3792"/>
      <c r="O3" s="2241"/>
      <c r="P3" s="2241"/>
      <c r="Q3" s="2241"/>
    </row>
    <row r="4" spans="1:17" ht="51.75" customHeight="1">
      <c r="A4" s="3784" t="s">
        <v>193</v>
      </c>
      <c r="B4" s="3784" t="s">
        <v>375</v>
      </c>
      <c r="C4" s="3793" t="s">
        <v>5</v>
      </c>
      <c r="D4" s="3784" t="s">
        <v>2869</v>
      </c>
      <c r="E4" s="3784" t="s">
        <v>7</v>
      </c>
      <c r="F4" s="3784" t="s">
        <v>113</v>
      </c>
      <c r="G4" s="3784" t="s">
        <v>186</v>
      </c>
      <c r="H4" s="3784"/>
      <c r="I4" s="3784" t="s">
        <v>376</v>
      </c>
      <c r="J4" s="3784"/>
      <c r="K4" s="3784" t="s">
        <v>195</v>
      </c>
      <c r="L4" s="3784"/>
      <c r="M4" s="3793" t="s">
        <v>12</v>
      </c>
      <c r="N4" s="3784" t="s">
        <v>59</v>
      </c>
      <c r="O4" s="2241"/>
      <c r="P4" s="2241"/>
      <c r="Q4" s="2241"/>
    </row>
    <row r="5" spans="1:17" ht="15.75">
      <c r="A5" s="3785"/>
      <c r="B5" s="3785"/>
      <c r="C5" s="3794"/>
      <c r="D5" s="3785"/>
      <c r="E5" s="3785"/>
      <c r="F5" s="3785"/>
      <c r="G5" s="2243" t="s">
        <v>14</v>
      </c>
      <c r="H5" s="2243" t="s">
        <v>15</v>
      </c>
      <c r="I5" s="2243" t="s">
        <v>14</v>
      </c>
      <c r="J5" s="2243" t="s">
        <v>15</v>
      </c>
      <c r="K5" s="2243" t="s">
        <v>14</v>
      </c>
      <c r="L5" s="2243" t="s">
        <v>15</v>
      </c>
      <c r="M5" s="3794"/>
      <c r="N5" s="3785"/>
      <c r="O5" s="2241"/>
      <c r="P5" s="2241"/>
      <c r="Q5" s="2241"/>
    </row>
    <row r="6" spans="1:17" ht="15.75">
      <c r="A6" s="2242">
        <v>1</v>
      </c>
      <c r="B6" s="2242">
        <v>2</v>
      </c>
      <c r="C6" s="2242">
        <v>3</v>
      </c>
      <c r="D6" s="2242">
        <v>4</v>
      </c>
      <c r="E6" s="2242">
        <v>5</v>
      </c>
      <c r="F6" s="2242">
        <v>6</v>
      </c>
      <c r="G6" s="2242">
        <v>7</v>
      </c>
      <c r="H6" s="2242">
        <v>8</v>
      </c>
      <c r="I6" s="2242">
        <v>9</v>
      </c>
      <c r="J6" s="2242">
        <v>10</v>
      </c>
      <c r="K6" s="2242">
        <v>11</v>
      </c>
      <c r="L6" s="2242">
        <v>12</v>
      </c>
      <c r="M6" s="2242">
        <v>13</v>
      </c>
      <c r="N6" s="2242">
        <v>14</v>
      </c>
      <c r="O6" s="2241"/>
      <c r="P6" s="2241"/>
      <c r="Q6" s="2241"/>
    </row>
    <row r="7" spans="1:17" ht="15.75">
      <c r="A7" s="2243" t="s">
        <v>152</v>
      </c>
      <c r="B7" s="3786" t="s">
        <v>2870</v>
      </c>
      <c r="C7" s="3787"/>
      <c r="D7" s="3787"/>
      <c r="E7" s="3787"/>
      <c r="F7" s="3787"/>
      <c r="G7" s="3787"/>
      <c r="H7" s="3787"/>
      <c r="I7" s="3787"/>
      <c r="J7" s="3787"/>
      <c r="K7" s="3787"/>
      <c r="L7" s="3787"/>
      <c r="M7" s="3787"/>
      <c r="N7" s="3788"/>
      <c r="O7" s="2241"/>
      <c r="P7" s="2241"/>
      <c r="Q7" s="2241"/>
    </row>
    <row r="8" spans="1:17" ht="94.5">
      <c r="A8" s="2244">
        <v>1</v>
      </c>
      <c r="B8" s="2258" t="s">
        <v>2871</v>
      </c>
      <c r="C8" s="2244"/>
      <c r="D8" s="2245">
        <v>4.3899999999999997</v>
      </c>
      <c r="E8" s="2244" t="s">
        <v>1384</v>
      </c>
      <c r="F8" s="2244" t="s">
        <v>1385</v>
      </c>
      <c r="G8" s="2246">
        <v>0.15</v>
      </c>
      <c r="H8" s="2247">
        <v>0</v>
      </c>
      <c r="I8" s="2246">
        <v>0.02</v>
      </c>
      <c r="J8" s="2247">
        <v>0</v>
      </c>
      <c r="K8" s="2248">
        <v>0.16999999999999998</v>
      </c>
      <c r="L8" s="2247">
        <v>0</v>
      </c>
      <c r="M8" s="2253"/>
      <c r="N8" s="2249" t="s">
        <v>378</v>
      </c>
      <c r="O8" s="2241"/>
      <c r="P8" s="2241"/>
      <c r="Q8" s="2241"/>
    </row>
    <row r="9" spans="1:17" ht="47.25">
      <c r="A9" s="2259">
        <v>2</v>
      </c>
      <c r="B9" s="2260" t="s">
        <v>2872</v>
      </c>
      <c r="C9" s="2259"/>
      <c r="D9" s="2245">
        <v>10.62</v>
      </c>
      <c r="E9" s="2244" t="s">
        <v>1384</v>
      </c>
      <c r="F9" s="2244" t="s">
        <v>1385</v>
      </c>
      <c r="G9" s="2246">
        <v>0</v>
      </c>
      <c r="H9" s="2247">
        <v>0</v>
      </c>
      <c r="I9" s="2268">
        <v>3.2000000000000001E-2</v>
      </c>
      <c r="J9" s="2247">
        <v>0</v>
      </c>
      <c r="K9" s="2266">
        <v>3.2000000000000001E-2</v>
      </c>
      <c r="L9" s="2247">
        <v>0</v>
      </c>
      <c r="M9" s="2253"/>
      <c r="N9" s="2249" t="s">
        <v>378</v>
      </c>
      <c r="O9" s="2241"/>
      <c r="P9" s="2241"/>
      <c r="Q9" s="2241"/>
    </row>
    <row r="10" spans="1:17" ht="63">
      <c r="A10" s="2259">
        <v>3</v>
      </c>
      <c r="B10" s="2260" t="s">
        <v>2873</v>
      </c>
      <c r="C10" s="2259"/>
      <c r="D10" s="2245">
        <v>23.68</v>
      </c>
      <c r="E10" s="2244" t="s">
        <v>1764</v>
      </c>
      <c r="F10" s="2244" t="s">
        <v>2429</v>
      </c>
      <c r="G10" s="2246">
        <v>0</v>
      </c>
      <c r="H10" s="2247">
        <v>0</v>
      </c>
      <c r="I10" s="2246">
        <v>0.01</v>
      </c>
      <c r="J10" s="2247">
        <v>0</v>
      </c>
      <c r="K10" s="2248">
        <v>0.01</v>
      </c>
      <c r="L10" s="2247">
        <v>0</v>
      </c>
      <c r="M10" s="2241"/>
      <c r="N10" s="2249" t="s">
        <v>378</v>
      </c>
      <c r="O10" s="2241"/>
      <c r="P10" s="2241"/>
      <c r="Q10" s="2252" t="s">
        <v>247</v>
      </c>
    </row>
    <row r="11" spans="1:17" ht="15.75">
      <c r="A11" s="2263" t="s">
        <v>154</v>
      </c>
      <c r="B11" s="3781" t="s">
        <v>2874</v>
      </c>
      <c r="C11" s="3782"/>
      <c r="D11" s="3782"/>
      <c r="E11" s="3782"/>
      <c r="F11" s="3782"/>
      <c r="G11" s="3782"/>
      <c r="H11" s="3782"/>
      <c r="I11" s="3782"/>
      <c r="J11" s="3782"/>
      <c r="K11" s="3782"/>
      <c r="L11" s="3782"/>
      <c r="M11" s="3782"/>
      <c r="N11" s="3783"/>
      <c r="O11" s="2241"/>
      <c r="P11" s="2241"/>
      <c r="Q11" s="2241"/>
    </row>
    <row r="12" spans="1:17" ht="78.75">
      <c r="A12" s="2259">
        <v>1</v>
      </c>
      <c r="B12" s="2264" t="s">
        <v>2875</v>
      </c>
      <c r="C12" s="2261"/>
      <c r="D12" s="2247">
        <v>45.89</v>
      </c>
      <c r="E12" s="2259" t="s">
        <v>2876</v>
      </c>
      <c r="F12" s="2259" t="s">
        <v>2877</v>
      </c>
      <c r="G12" s="2248">
        <v>0.15</v>
      </c>
      <c r="H12" s="2247">
        <v>223.58</v>
      </c>
      <c r="I12" s="2248">
        <v>0.01</v>
      </c>
      <c r="J12" s="2247">
        <v>0</v>
      </c>
      <c r="K12" s="2265">
        <v>0.16</v>
      </c>
      <c r="L12" s="2247">
        <v>223.58</v>
      </c>
      <c r="M12" s="2267" t="s">
        <v>2878</v>
      </c>
      <c r="N12" s="2249" t="s">
        <v>378</v>
      </c>
      <c r="O12" s="2241"/>
      <c r="P12" s="2241"/>
      <c r="Q12" s="2241"/>
    </row>
    <row r="13" spans="1:17" ht="15.75">
      <c r="A13" s="2254"/>
      <c r="B13" s="2241"/>
      <c r="C13" s="2250"/>
      <c r="D13" s="2250"/>
      <c r="E13" s="2250"/>
      <c r="F13" s="2254"/>
      <c r="G13" s="2254"/>
      <c r="H13" s="2255"/>
      <c r="I13" s="2254"/>
      <c r="J13" s="2262"/>
      <c r="K13" s="2254"/>
      <c r="L13" s="2254"/>
      <c r="M13" s="2241"/>
      <c r="N13" s="2241"/>
      <c r="O13" s="2241"/>
      <c r="P13" s="2241"/>
      <c r="Q13" s="2241"/>
    </row>
    <row r="14" spans="1:17" ht="15.75">
      <c r="A14" s="2254"/>
      <c r="B14" s="2241"/>
      <c r="C14" s="2250"/>
      <c r="D14" s="2250"/>
      <c r="E14" s="2250"/>
      <c r="F14" s="2254"/>
      <c r="G14" s="2254"/>
      <c r="H14" s="2255"/>
      <c r="I14" s="2254"/>
      <c r="J14" s="2262"/>
      <c r="K14" s="2254"/>
      <c r="L14" s="2254"/>
      <c r="M14" s="2241"/>
      <c r="N14" s="2241"/>
      <c r="O14" s="2241"/>
      <c r="P14" s="2241"/>
      <c r="Q14" s="2241"/>
    </row>
    <row r="15" spans="1:17" ht="15.75">
      <c r="A15" s="2254"/>
      <c r="B15" s="2241"/>
      <c r="C15" s="2250"/>
      <c r="D15" s="2250"/>
      <c r="E15" s="2250"/>
      <c r="F15" s="2254"/>
      <c r="G15" s="2254"/>
      <c r="H15" s="2255"/>
      <c r="I15" s="2254"/>
      <c r="J15" s="2262"/>
      <c r="K15" s="2254"/>
      <c r="L15" s="2254"/>
      <c r="M15" s="2241"/>
      <c r="N15" s="2241"/>
      <c r="O15" s="2241"/>
      <c r="P15" s="2241"/>
      <c r="Q15" s="2241"/>
    </row>
    <row r="16" spans="1:17" ht="15.75">
      <c r="A16" s="2254"/>
      <c r="B16" s="2241"/>
      <c r="C16" s="2250"/>
      <c r="D16" s="2250"/>
      <c r="E16" s="2250"/>
      <c r="F16" s="2254"/>
      <c r="G16" s="2254"/>
      <c r="H16" s="2255"/>
      <c r="I16" s="2254"/>
      <c r="J16" s="2262"/>
      <c r="K16" s="2254"/>
      <c r="L16" s="2254"/>
      <c r="M16" s="2241"/>
      <c r="N16" s="2241"/>
      <c r="O16" s="2241"/>
      <c r="P16" s="2241"/>
      <c r="Q16" s="2241"/>
    </row>
    <row r="17" spans="1:15" ht="15.75">
      <c r="A17" s="2254"/>
      <c r="B17" s="2254"/>
      <c r="C17" s="2254"/>
      <c r="D17" s="2241"/>
      <c r="E17" s="2241"/>
      <c r="F17" s="2254"/>
      <c r="G17" s="2254"/>
      <c r="H17" s="2256"/>
      <c r="I17" s="2241"/>
      <c r="J17" s="2254"/>
      <c r="K17" s="2254"/>
      <c r="L17" s="3789" t="s">
        <v>1257</v>
      </c>
      <c r="M17" s="3789"/>
      <c r="N17" s="3789"/>
      <c r="O17" s="2252" t="s">
        <v>247</v>
      </c>
    </row>
    <row r="18" spans="1:15" ht="15.75">
      <c r="A18" s="2254"/>
      <c r="B18" s="2254"/>
      <c r="C18" s="2254"/>
      <c r="D18" s="2254"/>
      <c r="E18" s="2254"/>
      <c r="F18" s="2254"/>
      <c r="G18" s="2254"/>
      <c r="H18" s="2254"/>
      <c r="I18" s="2254"/>
      <c r="J18" s="2254"/>
      <c r="K18" s="2254"/>
      <c r="L18" s="3789" t="s">
        <v>1258</v>
      </c>
      <c r="M18" s="3789"/>
      <c r="N18" s="3789"/>
      <c r="O18" s="2252" t="s">
        <v>247</v>
      </c>
    </row>
    <row r="19" spans="1:15" ht="15.75">
      <c r="A19" s="2254"/>
      <c r="B19" s="2254"/>
      <c r="C19" s="2254"/>
      <c r="D19" s="2254"/>
      <c r="E19" s="2254"/>
      <c r="F19" s="2254"/>
      <c r="G19" s="2254"/>
      <c r="H19" s="2254"/>
      <c r="I19" s="2254"/>
      <c r="J19" s="2254"/>
      <c r="K19" s="2254"/>
      <c r="L19" s="2254"/>
      <c r="M19" s="2241"/>
      <c r="N19" s="2241"/>
      <c r="O19" s="2241"/>
    </row>
    <row r="20" spans="1:15" ht="15.75">
      <c r="A20" s="2254"/>
      <c r="B20" s="2254"/>
      <c r="C20" s="2254"/>
      <c r="D20" s="2254"/>
      <c r="E20" s="2254"/>
      <c r="F20" s="2254"/>
      <c r="G20" s="2254"/>
      <c r="H20" s="2254"/>
      <c r="I20" s="2254"/>
      <c r="J20" s="2254"/>
      <c r="K20" s="2254"/>
      <c r="L20" s="2254"/>
      <c r="M20" s="2241"/>
      <c r="N20" s="2241"/>
      <c r="O20" s="2241"/>
    </row>
    <row r="21" spans="1:15" ht="15.75">
      <c r="A21" s="2254"/>
      <c r="B21" s="2254"/>
      <c r="C21" s="2254"/>
      <c r="D21" s="2254"/>
      <c r="E21" s="2254"/>
      <c r="F21" s="2254"/>
      <c r="G21" s="2254"/>
      <c r="H21" s="2254"/>
      <c r="I21" s="2254"/>
      <c r="J21" s="2254"/>
      <c r="K21" s="2254"/>
      <c r="L21" s="2254"/>
      <c r="M21" s="2241"/>
      <c r="N21" s="2241"/>
      <c r="O21" s="2241"/>
    </row>
    <row r="22" spans="1:15" ht="15.75">
      <c r="A22" s="2254"/>
      <c r="B22" s="2254"/>
      <c r="C22" s="2254"/>
      <c r="D22" s="2254"/>
      <c r="E22" s="2254"/>
      <c r="F22" s="2254"/>
      <c r="G22" s="2254"/>
      <c r="H22" s="2254"/>
      <c r="I22" s="2254"/>
      <c r="J22" s="2251"/>
      <c r="K22" s="2251"/>
      <c r="L22" s="2251"/>
      <c r="M22" s="2241"/>
      <c r="N22" s="2241"/>
      <c r="O22" s="2241"/>
    </row>
    <row r="23" spans="1:15" ht="15.75">
      <c r="A23" s="2254"/>
      <c r="B23" s="2254"/>
      <c r="C23" s="2254"/>
      <c r="D23" s="2254"/>
      <c r="E23" s="2254"/>
      <c r="F23" s="2254"/>
      <c r="G23" s="2254"/>
      <c r="H23" s="2254"/>
      <c r="I23" s="2254"/>
      <c r="J23" s="2251"/>
      <c r="K23" s="2251"/>
      <c r="L23" s="2251"/>
      <c r="M23" s="2241"/>
      <c r="N23" s="2241"/>
      <c r="O23" s="2241"/>
    </row>
    <row r="25" spans="1:15" ht="15.75">
      <c r="A25" s="2254"/>
      <c r="B25" s="2250"/>
      <c r="C25" s="2254"/>
      <c r="D25" s="2250"/>
      <c r="E25" s="2241"/>
      <c r="F25" s="2241"/>
      <c r="G25" s="2241"/>
      <c r="H25" s="2254"/>
      <c r="I25" s="2254"/>
      <c r="J25" s="2254"/>
      <c r="K25" s="2254"/>
      <c r="L25" s="2254"/>
      <c r="M25" s="2257"/>
      <c r="N25" s="2257"/>
      <c r="O25" s="2241"/>
    </row>
    <row r="26" spans="1:15" ht="15.75">
      <c r="A26" s="2254"/>
      <c r="B26" s="2254"/>
      <c r="C26" s="2254"/>
      <c r="D26" s="2254"/>
      <c r="E26" s="2254"/>
      <c r="F26" s="2254"/>
      <c r="G26" s="2254"/>
      <c r="H26" s="2254"/>
      <c r="I26" s="2254"/>
      <c r="J26" s="2254"/>
      <c r="K26" s="2254"/>
      <c r="L26" s="2254"/>
      <c r="M26" s="2254"/>
      <c r="N26" s="2254"/>
      <c r="O26" s="2241"/>
    </row>
    <row r="27" spans="1:15" ht="15.75">
      <c r="A27" s="2254"/>
      <c r="B27" s="2254"/>
      <c r="C27" s="2254"/>
      <c r="D27" s="2254"/>
      <c r="E27" s="2254"/>
      <c r="F27" s="2254"/>
      <c r="G27" s="2254"/>
      <c r="H27" s="2254"/>
      <c r="I27" s="2254"/>
      <c r="J27" s="2254"/>
      <c r="K27" s="3780"/>
      <c r="L27" s="3780"/>
      <c r="M27" s="3780"/>
      <c r="N27" s="3780"/>
      <c r="O27" s="2241"/>
    </row>
    <row r="28" spans="1:15" ht="15.75">
      <c r="A28" s="2254"/>
      <c r="B28" s="2254"/>
      <c r="C28" s="2254"/>
      <c r="D28" s="2254"/>
      <c r="E28" s="2254"/>
      <c r="F28" s="2254"/>
      <c r="G28" s="2254"/>
      <c r="H28" s="2254"/>
      <c r="I28" s="2254"/>
      <c r="J28" s="2254"/>
      <c r="K28" s="3780"/>
      <c r="L28" s="3780"/>
      <c r="M28" s="3780"/>
      <c r="N28" s="3780"/>
      <c r="O28" s="2241"/>
    </row>
  </sheetData>
  <mergeCells count="20">
    <mergeCell ref="A1:N1"/>
    <mergeCell ref="A2:N2"/>
    <mergeCell ref="A3:N3"/>
    <mergeCell ref="G4:H4"/>
    <mergeCell ref="I4:J4"/>
    <mergeCell ref="K4:L4"/>
    <mergeCell ref="A4:A5"/>
    <mergeCell ref="B4:B5"/>
    <mergeCell ref="C4:C5"/>
    <mergeCell ref="D4:D5"/>
    <mergeCell ref="E4:E5"/>
    <mergeCell ref="F4:F5"/>
    <mergeCell ref="M4:M5"/>
    <mergeCell ref="K28:N28"/>
    <mergeCell ref="B11:N11"/>
    <mergeCell ref="N4:N5"/>
    <mergeCell ref="B7:N7"/>
    <mergeCell ref="L17:N17"/>
    <mergeCell ref="L18:N18"/>
    <mergeCell ref="K27:N27"/>
  </mergeCells>
  <pageMargins left="0.7" right="0.7" top="0.75" bottom="0.75" header="0.3" footer="0.3"/>
  <pageSetup paperSize="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62"/>
  <sheetViews>
    <sheetView zoomScaleNormal="100" workbookViewId="0">
      <selection activeCell="F152" sqref="F152:F153"/>
    </sheetView>
  </sheetViews>
  <sheetFormatPr defaultRowHeight="15"/>
  <cols>
    <col min="1" max="1" width="4.7109375" customWidth="1"/>
    <col min="2" max="2" width="29.85546875" customWidth="1"/>
    <col min="5" max="5" width="10.28515625" customWidth="1"/>
    <col min="6" max="6" width="11" customWidth="1"/>
    <col min="7" max="7" width="11.7109375" customWidth="1"/>
    <col min="8" max="8" width="11.85546875" customWidth="1"/>
    <col min="9" max="9" width="10.7109375" customWidth="1"/>
    <col min="13" max="13" width="10.5703125" customWidth="1"/>
    <col min="14" max="14" width="9.140625" style="21"/>
    <col min="15" max="15" width="11.140625" customWidth="1"/>
    <col min="16" max="16" width="8.42578125" customWidth="1"/>
  </cols>
  <sheetData>
    <row r="1" spans="1:16" ht="17.25">
      <c r="A1" s="3821" t="s">
        <v>2518</v>
      </c>
      <c r="B1" s="3821"/>
      <c r="C1" s="3821"/>
      <c r="D1" s="3821"/>
      <c r="E1" s="3821"/>
      <c r="F1" s="3821"/>
      <c r="G1" s="3821"/>
      <c r="H1" s="3821"/>
      <c r="I1" s="3821"/>
      <c r="J1" s="3821"/>
      <c r="K1" s="3821"/>
      <c r="L1" s="3821"/>
      <c r="M1" s="3821"/>
      <c r="N1" s="3821"/>
    </row>
    <row r="2" spans="1:16" ht="19.5" customHeight="1">
      <c r="A2" t="s">
        <v>174</v>
      </c>
      <c r="C2" s="1080" t="s">
        <v>175</v>
      </c>
      <c r="D2" t="s">
        <v>176</v>
      </c>
      <c r="N2"/>
    </row>
    <row r="3" spans="1:16" ht="39.75" customHeight="1">
      <c r="A3" s="3799" t="s">
        <v>177</v>
      </c>
      <c r="B3" s="3799" t="s">
        <v>4</v>
      </c>
      <c r="C3" s="3799" t="s">
        <v>178</v>
      </c>
      <c r="D3" s="3799" t="s">
        <v>179</v>
      </c>
      <c r="E3" s="3799" t="s">
        <v>7</v>
      </c>
      <c r="F3" s="3798" t="s">
        <v>8</v>
      </c>
      <c r="G3" s="3799" t="s">
        <v>9</v>
      </c>
      <c r="H3" s="3799"/>
      <c r="I3" s="3799" t="s">
        <v>180</v>
      </c>
      <c r="J3" s="3799"/>
      <c r="K3" s="3799" t="s">
        <v>181</v>
      </c>
      <c r="L3" s="3799"/>
      <c r="M3" s="3799" t="s">
        <v>12</v>
      </c>
      <c r="N3" s="3799" t="s">
        <v>13</v>
      </c>
    </row>
    <row r="4" spans="1:16">
      <c r="A4" s="3799"/>
      <c r="B4" s="3799"/>
      <c r="C4" s="3799"/>
      <c r="D4" s="3799"/>
      <c r="E4" s="3799"/>
      <c r="F4" s="3798"/>
      <c r="G4" s="963" t="s">
        <v>28</v>
      </c>
      <c r="H4" s="963" t="s">
        <v>15</v>
      </c>
      <c r="I4" s="963" t="s">
        <v>28</v>
      </c>
      <c r="J4" s="963" t="s">
        <v>15</v>
      </c>
      <c r="K4" s="963" t="s">
        <v>28</v>
      </c>
      <c r="L4" s="963" t="s">
        <v>15</v>
      </c>
      <c r="M4" s="3799"/>
      <c r="N4" s="3799"/>
    </row>
    <row r="5" spans="1:16">
      <c r="A5" s="1081">
        <v>1</v>
      </c>
      <c r="B5" s="1081">
        <v>2</v>
      </c>
      <c r="C5" s="1081">
        <v>3</v>
      </c>
      <c r="D5" s="1081">
        <v>4</v>
      </c>
      <c r="E5" s="1081">
        <v>5</v>
      </c>
      <c r="F5" s="1081">
        <v>6</v>
      </c>
      <c r="G5" s="1081">
        <v>7</v>
      </c>
      <c r="H5" s="1081">
        <v>8</v>
      </c>
      <c r="I5" s="1081">
        <v>9</v>
      </c>
      <c r="J5" s="1081">
        <v>10</v>
      </c>
      <c r="K5" s="1081">
        <v>11</v>
      </c>
      <c r="L5" s="1081">
        <v>12</v>
      </c>
      <c r="M5" s="1081">
        <v>13</v>
      </c>
      <c r="N5" s="1081">
        <v>14</v>
      </c>
    </row>
    <row r="6" spans="1:16" ht="63.75">
      <c r="A6" s="90">
        <v>1</v>
      </c>
      <c r="B6" s="1085" t="s">
        <v>1208</v>
      </c>
      <c r="C6" s="1087" t="s">
        <v>1209</v>
      </c>
      <c r="D6" s="1084">
        <v>20.62</v>
      </c>
      <c r="E6" s="1084" t="s">
        <v>1210</v>
      </c>
      <c r="F6" s="14" t="s">
        <v>915</v>
      </c>
      <c r="G6" s="1082">
        <v>1</v>
      </c>
      <c r="H6" s="1086">
        <v>20.62</v>
      </c>
      <c r="I6" s="1083"/>
      <c r="J6" s="1086"/>
      <c r="K6" s="1082">
        <v>1</v>
      </c>
      <c r="L6" s="1086">
        <v>20.62</v>
      </c>
      <c r="M6" s="90" t="s">
        <v>52</v>
      </c>
      <c r="N6" s="90" t="s">
        <v>33</v>
      </c>
    </row>
    <row r="7" spans="1:16" ht="63.75">
      <c r="A7" s="90">
        <v>2</v>
      </c>
      <c r="B7" s="1085" t="s">
        <v>1211</v>
      </c>
      <c r="C7" s="1087" t="s">
        <v>1212</v>
      </c>
      <c r="D7" s="1084">
        <v>19.14</v>
      </c>
      <c r="E7" s="1084" t="s">
        <v>1210</v>
      </c>
      <c r="F7" s="14" t="s">
        <v>915</v>
      </c>
      <c r="G7" s="1083">
        <v>1</v>
      </c>
      <c r="H7" s="1086">
        <v>19.04</v>
      </c>
      <c r="I7" s="1083"/>
      <c r="J7" s="1086"/>
      <c r="K7" s="1082">
        <v>1</v>
      </c>
      <c r="L7" s="1086">
        <v>19.04</v>
      </c>
      <c r="M7" s="90" t="s">
        <v>52</v>
      </c>
      <c r="N7" s="90" t="s">
        <v>33</v>
      </c>
    </row>
    <row r="8" spans="1:16" ht="63.75">
      <c r="A8" s="90">
        <v>3</v>
      </c>
      <c r="B8" s="1085" t="s">
        <v>1213</v>
      </c>
      <c r="C8" s="1087" t="s">
        <v>1214</v>
      </c>
      <c r="D8" s="1084">
        <v>26.79</v>
      </c>
      <c r="E8" s="1084" t="s">
        <v>1210</v>
      </c>
      <c r="F8" s="14" t="s">
        <v>915</v>
      </c>
      <c r="G8" s="1082">
        <v>1</v>
      </c>
      <c r="H8" s="1086">
        <v>26.79</v>
      </c>
      <c r="I8" s="1083"/>
      <c r="J8" s="1086"/>
      <c r="K8" s="1082">
        <v>1</v>
      </c>
      <c r="L8" s="1086">
        <v>26.79</v>
      </c>
      <c r="M8" s="90" t="s">
        <v>52</v>
      </c>
      <c r="N8" s="90" t="s">
        <v>33</v>
      </c>
    </row>
    <row r="9" spans="1:16" ht="51">
      <c r="A9" s="90">
        <v>4</v>
      </c>
      <c r="B9" s="1085" t="s">
        <v>1215</v>
      </c>
      <c r="C9" s="1087" t="s">
        <v>1216</v>
      </c>
      <c r="D9" s="1084">
        <v>23.45</v>
      </c>
      <c r="E9" s="1084" t="s">
        <v>1210</v>
      </c>
      <c r="F9" s="14" t="s">
        <v>915</v>
      </c>
      <c r="G9" s="1082">
        <v>1</v>
      </c>
      <c r="H9" s="1086">
        <v>0</v>
      </c>
      <c r="I9" s="1082"/>
      <c r="J9" s="1086"/>
      <c r="K9" s="1082">
        <v>1</v>
      </c>
      <c r="L9" s="1086">
        <v>0</v>
      </c>
      <c r="M9" s="4" t="s">
        <v>182</v>
      </c>
      <c r="N9" s="90" t="s">
        <v>33</v>
      </c>
    </row>
    <row r="10" spans="1:16" ht="76.5">
      <c r="A10" s="90">
        <v>5</v>
      </c>
      <c r="B10" s="1085" t="s">
        <v>1217</v>
      </c>
      <c r="C10" s="1087" t="s">
        <v>1218</v>
      </c>
      <c r="D10" s="1084">
        <v>39.159999999999997</v>
      </c>
      <c r="E10" s="1084" t="s">
        <v>1210</v>
      </c>
      <c r="F10" s="14" t="s">
        <v>915</v>
      </c>
      <c r="G10" s="1083">
        <v>1</v>
      </c>
      <c r="H10" s="1086">
        <v>39.159999999999997</v>
      </c>
      <c r="I10" s="1083"/>
      <c r="J10" s="1086"/>
      <c r="K10" s="1082">
        <v>1</v>
      </c>
      <c r="L10" s="1086">
        <v>39.159999999999997</v>
      </c>
      <c r="M10" s="90" t="s">
        <v>52</v>
      </c>
      <c r="N10" s="90" t="s">
        <v>33</v>
      </c>
    </row>
    <row r="12" spans="1:16" ht="18.75">
      <c r="A12" s="3822" t="s">
        <v>2498</v>
      </c>
      <c r="B12" s="3822"/>
      <c r="C12" s="3822"/>
      <c r="D12" s="3822"/>
      <c r="E12" s="3822"/>
      <c r="F12" s="3822"/>
      <c r="G12" s="3822"/>
      <c r="H12" s="3822"/>
      <c r="I12" s="3822"/>
      <c r="J12" s="3822"/>
      <c r="K12" s="3822"/>
      <c r="L12" s="3822"/>
      <c r="M12" s="3822"/>
      <c r="N12" s="3822"/>
      <c r="O12" s="3822"/>
      <c r="P12" s="3822"/>
    </row>
    <row r="13" spans="1:16">
      <c r="A13" s="3823" t="s">
        <v>174</v>
      </c>
      <c r="B13" s="3823"/>
      <c r="C13" s="3823"/>
      <c r="D13" s="974" t="s">
        <v>175</v>
      </c>
      <c r="E13" s="3823" t="s">
        <v>1462</v>
      </c>
      <c r="F13" s="3823"/>
      <c r="G13" s="3823"/>
      <c r="H13" s="1088"/>
      <c r="I13" s="1088"/>
      <c r="J13" s="1088"/>
      <c r="K13" s="1088"/>
      <c r="L13" s="1088"/>
      <c r="M13" s="1088"/>
      <c r="N13" s="1088"/>
      <c r="O13" s="1088"/>
      <c r="P13" s="1088"/>
    </row>
    <row r="14" spans="1:16" ht="23.25" customHeight="1">
      <c r="A14" s="3824" t="s">
        <v>1463</v>
      </c>
      <c r="B14" s="3824"/>
      <c r="C14" s="3824"/>
      <c r="D14" s="1089" t="s">
        <v>175</v>
      </c>
      <c r="E14" s="3825" t="s">
        <v>1464</v>
      </c>
      <c r="F14" s="3825"/>
      <c r="G14" s="3825"/>
      <c r="H14" s="3825"/>
      <c r="I14" s="3825"/>
      <c r="J14" s="3825"/>
      <c r="K14" s="3825"/>
      <c r="L14" s="3825"/>
      <c r="M14" s="3825"/>
      <c r="N14" s="3825"/>
      <c r="O14" s="3826" t="s">
        <v>1465</v>
      </c>
      <c r="P14" s="3826"/>
    </row>
    <row r="15" spans="1:16" ht="60" customHeight="1">
      <c r="A15" s="3817" t="s">
        <v>1466</v>
      </c>
      <c r="B15" s="3817" t="s">
        <v>1467</v>
      </c>
      <c r="C15" s="3817"/>
      <c r="D15" s="3828" t="s">
        <v>5</v>
      </c>
      <c r="E15" s="3816" t="s">
        <v>244</v>
      </c>
      <c r="F15" s="3817" t="s">
        <v>1468</v>
      </c>
      <c r="G15" s="3817" t="s">
        <v>1469</v>
      </c>
      <c r="H15" s="3817" t="s">
        <v>1470</v>
      </c>
      <c r="I15" s="3817" t="s">
        <v>1471</v>
      </c>
      <c r="J15" s="3816"/>
      <c r="K15" s="3818" t="s">
        <v>1472</v>
      </c>
      <c r="L15" s="3819"/>
      <c r="M15" s="3817" t="s">
        <v>1473</v>
      </c>
      <c r="N15" s="3817"/>
      <c r="O15" s="3817" t="s">
        <v>1474</v>
      </c>
      <c r="P15" s="3828" t="s">
        <v>1475</v>
      </c>
    </row>
    <row r="16" spans="1:16">
      <c r="A16" s="3816"/>
      <c r="B16" s="3817"/>
      <c r="C16" s="3817"/>
      <c r="D16" s="3829"/>
      <c r="E16" s="3816"/>
      <c r="F16" s="3816"/>
      <c r="G16" s="3816"/>
      <c r="H16" s="3816"/>
      <c r="I16" s="965" t="s">
        <v>14</v>
      </c>
      <c r="J16" s="965" t="s">
        <v>15</v>
      </c>
      <c r="K16" s="965" t="s">
        <v>14</v>
      </c>
      <c r="L16" s="965" t="s">
        <v>15</v>
      </c>
      <c r="M16" s="964" t="s">
        <v>1476</v>
      </c>
      <c r="N16" s="964" t="s">
        <v>15</v>
      </c>
      <c r="O16" s="3816"/>
      <c r="P16" s="3829"/>
    </row>
    <row r="17" spans="1:16">
      <c r="A17" s="1090">
        <v>1</v>
      </c>
      <c r="B17" s="3820">
        <v>2</v>
      </c>
      <c r="C17" s="3820"/>
      <c r="D17" s="966">
        <v>3</v>
      </c>
      <c r="E17" s="966">
        <v>4</v>
      </c>
      <c r="F17" s="966">
        <v>5</v>
      </c>
      <c r="G17" s="966">
        <v>6</v>
      </c>
      <c r="H17" s="966">
        <v>7</v>
      </c>
      <c r="I17" s="966">
        <v>8</v>
      </c>
      <c r="J17" s="966">
        <v>9</v>
      </c>
      <c r="K17" s="966">
        <v>10</v>
      </c>
      <c r="L17" s="966">
        <v>11</v>
      </c>
      <c r="M17" s="966">
        <v>12</v>
      </c>
      <c r="N17" s="966">
        <v>13</v>
      </c>
      <c r="O17" s="966">
        <v>14</v>
      </c>
      <c r="P17" s="966">
        <v>15</v>
      </c>
    </row>
    <row r="18" spans="1:16" ht="15.75">
      <c r="A18" s="1091">
        <v>1</v>
      </c>
      <c r="B18" s="3805" t="s">
        <v>1477</v>
      </c>
      <c r="C18" s="3805"/>
      <c r="D18" s="96" t="s">
        <v>261</v>
      </c>
      <c r="E18" s="1092">
        <v>16390.36</v>
      </c>
      <c r="F18" s="1092">
        <v>14.1</v>
      </c>
      <c r="G18" s="3806" t="s">
        <v>1478</v>
      </c>
      <c r="H18" s="3806" t="s">
        <v>183</v>
      </c>
      <c r="I18" s="88">
        <v>16390.36</v>
      </c>
      <c r="J18" s="88">
        <v>14.1</v>
      </c>
      <c r="K18" s="1093"/>
      <c r="L18" s="1094"/>
      <c r="M18" s="88">
        <v>16390.36</v>
      </c>
      <c r="N18" s="88">
        <v>14.1</v>
      </c>
      <c r="O18" s="3809" t="s">
        <v>1869</v>
      </c>
      <c r="P18" s="3827" t="s">
        <v>1127</v>
      </c>
    </row>
    <row r="19" spans="1:16" ht="15.75">
      <c r="A19" s="1091">
        <v>2</v>
      </c>
      <c r="B19" s="3815" t="s">
        <v>524</v>
      </c>
      <c r="C19" s="3815"/>
      <c r="D19" s="96" t="s">
        <v>1184</v>
      </c>
      <c r="E19" s="1092">
        <v>136</v>
      </c>
      <c r="F19" s="1092">
        <v>65.599999999999994</v>
      </c>
      <c r="G19" s="3807"/>
      <c r="H19" s="3807"/>
      <c r="I19" s="88">
        <v>128</v>
      </c>
      <c r="J19" s="25">
        <v>56.43</v>
      </c>
      <c r="K19" s="1093"/>
      <c r="L19" s="1093"/>
      <c r="M19" s="88">
        <v>123</v>
      </c>
      <c r="N19" s="88">
        <v>56.43</v>
      </c>
      <c r="O19" s="3810"/>
      <c r="P19" s="3827"/>
    </row>
    <row r="20" spans="1:16" ht="15.75">
      <c r="A20" s="1091">
        <v>3</v>
      </c>
      <c r="B20" s="3815" t="s">
        <v>1479</v>
      </c>
      <c r="C20" s="3815"/>
      <c r="D20" s="96" t="s">
        <v>779</v>
      </c>
      <c r="E20" s="1095">
        <v>34</v>
      </c>
      <c r="F20" s="1092">
        <v>240.3</v>
      </c>
      <c r="G20" s="3807"/>
      <c r="H20" s="3807"/>
      <c r="I20" s="1096">
        <v>34</v>
      </c>
      <c r="J20" s="88">
        <v>240.3</v>
      </c>
      <c r="K20" s="1093"/>
      <c r="L20" s="1093"/>
      <c r="M20" s="1096">
        <v>34</v>
      </c>
      <c r="N20" s="88">
        <v>240.3</v>
      </c>
      <c r="O20" s="3810"/>
      <c r="P20" s="3827"/>
    </row>
    <row r="21" spans="1:16" ht="15.75">
      <c r="A21" s="1091">
        <v>4</v>
      </c>
      <c r="B21" s="3815" t="s">
        <v>1480</v>
      </c>
      <c r="C21" s="3815"/>
      <c r="D21" s="96"/>
      <c r="E21" s="1095"/>
      <c r="F21" s="1095"/>
      <c r="G21" s="3807"/>
      <c r="H21" s="3807"/>
      <c r="I21" s="88"/>
      <c r="J21" s="25"/>
      <c r="K21" s="1093"/>
      <c r="L21" s="1093"/>
      <c r="M21" s="88"/>
      <c r="N21" s="88"/>
      <c r="O21" s="3810"/>
      <c r="P21" s="3827"/>
    </row>
    <row r="22" spans="1:16" ht="15.75">
      <c r="A22" s="1097" t="s">
        <v>1011</v>
      </c>
      <c r="B22" s="3814" t="s">
        <v>1481</v>
      </c>
      <c r="C22" s="3814"/>
      <c r="D22" s="1098" t="s">
        <v>294</v>
      </c>
      <c r="E22" s="1095">
        <v>13.57</v>
      </c>
      <c r="F22" s="1095">
        <v>24.93</v>
      </c>
      <c r="G22" s="3807"/>
      <c r="H22" s="3807"/>
      <c r="I22" s="88">
        <v>13.57</v>
      </c>
      <c r="J22" s="25">
        <v>24.93</v>
      </c>
      <c r="K22" s="1093"/>
      <c r="L22" s="1093"/>
      <c r="M22" s="88">
        <v>13.57</v>
      </c>
      <c r="N22" s="88">
        <v>24.93</v>
      </c>
      <c r="O22" s="3810"/>
      <c r="P22" s="3827"/>
    </row>
    <row r="23" spans="1:16" ht="15.75">
      <c r="A23" s="1097" t="s">
        <v>1014</v>
      </c>
      <c r="B23" s="3814" t="s">
        <v>1482</v>
      </c>
      <c r="C23" s="3814"/>
      <c r="D23" s="1098" t="s">
        <v>294</v>
      </c>
      <c r="E23" s="1092">
        <v>39.1</v>
      </c>
      <c r="F23" s="1095">
        <v>513.19000000000005</v>
      </c>
      <c r="G23" s="3807"/>
      <c r="H23" s="3807"/>
      <c r="I23" s="88">
        <v>39.1</v>
      </c>
      <c r="J23" s="88">
        <v>513.19000000000005</v>
      </c>
      <c r="K23" s="1093"/>
      <c r="L23" s="1099"/>
      <c r="M23" s="88">
        <v>39.1</v>
      </c>
      <c r="N23" s="88">
        <v>513.19000000000005</v>
      </c>
      <c r="O23" s="3810"/>
      <c r="P23" s="3827"/>
    </row>
    <row r="24" spans="1:16" ht="15.75">
      <c r="A24" s="1097" t="s">
        <v>1483</v>
      </c>
      <c r="B24" s="3814" t="s">
        <v>1484</v>
      </c>
      <c r="C24" s="3814"/>
      <c r="D24" s="1098" t="s">
        <v>294</v>
      </c>
      <c r="E24" s="1095">
        <v>46.94</v>
      </c>
      <c r="F24" s="1095">
        <v>616.14</v>
      </c>
      <c r="G24" s="3807"/>
      <c r="H24" s="3807"/>
      <c r="I24" s="88">
        <v>46.94</v>
      </c>
      <c r="J24" s="88">
        <v>616.14</v>
      </c>
      <c r="K24" s="1093"/>
      <c r="L24" s="1093"/>
      <c r="M24" s="88">
        <v>46.94</v>
      </c>
      <c r="N24" s="88">
        <v>616.14</v>
      </c>
      <c r="O24" s="3810"/>
      <c r="P24" s="3827"/>
    </row>
    <row r="25" spans="1:16" ht="15.75">
      <c r="A25" s="1097" t="s">
        <v>1485</v>
      </c>
      <c r="B25" s="3814" t="s">
        <v>1486</v>
      </c>
      <c r="C25" s="3814"/>
      <c r="D25" s="1098" t="s">
        <v>294</v>
      </c>
      <c r="E25" s="1095">
        <v>38.54</v>
      </c>
      <c r="F25" s="1095">
        <v>853.94</v>
      </c>
      <c r="G25" s="3807"/>
      <c r="H25" s="3807"/>
      <c r="I25" s="88">
        <v>8</v>
      </c>
      <c r="J25" s="88">
        <v>143.91999999999999</v>
      </c>
      <c r="K25" s="88"/>
      <c r="L25" s="88"/>
      <c r="M25" s="88">
        <v>8</v>
      </c>
      <c r="N25" s="88">
        <v>143.91999999999999</v>
      </c>
      <c r="O25" s="3810"/>
      <c r="P25" s="3827"/>
    </row>
    <row r="26" spans="1:16" ht="15.75">
      <c r="A26" s="1091">
        <v>5</v>
      </c>
      <c r="B26" s="3815" t="s">
        <v>1207</v>
      </c>
      <c r="C26" s="3815"/>
      <c r="D26" s="1098" t="s">
        <v>294</v>
      </c>
      <c r="E26" s="1095">
        <v>39</v>
      </c>
      <c r="F26" s="1095">
        <v>30.03</v>
      </c>
      <c r="G26" s="3807"/>
      <c r="H26" s="3807"/>
      <c r="I26" s="88">
        <v>39</v>
      </c>
      <c r="J26" s="25">
        <v>30.03</v>
      </c>
      <c r="K26" s="1093"/>
      <c r="L26" s="25"/>
      <c r="M26" s="88">
        <v>39</v>
      </c>
      <c r="N26" s="88">
        <v>30.03</v>
      </c>
      <c r="O26" s="3810"/>
      <c r="P26" s="3827"/>
    </row>
    <row r="27" spans="1:16" ht="15.75">
      <c r="A27" s="96"/>
      <c r="B27" s="1091"/>
      <c r="C27" s="1091"/>
      <c r="D27" s="1098"/>
      <c r="E27" s="1095"/>
      <c r="F27" s="1100">
        <v>2358.2300000000005</v>
      </c>
      <c r="G27" s="3807"/>
      <c r="H27" s="3807"/>
      <c r="I27" s="88"/>
      <c r="J27" s="25"/>
      <c r="K27" s="1093"/>
      <c r="L27" s="25"/>
      <c r="M27" s="88"/>
      <c r="N27" s="88"/>
      <c r="O27" s="3810"/>
      <c r="P27" s="3827"/>
    </row>
    <row r="28" spans="1:16" ht="15.75">
      <c r="A28" s="1101"/>
      <c r="B28" s="3812" t="s">
        <v>1487</v>
      </c>
      <c r="C28" s="3812"/>
      <c r="D28" s="1102"/>
      <c r="E28" s="967"/>
      <c r="F28" s="1095">
        <v>70.75</v>
      </c>
      <c r="G28" s="3807"/>
      <c r="H28" s="3807"/>
      <c r="I28" s="26"/>
      <c r="J28" s="25">
        <v>55.96</v>
      </c>
      <c r="K28" s="1093"/>
      <c r="L28" s="25"/>
      <c r="M28" s="88"/>
      <c r="N28" s="88">
        <v>55.96</v>
      </c>
      <c r="O28" s="3810"/>
      <c r="P28" s="3827"/>
    </row>
    <row r="29" spans="1:16" ht="15.75">
      <c r="A29" s="1101"/>
      <c r="B29" s="3812" t="s">
        <v>1488</v>
      </c>
      <c r="C29" s="3812"/>
      <c r="D29" s="1102"/>
      <c r="E29" s="967"/>
      <c r="F29" s="1095">
        <v>187.23</v>
      </c>
      <c r="G29" s="3807"/>
      <c r="H29" s="3807"/>
      <c r="I29" s="26"/>
      <c r="J29" s="88">
        <v>129.69</v>
      </c>
      <c r="K29" s="1093"/>
      <c r="L29" s="25"/>
      <c r="M29" s="88"/>
      <c r="N29" s="88">
        <v>129.69</v>
      </c>
      <c r="O29" s="3810"/>
      <c r="P29" s="3827"/>
    </row>
    <row r="30" spans="1:16" ht="15.75">
      <c r="A30" s="1101"/>
      <c r="B30" s="3812" t="s">
        <v>1489</v>
      </c>
      <c r="C30" s="3812"/>
      <c r="D30" s="1102"/>
      <c r="E30" s="967"/>
      <c r="F30" s="1092">
        <v>0.2</v>
      </c>
      <c r="G30" s="3807"/>
      <c r="H30" s="3807"/>
      <c r="I30" s="26"/>
      <c r="J30" s="88">
        <v>0.2</v>
      </c>
      <c r="K30" s="1093"/>
      <c r="L30" s="25"/>
      <c r="M30" s="88"/>
      <c r="N30" s="88">
        <v>0.2</v>
      </c>
      <c r="O30" s="3810"/>
      <c r="P30" s="3827"/>
    </row>
    <row r="31" spans="1:16" ht="15.75">
      <c r="A31" s="1103"/>
      <c r="B31" s="3813" t="s">
        <v>1490</v>
      </c>
      <c r="C31" s="3813"/>
      <c r="D31" s="1103"/>
      <c r="E31" s="1103"/>
      <c r="F31" s="1104">
        <v>2616.41</v>
      </c>
      <c r="G31" s="3808"/>
      <c r="H31" s="3808"/>
      <c r="I31" s="1091"/>
      <c r="J31" s="1091">
        <v>1824.8900000000003</v>
      </c>
      <c r="K31" s="1103"/>
      <c r="L31" s="1105"/>
      <c r="M31" s="1106">
        <v>0.71040000000000003</v>
      </c>
      <c r="N31" s="1107">
        <v>1824.8900000000003</v>
      </c>
      <c r="O31" s="3811"/>
      <c r="P31" s="3827"/>
    </row>
    <row r="32" spans="1:16">
      <c r="A32" s="94"/>
      <c r="B32" s="1108" t="s">
        <v>1491</v>
      </c>
      <c r="C32" s="94"/>
      <c r="D32" s="94"/>
      <c r="E32" s="94"/>
      <c r="F32" s="137"/>
      <c r="G32" s="94"/>
      <c r="H32" s="94"/>
      <c r="I32" s="94"/>
      <c r="J32" s="94"/>
      <c r="K32" s="19"/>
      <c r="L32" s="19"/>
      <c r="M32" s="138"/>
      <c r="N32" s="137"/>
      <c r="O32" s="94"/>
      <c r="P32" s="94"/>
    </row>
    <row r="34" spans="1:14" ht="18.75">
      <c r="A34" s="3795" t="s">
        <v>2519</v>
      </c>
      <c r="B34" s="3795"/>
      <c r="C34" s="3795"/>
      <c r="D34" s="3795"/>
      <c r="E34" s="3795"/>
      <c r="F34" s="3795"/>
      <c r="G34" s="3795"/>
      <c r="H34" s="3795"/>
      <c r="I34" s="3795"/>
      <c r="J34" s="3795"/>
      <c r="K34" s="3795"/>
      <c r="L34" s="3795"/>
      <c r="M34" s="3795"/>
      <c r="N34" s="3795"/>
    </row>
    <row r="35" spans="1:14" ht="15.75">
      <c r="A35" s="3800" t="s">
        <v>1227</v>
      </c>
      <c r="B35" s="3800"/>
      <c r="C35" s="969" t="s">
        <v>175</v>
      </c>
      <c r="D35" s="3421" t="s">
        <v>1548</v>
      </c>
      <c r="E35" s="3421"/>
      <c r="F35" s="3421"/>
      <c r="G35" s="3421"/>
      <c r="H35" s="3421"/>
      <c r="I35" s="3421"/>
      <c r="J35" s="3421"/>
      <c r="K35" s="3421"/>
      <c r="L35" s="3421"/>
      <c r="M35" s="3421"/>
      <c r="N35" s="3421"/>
    </row>
    <row r="36" spans="1:14" ht="18.75">
      <c r="A36" s="3800" t="s">
        <v>185</v>
      </c>
      <c r="B36" s="3800"/>
      <c r="C36" s="969" t="s">
        <v>175</v>
      </c>
      <c r="D36" s="3800" t="s">
        <v>1871</v>
      </c>
      <c r="E36" s="3800"/>
      <c r="F36" s="3800"/>
      <c r="G36" s="1112"/>
      <c r="H36" s="1112"/>
      <c r="I36" s="3797" t="s">
        <v>1549</v>
      </c>
      <c r="J36" s="3797"/>
      <c r="K36" s="3797"/>
      <c r="L36" s="1111" t="s">
        <v>175</v>
      </c>
      <c r="M36" s="3796" t="s">
        <v>107</v>
      </c>
      <c r="N36" s="3796"/>
    </row>
    <row r="37" spans="1:14" ht="18.75">
      <c r="A37" s="3802" t="s">
        <v>174</v>
      </c>
      <c r="B37" s="3802"/>
      <c r="C37" s="969" t="s">
        <v>175</v>
      </c>
      <c r="D37" s="3796" t="s">
        <v>176</v>
      </c>
      <c r="E37" s="3796"/>
      <c r="F37" s="1111"/>
      <c r="G37" s="968"/>
      <c r="H37" s="968"/>
      <c r="I37" s="3797" t="s">
        <v>1550</v>
      </c>
      <c r="J37" s="3797"/>
      <c r="K37" s="3797"/>
      <c r="L37" s="1111" t="s">
        <v>175</v>
      </c>
      <c r="M37" s="3796" t="s">
        <v>1167</v>
      </c>
      <c r="N37" s="3796"/>
    </row>
    <row r="38" spans="1:14" ht="18.75">
      <c r="A38" s="3801" t="s">
        <v>916</v>
      </c>
      <c r="B38" s="3801"/>
      <c r="C38" s="969" t="s">
        <v>175</v>
      </c>
      <c r="D38" s="3804" t="s">
        <v>2520</v>
      </c>
      <c r="E38" s="3804"/>
      <c r="F38" s="3804"/>
      <c r="G38" s="3804"/>
      <c r="I38" s="3796" t="s">
        <v>2521</v>
      </c>
      <c r="J38" s="3796"/>
      <c r="K38" s="3796"/>
      <c r="L38" s="1111" t="s">
        <v>175</v>
      </c>
      <c r="M38" s="3796" t="s">
        <v>2522</v>
      </c>
      <c r="N38" s="3796"/>
    </row>
    <row r="39" spans="1:14" ht="44.25" customHeight="1">
      <c r="A39" s="3799" t="s">
        <v>177</v>
      </c>
      <c r="B39" s="3799" t="s">
        <v>4</v>
      </c>
      <c r="C39" s="3799" t="s">
        <v>178</v>
      </c>
      <c r="D39" s="3799" t="s">
        <v>179</v>
      </c>
      <c r="E39" s="3799" t="s">
        <v>7</v>
      </c>
      <c r="F39" s="3798" t="s">
        <v>8</v>
      </c>
      <c r="G39" s="3799" t="s">
        <v>9</v>
      </c>
      <c r="H39" s="3799"/>
      <c r="I39" s="3799" t="s">
        <v>180</v>
      </c>
      <c r="J39" s="3799"/>
      <c r="K39" s="3799" t="s">
        <v>181</v>
      </c>
      <c r="L39" s="3799"/>
      <c r="M39" s="3799" t="s">
        <v>12</v>
      </c>
      <c r="N39" s="3799" t="s">
        <v>13</v>
      </c>
    </row>
    <row r="40" spans="1:14">
      <c r="A40" s="3799"/>
      <c r="B40" s="3799"/>
      <c r="C40" s="3799"/>
      <c r="D40" s="3799"/>
      <c r="E40" s="3799"/>
      <c r="F40" s="3798"/>
      <c r="G40" s="963" t="s">
        <v>28</v>
      </c>
      <c r="H40" s="963" t="s">
        <v>15</v>
      </c>
      <c r="I40" s="963" t="s">
        <v>28</v>
      </c>
      <c r="J40" s="963" t="s">
        <v>15</v>
      </c>
      <c r="K40" s="963" t="s">
        <v>28</v>
      </c>
      <c r="L40" s="963" t="s">
        <v>15</v>
      </c>
      <c r="M40" s="3799"/>
      <c r="N40" s="3799"/>
    </row>
    <row r="41" spans="1:14">
      <c r="A41" s="1081">
        <v>1</v>
      </c>
      <c r="B41" s="1081">
        <v>2</v>
      </c>
      <c r="C41" s="1081">
        <v>3</v>
      </c>
      <c r="D41" s="1081">
        <v>4</v>
      </c>
      <c r="E41" s="1081">
        <v>5</v>
      </c>
      <c r="F41" s="1081">
        <v>6</v>
      </c>
      <c r="G41" s="1081">
        <v>7</v>
      </c>
      <c r="H41" s="1081">
        <v>8</v>
      </c>
      <c r="I41" s="1081">
        <v>9</v>
      </c>
      <c r="J41" s="1081">
        <v>10</v>
      </c>
      <c r="K41" s="1081">
        <v>11</v>
      </c>
      <c r="L41" s="1081">
        <v>12</v>
      </c>
      <c r="M41" s="1081">
        <v>13</v>
      </c>
      <c r="N41" s="1081">
        <v>14</v>
      </c>
    </row>
    <row r="42" spans="1:14" ht="45">
      <c r="A42" s="7">
        <v>1</v>
      </c>
      <c r="B42" s="121" t="s">
        <v>1548</v>
      </c>
      <c r="C42" s="11">
        <v>3.16</v>
      </c>
      <c r="D42" s="1110">
        <v>61.11</v>
      </c>
      <c r="E42" s="7" t="s">
        <v>107</v>
      </c>
      <c r="F42" s="7" t="s">
        <v>1167</v>
      </c>
      <c r="G42" s="825">
        <v>1</v>
      </c>
      <c r="H42" s="11">
        <v>0</v>
      </c>
      <c r="I42" s="825">
        <v>0</v>
      </c>
      <c r="J42" s="11">
        <v>0</v>
      </c>
      <c r="K42" s="825">
        <v>1</v>
      </c>
      <c r="L42" s="11">
        <v>0</v>
      </c>
      <c r="M42" s="4" t="s">
        <v>2523</v>
      </c>
      <c r="N42" s="1109" t="s">
        <v>33</v>
      </c>
    </row>
    <row r="44" spans="1:14" ht="18.75">
      <c r="A44" s="3795" t="s">
        <v>2524</v>
      </c>
      <c r="B44" s="3795"/>
      <c r="C44" s="3795"/>
      <c r="D44" s="3795"/>
      <c r="E44" s="3795"/>
      <c r="F44" s="3795"/>
      <c r="G44" s="3795"/>
      <c r="H44" s="3795"/>
      <c r="I44" s="3795"/>
      <c r="J44" s="3795"/>
      <c r="K44" s="3795"/>
      <c r="L44" s="3795"/>
      <c r="M44" s="3795"/>
      <c r="N44" s="3795"/>
    </row>
    <row r="45" spans="1:14" ht="15.75">
      <c r="A45" s="3800" t="s">
        <v>1227</v>
      </c>
      <c r="B45" s="3800"/>
      <c r="C45" s="12" t="s">
        <v>175</v>
      </c>
      <c r="D45" s="3800" t="s">
        <v>1870</v>
      </c>
      <c r="E45" s="3800"/>
      <c r="F45" s="3800"/>
      <c r="G45" s="3800"/>
      <c r="H45" s="3800"/>
      <c r="I45" s="3800"/>
      <c r="J45" s="3800"/>
      <c r="K45" s="3800"/>
      <c r="L45" s="3800"/>
      <c r="M45" s="3800"/>
      <c r="N45" s="3800"/>
    </row>
    <row r="46" spans="1:14" ht="18.75">
      <c r="A46" s="3800" t="s">
        <v>185</v>
      </c>
      <c r="B46" s="3800"/>
      <c r="C46" s="12" t="s">
        <v>175</v>
      </c>
      <c r="D46" s="3800" t="s">
        <v>1871</v>
      </c>
      <c r="E46" s="3800"/>
      <c r="F46" s="968"/>
      <c r="G46" s="968"/>
      <c r="H46" s="968"/>
      <c r="I46" s="3797" t="s">
        <v>1549</v>
      </c>
      <c r="J46" s="3797"/>
      <c r="K46" s="3797"/>
      <c r="L46" s="968" t="s">
        <v>175</v>
      </c>
      <c r="M46" s="3796" t="s">
        <v>1366</v>
      </c>
      <c r="N46" s="3796"/>
    </row>
    <row r="47" spans="1:14" ht="18.75">
      <c r="A47" s="3802" t="s">
        <v>174</v>
      </c>
      <c r="B47" s="3802"/>
      <c r="C47" s="12" t="s">
        <v>175</v>
      </c>
      <c r="D47" s="3802" t="s">
        <v>176</v>
      </c>
      <c r="E47" s="3802"/>
      <c r="F47" s="3802"/>
      <c r="G47" s="3802"/>
      <c r="H47" s="968"/>
      <c r="I47" s="3797" t="s">
        <v>1550</v>
      </c>
      <c r="J47" s="3797"/>
      <c r="K47" s="3797"/>
      <c r="L47" s="968" t="s">
        <v>175</v>
      </c>
      <c r="M47" s="3796" t="s">
        <v>1872</v>
      </c>
      <c r="N47" s="3796"/>
    </row>
    <row r="48" spans="1:14">
      <c r="A48" s="3801" t="s">
        <v>916</v>
      </c>
      <c r="B48" s="3801"/>
      <c r="C48" s="12" t="s">
        <v>175</v>
      </c>
      <c r="D48" s="3801" t="s">
        <v>1873</v>
      </c>
      <c r="E48" s="3801"/>
      <c r="F48" s="3801"/>
      <c r="G48" s="3801"/>
      <c r="N48"/>
    </row>
    <row r="49" spans="1:14" ht="30.75" customHeight="1">
      <c r="A49" s="3799" t="s">
        <v>1363</v>
      </c>
      <c r="B49" s="3799" t="s">
        <v>4</v>
      </c>
      <c r="C49" s="3799" t="s">
        <v>178</v>
      </c>
      <c r="D49" s="3799" t="s">
        <v>179</v>
      </c>
      <c r="E49" s="3799" t="s">
        <v>7</v>
      </c>
      <c r="F49" s="3798" t="s">
        <v>8</v>
      </c>
      <c r="G49" s="3799" t="s">
        <v>9</v>
      </c>
      <c r="H49" s="3799"/>
      <c r="I49" s="3799" t="s">
        <v>180</v>
      </c>
      <c r="J49" s="3799"/>
      <c r="K49" s="3799" t="s">
        <v>181</v>
      </c>
      <c r="L49" s="3799"/>
      <c r="M49" s="3799" t="s">
        <v>12</v>
      </c>
      <c r="N49" s="3799" t="s">
        <v>13</v>
      </c>
    </row>
    <row r="50" spans="1:14">
      <c r="A50" s="3799"/>
      <c r="B50" s="3799"/>
      <c r="C50" s="3799"/>
      <c r="D50" s="3799"/>
      <c r="E50" s="3799"/>
      <c r="F50" s="3798"/>
      <c r="G50" s="963" t="s">
        <v>28</v>
      </c>
      <c r="H50" s="963" t="s">
        <v>15</v>
      </c>
      <c r="I50" s="963" t="s">
        <v>28</v>
      </c>
      <c r="J50" s="963" t="s">
        <v>15</v>
      </c>
      <c r="K50" s="963" t="s">
        <v>28</v>
      </c>
      <c r="L50" s="963" t="s">
        <v>15</v>
      </c>
      <c r="M50" s="3799"/>
      <c r="N50" s="3799"/>
    </row>
    <row r="51" spans="1:14">
      <c r="A51" s="1081">
        <v>1</v>
      </c>
      <c r="B51" s="1081">
        <v>2</v>
      </c>
      <c r="C51" s="1081">
        <v>3</v>
      </c>
      <c r="D51" s="1081">
        <v>4</v>
      </c>
      <c r="E51" s="1081">
        <v>5</v>
      </c>
      <c r="F51" s="1081">
        <v>6</v>
      </c>
      <c r="G51" s="1081">
        <v>7</v>
      </c>
      <c r="H51" s="1081">
        <v>8</v>
      </c>
      <c r="I51" s="1081">
        <v>9</v>
      </c>
      <c r="J51" s="1081">
        <v>10</v>
      </c>
      <c r="K51" s="1081">
        <v>11</v>
      </c>
      <c r="L51" s="1081">
        <v>12</v>
      </c>
      <c r="M51" s="1081">
        <v>13</v>
      </c>
      <c r="N51" s="1081">
        <v>14</v>
      </c>
    </row>
    <row r="52" spans="1:14" ht="45">
      <c r="A52" s="438">
        <v>1</v>
      </c>
      <c r="B52" s="23" t="s">
        <v>1870</v>
      </c>
      <c r="C52" s="22"/>
      <c r="D52" s="1113">
        <v>6.72</v>
      </c>
      <c r="E52" s="6" t="s">
        <v>1874</v>
      </c>
      <c r="F52" s="6" t="s">
        <v>1875</v>
      </c>
      <c r="G52" s="93">
        <v>0.5</v>
      </c>
      <c r="H52" s="22">
        <v>0</v>
      </c>
      <c r="I52" s="93">
        <v>0.5</v>
      </c>
      <c r="J52" s="22">
        <v>0</v>
      </c>
      <c r="K52" s="93">
        <v>1</v>
      </c>
      <c r="L52" s="22">
        <v>0</v>
      </c>
      <c r="M52" s="4" t="s">
        <v>182</v>
      </c>
      <c r="N52" s="100" t="s">
        <v>33</v>
      </c>
    </row>
    <row r="54" spans="1:14" ht="18.75">
      <c r="A54" s="3795" t="s">
        <v>2525</v>
      </c>
      <c r="B54" s="3795"/>
      <c r="C54" s="3795"/>
      <c r="D54" s="3795"/>
      <c r="E54" s="3795"/>
      <c r="F54" s="3795"/>
      <c r="G54" s="3795"/>
      <c r="H54" s="3795"/>
      <c r="I54" s="3795"/>
      <c r="J54" s="3795"/>
      <c r="K54" s="3795"/>
      <c r="L54" s="3795"/>
      <c r="M54" s="3795"/>
      <c r="N54" s="3795"/>
    </row>
    <row r="55" spans="1:14" ht="15.75">
      <c r="A55" s="3800" t="s">
        <v>1227</v>
      </c>
      <c r="B55" s="3800"/>
      <c r="C55" s="12" t="s">
        <v>175</v>
      </c>
      <c r="D55" s="3800" t="s">
        <v>1876</v>
      </c>
      <c r="E55" s="3800"/>
      <c r="F55" s="3800"/>
      <c r="G55" s="3800"/>
      <c r="H55" s="3800"/>
      <c r="I55" s="3800"/>
      <c r="J55" s="3800"/>
      <c r="K55" s="3800"/>
      <c r="L55" s="3800"/>
      <c r="M55" s="3800"/>
      <c r="N55" s="3800"/>
    </row>
    <row r="56" spans="1:14" ht="18.75">
      <c r="A56" s="3800" t="s">
        <v>185</v>
      </c>
      <c r="B56" s="3800"/>
      <c r="C56" s="12" t="s">
        <v>175</v>
      </c>
      <c r="D56" s="3800" t="s">
        <v>1871</v>
      </c>
      <c r="E56" s="3800"/>
      <c r="F56" s="968"/>
      <c r="G56" s="968"/>
      <c r="H56" s="968"/>
      <c r="I56" s="3797" t="s">
        <v>1549</v>
      </c>
      <c r="J56" s="3797"/>
      <c r="K56" s="3797"/>
      <c r="L56" s="968" t="s">
        <v>175</v>
      </c>
      <c r="M56" s="3796" t="s">
        <v>1366</v>
      </c>
      <c r="N56" s="3796"/>
    </row>
    <row r="57" spans="1:14" ht="18.75">
      <c r="A57" s="3802" t="s">
        <v>174</v>
      </c>
      <c r="B57" s="3802"/>
      <c r="C57" s="12" t="s">
        <v>175</v>
      </c>
      <c r="D57" s="3802" t="s">
        <v>176</v>
      </c>
      <c r="E57" s="3802"/>
      <c r="F57" s="3802"/>
      <c r="G57" s="3802"/>
      <c r="H57" s="968"/>
      <c r="I57" s="3797" t="s">
        <v>1550</v>
      </c>
      <c r="J57" s="3797"/>
      <c r="K57" s="3797"/>
      <c r="L57" s="968" t="s">
        <v>175</v>
      </c>
      <c r="M57" s="3796" t="s">
        <v>1872</v>
      </c>
      <c r="N57" s="3796"/>
    </row>
    <row r="58" spans="1:14">
      <c r="A58" s="3801" t="s">
        <v>916</v>
      </c>
      <c r="B58" s="3801"/>
      <c r="C58" s="12" t="s">
        <v>175</v>
      </c>
      <c r="D58" s="3801" t="s">
        <v>1873</v>
      </c>
      <c r="E58" s="3801"/>
      <c r="F58" s="3801"/>
      <c r="G58" s="3801"/>
      <c r="N58"/>
    </row>
    <row r="59" spans="1:14" ht="33" customHeight="1">
      <c r="A59" s="3799" t="s">
        <v>1363</v>
      </c>
      <c r="B59" s="3799" t="s">
        <v>4</v>
      </c>
      <c r="C59" s="3799" t="s">
        <v>178</v>
      </c>
      <c r="D59" s="3799" t="s">
        <v>179</v>
      </c>
      <c r="E59" s="3799" t="s">
        <v>7</v>
      </c>
      <c r="F59" s="3798" t="s">
        <v>8</v>
      </c>
      <c r="G59" s="3799" t="s">
        <v>9</v>
      </c>
      <c r="H59" s="3799"/>
      <c r="I59" s="3799" t="s">
        <v>180</v>
      </c>
      <c r="J59" s="3799"/>
      <c r="K59" s="3799" t="s">
        <v>181</v>
      </c>
      <c r="L59" s="3799"/>
      <c r="M59" s="3799" t="s">
        <v>12</v>
      </c>
      <c r="N59" s="3799" t="s">
        <v>13</v>
      </c>
    </row>
    <row r="60" spans="1:14">
      <c r="A60" s="3799"/>
      <c r="B60" s="3799"/>
      <c r="C60" s="3799"/>
      <c r="D60" s="3799"/>
      <c r="E60" s="3799"/>
      <c r="F60" s="3798"/>
      <c r="G60" s="963" t="s">
        <v>28</v>
      </c>
      <c r="H60" s="963" t="s">
        <v>15</v>
      </c>
      <c r="I60" s="963" t="s">
        <v>28</v>
      </c>
      <c r="J60" s="963" t="s">
        <v>15</v>
      </c>
      <c r="K60" s="963" t="s">
        <v>28</v>
      </c>
      <c r="L60" s="963" t="s">
        <v>15</v>
      </c>
      <c r="M60" s="3799"/>
      <c r="N60" s="3799"/>
    </row>
    <row r="61" spans="1:14">
      <c r="A61" s="1081">
        <v>1</v>
      </c>
      <c r="B61" s="1081">
        <v>2</v>
      </c>
      <c r="C61" s="1081">
        <v>3</v>
      </c>
      <c r="D61" s="1081">
        <v>4</v>
      </c>
      <c r="E61" s="1081">
        <v>5</v>
      </c>
      <c r="F61" s="1081">
        <v>6</v>
      </c>
      <c r="G61" s="1081">
        <v>7</v>
      </c>
      <c r="H61" s="1081">
        <v>8</v>
      </c>
      <c r="I61" s="1081">
        <v>9</v>
      </c>
      <c r="J61" s="1081">
        <v>10</v>
      </c>
      <c r="K61" s="1081">
        <v>11</v>
      </c>
      <c r="L61" s="1081">
        <v>12</v>
      </c>
      <c r="M61" s="1081">
        <v>13</v>
      </c>
      <c r="N61" s="1081">
        <v>14</v>
      </c>
    </row>
    <row r="62" spans="1:14" ht="45">
      <c r="A62" s="438">
        <v>1</v>
      </c>
      <c r="B62" s="23" t="s">
        <v>1876</v>
      </c>
      <c r="C62" s="22"/>
      <c r="D62" s="1113">
        <v>14.42</v>
      </c>
      <c r="E62" s="6" t="s">
        <v>1874</v>
      </c>
      <c r="F62" s="6" t="s">
        <v>1875</v>
      </c>
      <c r="G62" s="93">
        <v>1</v>
      </c>
      <c r="H62" s="22">
        <v>0</v>
      </c>
      <c r="I62" s="93">
        <v>0</v>
      </c>
      <c r="J62" s="22">
        <v>0</v>
      </c>
      <c r="K62" s="93">
        <v>1</v>
      </c>
      <c r="L62" s="22">
        <v>0</v>
      </c>
      <c r="M62" s="4" t="s">
        <v>182</v>
      </c>
      <c r="N62" s="100" t="s">
        <v>33</v>
      </c>
    </row>
    <row r="64" spans="1:14" ht="18.75">
      <c r="A64" s="3795" t="s">
        <v>2525</v>
      </c>
      <c r="B64" s="3795"/>
      <c r="C64" s="3795"/>
      <c r="D64" s="3795"/>
      <c r="E64" s="3795"/>
      <c r="F64" s="3795"/>
      <c r="G64" s="3795"/>
      <c r="H64" s="3795"/>
      <c r="I64" s="3795"/>
      <c r="J64" s="3795"/>
      <c r="K64" s="3795"/>
      <c r="L64" s="3795"/>
      <c r="M64" s="3795"/>
      <c r="N64" s="3795"/>
    </row>
    <row r="65" spans="1:14" ht="15.75">
      <c r="A65" s="3800" t="s">
        <v>1227</v>
      </c>
      <c r="B65" s="3800"/>
      <c r="C65" s="12" t="s">
        <v>175</v>
      </c>
      <c r="D65" s="3800" t="s">
        <v>1877</v>
      </c>
      <c r="E65" s="3800"/>
      <c r="F65" s="3800"/>
      <c r="G65" s="3800"/>
      <c r="H65" s="3800"/>
      <c r="I65" s="3800"/>
      <c r="J65" s="3800"/>
      <c r="K65" s="3800"/>
      <c r="L65" s="3800"/>
      <c r="M65" s="3800"/>
      <c r="N65" s="3800"/>
    </row>
    <row r="66" spans="1:14" ht="18.75">
      <c r="A66" s="3800" t="s">
        <v>185</v>
      </c>
      <c r="B66" s="3800"/>
      <c r="C66" s="12" t="s">
        <v>175</v>
      </c>
      <c r="D66" s="3800" t="s">
        <v>1871</v>
      </c>
      <c r="E66" s="3800"/>
      <c r="F66" s="968"/>
      <c r="G66" s="968"/>
      <c r="H66" s="968"/>
      <c r="I66" s="3797" t="s">
        <v>1549</v>
      </c>
      <c r="J66" s="3797"/>
      <c r="K66" s="3797"/>
      <c r="L66" s="968" t="s">
        <v>175</v>
      </c>
      <c r="M66" s="3796" t="s">
        <v>1366</v>
      </c>
      <c r="N66" s="3796"/>
    </row>
    <row r="67" spans="1:14" ht="18.75">
      <c r="A67" s="3802" t="s">
        <v>174</v>
      </c>
      <c r="B67" s="3802"/>
      <c r="C67" s="12" t="s">
        <v>175</v>
      </c>
      <c r="D67" s="3802" t="s">
        <v>176</v>
      </c>
      <c r="E67" s="3802"/>
      <c r="F67" s="3802"/>
      <c r="G67" s="3802"/>
      <c r="H67" s="968"/>
      <c r="I67" s="3797" t="s">
        <v>1550</v>
      </c>
      <c r="J67" s="3797"/>
      <c r="K67" s="3797"/>
      <c r="L67" s="968" t="s">
        <v>175</v>
      </c>
      <c r="M67" s="3796" t="s">
        <v>1872</v>
      </c>
      <c r="N67" s="3796"/>
    </row>
    <row r="68" spans="1:14">
      <c r="A68" s="3801" t="s">
        <v>916</v>
      </c>
      <c r="B68" s="3801"/>
      <c r="C68" s="12" t="s">
        <v>175</v>
      </c>
      <c r="D68" s="3801" t="s">
        <v>1873</v>
      </c>
      <c r="E68" s="3801"/>
      <c r="F68" s="3801"/>
      <c r="G68" s="3801"/>
      <c r="N68"/>
    </row>
    <row r="69" spans="1:14" ht="30" customHeight="1">
      <c r="A69" s="3799" t="s">
        <v>1363</v>
      </c>
      <c r="B69" s="3799" t="s">
        <v>4</v>
      </c>
      <c r="C69" s="3799" t="s">
        <v>178</v>
      </c>
      <c r="D69" s="3799" t="s">
        <v>179</v>
      </c>
      <c r="E69" s="3799" t="s">
        <v>7</v>
      </c>
      <c r="F69" s="3798" t="s">
        <v>8</v>
      </c>
      <c r="G69" s="3799" t="s">
        <v>9</v>
      </c>
      <c r="H69" s="3799"/>
      <c r="I69" s="3799" t="s">
        <v>180</v>
      </c>
      <c r="J69" s="3799"/>
      <c r="K69" s="3799" t="s">
        <v>181</v>
      </c>
      <c r="L69" s="3799"/>
      <c r="M69" s="3799" t="s">
        <v>12</v>
      </c>
      <c r="N69" s="3799" t="s">
        <v>13</v>
      </c>
    </row>
    <row r="70" spans="1:14">
      <c r="A70" s="3799"/>
      <c r="B70" s="3799"/>
      <c r="C70" s="3799"/>
      <c r="D70" s="3799"/>
      <c r="E70" s="3799"/>
      <c r="F70" s="3798"/>
      <c r="G70" s="963" t="s">
        <v>28</v>
      </c>
      <c r="H70" s="963" t="s">
        <v>15</v>
      </c>
      <c r="I70" s="963" t="s">
        <v>28</v>
      </c>
      <c r="J70" s="963" t="s">
        <v>15</v>
      </c>
      <c r="K70" s="963" t="s">
        <v>28</v>
      </c>
      <c r="L70" s="963" t="s">
        <v>15</v>
      </c>
      <c r="M70" s="3799"/>
      <c r="N70" s="3799"/>
    </row>
    <row r="71" spans="1:14">
      <c r="A71" s="1081">
        <v>1</v>
      </c>
      <c r="B71" s="1081">
        <v>2</v>
      </c>
      <c r="C71" s="1081">
        <v>3</v>
      </c>
      <c r="D71" s="1081">
        <v>4</v>
      </c>
      <c r="E71" s="1081">
        <v>5</v>
      </c>
      <c r="F71" s="1081">
        <v>6</v>
      </c>
      <c r="G71" s="1081">
        <v>7</v>
      </c>
      <c r="H71" s="1081">
        <v>8</v>
      </c>
      <c r="I71" s="1081">
        <v>9</v>
      </c>
      <c r="J71" s="1081">
        <v>10</v>
      </c>
      <c r="K71" s="1081">
        <v>11</v>
      </c>
      <c r="L71" s="1081">
        <v>12</v>
      </c>
      <c r="M71" s="1081">
        <v>13</v>
      </c>
      <c r="N71" s="1081">
        <v>14</v>
      </c>
    </row>
    <row r="72" spans="1:14" ht="45">
      <c r="A72" s="438">
        <v>1</v>
      </c>
      <c r="B72" s="23" t="s">
        <v>1877</v>
      </c>
      <c r="C72" s="22"/>
      <c r="D72" s="1113">
        <v>9.6</v>
      </c>
      <c r="E72" s="6" t="s">
        <v>1874</v>
      </c>
      <c r="F72" s="6" t="s">
        <v>1875</v>
      </c>
      <c r="G72" s="93">
        <v>0.3</v>
      </c>
      <c r="H72" s="22">
        <v>0</v>
      </c>
      <c r="I72" s="13">
        <v>0.8</v>
      </c>
      <c r="J72" s="22">
        <v>0</v>
      </c>
      <c r="K72" s="93">
        <v>1</v>
      </c>
      <c r="L72" s="22">
        <v>0</v>
      </c>
      <c r="M72" s="4" t="s">
        <v>182</v>
      </c>
      <c r="N72" s="100" t="s">
        <v>33</v>
      </c>
    </row>
    <row r="74" spans="1:14" ht="18.75">
      <c r="A74" s="3795" t="s">
        <v>2525</v>
      </c>
      <c r="B74" s="3795"/>
      <c r="C74" s="3795"/>
      <c r="D74" s="3795"/>
      <c r="E74" s="3795"/>
      <c r="F74" s="3795"/>
      <c r="G74" s="3795"/>
      <c r="H74" s="3795"/>
      <c r="I74" s="3795"/>
      <c r="J74" s="3795"/>
      <c r="K74" s="3795"/>
      <c r="L74" s="3795"/>
      <c r="M74" s="3795"/>
      <c r="N74" s="3795"/>
    </row>
    <row r="75" spans="1:14" ht="15.75">
      <c r="A75" s="3800" t="s">
        <v>1227</v>
      </c>
      <c r="B75" s="3800"/>
      <c r="C75" s="12" t="s">
        <v>175</v>
      </c>
      <c r="D75" s="3800" t="s">
        <v>1878</v>
      </c>
      <c r="E75" s="3800"/>
      <c r="F75" s="3800"/>
      <c r="G75" s="3800"/>
      <c r="H75" s="3800"/>
      <c r="I75" s="3800"/>
      <c r="J75" s="3800"/>
      <c r="K75" s="3800"/>
      <c r="L75" s="3800"/>
      <c r="M75" s="3800"/>
      <c r="N75" s="3800"/>
    </row>
    <row r="76" spans="1:14" ht="18.75">
      <c r="A76" s="3800" t="s">
        <v>185</v>
      </c>
      <c r="B76" s="3800"/>
      <c r="C76" s="12" t="s">
        <v>175</v>
      </c>
      <c r="D76" s="3800" t="s">
        <v>1871</v>
      </c>
      <c r="E76" s="3800"/>
      <c r="F76" s="968"/>
      <c r="G76" s="968"/>
      <c r="H76" s="968"/>
      <c r="I76" s="3797" t="s">
        <v>1549</v>
      </c>
      <c r="J76" s="3797"/>
      <c r="K76" s="3797"/>
      <c r="L76" s="968" t="s">
        <v>175</v>
      </c>
      <c r="M76" s="3796" t="s">
        <v>1366</v>
      </c>
      <c r="N76" s="3796"/>
    </row>
    <row r="77" spans="1:14" ht="18.75">
      <c r="A77" s="3802" t="s">
        <v>174</v>
      </c>
      <c r="B77" s="3802"/>
      <c r="C77" s="12" t="s">
        <v>175</v>
      </c>
      <c r="D77" s="3802" t="s">
        <v>176</v>
      </c>
      <c r="E77" s="3802"/>
      <c r="F77" s="3802"/>
      <c r="G77" s="3802"/>
      <c r="H77" s="968"/>
      <c r="I77" s="3797" t="s">
        <v>1550</v>
      </c>
      <c r="J77" s="3797"/>
      <c r="K77" s="3797"/>
      <c r="L77" s="968" t="s">
        <v>175</v>
      </c>
      <c r="M77" s="3796" t="s">
        <v>1872</v>
      </c>
      <c r="N77" s="3796"/>
    </row>
    <row r="78" spans="1:14">
      <c r="A78" s="3801" t="s">
        <v>916</v>
      </c>
      <c r="B78" s="3801"/>
      <c r="C78" s="12" t="s">
        <v>175</v>
      </c>
      <c r="D78" s="3801" t="s">
        <v>1879</v>
      </c>
      <c r="E78" s="3801"/>
      <c r="F78" s="3801"/>
      <c r="G78" s="3801"/>
      <c r="N78"/>
    </row>
    <row r="79" spans="1:14" ht="27.75" customHeight="1">
      <c r="A79" s="3799" t="s">
        <v>1363</v>
      </c>
      <c r="B79" s="3799" t="s">
        <v>4</v>
      </c>
      <c r="C79" s="3799" t="s">
        <v>178</v>
      </c>
      <c r="D79" s="3799" t="s">
        <v>179</v>
      </c>
      <c r="E79" s="3799" t="s">
        <v>7</v>
      </c>
      <c r="F79" s="3798" t="s">
        <v>8</v>
      </c>
      <c r="G79" s="3799" t="s">
        <v>9</v>
      </c>
      <c r="H79" s="3799"/>
      <c r="I79" s="3799" t="s">
        <v>180</v>
      </c>
      <c r="J79" s="3799"/>
      <c r="K79" s="3799" t="s">
        <v>181</v>
      </c>
      <c r="L79" s="3799"/>
      <c r="M79" s="3799" t="s">
        <v>12</v>
      </c>
      <c r="N79" s="3799" t="s">
        <v>13</v>
      </c>
    </row>
    <row r="80" spans="1:14">
      <c r="A80" s="3799"/>
      <c r="B80" s="3799"/>
      <c r="C80" s="3799"/>
      <c r="D80" s="3799"/>
      <c r="E80" s="3799"/>
      <c r="F80" s="3798"/>
      <c r="G80" s="963" t="s">
        <v>28</v>
      </c>
      <c r="H80" s="963" t="s">
        <v>15</v>
      </c>
      <c r="I80" s="963" t="s">
        <v>28</v>
      </c>
      <c r="J80" s="963" t="s">
        <v>15</v>
      </c>
      <c r="K80" s="963" t="s">
        <v>28</v>
      </c>
      <c r="L80" s="963" t="s">
        <v>15</v>
      </c>
      <c r="M80" s="3799"/>
      <c r="N80" s="3799"/>
    </row>
    <row r="81" spans="1:14">
      <c r="A81" s="1081">
        <v>1</v>
      </c>
      <c r="B81" s="1081">
        <v>2</v>
      </c>
      <c r="C81" s="1081">
        <v>3</v>
      </c>
      <c r="D81" s="1081">
        <v>4</v>
      </c>
      <c r="E81" s="1081">
        <v>5</v>
      </c>
      <c r="F81" s="1081">
        <v>6</v>
      </c>
      <c r="G81" s="1081">
        <v>7</v>
      </c>
      <c r="H81" s="1081">
        <v>8</v>
      </c>
      <c r="I81" s="1081">
        <v>9</v>
      </c>
      <c r="J81" s="1081">
        <v>10</v>
      </c>
      <c r="K81" s="1081">
        <v>11</v>
      </c>
      <c r="L81" s="1081">
        <v>12</v>
      </c>
      <c r="M81" s="1081">
        <v>13</v>
      </c>
      <c r="N81" s="1081">
        <v>14</v>
      </c>
    </row>
    <row r="82" spans="1:14" ht="60">
      <c r="A82" s="438">
        <v>1</v>
      </c>
      <c r="B82" s="23" t="s">
        <v>1878</v>
      </c>
      <c r="C82" s="22" t="s">
        <v>2526</v>
      </c>
      <c r="D82" s="1113">
        <v>105.76</v>
      </c>
      <c r="E82" s="6" t="s">
        <v>1874</v>
      </c>
      <c r="F82" s="6" t="s">
        <v>1875</v>
      </c>
      <c r="G82" s="93">
        <v>0</v>
      </c>
      <c r="H82" s="22">
        <v>0</v>
      </c>
      <c r="I82" s="93">
        <v>0</v>
      </c>
      <c r="J82" s="22">
        <v>0</v>
      </c>
      <c r="K82" s="93">
        <v>0</v>
      </c>
      <c r="L82" s="22">
        <v>0</v>
      </c>
      <c r="M82" s="4" t="s">
        <v>173</v>
      </c>
      <c r="N82" s="100" t="s">
        <v>33</v>
      </c>
    </row>
    <row r="84" spans="1:14" ht="18.75">
      <c r="A84" s="3795" t="s">
        <v>2525</v>
      </c>
      <c r="B84" s="3795"/>
      <c r="C84" s="3795"/>
      <c r="D84" s="3795"/>
      <c r="E84" s="3795"/>
      <c r="F84" s="3795"/>
      <c r="G84" s="3795"/>
      <c r="H84" s="3795"/>
      <c r="I84" s="3795"/>
      <c r="J84" s="3795"/>
      <c r="K84" s="3795"/>
      <c r="L84" s="3795"/>
      <c r="M84" s="3795"/>
      <c r="N84" s="3795"/>
    </row>
    <row r="85" spans="1:14" ht="15.75">
      <c r="A85" s="3800" t="s">
        <v>1227</v>
      </c>
      <c r="B85" s="3800"/>
      <c r="C85" s="12" t="s">
        <v>175</v>
      </c>
      <c r="D85" s="3800" t="s">
        <v>1880</v>
      </c>
      <c r="E85" s="3800"/>
      <c r="F85" s="3800"/>
      <c r="G85" s="3800"/>
      <c r="H85" s="3800"/>
      <c r="I85" s="3800"/>
      <c r="J85" s="3800"/>
      <c r="K85" s="3800"/>
      <c r="L85" s="3800"/>
      <c r="M85" s="3800"/>
      <c r="N85" s="3800"/>
    </row>
    <row r="86" spans="1:14" ht="18.75">
      <c r="A86" s="3800" t="s">
        <v>185</v>
      </c>
      <c r="B86" s="3800"/>
      <c r="C86" s="12" t="s">
        <v>175</v>
      </c>
      <c r="D86" s="3800" t="s">
        <v>1871</v>
      </c>
      <c r="E86" s="3800"/>
      <c r="F86" s="968"/>
      <c r="G86" s="968"/>
      <c r="H86" s="968"/>
      <c r="I86" s="3797" t="s">
        <v>1549</v>
      </c>
      <c r="J86" s="3797"/>
      <c r="K86" s="3797"/>
      <c r="L86" s="968" t="s">
        <v>175</v>
      </c>
      <c r="M86" s="3796" t="s">
        <v>1366</v>
      </c>
      <c r="N86" s="3796"/>
    </row>
    <row r="87" spans="1:14" ht="18.75">
      <c r="A87" s="3802" t="s">
        <v>174</v>
      </c>
      <c r="B87" s="3802"/>
      <c r="C87" s="12" t="s">
        <v>175</v>
      </c>
      <c r="D87" s="3802" t="s">
        <v>176</v>
      </c>
      <c r="E87" s="3802"/>
      <c r="F87" s="3802"/>
      <c r="G87" s="3802"/>
      <c r="H87" s="968"/>
      <c r="I87" s="3797" t="s">
        <v>1550</v>
      </c>
      <c r="J87" s="3797"/>
      <c r="K87" s="3797"/>
      <c r="L87" s="968" t="s">
        <v>175</v>
      </c>
      <c r="M87" s="3796" t="s">
        <v>1872</v>
      </c>
      <c r="N87" s="3796"/>
    </row>
    <row r="88" spans="1:14">
      <c r="A88" s="3801" t="s">
        <v>916</v>
      </c>
      <c r="B88" s="3801"/>
      <c r="C88" s="12" t="s">
        <v>175</v>
      </c>
      <c r="D88" s="3801" t="s">
        <v>1881</v>
      </c>
      <c r="E88" s="3801"/>
      <c r="F88" s="3801"/>
      <c r="G88" s="3801"/>
      <c r="N88"/>
    </row>
    <row r="89" spans="1:14" ht="27.75" customHeight="1">
      <c r="A89" s="3799" t="s">
        <v>1363</v>
      </c>
      <c r="B89" s="3799" t="s">
        <v>4</v>
      </c>
      <c r="C89" s="3799" t="s">
        <v>178</v>
      </c>
      <c r="D89" s="3799" t="s">
        <v>179</v>
      </c>
      <c r="E89" s="3799" t="s">
        <v>7</v>
      </c>
      <c r="F89" s="3798" t="s">
        <v>8</v>
      </c>
      <c r="G89" s="3799" t="s">
        <v>9</v>
      </c>
      <c r="H89" s="3799"/>
      <c r="I89" s="3799" t="s">
        <v>180</v>
      </c>
      <c r="J89" s="3799"/>
      <c r="K89" s="3799" t="s">
        <v>181</v>
      </c>
      <c r="L89" s="3799"/>
      <c r="M89" s="3799" t="s">
        <v>12</v>
      </c>
      <c r="N89" s="3799" t="s">
        <v>13</v>
      </c>
    </row>
    <row r="90" spans="1:14">
      <c r="A90" s="3799"/>
      <c r="B90" s="3799"/>
      <c r="C90" s="3799"/>
      <c r="D90" s="3799"/>
      <c r="E90" s="3799"/>
      <c r="F90" s="3798"/>
      <c r="G90" s="963" t="s">
        <v>28</v>
      </c>
      <c r="H90" s="963" t="s">
        <v>15</v>
      </c>
      <c r="I90" s="963" t="s">
        <v>28</v>
      </c>
      <c r="J90" s="963" t="s">
        <v>15</v>
      </c>
      <c r="K90" s="963" t="s">
        <v>28</v>
      </c>
      <c r="L90" s="963" t="s">
        <v>15</v>
      </c>
      <c r="M90" s="3799"/>
      <c r="N90" s="3799"/>
    </row>
    <row r="91" spans="1:14">
      <c r="A91" s="1081">
        <v>1</v>
      </c>
      <c r="B91" s="1081">
        <v>2</v>
      </c>
      <c r="C91" s="1081">
        <v>3</v>
      </c>
      <c r="D91" s="1081">
        <v>4</v>
      </c>
      <c r="E91" s="1081">
        <v>5</v>
      </c>
      <c r="F91" s="1081">
        <v>6</v>
      </c>
      <c r="G91" s="1081">
        <v>7</v>
      </c>
      <c r="H91" s="1081">
        <v>8</v>
      </c>
      <c r="I91" s="1081">
        <v>9</v>
      </c>
      <c r="J91" s="1081">
        <v>10</v>
      </c>
      <c r="K91" s="1081">
        <v>11</v>
      </c>
      <c r="L91" s="1081">
        <v>12</v>
      </c>
      <c r="M91" s="1081">
        <v>13</v>
      </c>
      <c r="N91" s="1081">
        <v>14</v>
      </c>
    </row>
    <row r="92" spans="1:14" ht="60">
      <c r="A92" s="438">
        <v>1</v>
      </c>
      <c r="B92" s="23" t="s">
        <v>1880</v>
      </c>
      <c r="C92" s="22"/>
      <c r="D92" s="1113">
        <v>76.900000000000006</v>
      </c>
      <c r="E92" s="6" t="s">
        <v>1874</v>
      </c>
      <c r="F92" s="6" t="s">
        <v>1875</v>
      </c>
      <c r="G92" s="93">
        <v>0.25</v>
      </c>
      <c r="H92" s="22">
        <v>0</v>
      </c>
      <c r="I92" s="93">
        <v>0.25</v>
      </c>
      <c r="J92" s="22">
        <v>0</v>
      </c>
      <c r="K92" s="93">
        <v>0.25</v>
      </c>
      <c r="L92" s="22">
        <v>0</v>
      </c>
      <c r="M92" s="4" t="s">
        <v>21</v>
      </c>
      <c r="N92" s="100" t="s">
        <v>33</v>
      </c>
    </row>
    <row r="95" spans="1:14" ht="18.75">
      <c r="A95" s="3795" t="s">
        <v>2525</v>
      </c>
      <c r="B95" s="3795"/>
      <c r="C95" s="3795"/>
      <c r="D95" s="3795"/>
      <c r="E95" s="3795"/>
      <c r="F95" s="3795"/>
      <c r="G95" s="3795"/>
      <c r="H95" s="3795"/>
      <c r="I95" s="3795"/>
      <c r="J95" s="3795"/>
      <c r="K95" s="3795"/>
      <c r="L95" s="3795"/>
      <c r="M95" s="3795"/>
      <c r="N95" s="3795"/>
    </row>
    <row r="96" spans="1:14" ht="15.75">
      <c r="A96" s="3800" t="s">
        <v>1227</v>
      </c>
      <c r="B96" s="3800"/>
      <c r="C96" s="12" t="s">
        <v>175</v>
      </c>
      <c r="D96" s="3800" t="s">
        <v>1882</v>
      </c>
      <c r="E96" s="3800"/>
      <c r="F96" s="3800"/>
      <c r="G96" s="3800"/>
      <c r="H96" s="3800"/>
      <c r="I96" s="3800"/>
      <c r="J96" s="3800"/>
      <c r="K96" s="3800"/>
      <c r="L96" s="3800"/>
      <c r="M96" s="3800"/>
      <c r="N96" s="3800"/>
    </row>
    <row r="97" spans="1:14" ht="18.75">
      <c r="A97" s="3800" t="s">
        <v>185</v>
      </c>
      <c r="B97" s="3800"/>
      <c r="C97" s="12" t="s">
        <v>175</v>
      </c>
      <c r="D97" s="3800" t="s">
        <v>1871</v>
      </c>
      <c r="E97" s="3800"/>
      <c r="F97" s="968"/>
      <c r="G97" s="968"/>
      <c r="H97" s="968"/>
      <c r="I97" s="3797" t="s">
        <v>1549</v>
      </c>
      <c r="J97" s="3797"/>
      <c r="K97" s="3797"/>
      <c r="L97" s="968" t="s">
        <v>175</v>
      </c>
      <c r="M97" s="3796" t="s">
        <v>1366</v>
      </c>
      <c r="N97" s="3796"/>
    </row>
    <row r="98" spans="1:14" ht="18.75">
      <c r="A98" s="3802" t="s">
        <v>174</v>
      </c>
      <c r="B98" s="3802"/>
      <c r="C98" s="12" t="s">
        <v>175</v>
      </c>
      <c r="D98" s="3802" t="s">
        <v>176</v>
      </c>
      <c r="E98" s="3802"/>
      <c r="F98" s="3802"/>
      <c r="G98" s="3802"/>
      <c r="H98" s="968"/>
      <c r="I98" s="3797" t="s">
        <v>1550</v>
      </c>
      <c r="J98" s="3797"/>
      <c r="K98" s="3797"/>
      <c r="L98" s="968" t="s">
        <v>175</v>
      </c>
      <c r="M98" s="3796" t="s">
        <v>1872</v>
      </c>
      <c r="N98" s="3796"/>
    </row>
    <row r="99" spans="1:14">
      <c r="A99" s="3801" t="s">
        <v>916</v>
      </c>
      <c r="B99" s="3801"/>
      <c r="C99" s="12" t="s">
        <v>175</v>
      </c>
      <c r="D99" s="3801" t="s">
        <v>53</v>
      </c>
      <c r="E99" s="3801"/>
      <c r="F99" s="3801"/>
      <c r="G99" s="3801"/>
      <c r="N99"/>
    </row>
    <row r="100" spans="1:14" ht="29.25" customHeight="1">
      <c r="A100" s="3799" t="s">
        <v>1363</v>
      </c>
      <c r="B100" s="3799" t="s">
        <v>4</v>
      </c>
      <c r="C100" s="3799" t="s">
        <v>178</v>
      </c>
      <c r="D100" s="3799" t="s">
        <v>179</v>
      </c>
      <c r="E100" s="3799" t="s">
        <v>7</v>
      </c>
      <c r="F100" s="3798" t="s">
        <v>8</v>
      </c>
      <c r="G100" s="3799" t="s">
        <v>9</v>
      </c>
      <c r="H100" s="3799"/>
      <c r="I100" s="3799" t="s">
        <v>180</v>
      </c>
      <c r="J100" s="3799"/>
      <c r="K100" s="3799" t="s">
        <v>181</v>
      </c>
      <c r="L100" s="3799"/>
      <c r="M100" s="3799" t="s">
        <v>12</v>
      </c>
      <c r="N100" s="3799" t="s">
        <v>13</v>
      </c>
    </row>
    <row r="101" spans="1:14">
      <c r="A101" s="3799"/>
      <c r="B101" s="3799"/>
      <c r="C101" s="3799"/>
      <c r="D101" s="3799"/>
      <c r="E101" s="3799"/>
      <c r="F101" s="3798"/>
      <c r="G101" s="963" t="s">
        <v>28</v>
      </c>
      <c r="H101" s="963" t="s">
        <v>15</v>
      </c>
      <c r="I101" s="963" t="s">
        <v>28</v>
      </c>
      <c r="J101" s="963" t="s">
        <v>15</v>
      </c>
      <c r="K101" s="963" t="s">
        <v>28</v>
      </c>
      <c r="L101" s="963" t="s">
        <v>15</v>
      </c>
      <c r="M101" s="3799"/>
      <c r="N101" s="3799"/>
    </row>
    <row r="102" spans="1:14">
      <c r="A102" s="1081">
        <v>1</v>
      </c>
      <c r="B102" s="1081">
        <v>2</v>
      </c>
      <c r="C102" s="1081">
        <v>3</v>
      </c>
      <c r="D102" s="1081">
        <v>4</v>
      </c>
      <c r="E102" s="1081">
        <v>5</v>
      </c>
      <c r="F102" s="1081">
        <v>6</v>
      </c>
      <c r="G102" s="1081">
        <v>7</v>
      </c>
      <c r="H102" s="1081">
        <v>8</v>
      </c>
      <c r="I102" s="1081">
        <v>9</v>
      </c>
      <c r="J102" s="1081">
        <v>10</v>
      </c>
      <c r="K102" s="1081">
        <v>11</v>
      </c>
      <c r="L102" s="1081">
        <v>12</v>
      </c>
      <c r="M102" s="1081">
        <v>13</v>
      </c>
      <c r="N102" s="1081">
        <v>14</v>
      </c>
    </row>
    <row r="103" spans="1:14" ht="60">
      <c r="A103" s="438">
        <v>1</v>
      </c>
      <c r="B103" s="23" t="s">
        <v>1882</v>
      </c>
      <c r="C103" s="22" t="s">
        <v>2527</v>
      </c>
      <c r="D103" s="1113">
        <v>15</v>
      </c>
      <c r="E103" s="6" t="s">
        <v>1874</v>
      </c>
      <c r="F103" s="6" t="s">
        <v>1875</v>
      </c>
      <c r="G103" s="93">
        <v>0.2</v>
      </c>
      <c r="H103" s="22">
        <v>0</v>
      </c>
      <c r="I103" s="93">
        <v>0.8</v>
      </c>
      <c r="J103" s="22">
        <v>0</v>
      </c>
      <c r="K103" s="93">
        <v>1</v>
      </c>
      <c r="L103" s="22">
        <v>0</v>
      </c>
      <c r="M103" s="4" t="s">
        <v>182</v>
      </c>
      <c r="N103" s="100" t="s">
        <v>33</v>
      </c>
    </row>
    <row r="105" spans="1:14" ht="18.75">
      <c r="A105" s="3795" t="s">
        <v>2528</v>
      </c>
      <c r="B105" s="3795"/>
      <c r="C105" s="3795"/>
      <c r="D105" s="3795"/>
      <c r="E105" s="3795"/>
      <c r="F105" s="3795"/>
      <c r="G105" s="3795"/>
      <c r="H105" s="3795"/>
      <c r="I105" s="3795"/>
      <c r="J105" s="3795"/>
      <c r="K105" s="3795"/>
      <c r="L105" s="3795"/>
      <c r="M105" s="3795"/>
      <c r="N105" s="3795"/>
    </row>
    <row r="106" spans="1:14" ht="15.75">
      <c r="A106" s="3800" t="s">
        <v>1227</v>
      </c>
      <c r="B106" s="3800"/>
      <c r="C106" s="12" t="s">
        <v>175</v>
      </c>
      <c r="D106" s="3800" t="s">
        <v>1364</v>
      </c>
      <c r="E106" s="3800"/>
      <c r="F106" s="3800"/>
      <c r="G106" s="3800"/>
      <c r="H106" s="3800"/>
      <c r="I106" s="3800"/>
      <c r="J106" s="3800"/>
      <c r="K106" s="3800"/>
      <c r="L106" s="3800"/>
      <c r="M106" s="3800"/>
      <c r="N106" s="3800"/>
    </row>
    <row r="107" spans="1:14" ht="18.75">
      <c r="A107" s="3800" t="s">
        <v>185</v>
      </c>
      <c r="B107" s="3800"/>
      <c r="C107" s="12" t="s">
        <v>175</v>
      </c>
      <c r="D107" s="3800" t="s">
        <v>61</v>
      </c>
      <c r="E107" s="3800"/>
      <c r="F107" s="968"/>
      <c r="G107" s="968"/>
      <c r="H107" s="968"/>
      <c r="I107" s="3797" t="s">
        <v>1549</v>
      </c>
      <c r="J107" s="3797"/>
      <c r="K107" s="3797"/>
      <c r="L107" s="968" t="s">
        <v>175</v>
      </c>
      <c r="M107" s="3796" t="s">
        <v>1366</v>
      </c>
      <c r="N107" s="3796"/>
    </row>
    <row r="108" spans="1:14" ht="18.75">
      <c r="A108" s="3802" t="s">
        <v>174</v>
      </c>
      <c r="B108" s="3802"/>
      <c r="C108" s="12" t="s">
        <v>175</v>
      </c>
      <c r="D108" s="3802" t="s">
        <v>176</v>
      </c>
      <c r="E108" s="3802"/>
      <c r="F108" s="3802"/>
      <c r="G108" s="3802"/>
      <c r="H108" s="968"/>
      <c r="I108" s="3797" t="s">
        <v>1550</v>
      </c>
      <c r="J108" s="3797"/>
      <c r="K108" s="3797"/>
      <c r="L108" s="968" t="s">
        <v>175</v>
      </c>
      <c r="M108" s="3796" t="s">
        <v>1883</v>
      </c>
      <c r="N108" s="3796"/>
    </row>
    <row r="109" spans="1:14">
      <c r="A109" s="3801" t="s">
        <v>916</v>
      </c>
      <c r="B109" s="3801"/>
      <c r="C109" s="12" t="s">
        <v>175</v>
      </c>
      <c r="D109" s="3801" t="s">
        <v>1551</v>
      </c>
      <c r="E109" s="3801"/>
      <c r="F109" s="3801"/>
      <c r="G109" s="3801"/>
      <c r="N109"/>
    </row>
    <row r="110" spans="1:14" ht="36" customHeight="1">
      <c r="A110" s="3799" t="s">
        <v>1363</v>
      </c>
      <c r="B110" s="3799" t="s">
        <v>4</v>
      </c>
      <c r="C110" s="3799" t="s">
        <v>178</v>
      </c>
      <c r="D110" s="3799" t="s">
        <v>179</v>
      </c>
      <c r="E110" s="3799" t="s">
        <v>7</v>
      </c>
      <c r="F110" s="3798" t="s">
        <v>8</v>
      </c>
      <c r="G110" s="3799" t="s">
        <v>9</v>
      </c>
      <c r="H110" s="3799"/>
      <c r="I110" s="3799" t="s">
        <v>180</v>
      </c>
      <c r="J110" s="3799"/>
      <c r="K110" s="3799" t="s">
        <v>181</v>
      </c>
      <c r="L110" s="3799"/>
      <c r="M110" s="3799" t="s">
        <v>12</v>
      </c>
      <c r="N110" s="3799" t="s">
        <v>13</v>
      </c>
    </row>
    <row r="111" spans="1:14" ht="36.75" customHeight="1">
      <c r="A111" s="3799"/>
      <c r="B111" s="3799"/>
      <c r="C111" s="3799"/>
      <c r="D111" s="3799"/>
      <c r="E111" s="3799"/>
      <c r="F111" s="3798"/>
      <c r="G111" s="963" t="s">
        <v>28</v>
      </c>
      <c r="H111" s="963" t="s">
        <v>15</v>
      </c>
      <c r="I111" s="963" t="s">
        <v>28</v>
      </c>
      <c r="J111" s="963" t="s">
        <v>15</v>
      </c>
      <c r="K111" s="963" t="s">
        <v>28</v>
      </c>
      <c r="L111" s="963" t="s">
        <v>15</v>
      </c>
      <c r="M111" s="3799"/>
      <c r="N111" s="3799"/>
    </row>
    <row r="112" spans="1:14">
      <c r="A112" s="1081">
        <v>1</v>
      </c>
      <c r="B112" s="1081">
        <v>2</v>
      </c>
      <c r="C112" s="1081">
        <v>3</v>
      </c>
      <c r="D112" s="1081">
        <v>4</v>
      </c>
      <c r="E112" s="1081">
        <v>5</v>
      </c>
      <c r="F112" s="1081">
        <v>6</v>
      </c>
      <c r="G112" s="1081">
        <v>7</v>
      </c>
      <c r="H112" s="1081">
        <v>8</v>
      </c>
      <c r="I112" s="1081">
        <v>9</v>
      </c>
      <c r="J112" s="1081">
        <v>10</v>
      </c>
      <c r="K112" s="1081">
        <v>11</v>
      </c>
      <c r="L112" s="1081">
        <v>12</v>
      </c>
      <c r="M112" s="1081">
        <v>13</v>
      </c>
      <c r="N112" s="1081">
        <v>14</v>
      </c>
    </row>
    <row r="113" spans="1:14" ht="45">
      <c r="A113" s="438">
        <v>1</v>
      </c>
      <c r="B113" s="23" t="s">
        <v>1364</v>
      </c>
      <c r="C113" s="22" t="s">
        <v>2527</v>
      </c>
      <c r="D113" s="1113">
        <v>69.52</v>
      </c>
      <c r="E113" s="6" t="s">
        <v>1366</v>
      </c>
      <c r="F113" s="6" t="s">
        <v>1367</v>
      </c>
      <c r="G113" s="93">
        <v>0.14000000000000001</v>
      </c>
      <c r="H113" s="22">
        <v>0</v>
      </c>
      <c r="I113" s="93">
        <v>0.16</v>
      </c>
      <c r="J113" s="22">
        <v>0</v>
      </c>
      <c r="K113" s="93">
        <v>0.3</v>
      </c>
      <c r="L113" s="22">
        <v>0</v>
      </c>
      <c r="M113" s="4" t="s">
        <v>21</v>
      </c>
      <c r="N113" s="100" t="s">
        <v>33</v>
      </c>
    </row>
    <row r="115" spans="1:14" ht="18.75">
      <c r="A115" s="3795" t="s">
        <v>2528</v>
      </c>
      <c r="B115" s="3795"/>
      <c r="C115" s="3795"/>
      <c r="D115" s="3795"/>
      <c r="E115" s="3795"/>
      <c r="F115" s="3795"/>
      <c r="G115" s="3795"/>
      <c r="H115" s="3795"/>
      <c r="I115" s="3795"/>
      <c r="J115" s="3795"/>
      <c r="K115" s="3795"/>
      <c r="L115" s="3795"/>
      <c r="M115" s="3795"/>
      <c r="N115" s="3795"/>
    </row>
    <row r="116" spans="1:14" ht="18.75">
      <c r="A116" s="3800" t="s">
        <v>1227</v>
      </c>
      <c r="B116" s="3800"/>
      <c r="C116" s="1111" t="s">
        <v>175</v>
      </c>
      <c r="D116" s="3800" t="s">
        <v>1368</v>
      </c>
      <c r="E116" s="3800"/>
      <c r="F116" s="3800"/>
      <c r="G116" s="3800"/>
      <c r="H116" s="3800"/>
      <c r="I116" s="3800"/>
      <c r="J116" s="3800"/>
      <c r="K116" s="3800"/>
      <c r="L116" s="3800"/>
      <c r="M116" s="3800"/>
      <c r="N116" s="3800"/>
    </row>
    <row r="117" spans="1:14" ht="18.75">
      <c r="A117" s="3800" t="s">
        <v>185</v>
      </c>
      <c r="B117" s="3800"/>
      <c r="C117" s="1111" t="s">
        <v>175</v>
      </c>
      <c r="D117" s="3800" t="s">
        <v>61</v>
      </c>
      <c r="E117" s="3800"/>
      <c r="F117" s="968"/>
      <c r="G117" s="968"/>
      <c r="H117" s="968"/>
      <c r="I117" s="3797" t="s">
        <v>1549</v>
      </c>
      <c r="J117" s="3797"/>
      <c r="K117" s="3797"/>
      <c r="L117" s="968" t="s">
        <v>175</v>
      </c>
      <c r="M117" s="3796" t="s">
        <v>1366</v>
      </c>
      <c r="N117" s="3796"/>
    </row>
    <row r="118" spans="1:14" ht="18.75">
      <c r="A118" s="3800" t="s">
        <v>174</v>
      </c>
      <c r="B118" s="3800"/>
      <c r="C118" s="1111" t="s">
        <v>175</v>
      </c>
      <c r="D118" s="1115" t="s">
        <v>1552</v>
      </c>
      <c r="E118" s="1115"/>
      <c r="F118" s="969"/>
      <c r="G118" s="968"/>
      <c r="H118" s="968"/>
      <c r="I118" s="3797" t="s">
        <v>1550</v>
      </c>
      <c r="J118" s="3797"/>
      <c r="K118" s="3797"/>
      <c r="L118" s="968" t="s">
        <v>175</v>
      </c>
      <c r="M118" s="3796" t="s">
        <v>1883</v>
      </c>
      <c r="N118" s="3796"/>
    </row>
    <row r="119" spans="1:14" ht="18.75">
      <c r="A119" s="3800" t="s">
        <v>916</v>
      </c>
      <c r="B119" s="3800"/>
      <c r="C119" s="1111" t="s">
        <v>175</v>
      </c>
      <c r="D119" s="1115" t="s">
        <v>1553</v>
      </c>
      <c r="E119" s="1115"/>
      <c r="F119" s="1115"/>
      <c r="G119" s="1114"/>
      <c r="H119" s="968"/>
      <c r="I119" s="968"/>
      <c r="J119" s="968"/>
      <c r="K119" s="968"/>
      <c r="L119" s="968"/>
      <c r="M119" s="968"/>
      <c r="N119" s="968"/>
    </row>
    <row r="120" spans="1:14" ht="30" customHeight="1">
      <c r="A120" s="3799" t="s">
        <v>1363</v>
      </c>
      <c r="B120" s="3799" t="s">
        <v>4</v>
      </c>
      <c r="C120" s="3799" t="s">
        <v>178</v>
      </c>
      <c r="D120" s="3799" t="s">
        <v>179</v>
      </c>
      <c r="E120" s="3799" t="s">
        <v>7</v>
      </c>
      <c r="F120" s="3798" t="s">
        <v>8</v>
      </c>
      <c r="G120" s="3799" t="s">
        <v>9</v>
      </c>
      <c r="H120" s="3799"/>
      <c r="I120" s="3799" t="s">
        <v>180</v>
      </c>
      <c r="J120" s="3799"/>
      <c r="K120" s="3799" t="s">
        <v>181</v>
      </c>
      <c r="L120" s="3799"/>
      <c r="M120" s="3799" t="s">
        <v>12</v>
      </c>
      <c r="N120" s="3799" t="s">
        <v>13</v>
      </c>
    </row>
    <row r="121" spans="1:14">
      <c r="A121" s="3799"/>
      <c r="B121" s="3799"/>
      <c r="C121" s="3799"/>
      <c r="D121" s="3799"/>
      <c r="E121" s="3799"/>
      <c r="F121" s="3798"/>
      <c r="G121" s="963" t="s">
        <v>28</v>
      </c>
      <c r="H121" s="963" t="s">
        <v>15</v>
      </c>
      <c r="I121" s="963" t="s">
        <v>28</v>
      </c>
      <c r="J121" s="963" t="s">
        <v>15</v>
      </c>
      <c r="K121" s="963" t="s">
        <v>28</v>
      </c>
      <c r="L121" s="963" t="s">
        <v>15</v>
      </c>
      <c r="M121" s="3799"/>
      <c r="N121" s="3799"/>
    </row>
    <row r="122" spans="1:14">
      <c r="A122" s="1081">
        <v>1</v>
      </c>
      <c r="B122" s="1081">
        <v>2</v>
      </c>
      <c r="C122" s="1081">
        <v>3</v>
      </c>
      <c r="D122" s="1081">
        <v>4</v>
      </c>
      <c r="E122" s="1081">
        <v>5</v>
      </c>
      <c r="F122" s="1081">
        <v>6</v>
      </c>
      <c r="G122" s="1081">
        <v>7</v>
      </c>
      <c r="H122" s="1081">
        <v>8</v>
      </c>
      <c r="I122" s="1081">
        <v>9</v>
      </c>
      <c r="J122" s="1081">
        <v>10</v>
      </c>
      <c r="K122" s="1081">
        <v>11</v>
      </c>
      <c r="L122" s="1081">
        <v>12</v>
      </c>
      <c r="M122" s="1081">
        <v>13</v>
      </c>
      <c r="N122" s="1081">
        <v>14</v>
      </c>
    </row>
    <row r="123" spans="1:14" ht="60">
      <c r="A123" s="438">
        <v>1</v>
      </c>
      <c r="B123" s="23" t="s">
        <v>1368</v>
      </c>
      <c r="C123" s="22" t="s">
        <v>1369</v>
      </c>
      <c r="D123" s="1113">
        <v>19.899999999999999</v>
      </c>
      <c r="E123" s="6" t="s">
        <v>1366</v>
      </c>
      <c r="F123" s="6" t="s">
        <v>1367</v>
      </c>
      <c r="G123" s="93">
        <v>1</v>
      </c>
      <c r="H123" s="22">
        <v>0</v>
      </c>
      <c r="I123" s="93">
        <v>0</v>
      </c>
      <c r="J123" s="22">
        <v>0</v>
      </c>
      <c r="K123" s="93">
        <v>1</v>
      </c>
      <c r="L123" s="22">
        <v>0</v>
      </c>
      <c r="M123" s="4" t="s">
        <v>182</v>
      </c>
      <c r="N123" s="100" t="s">
        <v>33</v>
      </c>
    </row>
    <row r="125" spans="1:14" ht="18.75">
      <c r="A125" s="3795" t="s">
        <v>2528</v>
      </c>
      <c r="B125" s="3795"/>
      <c r="C125" s="3795"/>
      <c r="D125" s="3795"/>
      <c r="E125" s="3795"/>
      <c r="F125" s="3795"/>
      <c r="G125" s="3795"/>
      <c r="H125" s="3795"/>
      <c r="I125" s="3795"/>
      <c r="J125" s="3795"/>
      <c r="K125" s="3795"/>
      <c r="L125" s="3795"/>
      <c r="M125" s="3795"/>
      <c r="N125" s="3795"/>
    </row>
    <row r="126" spans="1:14" ht="18.75">
      <c r="A126" s="3800" t="s">
        <v>1227</v>
      </c>
      <c r="B126" s="3800"/>
      <c r="C126" s="1111" t="s">
        <v>175</v>
      </c>
      <c r="D126" s="3800" t="s">
        <v>1370</v>
      </c>
      <c r="E126" s="3800"/>
      <c r="F126" s="3800"/>
      <c r="G126" s="3800"/>
      <c r="H126" s="3800"/>
      <c r="I126" s="3800"/>
      <c r="J126" s="3800"/>
      <c r="K126" s="3800"/>
      <c r="L126" s="3800"/>
      <c r="M126" s="3800"/>
      <c r="N126" s="3800"/>
    </row>
    <row r="127" spans="1:14" ht="18.75">
      <c r="A127" s="3800" t="s">
        <v>185</v>
      </c>
      <c r="B127" s="3800"/>
      <c r="C127" s="1111" t="s">
        <v>175</v>
      </c>
      <c r="D127" s="3800" t="s">
        <v>61</v>
      </c>
      <c r="E127" s="3800"/>
      <c r="F127" s="968"/>
      <c r="G127" s="968"/>
      <c r="H127" s="968"/>
      <c r="I127" s="968"/>
      <c r="J127" s="968"/>
      <c r="K127" s="968"/>
      <c r="L127" s="968"/>
      <c r="M127" s="3795"/>
      <c r="N127" s="3795"/>
    </row>
    <row r="128" spans="1:14" ht="18.75">
      <c r="A128" s="3800" t="s">
        <v>174</v>
      </c>
      <c r="B128" s="3800"/>
      <c r="C128" s="969" t="s">
        <v>175</v>
      </c>
      <c r="D128" s="3800" t="s">
        <v>1552</v>
      </c>
      <c r="E128" s="3800"/>
      <c r="F128" s="3800"/>
      <c r="G128" s="968"/>
      <c r="H128" s="968"/>
      <c r="I128" s="3797" t="s">
        <v>1549</v>
      </c>
      <c r="J128" s="3797"/>
      <c r="K128" s="3797"/>
      <c r="L128" s="968" t="s">
        <v>175</v>
      </c>
      <c r="M128" s="3796" t="s">
        <v>1366</v>
      </c>
      <c r="N128" s="3796"/>
    </row>
    <row r="129" spans="1:14" ht="18.75">
      <c r="A129" s="3801" t="s">
        <v>916</v>
      </c>
      <c r="B129" s="3801"/>
      <c r="C129" s="1111" t="s">
        <v>175</v>
      </c>
      <c r="D129" s="1116" t="s">
        <v>1553</v>
      </c>
      <c r="E129" s="1116"/>
      <c r="F129" s="1116"/>
      <c r="G129" s="439"/>
      <c r="I129" s="3797" t="s">
        <v>1550</v>
      </c>
      <c r="J129" s="3797"/>
      <c r="K129" s="3797"/>
      <c r="L129" s="968" t="s">
        <v>175</v>
      </c>
      <c r="M129" s="3796" t="s">
        <v>1883</v>
      </c>
      <c r="N129" s="3796"/>
    </row>
    <row r="130" spans="1:14" ht="36" customHeight="1">
      <c r="A130" s="3799" t="s">
        <v>1363</v>
      </c>
      <c r="B130" s="3799" t="s">
        <v>4</v>
      </c>
      <c r="C130" s="3799" t="s">
        <v>178</v>
      </c>
      <c r="D130" s="3799" t="s">
        <v>179</v>
      </c>
      <c r="E130" s="3799" t="s">
        <v>7</v>
      </c>
      <c r="F130" s="3798" t="s">
        <v>8</v>
      </c>
      <c r="G130" s="3799" t="s">
        <v>9</v>
      </c>
      <c r="H130" s="3799"/>
      <c r="I130" s="3799" t="s">
        <v>180</v>
      </c>
      <c r="J130" s="3799"/>
      <c r="K130" s="3799" t="s">
        <v>181</v>
      </c>
      <c r="L130" s="3799"/>
      <c r="M130" s="3799" t="s">
        <v>12</v>
      </c>
      <c r="N130" s="3799" t="s">
        <v>13</v>
      </c>
    </row>
    <row r="131" spans="1:14">
      <c r="A131" s="3799"/>
      <c r="B131" s="3799"/>
      <c r="C131" s="3799"/>
      <c r="D131" s="3799"/>
      <c r="E131" s="3799"/>
      <c r="F131" s="3798"/>
      <c r="G131" s="963" t="s">
        <v>28</v>
      </c>
      <c r="H131" s="963" t="s">
        <v>15</v>
      </c>
      <c r="I131" s="963" t="s">
        <v>28</v>
      </c>
      <c r="J131" s="963" t="s">
        <v>15</v>
      </c>
      <c r="K131" s="963" t="s">
        <v>28</v>
      </c>
      <c r="L131" s="963" t="s">
        <v>15</v>
      </c>
      <c r="M131" s="3799"/>
      <c r="N131" s="3799"/>
    </row>
    <row r="132" spans="1:14">
      <c r="A132" s="1081">
        <v>1</v>
      </c>
      <c r="B132" s="1081">
        <v>2</v>
      </c>
      <c r="C132" s="1081">
        <v>3</v>
      </c>
      <c r="D132" s="1081">
        <v>4</v>
      </c>
      <c r="E132" s="1081">
        <v>5</v>
      </c>
      <c r="F132" s="1081">
        <v>6</v>
      </c>
      <c r="G132" s="1081">
        <v>7</v>
      </c>
      <c r="H132" s="1081">
        <v>8</v>
      </c>
      <c r="I132" s="1081">
        <v>9</v>
      </c>
      <c r="J132" s="1081">
        <v>10</v>
      </c>
      <c r="K132" s="1081">
        <v>11</v>
      </c>
      <c r="L132" s="1081">
        <v>12</v>
      </c>
      <c r="M132" s="1081">
        <v>13</v>
      </c>
      <c r="N132" s="1081">
        <v>14</v>
      </c>
    </row>
    <row r="133" spans="1:14" ht="45">
      <c r="A133" s="438">
        <v>1</v>
      </c>
      <c r="B133" s="23" t="s">
        <v>1370</v>
      </c>
      <c r="C133" s="22" t="s">
        <v>1371</v>
      </c>
      <c r="D133" s="1113">
        <v>51.76</v>
      </c>
      <c r="E133" s="6" t="s">
        <v>1366</v>
      </c>
      <c r="F133" s="6" t="s">
        <v>1367</v>
      </c>
      <c r="G133" s="93">
        <v>0.25</v>
      </c>
      <c r="H133" s="22">
        <v>0</v>
      </c>
      <c r="I133" s="93">
        <v>0.25</v>
      </c>
      <c r="J133" s="22">
        <v>0</v>
      </c>
      <c r="K133" s="93">
        <v>0.5</v>
      </c>
      <c r="L133" s="22">
        <v>0</v>
      </c>
      <c r="M133" s="4" t="s">
        <v>21</v>
      </c>
      <c r="N133" s="100" t="s">
        <v>33</v>
      </c>
    </row>
    <row r="136" spans="1:14" ht="18.75">
      <c r="A136" s="3795" t="s">
        <v>2528</v>
      </c>
      <c r="B136" s="3795"/>
      <c r="C136" s="3795"/>
      <c r="D136" s="3795"/>
      <c r="E136" s="3795"/>
      <c r="F136" s="3795"/>
      <c r="G136" s="3795"/>
      <c r="H136" s="3795"/>
      <c r="I136" s="3795"/>
      <c r="J136" s="3795"/>
      <c r="K136" s="3795"/>
      <c r="L136" s="3795"/>
      <c r="M136" s="3795"/>
      <c r="N136" s="3795"/>
    </row>
    <row r="137" spans="1:14" ht="15.75">
      <c r="A137" s="3800" t="s">
        <v>1227</v>
      </c>
      <c r="B137" s="3800"/>
      <c r="C137" s="17" t="s">
        <v>175</v>
      </c>
      <c r="D137" s="3800" t="s">
        <v>1554</v>
      </c>
      <c r="E137" s="3800"/>
      <c r="F137" s="3800"/>
      <c r="G137" s="3800"/>
      <c r="H137" s="3800"/>
      <c r="I137" s="3800"/>
      <c r="J137" s="3800"/>
      <c r="K137" s="3800"/>
      <c r="L137" s="3800"/>
      <c r="M137" s="3800"/>
      <c r="N137" s="3800"/>
    </row>
    <row r="138" spans="1:14" ht="18.75">
      <c r="A138" s="3800" t="s">
        <v>185</v>
      </c>
      <c r="B138" s="3800"/>
      <c r="C138" s="17" t="s">
        <v>175</v>
      </c>
      <c r="D138" s="3800" t="s">
        <v>61</v>
      </c>
      <c r="E138" s="3800"/>
      <c r="F138" s="968"/>
      <c r="G138" s="968"/>
      <c r="H138" s="968"/>
      <c r="I138" s="3797" t="s">
        <v>1549</v>
      </c>
      <c r="J138" s="3797"/>
      <c r="K138" s="3797"/>
      <c r="L138" s="968" t="s">
        <v>175</v>
      </c>
      <c r="M138" s="3796" t="s">
        <v>1366</v>
      </c>
      <c r="N138" s="3796"/>
    </row>
    <row r="139" spans="1:14" ht="18.75">
      <c r="A139" s="3800" t="s">
        <v>174</v>
      </c>
      <c r="B139" s="3800"/>
      <c r="C139" s="17" t="s">
        <v>175</v>
      </c>
      <c r="D139" t="s">
        <v>176</v>
      </c>
      <c r="F139" s="968"/>
      <c r="G139" s="968"/>
      <c r="H139" s="968"/>
      <c r="I139" s="3797" t="s">
        <v>1550</v>
      </c>
      <c r="J139" s="3797"/>
      <c r="K139" s="3797"/>
      <c r="L139" s="968" t="s">
        <v>175</v>
      </c>
      <c r="M139" s="3796" t="s">
        <v>1883</v>
      </c>
      <c r="N139" s="3796"/>
    </row>
    <row r="140" spans="1:14">
      <c r="A140" s="3803" t="s">
        <v>916</v>
      </c>
      <c r="B140" s="3803"/>
      <c r="C140" s="17" t="s">
        <v>175</v>
      </c>
      <c r="D140" s="3803" t="s">
        <v>1555</v>
      </c>
      <c r="E140" s="3803"/>
      <c r="F140" s="3803"/>
      <c r="G140" s="3803"/>
      <c r="N140"/>
    </row>
    <row r="141" spans="1:14" ht="29.25" customHeight="1">
      <c r="A141" s="3799" t="s">
        <v>1363</v>
      </c>
      <c r="B141" s="3799" t="s">
        <v>4</v>
      </c>
      <c r="C141" s="3799" t="s">
        <v>178</v>
      </c>
      <c r="D141" s="3799" t="s">
        <v>179</v>
      </c>
      <c r="E141" s="3799" t="s">
        <v>7</v>
      </c>
      <c r="F141" s="3798" t="s">
        <v>8</v>
      </c>
      <c r="G141" s="3799" t="s">
        <v>9</v>
      </c>
      <c r="H141" s="3799"/>
      <c r="I141" s="3799" t="s">
        <v>180</v>
      </c>
      <c r="J141" s="3799"/>
      <c r="K141" s="3799" t="s">
        <v>181</v>
      </c>
      <c r="L141" s="3799"/>
      <c r="M141" s="3799" t="s">
        <v>12</v>
      </c>
      <c r="N141" s="3799" t="s">
        <v>13</v>
      </c>
    </row>
    <row r="142" spans="1:14">
      <c r="A142" s="3799"/>
      <c r="B142" s="3799"/>
      <c r="C142" s="3799"/>
      <c r="D142" s="3799"/>
      <c r="E142" s="3799"/>
      <c r="F142" s="3798"/>
      <c r="G142" s="963" t="s">
        <v>28</v>
      </c>
      <c r="H142" s="963" t="s">
        <v>15</v>
      </c>
      <c r="I142" s="963" t="s">
        <v>28</v>
      </c>
      <c r="J142" s="963" t="s">
        <v>15</v>
      </c>
      <c r="K142" s="963" t="s">
        <v>28</v>
      </c>
      <c r="L142" s="963" t="s">
        <v>15</v>
      </c>
      <c r="M142" s="3799"/>
      <c r="N142" s="3799"/>
    </row>
    <row r="143" spans="1:14">
      <c r="A143" s="1081">
        <v>1</v>
      </c>
      <c r="B143" s="1081">
        <v>2</v>
      </c>
      <c r="C143" s="1081">
        <v>3</v>
      </c>
      <c r="D143" s="1081">
        <v>4</v>
      </c>
      <c r="E143" s="1081">
        <v>5</v>
      </c>
      <c r="F143" s="1081">
        <v>6</v>
      </c>
      <c r="G143" s="1081">
        <v>7</v>
      </c>
      <c r="H143" s="1081">
        <v>8</v>
      </c>
      <c r="I143" s="1081">
        <v>9</v>
      </c>
      <c r="J143" s="1081">
        <v>10</v>
      </c>
      <c r="K143" s="1081">
        <v>11</v>
      </c>
      <c r="L143" s="1081">
        <v>12</v>
      </c>
      <c r="M143" s="1081">
        <v>13</v>
      </c>
      <c r="N143" s="1081">
        <v>14</v>
      </c>
    </row>
    <row r="144" spans="1:14" ht="60">
      <c r="A144" s="438">
        <v>1</v>
      </c>
      <c r="B144" s="23" t="s">
        <v>1554</v>
      </c>
      <c r="C144" s="22" t="s">
        <v>1371</v>
      </c>
      <c r="D144" s="1113">
        <v>51.17</v>
      </c>
      <c r="E144" s="6" t="s">
        <v>1366</v>
      </c>
      <c r="F144" s="6" t="s">
        <v>1367</v>
      </c>
      <c r="G144" s="93">
        <v>1</v>
      </c>
      <c r="H144" s="22">
        <v>0</v>
      </c>
      <c r="I144" s="93">
        <v>0</v>
      </c>
      <c r="J144" s="22">
        <v>0</v>
      </c>
      <c r="K144" s="93">
        <v>1</v>
      </c>
      <c r="L144" s="22">
        <v>0</v>
      </c>
      <c r="M144" s="4" t="s">
        <v>182</v>
      </c>
      <c r="N144" s="100" t="s">
        <v>33</v>
      </c>
    </row>
    <row r="147" spans="1:14" ht="18.75">
      <c r="A147" s="3795" t="s">
        <v>2528</v>
      </c>
      <c r="B147" s="3795"/>
      <c r="C147" s="3795"/>
      <c r="D147" s="3795"/>
      <c r="E147" s="3795"/>
      <c r="F147" s="3795"/>
      <c r="G147" s="3795"/>
      <c r="H147" s="3795"/>
      <c r="I147" s="3795"/>
      <c r="J147" s="3795"/>
      <c r="K147" s="3795"/>
      <c r="L147" s="3795"/>
      <c r="M147" s="3795"/>
      <c r="N147" s="3795"/>
    </row>
    <row r="148" spans="1:14" ht="18.75">
      <c r="A148" s="3800" t="s">
        <v>1227</v>
      </c>
      <c r="B148" s="3800"/>
      <c r="C148" s="1111" t="s">
        <v>175</v>
      </c>
      <c r="D148" s="3800" t="s">
        <v>1556</v>
      </c>
      <c r="E148" s="3800"/>
      <c r="F148" s="3800"/>
      <c r="G148" s="3800"/>
      <c r="H148" s="3800"/>
      <c r="I148" s="3800"/>
      <c r="J148" s="3800"/>
      <c r="K148" s="3800"/>
      <c r="L148" s="3800"/>
      <c r="M148" s="3800"/>
      <c r="N148" s="3800"/>
    </row>
    <row r="149" spans="1:14" ht="18.75">
      <c r="A149" s="3800" t="s">
        <v>185</v>
      </c>
      <c r="B149" s="3800"/>
      <c r="C149" s="1111" t="s">
        <v>175</v>
      </c>
      <c r="D149" s="3800" t="s">
        <v>61</v>
      </c>
      <c r="E149" s="3800"/>
      <c r="F149" s="968"/>
      <c r="G149" s="968"/>
      <c r="H149" s="969"/>
      <c r="I149" s="3797" t="s">
        <v>1549</v>
      </c>
      <c r="J149" s="3797"/>
      <c r="K149" s="3797"/>
      <c r="L149" s="968" t="s">
        <v>175</v>
      </c>
      <c r="M149" s="3796" t="s">
        <v>1366</v>
      </c>
      <c r="N149" s="3796"/>
    </row>
    <row r="150" spans="1:14" ht="18.75">
      <c r="A150" s="3802" t="s">
        <v>174</v>
      </c>
      <c r="B150" s="3802"/>
      <c r="C150" s="12" t="s">
        <v>175</v>
      </c>
      <c r="D150" s="3802" t="s">
        <v>176</v>
      </c>
      <c r="E150" s="3802"/>
      <c r="F150" s="3802"/>
      <c r="G150" s="968"/>
      <c r="H150" s="968"/>
      <c r="I150" s="3797" t="s">
        <v>1550</v>
      </c>
      <c r="J150" s="3797"/>
      <c r="K150" s="3797"/>
      <c r="L150" s="968" t="s">
        <v>175</v>
      </c>
      <c r="M150" s="3796" t="s">
        <v>1883</v>
      </c>
      <c r="N150" s="3796"/>
    </row>
    <row r="151" spans="1:14">
      <c r="A151" s="3801" t="s">
        <v>916</v>
      </c>
      <c r="B151" s="3801"/>
      <c r="C151" s="12" t="s">
        <v>175</v>
      </c>
      <c r="D151" s="3801" t="s">
        <v>1555</v>
      </c>
      <c r="E151" s="3801"/>
      <c r="F151" s="3801"/>
      <c r="G151" s="3801"/>
      <c r="N151"/>
    </row>
    <row r="152" spans="1:14" ht="33.75" customHeight="1">
      <c r="A152" s="3799" t="s">
        <v>1363</v>
      </c>
      <c r="B152" s="3799" t="s">
        <v>4</v>
      </c>
      <c r="C152" s="3799" t="s">
        <v>178</v>
      </c>
      <c r="D152" s="3799" t="s">
        <v>179</v>
      </c>
      <c r="E152" s="3799" t="s">
        <v>7</v>
      </c>
      <c r="F152" s="3798" t="s">
        <v>8</v>
      </c>
      <c r="G152" s="3799" t="s">
        <v>9</v>
      </c>
      <c r="H152" s="3799"/>
      <c r="I152" s="3799" t="s">
        <v>180</v>
      </c>
      <c r="J152" s="3799"/>
      <c r="K152" s="3799" t="s">
        <v>181</v>
      </c>
      <c r="L152" s="3799"/>
      <c r="M152" s="3799" t="s">
        <v>12</v>
      </c>
      <c r="N152" s="3799" t="s">
        <v>13</v>
      </c>
    </row>
    <row r="153" spans="1:14">
      <c r="A153" s="3799"/>
      <c r="B153" s="3799"/>
      <c r="C153" s="3799"/>
      <c r="D153" s="3799"/>
      <c r="E153" s="3799"/>
      <c r="F153" s="3798"/>
      <c r="G153" s="963" t="s">
        <v>28</v>
      </c>
      <c r="H153" s="963" t="s">
        <v>15</v>
      </c>
      <c r="I153" s="963" t="s">
        <v>28</v>
      </c>
      <c r="J153" s="963" t="s">
        <v>15</v>
      </c>
      <c r="K153" s="963" t="s">
        <v>28</v>
      </c>
      <c r="L153" s="963" t="s">
        <v>15</v>
      </c>
      <c r="M153" s="3799"/>
      <c r="N153" s="3799"/>
    </row>
    <row r="154" spans="1:14">
      <c r="A154" s="1081">
        <v>1</v>
      </c>
      <c r="B154" s="1081">
        <v>2</v>
      </c>
      <c r="C154" s="1081">
        <v>3</v>
      </c>
      <c r="D154" s="1081">
        <v>4</v>
      </c>
      <c r="E154" s="1081">
        <v>5</v>
      </c>
      <c r="F154" s="1081">
        <v>6</v>
      </c>
      <c r="G154" s="1081">
        <v>7</v>
      </c>
      <c r="H154" s="1081">
        <v>8</v>
      </c>
      <c r="I154" s="1081">
        <v>9</v>
      </c>
      <c r="J154" s="1081">
        <v>10</v>
      </c>
      <c r="K154" s="1081">
        <v>11</v>
      </c>
      <c r="L154" s="1081">
        <v>12</v>
      </c>
      <c r="M154" s="1081">
        <v>13</v>
      </c>
      <c r="N154" s="1081">
        <v>14</v>
      </c>
    </row>
    <row r="155" spans="1:14" ht="45">
      <c r="A155" s="438">
        <v>1</v>
      </c>
      <c r="B155" s="23" t="s">
        <v>1556</v>
      </c>
      <c r="C155" s="22" t="s">
        <v>1365</v>
      </c>
      <c r="D155" s="1113">
        <v>19.899999999999999</v>
      </c>
      <c r="E155" s="6" t="s">
        <v>1366</v>
      </c>
      <c r="F155" s="6" t="s">
        <v>1367</v>
      </c>
      <c r="G155" s="93">
        <v>1</v>
      </c>
      <c r="H155" s="22">
        <v>0</v>
      </c>
      <c r="I155" s="93">
        <v>0</v>
      </c>
      <c r="J155" s="22">
        <v>0</v>
      </c>
      <c r="K155" s="93">
        <v>1</v>
      </c>
      <c r="L155" s="22">
        <v>0</v>
      </c>
      <c r="M155" s="4" t="s">
        <v>182</v>
      </c>
      <c r="N155" s="100" t="s">
        <v>33</v>
      </c>
    </row>
    <row r="156" spans="1:14">
      <c r="N156"/>
    </row>
    <row r="161" spans="1:14" ht="16.5">
      <c r="A161" s="1117"/>
      <c r="B161" s="1117"/>
      <c r="C161" s="1117"/>
      <c r="D161" s="1117"/>
      <c r="E161" s="1117"/>
      <c r="F161" s="1117"/>
      <c r="G161" s="1117"/>
      <c r="H161" s="1117"/>
      <c r="I161" s="1117"/>
      <c r="J161" s="1117"/>
      <c r="N161"/>
    </row>
    <row r="162" spans="1:14" ht="16.5">
      <c r="A162" s="1117"/>
      <c r="B162" s="1117"/>
      <c r="C162" s="1117"/>
      <c r="D162" s="1117"/>
      <c r="E162" s="1117"/>
      <c r="F162" s="1117"/>
      <c r="G162" s="1117"/>
      <c r="H162" s="1117"/>
      <c r="I162" s="1117"/>
      <c r="J162" s="1117"/>
      <c r="N162"/>
    </row>
  </sheetData>
  <mergeCells count="335">
    <mergeCell ref="A12:P12"/>
    <mergeCell ref="A13:C13"/>
    <mergeCell ref="E13:G13"/>
    <mergeCell ref="A14:C14"/>
    <mergeCell ref="E14:N14"/>
    <mergeCell ref="O14:P14"/>
    <mergeCell ref="D77:G77"/>
    <mergeCell ref="I77:K77"/>
    <mergeCell ref="A67:B67"/>
    <mergeCell ref="D67:G67"/>
    <mergeCell ref="I67:K67"/>
    <mergeCell ref="D35:N35"/>
    <mergeCell ref="D36:F36"/>
    <mergeCell ref="D37:E37"/>
    <mergeCell ref="M36:N36"/>
    <mergeCell ref="P18:P31"/>
    <mergeCell ref="B19:C19"/>
    <mergeCell ref="B20:C20"/>
    <mergeCell ref="B21:C21"/>
    <mergeCell ref="B22:C22"/>
    <mergeCell ref="P15:P16"/>
    <mergeCell ref="A15:A16"/>
    <mergeCell ref="B15:C16"/>
    <mergeCell ref="D15:D16"/>
    <mergeCell ref="M97:N97"/>
    <mergeCell ref="A98:B98"/>
    <mergeCell ref="A95:N95"/>
    <mergeCell ref="A96:B96"/>
    <mergeCell ref="D96:N96"/>
    <mergeCell ref="A87:B87"/>
    <mergeCell ref="D87:G87"/>
    <mergeCell ref="I87:K87"/>
    <mergeCell ref="I89:J89"/>
    <mergeCell ref="K89:L89"/>
    <mergeCell ref="D98:G98"/>
    <mergeCell ref="I98:K98"/>
    <mergeCell ref="M98:N98"/>
    <mergeCell ref="M3:M4"/>
    <mergeCell ref="N3:N4"/>
    <mergeCell ref="A1:N1"/>
    <mergeCell ref="A3:A4"/>
    <mergeCell ref="B3:B4"/>
    <mergeCell ref="C3:C4"/>
    <mergeCell ref="D3:D4"/>
    <mergeCell ref="E3:E4"/>
    <mergeCell ref="F3:F4"/>
    <mergeCell ref="G3:H3"/>
    <mergeCell ref="I3:J3"/>
    <mergeCell ref="K3:L3"/>
    <mergeCell ref="E15:E16"/>
    <mergeCell ref="F15:F16"/>
    <mergeCell ref="G15:G16"/>
    <mergeCell ref="H15:H16"/>
    <mergeCell ref="I15:J15"/>
    <mergeCell ref="K15:L15"/>
    <mergeCell ref="M15:N15"/>
    <mergeCell ref="O15:O16"/>
    <mergeCell ref="B17:C17"/>
    <mergeCell ref="B18:C18"/>
    <mergeCell ref="G18:G31"/>
    <mergeCell ref="H18:H31"/>
    <mergeCell ref="O18:O31"/>
    <mergeCell ref="B30:C30"/>
    <mergeCell ref="B31:C31"/>
    <mergeCell ref="B23:C23"/>
    <mergeCell ref="B24:C24"/>
    <mergeCell ref="B25:C25"/>
    <mergeCell ref="B26:C26"/>
    <mergeCell ref="B28:C28"/>
    <mergeCell ref="B29:C29"/>
    <mergeCell ref="D38:G38"/>
    <mergeCell ref="N39:N40"/>
    <mergeCell ref="A34:N34"/>
    <mergeCell ref="A39:A40"/>
    <mergeCell ref="B39:B40"/>
    <mergeCell ref="C39:C40"/>
    <mergeCell ref="D39:D40"/>
    <mergeCell ref="E39:E40"/>
    <mergeCell ref="F39:F40"/>
    <mergeCell ref="G39:H39"/>
    <mergeCell ref="I39:J39"/>
    <mergeCell ref="K39:L39"/>
    <mergeCell ref="A35:B35"/>
    <mergeCell ref="A36:B36"/>
    <mergeCell ref="A37:B37"/>
    <mergeCell ref="A38:B38"/>
    <mergeCell ref="I36:K36"/>
    <mergeCell ref="I37:K37"/>
    <mergeCell ref="I38:K38"/>
    <mergeCell ref="M37:N37"/>
    <mergeCell ref="M38:N38"/>
    <mergeCell ref="M39:M40"/>
    <mergeCell ref="F49:F50"/>
    <mergeCell ref="G49:H49"/>
    <mergeCell ref="I49:J49"/>
    <mergeCell ref="K49:L49"/>
    <mergeCell ref="M49:M50"/>
    <mergeCell ref="A44:N44"/>
    <mergeCell ref="A45:B45"/>
    <mergeCell ref="D45:N45"/>
    <mergeCell ref="A46:B46"/>
    <mergeCell ref="D46:E46"/>
    <mergeCell ref="I46:K46"/>
    <mergeCell ref="M46:N46"/>
    <mergeCell ref="N49:N50"/>
    <mergeCell ref="D47:G47"/>
    <mergeCell ref="I47:K47"/>
    <mergeCell ref="M47:N47"/>
    <mergeCell ref="A48:B48"/>
    <mergeCell ref="D48:G48"/>
    <mergeCell ref="A49:A50"/>
    <mergeCell ref="B49:B50"/>
    <mergeCell ref="C49:C50"/>
    <mergeCell ref="D49:D50"/>
    <mergeCell ref="E49:E50"/>
    <mergeCell ref="A47:B47"/>
    <mergeCell ref="A54:N54"/>
    <mergeCell ref="A55:B55"/>
    <mergeCell ref="D55:N55"/>
    <mergeCell ref="A56:B56"/>
    <mergeCell ref="D56:E56"/>
    <mergeCell ref="I56:K56"/>
    <mergeCell ref="M56:N56"/>
    <mergeCell ref="F59:F60"/>
    <mergeCell ref="A57:B57"/>
    <mergeCell ref="D57:G57"/>
    <mergeCell ref="I57:K57"/>
    <mergeCell ref="M57:N57"/>
    <mergeCell ref="A58:B58"/>
    <mergeCell ref="D58:G58"/>
    <mergeCell ref="A59:A60"/>
    <mergeCell ref="B59:B60"/>
    <mergeCell ref="C59:C60"/>
    <mergeCell ref="D59:D60"/>
    <mergeCell ref="E59:E60"/>
    <mergeCell ref="G59:H59"/>
    <mergeCell ref="I59:J59"/>
    <mergeCell ref="K59:L59"/>
    <mergeCell ref="M59:M60"/>
    <mergeCell ref="N59:N60"/>
    <mergeCell ref="M69:M70"/>
    <mergeCell ref="N69:N70"/>
    <mergeCell ref="A69:A70"/>
    <mergeCell ref="B69:B70"/>
    <mergeCell ref="C69:C70"/>
    <mergeCell ref="D69:D70"/>
    <mergeCell ref="E69:E70"/>
    <mergeCell ref="F69:F70"/>
    <mergeCell ref="G69:H69"/>
    <mergeCell ref="I69:J69"/>
    <mergeCell ref="K69:L69"/>
    <mergeCell ref="M67:N67"/>
    <mergeCell ref="A68:B68"/>
    <mergeCell ref="D68:G68"/>
    <mergeCell ref="A64:N64"/>
    <mergeCell ref="A65:B65"/>
    <mergeCell ref="D65:N65"/>
    <mergeCell ref="A66:B66"/>
    <mergeCell ref="D66:E66"/>
    <mergeCell ref="I66:K66"/>
    <mergeCell ref="M66:N66"/>
    <mergeCell ref="M77:N77"/>
    <mergeCell ref="A78:B78"/>
    <mergeCell ref="D78:G78"/>
    <mergeCell ref="A74:N74"/>
    <mergeCell ref="A75:B75"/>
    <mergeCell ref="D75:N75"/>
    <mergeCell ref="A76:B76"/>
    <mergeCell ref="D76:E76"/>
    <mergeCell ref="I76:K76"/>
    <mergeCell ref="M76:N76"/>
    <mergeCell ref="A77:B77"/>
    <mergeCell ref="M79:M80"/>
    <mergeCell ref="N79:N80"/>
    <mergeCell ref="A79:A80"/>
    <mergeCell ref="B79:B80"/>
    <mergeCell ref="C79:C80"/>
    <mergeCell ref="D79:D80"/>
    <mergeCell ref="E79:E80"/>
    <mergeCell ref="F79:F80"/>
    <mergeCell ref="G79:H79"/>
    <mergeCell ref="I79:J79"/>
    <mergeCell ref="K79:L79"/>
    <mergeCell ref="A99:B99"/>
    <mergeCell ref="D99:G99"/>
    <mergeCell ref="M87:N87"/>
    <mergeCell ref="A88:B88"/>
    <mergeCell ref="D88:G88"/>
    <mergeCell ref="A84:N84"/>
    <mergeCell ref="A85:B85"/>
    <mergeCell ref="D85:N85"/>
    <mergeCell ref="A86:B86"/>
    <mergeCell ref="D86:E86"/>
    <mergeCell ref="I86:K86"/>
    <mergeCell ref="M86:N86"/>
    <mergeCell ref="M89:M90"/>
    <mergeCell ref="N89:N90"/>
    <mergeCell ref="A89:A90"/>
    <mergeCell ref="B89:B90"/>
    <mergeCell ref="C89:C90"/>
    <mergeCell ref="D89:D90"/>
    <mergeCell ref="E89:E90"/>
    <mergeCell ref="F89:F90"/>
    <mergeCell ref="G89:H89"/>
    <mergeCell ref="A97:B97"/>
    <mergeCell ref="D97:E97"/>
    <mergeCell ref="I97:K97"/>
    <mergeCell ref="M100:M101"/>
    <mergeCell ref="N100:N101"/>
    <mergeCell ref="A100:A101"/>
    <mergeCell ref="B100:B101"/>
    <mergeCell ref="C100:C101"/>
    <mergeCell ref="D100:D101"/>
    <mergeCell ref="E100:E101"/>
    <mergeCell ref="F100:F101"/>
    <mergeCell ref="G100:H100"/>
    <mergeCell ref="I100:J100"/>
    <mergeCell ref="K100:L100"/>
    <mergeCell ref="M110:M111"/>
    <mergeCell ref="N110:N111"/>
    <mergeCell ref="A105:N105"/>
    <mergeCell ref="A110:A111"/>
    <mergeCell ref="B110:B111"/>
    <mergeCell ref="C110:C111"/>
    <mergeCell ref="D110:D111"/>
    <mergeCell ref="E110:E111"/>
    <mergeCell ref="F110:F111"/>
    <mergeCell ref="G110:H110"/>
    <mergeCell ref="I110:J110"/>
    <mergeCell ref="K110:L110"/>
    <mergeCell ref="A106:B106"/>
    <mergeCell ref="A108:B108"/>
    <mergeCell ref="A109:B109"/>
    <mergeCell ref="D109:G109"/>
    <mergeCell ref="D108:G108"/>
    <mergeCell ref="A107:B107"/>
    <mergeCell ref="D106:N106"/>
    <mergeCell ref="D107:E107"/>
    <mergeCell ref="M107:N107"/>
    <mergeCell ref="M108:N108"/>
    <mergeCell ref="I107:K107"/>
    <mergeCell ref="I108:K108"/>
    <mergeCell ref="A115:N115"/>
    <mergeCell ref="A120:A121"/>
    <mergeCell ref="B120:B121"/>
    <mergeCell ref="C120:C121"/>
    <mergeCell ref="D120:D121"/>
    <mergeCell ref="E120:E121"/>
    <mergeCell ref="F120:F121"/>
    <mergeCell ref="G120:H120"/>
    <mergeCell ref="I120:J120"/>
    <mergeCell ref="K120:L120"/>
    <mergeCell ref="M118:N118"/>
    <mergeCell ref="I117:K117"/>
    <mergeCell ref="I118:K118"/>
    <mergeCell ref="M120:M121"/>
    <mergeCell ref="N120:N121"/>
    <mergeCell ref="A116:B116"/>
    <mergeCell ref="A119:B119"/>
    <mergeCell ref="A117:B117"/>
    <mergeCell ref="D116:N116"/>
    <mergeCell ref="D117:E117"/>
    <mergeCell ref="M117:N117"/>
    <mergeCell ref="A118:B118"/>
    <mergeCell ref="A125:N125"/>
    <mergeCell ref="A130:A131"/>
    <mergeCell ref="B130:B131"/>
    <mergeCell ref="C130:C131"/>
    <mergeCell ref="D130:D131"/>
    <mergeCell ref="E130:E131"/>
    <mergeCell ref="F130:F131"/>
    <mergeCell ref="G130:H130"/>
    <mergeCell ref="I130:J130"/>
    <mergeCell ref="K130:L130"/>
    <mergeCell ref="M128:N128"/>
    <mergeCell ref="I128:K128"/>
    <mergeCell ref="M130:M131"/>
    <mergeCell ref="N130:N131"/>
    <mergeCell ref="A128:B128"/>
    <mergeCell ref="D128:F128"/>
    <mergeCell ref="A129:B129"/>
    <mergeCell ref="I129:K129"/>
    <mergeCell ref="M129:N129"/>
    <mergeCell ref="A126:B126"/>
    <mergeCell ref="A127:B127"/>
    <mergeCell ref="D126:N126"/>
    <mergeCell ref="D127:E127"/>
    <mergeCell ref="M127:N127"/>
    <mergeCell ref="A136:N136"/>
    <mergeCell ref="A141:A142"/>
    <mergeCell ref="B141:B142"/>
    <mergeCell ref="C141:C142"/>
    <mergeCell ref="D141:D142"/>
    <mergeCell ref="E141:E142"/>
    <mergeCell ref="F141:F142"/>
    <mergeCell ref="G141:H141"/>
    <mergeCell ref="I141:J141"/>
    <mergeCell ref="K141:L141"/>
    <mergeCell ref="M141:M142"/>
    <mergeCell ref="N141:N142"/>
    <mergeCell ref="A139:B139"/>
    <mergeCell ref="A140:B140"/>
    <mergeCell ref="D140:G140"/>
    <mergeCell ref="A137:B137"/>
    <mergeCell ref="A138:B138"/>
    <mergeCell ref="D137:N137"/>
    <mergeCell ref="M138:N138"/>
    <mergeCell ref="M139:N139"/>
    <mergeCell ref="I138:K138"/>
    <mergeCell ref="I139:K139"/>
    <mergeCell ref="D138:E138"/>
    <mergeCell ref="A147:N147"/>
    <mergeCell ref="M150:N150"/>
    <mergeCell ref="I149:K149"/>
    <mergeCell ref="I150:K150"/>
    <mergeCell ref="F152:F153"/>
    <mergeCell ref="G152:H152"/>
    <mergeCell ref="I152:J152"/>
    <mergeCell ref="K152:L152"/>
    <mergeCell ref="A152:A153"/>
    <mergeCell ref="B152:B153"/>
    <mergeCell ref="C152:C153"/>
    <mergeCell ref="D152:D153"/>
    <mergeCell ref="E152:E153"/>
    <mergeCell ref="M152:M153"/>
    <mergeCell ref="N152:N153"/>
    <mergeCell ref="A149:B149"/>
    <mergeCell ref="A151:B151"/>
    <mergeCell ref="D151:G151"/>
    <mergeCell ref="A148:B148"/>
    <mergeCell ref="D148:N148"/>
    <mergeCell ref="D149:E149"/>
    <mergeCell ref="M149:N149"/>
    <mergeCell ref="A150:B150"/>
    <mergeCell ref="D150:F150"/>
  </mergeCells>
  <pageMargins left="0.7" right="0.7" top="0.75" bottom="0.75" header="0.3" footer="0.3"/>
  <pageSetup paperSize="5" orientation="landscape"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P249"/>
  <sheetViews>
    <sheetView zoomScaleNormal="100" workbookViewId="0">
      <selection activeCell="H42" sqref="H42:I42"/>
    </sheetView>
  </sheetViews>
  <sheetFormatPr defaultRowHeight="15"/>
  <cols>
    <col min="1" max="1" width="5" customWidth="1"/>
    <col min="2" max="2" width="24.42578125" customWidth="1"/>
    <col min="4" max="4" width="14.140625" customWidth="1"/>
    <col min="5" max="5" width="11.28515625" customWidth="1"/>
    <col min="6" max="6" width="11.140625" customWidth="1"/>
    <col min="8" max="8" width="10.140625" bestFit="1" customWidth="1"/>
    <col min="10" max="10" width="9.7109375" bestFit="1" customWidth="1"/>
    <col min="12" max="12" width="11.28515625" customWidth="1"/>
    <col min="14" max="14" width="9.42578125" bestFit="1" customWidth="1"/>
    <col min="16" max="16" width="10.85546875" customWidth="1"/>
  </cols>
  <sheetData>
    <row r="2" spans="1:16" ht="18.75">
      <c r="A2" s="3849" t="s">
        <v>2498</v>
      </c>
      <c r="B2" s="3849"/>
      <c r="C2" s="3849"/>
      <c r="D2" s="3849"/>
      <c r="E2" s="3849"/>
      <c r="F2" s="3849"/>
      <c r="G2" s="3849"/>
      <c r="H2" s="3849"/>
      <c r="I2" s="3849"/>
      <c r="J2" s="3849"/>
      <c r="K2" s="3849"/>
      <c r="L2" s="3849"/>
      <c r="M2" s="3849"/>
      <c r="N2" s="3849"/>
      <c r="O2" s="3849"/>
      <c r="P2" s="3849"/>
    </row>
    <row r="3" spans="1:16">
      <c r="A3" s="117" t="s">
        <v>1783</v>
      </c>
      <c r="B3" s="117"/>
      <c r="C3" s="117"/>
      <c r="D3" s="117"/>
      <c r="E3" s="117"/>
      <c r="F3" s="117"/>
      <c r="G3" s="117"/>
      <c r="H3" s="117"/>
      <c r="I3" s="117"/>
      <c r="J3" s="117" t="s">
        <v>1784</v>
      </c>
      <c r="K3" s="117"/>
      <c r="L3" s="117"/>
      <c r="M3" s="117" t="s">
        <v>1785</v>
      </c>
      <c r="N3" s="117"/>
      <c r="O3" s="117"/>
      <c r="P3" s="117"/>
    </row>
    <row r="4" spans="1:16">
      <c r="A4" s="117"/>
      <c r="B4" s="117" t="s">
        <v>1786</v>
      </c>
      <c r="C4" s="117"/>
      <c r="D4" s="117"/>
      <c r="E4" s="117"/>
      <c r="F4" s="117"/>
      <c r="G4" s="117"/>
      <c r="H4" s="117"/>
      <c r="I4" s="117"/>
      <c r="J4" s="117" t="s">
        <v>7</v>
      </c>
      <c r="K4" s="117"/>
      <c r="L4" s="117"/>
      <c r="M4" s="117" t="s">
        <v>1787</v>
      </c>
      <c r="N4" s="117"/>
      <c r="O4" s="117"/>
      <c r="P4" s="117"/>
    </row>
    <row r="5" spans="1:16">
      <c r="A5" s="117" t="s">
        <v>1788</v>
      </c>
      <c r="B5" s="117"/>
      <c r="C5" s="117" t="s">
        <v>61</v>
      </c>
      <c r="D5" s="117"/>
      <c r="E5" s="117"/>
      <c r="F5" s="117"/>
      <c r="G5" s="117"/>
      <c r="H5" s="117"/>
      <c r="I5" s="117"/>
      <c r="J5" s="117" t="s">
        <v>1789</v>
      </c>
      <c r="K5" s="117"/>
      <c r="L5" s="117"/>
      <c r="M5" s="117" t="s">
        <v>1790</v>
      </c>
      <c r="N5" s="117"/>
      <c r="O5" s="117"/>
      <c r="P5" s="117"/>
    </row>
    <row r="6" spans="1:16">
      <c r="A6" s="117" t="s">
        <v>1791</v>
      </c>
      <c r="B6" s="117"/>
      <c r="C6" s="117"/>
      <c r="D6" s="117"/>
      <c r="E6" s="117"/>
      <c r="F6" s="117"/>
      <c r="G6" s="117"/>
      <c r="H6" s="117"/>
      <c r="I6" s="117"/>
      <c r="J6" s="117" t="s">
        <v>1792</v>
      </c>
      <c r="K6" s="117"/>
      <c r="L6" s="117"/>
      <c r="M6" s="117" t="s">
        <v>1793</v>
      </c>
      <c r="N6" s="117"/>
      <c r="O6" s="117"/>
      <c r="P6" s="117"/>
    </row>
    <row r="7" spans="1:16">
      <c r="A7" s="117" t="s">
        <v>1794</v>
      </c>
      <c r="B7" s="117"/>
      <c r="C7" s="117" t="s">
        <v>1795</v>
      </c>
      <c r="D7" s="117"/>
      <c r="E7" s="117"/>
      <c r="F7" s="117"/>
      <c r="G7" s="117"/>
      <c r="H7" s="117"/>
      <c r="I7" s="117"/>
      <c r="J7" s="117" t="s">
        <v>1796</v>
      </c>
      <c r="K7" s="117"/>
      <c r="L7" s="117"/>
      <c r="M7" s="117" t="s">
        <v>1797</v>
      </c>
      <c r="N7" s="117"/>
      <c r="O7" s="117"/>
      <c r="P7" s="117"/>
    </row>
    <row r="8" spans="1:16">
      <c r="A8" s="117" t="s">
        <v>1798</v>
      </c>
      <c r="B8" s="117"/>
      <c r="C8" s="117" t="s">
        <v>1799</v>
      </c>
      <c r="D8" s="117"/>
      <c r="E8" s="117"/>
      <c r="F8" s="117"/>
      <c r="G8" s="117"/>
      <c r="H8" s="117"/>
      <c r="I8" s="117"/>
      <c r="J8" s="117"/>
      <c r="K8" s="117"/>
      <c r="L8" s="117"/>
      <c r="M8" s="117"/>
      <c r="N8" s="117"/>
      <c r="O8" s="117"/>
      <c r="P8" s="117"/>
    </row>
    <row r="9" spans="1:16">
      <c r="A9" s="117" t="s">
        <v>1506</v>
      </c>
      <c r="B9" s="117"/>
      <c r="C9" s="117" t="s">
        <v>1800</v>
      </c>
      <c r="D9" s="117"/>
      <c r="E9" s="117"/>
      <c r="F9" s="117"/>
      <c r="G9" s="117"/>
      <c r="H9" s="117"/>
      <c r="I9" s="117"/>
      <c r="J9" s="117"/>
      <c r="K9" s="117"/>
      <c r="L9" s="117"/>
      <c r="M9" s="117"/>
      <c r="N9" s="382" t="s">
        <v>1801</v>
      </c>
      <c r="O9" s="117"/>
      <c r="P9" s="117"/>
    </row>
    <row r="10" spans="1:16" ht="43.5" customHeight="1">
      <c r="A10" s="3850" t="s">
        <v>54</v>
      </c>
      <c r="B10" s="3850" t="s">
        <v>1802</v>
      </c>
      <c r="C10" s="3850" t="s">
        <v>5</v>
      </c>
      <c r="D10" s="3850" t="s">
        <v>244</v>
      </c>
      <c r="E10" s="3850" t="s">
        <v>1803</v>
      </c>
      <c r="F10" s="3830" t="s">
        <v>1804</v>
      </c>
      <c r="G10" s="3831"/>
      <c r="H10" s="3830" t="s">
        <v>564</v>
      </c>
      <c r="I10" s="3831"/>
      <c r="J10" s="3830" t="s">
        <v>1805</v>
      </c>
      <c r="K10" s="3831"/>
      <c r="L10" s="3830" t="s">
        <v>1806</v>
      </c>
      <c r="M10" s="3831"/>
      <c r="N10" s="3830" t="s">
        <v>11</v>
      </c>
      <c r="O10" s="3831"/>
      <c r="P10" s="3850" t="s">
        <v>12</v>
      </c>
    </row>
    <row r="11" spans="1:16" ht="30">
      <c r="A11" s="3850"/>
      <c r="B11" s="3850"/>
      <c r="C11" s="3850"/>
      <c r="D11" s="3850"/>
      <c r="E11" s="3850"/>
      <c r="F11" s="10" t="s">
        <v>28</v>
      </c>
      <c r="G11" s="10" t="s">
        <v>15</v>
      </c>
      <c r="H11" s="10" t="s">
        <v>28</v>
      </c>
      <c r="I11" s="10" t="s">
        <v>15</v>
      </c>
      <c r="J11" s="10" t="s">
        <v>28</v>
      </c>
      <c r="K11" s="10" t="s">
        <v>15</v>
      </c>
      <c r="L11" s="10" t="s">
        <v>28</v>
      </c>
      <c r="M11" s="10" t="s">
        <v>15</v>
      </c>
      <c r="N11" s="10" t="s">
        <v>1807</v>
      </c>
      <c r="O11" s="10" t="s">
        <v>1808</v>
      </c>
      <c r="P11" s="3850"/>
    </row>
    <row r="12" spans="1:16">
      <c r="A12" s="383">
        <v>1</v>
      </c>
      <c r="B12" s="383">
        <v>2</v>
      </c>
      <c r="C12" s="383">
        <v>3</v>
      </c>
      <c r="D12" s="383">
        <v>4</v>
      </c>
      <c r="E12" s="383">
        <v>5</v>
      </c>
      <c r="F12" s="383">
        <v>6</v>
      </c>
      <c r="G12" s="383">
        <v>7</v>
      </c>
      <c r="H12" s="384">
        <v>8</v>
      </c>
      <c r="I12" s="383">
        <v>9</v>
      </c>
      <c r="J12" s="384">
        <v>10</v>
      </c>
      <c r="K12" s="383">
        <v>11</v>
      </c>
      <c r="L12" s="383">
        <v>12</v>
      </c>
      <c r="M12" s="383">
        <v>13</v>
      </c>
      <c r="N12" s="383">
        <v>14</v>
      </c>
      <c r="O12" s="383">
        <v>15</v>
      </c>
      <c r="P12" s="383">
        <v>16</v>
      </c>
    </row>
    <row r="13" spans="1:16" ht="30" customHeight="1">
      <c r="A13" s="10">
        <v>1</v>
      </c>
      <c r="B13" s="109" t="s">
        <v>1809</v>
      </c>
      <c r="C13" s="10" t="s">
        <v>160</v>
      </c>
      <c r="D13" s="385">
        <v>30000</v>
      </c>
      <c r="E13" s="3845">
        <v>2308.4699999999998</v>
      </c>
      <c r="F13" s="386">
        <v>30000</v>
      </c>
      <c r="G13" s="3851">
        <v>858.17</v>
      </c>
      <c r="H13" s="386">
        <v>30000</v>
      </c>
      <c r="I13" s="3851">
        <v>1983.24</v>
      </c>
      <c r="J13" s="385">
        <v>0</v>
      </c>
      <c r="K13" s="3854"/>
      <c r="L13" s="387"/>
      <c r="M13" s="3832"/>
      <c r="N13" s="386">
        <f>H13+J13</f>
        <v>30000</v>
      </c>
      <c r="O13" s="3845">
        <f>I13+K13</f>
        <v>1983.24</v>
      </c>
      <c r="P13" s="3832" t="s">
        <v>182</v>
      </c>
    </row>
    <row r="14" spans="1:16" ht="17.25">
      <c r="A14" s="10">
        <v>2</v>
      </c>
      <c r="B14" t="s">
        <v>1810</v>
      </c>
      <c r="C14" s="10" t="s">
        <v>1811</v>
      </c>
      <c r="D14" s="385">
        <v>30000</v>
      </c>
      <c r="E14" s="3846"/>
      <c r="F14" s="386">
        <v>0</v>
      </c>
      <c r="G14" s="3852"/>
      <c r="H14" s="386">
        <v>30000</v>
      </c>
      <c r="I14" s="3852"/>
      <c r="J14" s="385">
        <v>0</v>
      </c>
      <c r="K14" s="3855"/>
      <c r="L14" s="388"/>
      <c r="M14" s="3848"/>
      <c r="N14" s="386">
        <f>H14+J14</f>
        <v>30000</v>
      </c>
      <c r="O14" s="3846"/>
      <c r="P14" s="3848"/>
    </row>
    <row r="15" spans="1:16" ht="30">
      <c r="A15" s="10">
        <v>3</v>
      </c>
      <c r="B15" s="121" t="s">
        <v>1812</v>
      </c>
      <c r="C15" s="10" t="s">
        <v>1811</v>
      </c>
      <c r="D15" s="385">
        <v>38030.792999999998</v>
      </c>
      <c r="E15" s="3846"/>
      <c r="F15" s="386">
        <v>36815.5</v>
      </c>
      <c r="G15" s="3852"/>
      <c r="H15" s="386">
        <f>36815.5+1215.25</f>
        <v>38030.75</v>
      </c>
      <c r="I15" s="3852"/>
      <c r="J15" s="385">
        <v>0</v>
      </c>
      <c r="K15" s="3855"/>
      <c r="L15" s="386"/>
      <c r="M15" s="3848"/>
      <c r="N15" s="386">
        <f t="shared" ref="N15:N26" si="0">H15+J15</f>
        <v>38030.75</v>
      </c>
      <c r="O15" s="3846"/>
      <c r="P15" s="3848"/>
    </row>
    <row r="16" spans="1:16" ht="45">
      <c r="A16" s="10">
        <v>4</v>
      </c>
      <c r="B16" s="109" t="s">
        <v>1813</v>
      </c>
      <c r="C16" s="10" t="s">
        <v>17</v>
      </c>
      <c r="D16" s="385">
        <v>60</v>
      </c>
      <c r="E16" s="3846"/>
      <c r="F16" s="386">
        <v>60</v>
      </c>
      <c r="G16" s="3852"/>
      <c r="H16" s="386">
        <v>60</v>
      </c>
      <c r="I16" s="3852"/>
      <c r="J16" s="385">
        <v>0</v>
      </c>
      <c r="K16" s="3855"/>
      <c r="L16" s="386"/>
      <c r="M16" s="3848"/>
      <c r="N16" s="386">
        <f t="shared" si="0"/>
        <v>60</v>
      </c>
      <c r="O16" s="3846"/>
      <c r="P16" s="3848"/>
    </row>
    <row r="17" spans="1:16" ht="17.25">
      <c r="A17" s="10">
        <v>5</v>
      </c>
      <c r="B17" s="109" t="s">
        <v>1814</v>
      </c>
      <c r="C17" s="10" t="s">
        <v>1815</v>
      </c>
      <c r="D17" s="385">
        <v>763.38</v>
      </c>
      <c r="E17" s="3846"/>
      <c r="F17" s="386">
        <v>763.38</v>
      </c>
      <c r="G17" s="3852"/>
      <c r="H17" s="386">
        <v>763.38</v>
      </c>
      <c r="I17" s="3852"/>
      <c r="J17" s="385">
        <v>0</v>
      </c>
      <c r="K17" s="3855"/>
      <c r="L17" s="386"/>
      <c r="M17" s="3848"/>
      <c r="N17" s="386">
        <f>H17+J17</f>
        <v>763.38</v>
      </c>
      <c r="O17" s="3846"/>
      <c r="P17" s="3848"/>
    </row>
    <row r="18" spans="1:16" ht="17.25">
      <c r="A18" s="10">
        <v>6</v>
      </c>
      <c r="B18" s="109" t="s">
        <v>1816</v>
      </c>
      <c r="C18" s="10" t="s">
        <v>1815</v>
      </c>
      <c r="D18" s="385">
        <f>2761.17+91.14</f>
        <v>2852.31</v>
      </c>
      <c r="E18" s="3846"/>
      <c r="F18" s="386">
        <v>2761.163</v>
      </c>
      <c r="G18" s="3852"/>
      <c r="H18" s="386">
        <f>2761.163+91.15</f>
        <v>2852.3130000000001</v>
      </c>
      <c r="I18" s="3852"/>
      <c r="J18" s="385">
        <v>0</v>
      </c>
      <c r="K18" s="3855"/>
      <c r="L18" s="386"/>
      <c r="M18" s="3848"/>
      <c r="N18" s="386">
        <f t="shared" si="0"/>
        <v>2852.3130000000001</v>
      </c>
      <c r="O18" s="3846"/>
      <c r="P18" s="3848"/>
    </row>
    <row r="19" spans="1:16" ht="30">
      <c r="A19" s="10">
        <v>7</v>
      </c>
      <c r="B19" s="109" t="s">
        <v>1817</v>
      </c>
      <c r="C19" s="10" t="s">
        <v>1811</v>
      </c>
      <c r="D19" s="385">
        <v>54285.4</v>
      </c>
      <c r="E19" s="3846"/>
      <c r="F19" s="386">
        <v>39371.120000000003</v>
      </c>
      <c r="G19" s="3852"/>
      <c r="H19" s="386">
        <f>49800.6+4484.8</f>
        <v>54285.4</v>
      </c>
      <c r="I19" s="3852"/>
      <c r="J19" s="385">
        <v>0</v>
      </c>
      <c r="K19" s="3855"/>
      <c r="L19" s="386"/>
      <c r="M19" s="3848"/>
      <c r="N19" s="386">
        <f t="shared" si="0"/>
        <v>54285.4</v>
      </c>
      <c r="O19" s="3846"/>
      <c r="P19" s="3848"/>
    </row>
    <row r="20" spans="1:16" ht="30">
      <c r="A20" s="10">
        <v>8</v>
      </c>
      <c r="B20" s="109" t="s">
        <v>1818</v>
      </c>
      <c r="C20" s="10" t="s">
        <v>1811</v>
      </c>
      <c r="D20" s="385">
        <f>118125+10425.51</f>
        <v>128550.51</v>
      </c>
      <c r="E20" s="3846"/>
      <c r="F20" s="386">
        <v>40056.733</v>
      </c>
      <c r="G20" s="3852"/>
      <c r="H20" s="386">
        <f>D20</f>
        <v>128550.51</v>
      </c>
      <c r="I20" s="3852"/>
      <c r="J20" s="385">
        <v>0</v>
      </c>
      <c r="K20" s="3855"/>
      <c r="L20" s="386"/>
      <c r="M20" s="3848"/>
      <c r="N20" s="400">
        <f>H20+J20</f>
        <v>128550.51</v>
      </c>
      <c r="O20" s="3846"/>
      <c r="P20" s="3848"/>
    </row>
    <row r="21" spans="1:16" ht="45">
      <c r="A21" s="10">
        <v>9</v>
      </c>
      <c r="B21" s="189" t="s">
        <v>1819</v>
      </c>
      <c r="C21" s="10" t="s">
        <v>1815</v>
      </c>
      <c r="D21" s="10">
        <f>1968.75+521.28</f>
        <v>2490.0299999999997</v>
      </c>
      <c r="E21" s="3846"/>
      <c r="F21" s="386">
        <v>1968.75</v>
      </c>
      <c r="G21" s="3852"/>
      <c r="H21" s="386">
        <f>1968.75+521.28</f>
        <v>2490.0299999999997</v>
      </c>
      <c r="I21" s="3852"/>
      <c r="J21" s="385">
        <v>0</v>
      </c>
      <c r="K21" s="3855"/>
      <c r="L21" s="386"/>
      <c r="M21" s="3848"/>
      <c r="N21" s="386">
        <f t="shared" si="0"/>
        <v>2490.0299999999997</v>
      </c>
      <c r="O21" s="3846"/>
      <c r="P21" s="3848"/>
    </row>
    <row r="22" spans="1:16" ht="60">
      <c r="A22" s="10">
        <v>10</v>
      </c>
      <c r="B22" s="109" t="s">
        <v>1820</v>
      </c>
      <c r="C22" s="10" t="s">
        <v>1815</v>
      </c>
      <c r="D22" s="10">
        <v>3543.75</v>
      </c>
      <c r="E22" s="3846"/>
      <c r="F22" s="386">
        <v>1201.702</v>
      </c>
      <c r="G22" s="3852"/>
      <c r="H22" s="386">
        <f>D22</f>
        <v>3543.75</v>
      </c>
      <c r="I22" s="3852"/>
      <c r="J22" s="385">
        <v>0</v>
      </c>
      <c r="K22" s="3855"/>
      <c r="L22" s="386"/>
      <c r="M22" s="3848"/>
      <c r="N22" s="386">
        <f>H22+J22</f>
        <v>3543.75</v>
      </c>
      <c r="O22" s="3846"/>
      <c r="P22" s="3848"/>
    </row>
    <row r="23" spans="1:16">
      <c r="A23" s="10">
        <v>11</v>
      </c>
      <c r="B23" s="109" t="s">
        <v>1821</v>
      </c>
      <c r="C23" s="10" t="s">
        <v>246</v>
      </c>
      <c r="D23" s="389">
        <v>23</v>
      </c>
      <c r="E23" s="3846"/>
      <c r="F23" s="386">
        <v>6</v>
      </c>
      <c r="G23" s="3852"/>
      <c r="H23" s="386">
        <f>D23</f>
        <v>23</v>
      </c>
      <c r="I23" s="3852"/>
      <c r="J23" s="385">
        <v>0</v>
      </c>
      <c r="K23" s="3855"/>
      <c r="L23" s="386"/>
      <c r="M23" s="3848"/>
      <c r="N23" s="386">
        <f t="shared" si="0"/>
        <v>23</v>
      </c>
      <c r="O23" s="3846"/>
      <c r="P23" s="3848"/>
    </row>
    <row r="24" spans="1:16">
      <c r="A24" s="10">
        <v>12</v>
      </c>
      <c r="B24" s="109" t="s">
        <v>522</v>
      </c>
      <c r="C24" s="10" t="s">
        <v>246</v>
      </c>
      <c r="D24" s="389">
        <v>4</v>
      </c>
      <c r="E24" s="3846"/>
      <c r="F24" s="386">
        <v>4</v>
      </c>
      <c r="G24" s="3852"/>
      <c r="H24" s="386">
        <v>4</v>
      </c>
      <c r="I24" s="3852"/>
      <c r="J24" s="385">
        <v>0</v>
      </c>
      <c r="K24" s="3855"/>
      <c r="L24" s="388"/>
      <c r="M24" s="3848"/>
      <c r="N24" s="386">
        <f t="shared" si="0"/>
        <v>4</v>
      </c>
      <c r="O24" s="3846"/>
      <c r="P24" s="3848"/>
    </row>
    <row r="25" spans="1:16" ht="30">
      <c r="A25" s="10">
        <v>13</v>
      </c>
      <c r="B25" s="109" t="s">
        <v>1822</v>
      </c>
      <c r="C25" s="10" t="s">
        <v>1815</v>
      </c>
      <c r="D25" s="390">
        <f>4920.75+1876.11</f>
        <v>6796.86</v>
      </c>
      <c r="E25" s="3846"/>
      <c r="F25" s="391">
        <v>4920.75</v>
      </c>
      <c r="G25" s="3852"/>
      <c r="H25" s="386">
        <f>4920.75+1876.11</f>
        <v>6796.86</v>
      </c>
      <c r="I25" s="3852"/>
      <c r="J25" s="385">
        <v>0</v>
      </c>
      <c r="K25" s="3855"/>
      <c r="L25" s="392"/>
      <c r="M25" s="3848"/>
      <c r="N25" s="386">
        <f t="shared" si="0"/>
        <v>6796.86</v>
      </c>
      <c r="O25" s="3846"/>
      <c r="P25" s="3848"/>
    </row>
    <row r="26" spans="1:16" ht="45">
      <c r="A26" s="10">
        <v>14</v>
      </c>
      <c r="B26" s="109" t="s">
        <v>1823</v>
      </c>
      <c r="C26" s="10" t="s">
        <v>1815</v>
      </c>
      <c r="D26" s="390">
        <v>1640.25</v>
      </c>
      <c r="E26" s="3846"/>
      <c r="F26" s="391">
        <v>1640.25</v>
      </c>
      <c r="G26" s="3852"/>
      <c r="H26" s="386">
        <v>1640.25</v>
      </c>
      <c r="I26" s="3852"/>
      <c r="J26" s="385">
        <v>0</v>
      </c>
      <c r="K26" s="3855"/>
      <c r="L26" s="392"/>
      <c r="M26" s="3848"/>
      <c r="N26" s="386">
        <f t="shared" si="0"/>
        <v>1640.25</v>
      </c>
      <c r="O26" s="3846"/>
      <c r="P26" s="3848"/>
    </row>
    <row r="27" spans="1:16" ht="30">
      <c r="A27" s="10">
        <v>15</v>
      </c>
      <c r="B27" s="109" t="s">
        <v>1824</v>
      </c>
      <c r="C27" s="10" t="s">
        <v>1811</v>
      </c>
      <c r="D27" s="390">
        <v>2.2999999999999998</v>
      </c>
      <c r="E27" s="3847"/>
      <c r="F27" s="391"/>
      <c r="G27" s="3853"/>
      <c r="H27" s="386"/>
      <c r="I27" s="3853"/>
      <c r="J27" s="385"/>
      <c r="K27" s="3856"/>
      <c r="L27" s="392"/>
      <c r="M27" s="3833"/>
      <c r="N27" s="386"/>
      <c r="O27" s="3847"/>
      <c r="P27" s="3848"/>
    </row>
    <row r="28" spans="1:16" ht="15.75">
      <c r="A28" s="10">
        <v>15</v>
      </c>
      <c r="B28" s="118" t="s">
        <v>1825</v>
      </c>
      <c r="C28" s="10"/>
      <c r="D28" s="385"/>
      <c r="E28" s="393"/>
      <c r="F28" s="386"/>
      <c r="G28" s="394">
        <v>9.61</v>
      </c>
      <c r="H28" s="386"/>
      <c r="I28" s="394">
        <v>9.61</v>
      </c>
      <c r="J28" s="395"/>
      <c r="K28" s="395"/>
      <c r="L28" s="388"/>
      <c r="M28" s="10"/>
      <c r="N28" s="386"/>
      <c r="O28" s="394">
        <f>G28</f>
        <v>9.61</v>
      </c>
      <c r="P28" s="3848"/>
    </row>
    <row r="29" spans="1:16">
      <c r="A29" s="10"/>
      <c r="B29" s="396" t="s">
        <v>1490</v>
      </c>
      <c r="C29" s="109"/>
      <c r="D29" s="10"/>
      <c r="E29" s="395">
        <f>SUM(E13:E24)</f>
        <v>2308.4699999999998</v>
      </c>
      <c r="F29" s="10"/>
      <c r="G29" s="395">
        <f>SUM(G13:G28)</f>
        <v>867.78</v>
      </c>
      <c r="H29" s="385"/>
      <c r="I29" s="395">
        <f>SUM(I13:I28)</f>
        <v>1992.85</v>
      </c>
      <c r="J29" s="10"/>
      <c r="K29" s="10"/>
      <c r="L29" s="10"/>
      <c r="M29" s="10"/>
      <c r="N29" s="397"/>
      <c r="O29" s="395">
        <f>SUM(O13:O28)</f>
        <v>1992.85</v>
      </c>
      <c r="P29" s="3833"/>
    </row>
    <row r="30" spans="1:16">
      <c r="A30" s="117"/>
      <c r="B30" s="31"/>
      <c r="C30" s="31"/>
      <c r="D30" s="31"/>
      <c r="E30" s="31"/>
      <c r="F30" s="31"/>
      <c r="G30" s="31"/>
      <c r="H30" s="31"/>
      <c r="I30" s="31"/>
      <c r="J30" s="31"/>
      <c r="K30" s="31"/>
      <c r="L30" s="31"/>
      <c r="M30" s="31"/>
      <c r="N30" s="31"/>
      <c r="O30" s="31"/>
      <c r="P30" s="31"/>
    </row>
    <row r="34" spans="1:16" ht="18.75">
      <c r="A34" s="3849" t="s">
        <v>2498</v>
      </c>
      <c r="B34" s="3849"/>
      <c r="C34" s="3849"/>
      <c r="D34" s="3849"/>
      <c r="E34" s="3849"/>
      <c r="F34" s="3849"/>
      <c r="G34" s="3849"/>
      <c r="H34" s="3849"/>
      <c r="I34" s="3849"/>
      <c r="J34" s="3849"/>
      <c r="K34" s="3849"/>
      <c r="L34" s="3849"/>
      <c r="M34" s="3849"/>
      <c r="N34" s="3849"/>
      <c r="O34" s="3849"/>
      <c r="P34" s="3849"/>
    </row>
    <row r="35" spans="1:16">
      <c r="A35" s="117" t="s">
        <v>1783</v>
      </c>
      <c r="B35" s="117"/>
      <c r="C35" s="117"/>
      <c r="D35" s="117"/>
      <c r="E35" s="117"/>
      <c r="F35" s="117"/>
      <c r="G35" s="117"/>
      <c r="H35" s="117"/>
      <c r="I35" s="117"/>
      <c r="J35" s="117" t="s">
        <v>1784</v>
      </c>
      <c r="K35" s="117"/>
      <c r="L35" s="117"/>
      <c r="M35" s="117" t="s">
        <v>1785</v>
      </c>
      <c r="N35" s="117"/>
      <c r="O35" s="117"/>
      <c r="P35" s="117"/>
    </row>
    <row r="36" spans="1:16">
      <c r="A36" s="117"/>
      <c r="B36" s="117" t="s">
        <v>1826</v>
      </c>
      <c r="C36" s="117"/>
      <c r="D36" s="117"/>
      <c r="E36" s="117"/>
      <c r="F36" s="117"/>
      <c r="G36" s="117"/>
      <c r="H36" s="117"/>
      <c r="I36" s="117"/>
      <c r="J36" s="117" t="s">
        <v>7</v>
      </c>
      <c r="K36" s="117"/>
      <c r="L36" s="117"/>
      <c r="M36" s="117" t="s">
        <v>1787</v>
      </c>
      <c r="N36" s="117"/>
      <c r="O36" s="117"/>
      <c r="P36" s="117"/>
    </row>
    <row r="37" spans="1:16">
      <c r="A37" s="117" t="s">
        <v>1788</v>
      </c>
      <c r="B37" s="117"/>
      <c r="C37" s="117" t="s">
        <v>61</v>
      </c>
      <c r="D37" s="117"/>
      <c r="E37" s="117"/>
      <c r="F37" s="117"/>
      <c r="G37" s="117"/>
      <c r="H37" s="117"/>
      <c r="I37" s="117"/>
      <c r="J37" s="117" t="s">
        <v>1789</v>
      </c>
      <c r="K37" s="117"/>
      <c r="L37" s="117"/>
      <c r="M37" s="117" t="s">
        <v>1790</v>
      </c>
      <c r="N37" s="117"/>
      <c r="O37" s="117"/>
      <c r="P37" s="117"/>
    </row>
    <row r="38" spans="1:16">
      <c r="A38" s="117" t="s">
        <v>1791</v>
      </c>
      <c r="B38" s="117"/>
      <c r="C38" s="117"/>
      <c r="D38" s="117"/>
      <c r="E38" s="117"/>
      <c r="F38" s="117"/>
      <c r="G38" s="117"/>
      <c r="H38" s="117"/>
      <c r="I38" s="117"/>
      <c r="J38" s="117" t="s">
        <v>1792</v>
      </c>
      <c r="K38" s="117"/>
      <c r="L38" s="117"/>
      <c r="M38" s="117" t="s">
        <v>1793</v>
      </c>
      <c r="N38" s="117"/>
      <c r="O38" s="117"/>
      <c r="P38" s="117"/>
    </row>
    <row r="39" spans="1:16">
      <c r="A39" s="117" t="s">
        <v>1794</v>
      </c>
      <c r="B39" s="117"/>
      <c r="C39" s="117" t="s">
        <v>1827</v>
      </c>
      <c r="D39" s="117"/>
      <c r="E39" s="117"/>
      <c r="F39" s="117"/>
      <c r="G39" s="117"/>
      <c r="H39" s="117"/>
      <c r="I39" s="117"/>
      <c r="J39" s="117" t="s">
        <v>1796</v>
      </c>
      <c r="K39" s="117"/>
      <c r="L39" s="117"/>
      <c r="M39" s="116">
        <v>0.88500000000000001</v>
      </c>
      <c r="N39" s="117"/>
      <c r="O39" s="117"/>
      <c r="P39" s="117"/>
    </row>
    <row r="40" spans="1:16">
      <c r="A40" s="117" t="s">
        <v>1798</v>
      </c>
      <c r="B40" s="117"/>
      <c r="C40" s="117" t="s">
        <v>1828</v>
      </c>
      <c r="D40" s="117"/>
      <c r="E40" s="117"/>
      <c r="F40" s="117"/>
      <c r="G40" s="117"/>
      <c r="H40" s="117"/>
      <c r="I40" s="117"/>
      <c r="J40" s="117"/>
      <c r="K40" s="117"/>
      <c r="L40" s="117"/>
      <c r="M40" s="116"/>
      <c r="N40" s="117"/>
      <c r="O40" s="117"/>
      <c r="P40" s="117"/>
    </row>
    <row r="41" spans="1:16">
      <c r="A41" s="117" t="s">
        <v>1506</v>
      </c>
      <c r="B41" s="117"/>
      <c r="C41" s="117" t="s">
        <v>1800</v>
      </c>
      <c r="D41" s="117"/>
      <c r="E41" s="117"/>
      <c r="F41" s="117"/>
      <c r="G41" s="117"/>
      <c r="H41" s="117"/>
      <c r="I41" s="117"/>
      <c r="J41" s="117"/>
      <c r="K41" s="117"/>
      <c r="L41" s="117"/>
      <c r="M41" s="117"/>
      <c r="N41" s="382" t="s">
        <v>1801</v>
      </c>
      <c r="O41" s="117"/>
      <c r="P41" s="117"/>
    </row>
    <row r="42" spans="1:16" ht="30.75" customHeight="1">
      <c r="A42" s="3850" t="s">
        <v>54</v>
      </c>
      <c r="B42" s="3850" t="s">
        <v>1802</v>
      </c>
      <c r="C42" s="3850" t="s">
        <v>5</v>
      </c>
      <c r="D42" s="3850" t="s">
        <v>244</v>
      </c>
      <c r="E42" s="3850" t="s">
        <v>1803</v>
      </c>
      <c r="F42" s="3830" t="s">
        <v>1804</v>
      </c>
      <c r="G42" s="3831"/>
      <c r="H42" s="3830" t="s">
        <v>564</v>
      </c>
      <c r="I42" s="3831"/>
      <c r="J42" s="3830" t="s">
        <v>1805</v>
      </c>
      <c r="K42" s="3831"/>
      <c r="L42" s="3830" t="s">
        <v>1806</v>
      </c>
      <c r="M42" s="3831"/>
      <c r="N42" s="3830" t="s">
        <v>11</v>
      </c>
      <c r="O42" s="3831"/>
      <c r="P42" s="3850" t="s">
        <v>12</v>
      </c>
    </row>
    <row r="43" spans="1:16" ht="30">
      <c r="A43" s="3850"/>
      <c r="B43" s="3850"/>
      <c r="C43" s="3850"/>
      <c r="D43" s="3850"/>
      <c r="E43" s="3850"/>
      <c r="F43" s="10" t="s">
        <v>28</v>
      </c>
      <c r="G43" s="10" t="s">
        <v>15</v>
      </c>
      <c r="H43" s="10" t="s">
        <v>28</v>
      </c>
      <c r="I43" s="10" t="s">
        <v>15</v>
      </c>
      <c r="J43" s="10" t="s">
        <v>28</v>
      </c>
      <c r="K43" s="10" t="s">
        <v>15</v>
      </c>
      <c r="L43" s="10" t="s">
        <v>28</v>
      </c>
      <c r="M43" s="10" t="s">
        <v>15</v>
      </c>
      <c r="N43" s="10" t="s">
        <v>1807</v>
      </c>
      <c r="O43" s="10" t="s">
        <v>1808</v>
      </c>
      <c r="P43" s="3850"/>
    </row>
    <row r="44" spans="1:16">
      <c r="A44" s="383">
        <v>1</v>
      </c>
      <c r="B44" s="383">
        <v>2</v>
      </c>
      <c r="C44" s="383">
        <v>3</v>
      </c>
      <c r="D44" s="383">
        <v>4</v>
      </c>
      <c r="E44" s="383">
        <v>5</v>
      </c>
      <c r="F44" s="383">
        <v>6</v>
      </c>
      <c r="G44" s="383">
        <v>7</v>
      </c>
      <c r="H44" s="384">
        <v>8</v>
      </c>
      <c r="I44" s="383">
        <v>9</v>
      </c>
      <c r="J44" s="384">
        <v>10</v>
      </c>
      <c r="K44" s="383">
        <v>11</v>
      </c>
      <c r="L44" s="383">
        <v>12</v>
      </c>
      <c r="M44" s="383">
        <v>13</v>
      </c>
      <c r="N44" s="383">
        <v>14</v>
      </c>
      <c r="O44" s="383">
        <v>15</v>
      </c>
      <c r="P44" s="383">
        <v>16</v>
      </c>
    </row>
    <row r="45" spans="1:16" ht="15" customHeight="1">
      <c r="A45" s="3">
        <v>1</v>
      </c>
      <c r="B45" s="399" t="s">
        <v>1809</v>
      </c>
      <c r="C45" s="3" t="s">
        <v>160</v>
      </c>
      <c r="D45" s="188">
        <v>47830</v>
      </c>
      <c r="E45" s="3836">
        <f>4778.8+458.77</f>
        <v>5237.57</v>
      </c>
      <c r="F45" s="400">
        <v>47830</v>
      </c>
      <c r="G45" s="3842">
        <v>2740.33</v>
      </c>
      <c r="H45" s="400">
        <v>47830</v>
      </c>
      <c r="I45" s="3842">
        <v>4172.05</v>
      </c>
      <c r="J45" s="188">
        <v>0</v>
      </c>
      <c r="K45" s="3836"/>
      <c r="L45" s="401"/>
      <c r="M45" s="3839"/>
      <c r="N45" s="400">
        <f>H45+J45</f>
        <v>47830</v>
      </c>
      <c r="O45" s="3836">
        <f>I45+K45</f>
        <v>4172.05</v>
      </c>
      <c r="P45" s="3839" t="s">
        <v>2324</v>
      </c>
    </row>
    <row r="46" spans="1:16">
      <c r="A46" s="3">
        <v>2</v>
      </c>
      <c r="B46" s="110" t="s">
        <v>1810</v>
      </c>
      <c r="C46" s="3" t="s">
        <v>1829</v>
      </c>
      <c r="D46" s="188">
        <v>50000</v>
      </c>
      <c r="E46" s="3837"/>
      <c r="F46" s="400">
        <v>13500</v>
      </c>
      <c r="G46" s="3843"/>
      <c r="H46" s="400">
        <v>16000</v>
      </c>
      <c r="I46" s="3843"/>
      <c r="J46" s="188">
        <v>0</v>
      </c>
      <c r="K46" s="3837"/>
      <c r="L46" s="400">
        <f>D46-N46</f>
        <v>34000</v>
      </c>
      <c r="M46" s="3840"/>
      <c r="N46" s="400">
        <f>H46+J46</f>
        <v>16000</v>
      </c>
      <c r="O46" s="3837"/>
      <c r="P46" s="3840"/>
    </row>
    <row r="47" spans="1:16">
      <c r="A47" s="3">
        <v>3</v>
      </c>
      <c r="B47" s="92" t="s">
        <v>1812</v>
      </c>
      <c r="C47" s="3" t="s">
        <v>1829</v>
      </c>
      <c r="D47" s="188">
        <f>142931.2+21982.395</f>
        <v>164913.595</v>
      </c>
      <c r="E47" s="3837"/>
      <c r="F47" s="400">
        <v>137472.79999999999</v>
      </c>
      <c r="G47" s="3843"/>
      <c r="H47" s="188">
        <v>153742.79999999999</v>
      </c>
      <c r="I47" s="3843"/>
      <c r="J47" s="188">
        <v>2969.6</v>
      </c>
      <c r="K47" s="3837"/>
      <c r="L47" s="400">
        <v>0</v>
      </c>
      <c r="M47" s="3840"/>
      <c r="N47" s="748">
        <v>164913.60000000001</v>
      </c>
      <c r="O47" s="3837"/>
      <c r="P47" s="3840"/>
    </row>
    <row r="48" spans="1:16" ht="39">
      <c r="A48" s="3">
        <v>4</v>
      </c>
      <c r="B48" s="399" t="s">
        <v>1813</v>
      </c>
      <c r="C48" s="3" t="s">
        <v>17</v>
      </c>
      <c r="D48" s="188">
        <v>100</v>
      </c>
      <c r="E48" s="3837"/>
      <c r="F48" s="400">
        <v>100</v>
      </c>
      <c r="G48" s="3843"/>
      <c r="H48" s="400">
        <v>100</v>
      </c>
      <c r="I48" s="3843"/>
      <c r="J48" s="188">
        <v>0</v>
      </c>
      <c r="K48" s="3837"/>
      <c r="L48" s="402"/>
      <c r="M48" s="3840"/>
      <c r="N48" s="400">
        <f t="shared" ref="N48" si="1">H48+J48</f>
        <v>100</v>
      </c>
      <c r="O48" s="3837"/>
      <c r="P48" s="3840"/>
    </row>
    <row r="49" spans="1:16">
      <c r="A49" s="3">
        <v>5</v>
      </c>
      <c r="B49" s="399" t="s">
        <v>1814</v>
      </c>
      <c r="C49" s="3" t="s">
        <v>1830</v>
      </c>
      <c r="D49" s="188">
        <f>3914.5+468.281</f>
        <v>4382.7809999999999</v>
      </c>
      <c r="E49" s="3837"/>
      <c r="F49" s="400">
        <v>3426.96</v>
      </c>
      <c r="G49" s="3843"/>
      <c r="H49" s="400">
        <v>4270.28</v>
      </c>
      <c r="I49" s="3843"/>
      <c r="J49" s="188">
        <v>87.69</v>
      </c>
      <c r="K49" s="3837"/>
      <c r="L49" s="400">
        <v>0</v>
      </c>
      <c r="M49" s="3840"/>
      <c r="N49" s="748">
        <v>4382.78</v>
      </c>
      <c r="O49" s="3837"/>
      <c r="P49" s="3840"/>
    </row>
    <row r="50" spans="1:16">
      <c r="A50" s="3">
        <v>6</v>
      </c>
      <c r="B50" s="399" t="s">
        <v>1816</v>
      </c>
      <c r="C50" s="3" t="s">
        <v>1830</v>
      </c>
      <c r="D50" s="188">
        <f>10719.84+1045.398</f>
        <v>11765.237999999999</v>
      </c>
      <c r="E50" s="3837"/>
      <c r="F50" s="400">
        <v>10310.459999999999</v>
      </c>
      <c r="G50" s="3843"/>
      <c r="H50" s="400">
        <v>11530.71</v>
      </c>
      <c r="I50" s="3843"/>
      <c r="J50" s="188">
        <v>222.72</v>
      </c>
      <c r="K50" s="3837"/>
      <c r="L50" s="400">
        <v>0</v>
      </c>
      <c r="M50" s="3840"/>
      <c r="N50" s="400">
        <v>11765.24</v>
      </c>
      <c r="O50" s="3837"/>
      <c r="P50" s="3840"/>
    </row>
    <row r="51" spans="1:16" ht="26.25">
      <c r="A51" s="3">
        <v>7</v>
      </c>
      <c r="B51" s="399" t="s">
        <v>1817</v>
      </c>
      <c r="C51" s="3" t="s">
        <v>1829</v>
      </c>
      <c r="D51" s="188">
        <f>196875+21982.395</f>
        <v>218857.39499999999</v>
      </c>
      <c r="E51" s="3837"/>
      <c r="F51" s="400">
        <v>149625</v>
      </c>
      <c r="G51" s="3843"/>
      <c r="H51" s="188">
        <v>189984.4</v>
      </c>
      <c r="I51" s="3843"/>
      <c r="J51" s="188">
        <v>1968.8</v>
      </c>
      <c r="K51" s="3837"/>
      <c r="L51" s="400">
        <v>165.4</v>
      </c>
      <c r="M51" s="3840"/>
      <c r="N51" s="400">
        <f t="shared" ref="N51:N61" si="2">H51+J51</f>
        <v>191953.19999999998</v>
      </c>
      <c r="O51" s="3837"/>
      <c r="P51" s="3840"/>
    </row>
    <row r="52" spans="1:16" ht="26.25">
      <c r="A52" s="3">
        <v>8</v>
      </c>
      <c r="B52" s="399" t="s">
        <v>1818</v>
      </c>
      <c r="C52" s="3" t="s">
        <v>1829</v>
      </c>
      <c r="D52" s="188">
        <v>196875</v>
      </c>
      <c r="E52" s="3837"/>
      <c r="F52" s="400">
        <v>63000.000000000007</v>
      </c>
      <c r="G52" s="3843"/>
      <c r="H52" s="188">
        <v>194709.33</v>
      </c>
      <c r="I52" s="3843"/>
      <c r="J52" s="188">
        <v>2000</v>
      </c>
      <c r="K52" s="3837"/>
      <c r="L52" s="400">
        <v>165.67</v>
      </c>
      <c r="M52" s="3840"/>
      <c r="N52" s="2216">
        <f t="shared" si="2"/>
        <v>196709.33</v>
      </c>
      <c r="O52" s="3837"/>
      <c r="P52" s="3840"/>
    </row>
    <row r="53" spans="1:16" ht="38.25">
      <c r="A53" s="3">
        <v>9</v>
      </c>
      <c r="B53" s="111" t="s">
        <v>1819</v>
      </c>
      <c r="C53" s="3" t="s">
        <v>1830</v>
      </c>
      <c r="D53" s="3">
        <v>9843.75</v>
      </c>
      <c r="E53" s="3837"/>
      <c r="F53" s="400">
        <v>7481.25</v>
      </c>
      <c r="G53" s="3843"/>
      <c r="H53" s="400">
        <v>9499.2199999999993</v>
      </c>
      <c r="I53" s="3843"/>
      <c r="J53" s="188">
        <v>98.44</v>
      </c>
      <c r="K53" s="3837"/>
      <c r="L53" s="400">
        <v>8.27</v>
      </c>
      <c r="M53" s="3840"/>
      <c r="N53" s="400">
        <f>H53+J53</f>
        <v>9597.66</v>
      </c>
      <c r="O53" s="3837"/>
      <c r="P53" s="3840"/>
    </row>
    <row r="54" spans="1:16" ht="51.75">
      <c r="A54" s="3">
        <v>10</v>
      </c>
      <c r="B54" s="399" t="s">
        <v>1820</v>
      </c>
      <c r="C54" s="3" t="s">
        <v>1830</v>
      </c>
      <c r="D54" s="3">
        <v>5906.25</v>
      </c>
      <c r="E54" s="3837"/>
      <c r="F54" s="400">
        <v>1890</v>
      </c>
      <c r="G54" s="3843"/>
      <c r="H54" s="400">
        <v>5841.28</v>
      </c>
      <c r="I54" s="3843"/>
      <c r="J54" s="403">
        <v>60</v>
      </c>
      <c r="K54" s="3837"/>
      <c r="L54" s="400">
        <v>4.97</v>
      </c>
      <c r="M54" s="3840"/>
      <c r="N54" s="2216">
        <f t="shared" si="2"/>
        <v>5901.28</v>
      </c>
      <c r="O54" s="3837"/>
      <c r="P54" s="3840"/>
    </row>
    <row r="55" spans="1:16">
      <c r="A55" s="3">
        <v>11</v>
      </c>
      <c r="B55" s="399" t="s">
        <v>1831</v>
      </c>
      <c r="C55" s="3" t="s">
        <v>92</v>
      </c>
      <c r="D55" s="188">
        <v>500</v>
      </c>
      <c r="E55" s="3837"/>
      <c r="F55" s="400">
        <v>500</v>
      </c>
      <c r="G55" s="3843"/>
      <c r="H55" s="400">
        <v>500</v>
      </c>
      <c r="I55" s="3843"/>
      <c r="J55" s="188">
        <v>0</v>
      </c>
      <c r="K55" s="3837"/>
      <c r="L55" s="400"/>
      <c r="M55" s="3840"/>
      <c r="N55" s="400">
        <f t="shared" si="2"/>
        <v>500</v>
      </c>
      <c r="O55" s="3837"/>
      <c r="P55" s="3840"/>
    </row>
    <row r="56" spans="1:16">
      <c r="A56" s="3">
        <v>12</v>
      </c>
      <c r="B56" s="399" t="s">
        <v>170</v>
      </c>
      <c r="C56" s="3" t="s">
        <v>92</v>
      </c>
      <c r="D56" s="188">
        <v>1670</v>
      </c>
      <c r="E56" s="3837"/>
      <c r="F56" s="404">
        <v>450</v>
      </c>
      <c r="G56" s="3843"/>
      <c r="H56" s="404">
        <v>450</v>
      </c>
      <c r="I56" s="3843"/>
      <c r="J56" s="188">
        <v>400</v>
      </c>
      <c r="K56" s="3837"/>
      <c r="L56" s="404"/>
      <c r="M56" s="3840"/>
      <c r="N56" s="404">
        <f t="shared" si="2"/>
        <v>850</v>
      </c>
      <c r="O56" s="3837"/>
      <c r="P56" s="3840"/>
    </row>
    <row r="57" spans="1:16">
      <c r="A57" s="3">
        <v>13</v>
      </c>
      <c r="B57" s="399" t="s">
        <v>1821</v>
      </c>
      <c r="C57" s="3" t="s">
        <v>246</v>
      </c>
      <c r="D57" s="405">
        <v>33</v>
      </c>
      <c r="E57" s="3837"/>
      <c r="F57" s="400">
        <v>25</v>
      </c>
      <c r="G57" s="3843"/>
      <c r="H57" s="400">
        <v>31</v>
      </c>
      <c r="I57" s="3843"/>
      <c r="J57" s="188">
        <v>0</v>
      </c>
      <c r="K57" s="3837"/>
      <c r="L57" s="400"/>
      <c r="M57" s="3840"/>
      <c r="N57" s="400">
        <f>H57+J57</f>
        <v>31</v>
      </c>
      <c r="O57" s="3837"/>
      <c r="P57" s="3840"/>
    </row>
    <row r="58" spans="1:16">
      <c r="A58" s="3">
        <v>14</v>
      </c>
      <c r="B58" s="399" t="s">
        <v>522</v>
      </c>
      <c r="C58" s="3" t="s">
        <v>246</v>
      </c>
      <c r="D58" s="188">
        <v>12</v>
      </c>
      <c r="E58" s="3837"/>
      <c r="F58" s="400">
        <v>7</v>
      </c>
      <c r="G58" s="3843"/>
      <c r="H58" s="400">
        <v>7</v>
      </c>
      <c r="I58" s="3843"/>
      <c r="J58" s="188">
        <v>3</v>
      </c>
      <c r="K58" s="3837"/>
      <c r="L58" s="402"/>
      <c r="M58" s="3840"/>
      <c r="N58" s="400">
        <f>H58+J58</f>
        <v>10</v>
      </c>
      <c r="O58" s="3837"/>
      <c r="P58" s="3840"/>
    </row>
    <row r="59" spans="1:16">
      <c r="A59" s="3">
        <v>15</v>
      </c>
      <c r="B59" s="399" t="s">
        <v>1832</v>
      </c>
      <c r="C59" s="3" t="s">
        <v>246</v>
      </c>
      <c r="D59" s="188">
        <v>2</v>
      </c>
      <c r="E59" s="3837"/>
      <c r="F59" s="406">
        <v>2</v>
      </c>
      <c r="G59" s="3843"/>
      <c r="H59" s="406">
        <v>2</v>
      </c>
      <c r="I59" s="3843"/>
      <c r="J59" s="187">
        <v>0</v>
      </c>
      <c r="K59" s="3837"/>
      <c r="L59" s="407"/>
      <c r="M59" s="3840"/>
      <c r="N59" s="400">
        <f t="shared" si="2"/>
        <v>2</v>
      </c>
      <c r="O59" s="3837"/>
      <c r="P59" s="3840"/>
    </row>
    <row r="60" spans="1:16">
      <c r="A60" s="3">
        <v>16</v>
      </c>
      <c r="B60" s="399" t="s">
        <v>1822</v>
      </c>
      <c r="C60" s="3" t="s">
        <v>1830</v>
      </c>
      <c r="D60" s="403">
        <f>9865.069+4503.665</f>
        <v>14368.734</v>
      </c>
      <c r="E60" s="3837"/>
      <c r="F60" s="408">
        <v>9865.0689999999995</v>
      </c>
      <c r="G60" s="3843"/>
      <c r="H60" s="406">
        <v>14368.73</v>
      </c>
      <c r="I60" s="3843"/>
      <c r="J60" s="187">
        <f>D60-H60</f>
        <v>4.0000000008149073E-3</v>
      </c>
      <c r="K60" s="3837"/>
      <c r="L60" s="407"/>
      <c r="M60" s="3840"/>
      <c r="N60" s="400">
        <f t="shared" si="2"/>
        <v>14368.734</v>
      </c>
      <c r="O60" s="3837"/>
      <c r="P60" s="3840"/>
    </row>
    <row r="61" spans="1:16" ht="26.25">
      <c r="A61" s="3">
        <v>17</v>
      </c>
      <c r="B61" s="399" t="s">
        <v>1823</v>
      </c>
      <c r="C61" s="3" t="s">
        <v>1830</v>
      </c>
      <c r="D61" s="403">
        <v>3288.3560000000002</v>
      </c>
      <c r="E61" s="3837"/>
      <c r="F61" s="408">
        <v>3288.3560000000002</v>
      </c>
      <c r="G61" s="3844"/>
      <c r="H61" s="408">
        <v>3288.3560000000002</v>
      </c>
      <c r="I61" s="3844"/>
      <c r="J61" s="187">
        <v>0</v>
      </c>
      <c r="K61" s="3838"/>
      <c r="L61" s="407"/>
      <c r="M61" s="3841"/>
      <c r="N61" s="400">
        <f t="shared" si="2"/>
        <v>3288.3560000000002</v>
      </c>
      <c r="O61" s="3838"/>
      <c r="P61" s="3840"/>
    </row>
    <row r="62" spans="1:16">
      <c r="A62" s="3">
        <v>18</v>
      </c>
      <c r="B62" s="399" t="s">
        <v>1833</v>
      </c>
      <c r="C62" s="3" t="s">
        <v>1830</v>
      </c>
      <c r="D62" s="403">
        <v>360</v>
      </c>
      <c r="E62" s="3837"/>
      <c r="F62" s="408"/>
      <c r="G62" s="409"/>
      <c r="H62" s="408">
        <v>360</v>
      </c>
      <c r="I62" s="409"/>
      <c r="J62" s="187">
        <v>0</v>
      </c>
      <c r="K62" s="410"/>
      <c r="L62" s="407"/>
      <c r="M62" s="179"/>
      <c r="N62" s="400">
        <v>360</v>
      </c>
      <c r="O62" s="410"/>
      <c r="P62" s="3840"/>
    </row>
    <row r="63" spans="1:16" ht="26.25">
      <c r="A63" s="3">
        <v>19</v>
      </c>
      <c r="B63" s="399" t="s">
        <v>1824</v>
      </c>
      <c r="C63" s="3" t="s">
        <v>1829</v>
      </c>
      <c r="D63" s="403">
        <v>2.4390000000000001</v>
      </c>
      <c r="E63" s="3838"/>
      <c r="F63" s="408"/>
      <c r="G63" s="409"/>
      <c r="H63" s="408"/>
      <c r="I63" s="409"/>
      <c r="J63" s="187"/>
      <c r="K63" s="410"/>
      <c r="L63" s="407"/>
      <c r="M63" s="179"/>
      <c r="N63" s="400">
        <v>2.44</v>
      </c>
      <c r="O63" s="410"/>
      <c r="P63" s="3840"/>
    </row>
    <row r="64" spans="1:16">
      <c r="A64" s="3">
        <v>20</v>
      </c>
      <c r="B64" s="411" t="s">
        <v>1834</v>
      </c>
      <c r="C64" s="3"/>
      <c r="D64" s="188"/>
      <c r="E64" s="410"/>
      <c r="F64" s="400"/>
      <c r="G64" s="412">
        <v>32.43</v>
      </c>
      <c r="H64" s="400"/>
      <c r="I64" s="412">
        <v>36.83</v>
      </c>
      <c r="J64" s="412"/>
      <c r="K64" s="3"/>
      <c r="L64" s="402"/>
      <c r="M64" s="3"/>
      <c r="N64" s="400"/>
      <c r="O64" s="412">
        <v>36.68</v>
      </c>
      <c r="P64" s="3840"/>
    </row>
    <row r="65" spans="1:16">
      <c r="A65" s="3">
        <v>21</v>
      </c>
      <c r="B65" s="411" t="s">
        <v>40</v>
      </c>
      <c r="C65" s="3"/>
      <c r="D65" s="188"/>
      <c r="E65" s="410"/>
      <c r="F65" s="400"/>
      <c r="G65" s="412">
        <v>82.68</v>
      </c>
      <c r="H65" s="400"/>
      <c r="I65" s="412">
        <v>157.49</v>
      </c>
      <c r="J65" s="412"/>
      <c r="K65" s="412"/>
      <c r="L65" s="402"/>
      <c r="M65" s="3"/>
      <c r="N65" s="400"/>
      <c r="O65" s="412">
        <v>157.49</v>
      </c>
      <c r="P65" s="3840"/>
    </row>
    <row r="66" spans="1:16">
      <c r="A66" s="3">
        <v>22</v>
      </c>
      <c r="B66" s="411" t="s">
        <v>1825</v>
      </c>
      <c r="C66" s="3"/>
      <c r="D66" s="188"/>
      <c r="E66" s="410"/>
      <c r="F66" s="400"/>
      <c r="G66" s="412">
        <v>12.4</v>
      </c>
      <c r="H66" s="400"/>
      <c r="I66" s="412">
        <v>12.4</v>
      </c>
      <c r="J66" s="412"/>
      <c r="K66" s="412"/>
      <c r="L66" s="402"/>
      <c r="M66" s="3"/>
      <c r="N66" s="400"/>
      <c r="O66" s="412">
        <v>12.4</v>
      </c>
      <c r="P66" s="3840"/>
    </row>
    <row r="67" spans="1:16">
      <c r="A67" s="3"/>
      <c r="B67" s="413" t="s">
        <v>1490</v>
      </c>
      <c r="C67" s="399"/>
      <c r="D67" s="3"/>
      <c r="E67" s="412">
        <f>SUM(E45:E59)</f>
        <v>5237.57</v>
      </c>
      <c r="F67" s="3"/>
      <c r="G67" s="414">
        <f>SUM(G45:G66)</f>
        <v>2867.8399999999997</v>
      </c>
      <c r="H67" s="3"/>
      <c r="I67" s="414">
        <f>SUM(I45:I66)</f>
        <v>4378.7699999999995</v>
      </c>
      <c r="J67" s="3"/>
      <c r="K67" s="188"/>
      <c r="L67" s="3"/>
      <c r="M67" s="3"/>
      <c r="N67" s="415"/>
      <c r="O67" s="412">
        <v>4378.7700000000004</v>
      </c>
      <c r="P67" s="3841"/>
    </row>
    <row r="68" spans="1:16">
      <c r="A68" s="526"/>
      <c r="B68" s="782"/>
      <c r="C68" s="448"/>
      <c r="D68" s="526"/>
      <c r="E68" s="527"/>
      <c r="F68" s="526"/>
      <c r="G68" s="528"/>
      <c r="H68" s="526"/>
      <c r="I68" s="528"/>
      <c r="J68" s="526"/>
      <c r="K68" s="529"/>
      <c r="L68" s="526"/>
      <c r="M68" s="526"/>
      <c r="N68" s="530"/>
      <c r="O68" s="527"/>
      <c r="P68" s="526"/>
    </row>
    <row r="69" spans="1:16">
      <c r="A69" s="526"/>
      <c r="B69" s="782"/>
      <c r="C69" s="448"/>
      <c r="D69" s="526"/>
      <c r="E69" s="527"/>
      <c r="F69" s="526"/>
      <c r="G69" s="528"/>
      <c r="H69" s="526"/>
      <c r="I69" s="528"/>
      <c r="J69" s="526"/>
      <c r="K69" s="529"/>
      <c r="L69" s="526"/>
      <c r="M69" s="526"/>
      <c r="N69" s="530"/>
      <c r="O69" s="527"/>
      <c r="P69" s="526"/>
    </row>
    <row r="70" spans="1:16" ht="21">
      <c r="A70" s="526"/>
      <c r="B70" s="531" t="s">
        <v>137</v>
      </c>
      <c r="C70" s="448"/>
      <c r="D70" s="526"/>
      <c r="E70" s="527"/>
      <c r="F70" s="526"/>
      <c r="G70" s="528"/>
      <c r="H70" s="526"/>
      <c r="I70" s="528"/>
      <c r="J70" s="526"/>
      <c r="K70" s="529"/>
      <c r="L70" s="526"/>
      <c r="M70" s="526"/>
      <c r="N70" s="530"/>
      <c r="O70" s="527"/>
      <c r="P70" s="526"/>
    </row>
    <row r="71" spans="1:16" ht="48" customHeight="1">
      <c r="A71" s="3832" t="s">
        <v>54</v>
      </c>
      <c r="B71" s="3832" t="s">
        <v>1802</v>
      </c>
      <c r="C71" s="3832" t="s">
        <v>5</v>
      </c>
      <c r="D71" s="3832" t="s">
        <v>1981</v>
      </c>
      <c r="E71" s="3832" t="s">
        <v>276</v>
      </c>
      <c r="F71" s="3832" t="s">
        <v>250</v>
      </c>
      <c r="G71" s="3830" t="s">
        <v>114</v>
      </c>
      <c r="H71" s="3831"/>
      <c r="I71" s="3830" t="s">
        <v>10</v>
      </c>
      <c r="J71" s="3831"/>
      <c r="K71" s="3830" t="s">
        <v>11</v>
      </c>
      <c r="L71" s="3831"/>
      <c r="M71" s="3832" t="s">
        <v>12</v>
      </c>
      <c r="N71" s="3834" t="s">
        <v>279</v>
      </c>
    </row>
    <row r="72" spans="1:16" ht="30">
      <c r="A72" s="3833"/>
      <c r="B72" s="3833"/>
      <c r="C72" s="3833"/>
      <c r="D72" s="3833"/>
      <c r="E72" s="3833"/>
      <c r="F72" s="3833"/>
      <c r="G72" s="10" t="s">
        <v>28</v>
      </c>
      <c r="H72" s="10" t="s">
        <v>15</v>
      </c>
      <c r="I72" s="10" t="s">
        <v>28</v>
      </c>
      <c r="J72" s="10" t="s">
        <v>15</v>
      </c>
      <c r="K72" s="10" t="s">
        <v>1982</v>
      </c>
      <c r="L72" s="10" t="s">
        <v>1983</v>
      </c>
      <c r="M72" s="3833"/>
      <c r="N72" s="3835"/>
    </row>
    <row r="73" spans="1:16">
      <c r="A73" s="383">
        <v>1</v>
      </c>
      <c r="B73" s="383">
        <v>2</v>
      </c>
      <c r="C73" s="383">
        <v>3</v>
      </c>
      <c r="D73" s="383">
        <v>4</v>
      </c>
      <c r="E73" s="383">
        <v>5</v>
      </c>
      <c r="F73" s="383">
        <v>6</v>
      </c>
      <c r="G73" s="383">
        <v>7</v>
      </c>
      <c r="H73" s="384">
        <v>8</v>
      </c>
      <c r="I73" s="383">
        <v>9</v>
      </c>
      <c r="J73" s="384">
        <v>10</v>
      </c>
      <c r="K73" s="383">
        <v>11</v>
      </c>
      <c r="L73" s="383">
        <v>12</v>
      </c>
      <c r="M73" s="383">
        <v>13</v>
      </c>
      <c r="N73" s="532">
        <v>14</v>
      </c>
    </row>
    <row r="74" spans="1:16" ht="51.75">
      <c r="A74" s="3">
        <v>1</v>
      </c>
      <c r="B74" s="533" t="s">
        <v>1984</v>
      </c>
      <c r="C74" s="399"/>
      <c r="D74" s="3">
        <v>289.39999999999998</v>
      </c>
      <c r="E74" s="412" t="s">
        <v>773</v>
      </c>
      <c r="F74" s="3" t="s">
        <v>774</v>
      </c>
      <c r="G74" s="415">
        <v>0.98</v>
      </c>
      <c r="H74" s="3">
        <v>276.95</v>
      </c>
      <c r="I74" s="414"/>
      <c r="J74" s="3">
        <v>7.59</v>
      </c>
      <c r="K74" s="535">
        <v>0.98</v>
      </c>
      <c r="L74" s="3">
        <f>H74+J74</f>
        <v>284.53999999999996</v>
      </c>
      <c r="M74" s="3" t="s">
        <v>120</v>
      </c>
      <c r="N74" s="415" t="s">
        <v>242</v>
      </c>
      <c r="O74" s="527"/>
      <c r="P74" s="526"/>
    </row>
    <row r="75" spans="1:16">
      <c r="A75" s="526"/>
      <c r="B75" s="2180"/>
      <c r="C75" s="448"/>
      <c r="D75" s="526"/>
      <c r="E75" s="527"/>
      <c r="F75" s="526"/>
      <c r="G75" s="530"/>
      <c r="H75" s="526"/>
      <c r="I75" s="528"/>
      <c r="J75" s="526"/>
      <c r="K75" s="529"/>
      <c r="L75" s="526"/>
      <c r="M75" s="526"/>
      <c r="N75" s="530"/>
      <c r="O75" s="527"/>
      <c r="P75" s="526"/>
    </row>
    <row r="76" spans="1:16" ht="21">
      <c r="A76" s="526"/>
      <c r="B76" s="531" t="s">
        <v>130</v>
      </c>
      <c r="C76" s="448"/>
      <c r="D76" s="526"/>
      <c r="E76" s="527"/>
      <c r="F76" s="526"/>
      <c r="G76" s="528"/>
      <c r="H76" s="526"/>
      <c r="I76" s="528"/>
      <c r="J76" s="526"/>
      <c r="K76" s="529"/>
      <c r="L76" s="526"/>
      <c r="M76" s="526"/>
      <c r="N76" s="530"/>
      <c r="O76" s="527"/>
      <c r="P76" s="526"/>
    </row>
    <row r="77" spans="1:16" ht="55.5" customHeight="1">
      <c r="A77" s="3832" t="s">
        <v>54</v>
      </c>
      <c r="B77" s="3832" t="s">
        <v>1802</v>
      </c>
      <c r="C77" s="3832" t="s">
        <v>1981</v>
      </c>
      <c r="D77" s="3850" t="s">
        <v>174</v>
      </c>
      <c r="E77" s="3832" t="s">
        <v>276</v>
      </c>
      <c r="F77" s="3832" t="s">
        <v>250</v>
      </c>
      <c r="G77" s="3830" t="s">
        <v>114</v>
      </c>
      <c r="H77" s="3831"/>
      <c r="I77" s="3830" t="s">
        <v>10</v>
      </c>
      <c r="J77" s="3831"/>
      <c r="K77" s="3830" t="s">
        <v>11</v>
      </c>
      <c r="L77" s="3831"/>
      <c r="M77" s="3832" t="s">
        <v>12</v>
      </c>
      <c r="N77" s="3834" t="s">
        <v>279</v>
      </c>
      <c r="O77" s="527"/>
      <c r="P77" s="526"/>
    </row>
    <row r="78" spans="1:16" ht="30">
      <c r="A78" s="3833"/>
      <c r="B78" s="3833"/>
      <c r="C78" s="3833"/>
      <c r="D78" s="3850"/>
      <c r="E78" s="3833"/>
      <c r="F78" s="3833"/>
      <c r="G78" s="10" t="s">
        <v>28</v>
      </c>
      <c r="H78" s="10" t="s">
        <v>15</v>
      </c>
      <c r="I78" s="10" t="s">
        <v>28</v>
      </c>
      <c r="J78" s="10" t="s">
        <v>15</v>
      </c>
      <c r="K78" s="10" t="s">
        <v>1982</v>
      </c>
      <c r="L78" s="10" t="s">
        <v>1983</v>
      </c>
      <c r="M78" s="3833"/>
      <c r="N78" s="3835"/>
      <c r="O78" s="527"/>
      <c r="P78" s="526"/>
    </row>
    <row r="79" spans="1:16">
      <c r="A79" s="383">
        <v>1</v>
      </c>
      <c r="B79" s="383">
        <v>2</v>
      </c>
      <c r="C79" s="383">
        <v>3</v>
      </c>
      <c r="D79" s="383">
        <v>4</v>
      </c>
      <c r="E79" s="383">
        <v>5</v>
      </c>
      <c r="F79" s="383">
        <v>6</v>
      </c>
      <c r="G79" s="383">
        <v>7</v>
      </c>
      <c r="H79" s="384">
        <v>8</v>
      </c>
      <c r="I79" s="383">
        <v>9</v>
      </c>
      <c r="J79" s="384">
        <v>10</v>
      </c>
      <c r="K79" s="383">
        <v>11</v>
      </c>
      <c r="L79" s="383">
        <v>12</v>
      </c>
      <c r="M79" s="383">
        <v>13</v>
      </c>
      <c r="N79" s="532">
        <v>14</v>
      </c>
      <c r="O79" s="527"/>
      <c r="P79" s="526"/>
    </row>
    <row r="80" spans="1:16" ht="51.75">
      <c r="A80" s="3">
        <v>1</v>
      </c>
      <c r="B80" s="533" t="s">
        <v>2827</v>
      </c>
      <c r="C80" s="3">
        <v>7661.66</v>
      </c>
      <c r="D80" s="3" t="s">
        <v>1507</v>
      </c>
      <c r="E80" s="188" t="s">
        <v>1961</v>
      </c>
      <c r="F80" s="3" t="s">
        <v>2828</v>
      </c>
      <c r="G80" s="535">
        <v>5.7200000000000001E-2</v>
      </c>
      <c r="H80" s="3"/>
      <c r="I80" s="3">
        <v>0.76</v>
      </c>
      <c r="J80" s="3">
        <v>394.12</v>
      </c>
      <c r="K80" s="535">
        <v>6.4799999999999996E-2</v>
      </c>
      <c r="L80" s="3">
        <v>394.12</v>
      </c>
      <c r="M80" s="3"/>
      <c r="N80" s="852" t="s">
        <v>22</v>
      </c>
      <c r="O80" s="527"/>
      <c r="P80" s="526"/>
    </row>
    <row r="81" spans="1:16">
      <c r="A81" s="526"/>
      <c r="B81" s="2180"/>
      <c r="C81" s="448"/>
      <c r="D81" s="526"/>
      <c r="E81" s="527"/>
      <c r="F81" s="526"/>
      <c r="G81" s="530"/>
      <c r="H81" s="526"/>
      <c r="I81" s="528"/>
      <c r="J81" s="526"/>
      <c r="K81" s="529"/>
      <c r="L81" s="526"/>
      <c r="M81" s="526"/>
      <c r="N81" s="530"/>
      <c r="O81" s="527"/>
      <c r="P81" s="526"/>
    </row>
    <row r="82" spans="1:16">
      <c r="A82" s="526"/>
      <c r="B82" s="2180"/>
      <c r="C82" s="448"/>
      <c r="D82" s="526"/>
      <c r="E82" s="527"/>
      <c r="F82" s="526"/>
      <c r="G82" s="530"/>
      <c r="H82" s="526"/>
      <c r="I82" s="528"/>
      <c r="J82" s="526"/>
      <c r="K82" s="529"/>
      <c r="L82" s="526"/>
      <c r="M82" s="526"/>
      <c r="N82" s="530"/>
      <c r="O82" s="527"/>
      <c r="P82" s="526"/>
    </row>
    <row r="83" spans="1:16" ht="18.75">
      <c r="A83" s="526"/>
      <c r="B83" s="534" t="s">
        <v>1623</v>
      </c>
      <c r="C83" s="448"/>
      <c r="D83" s="526"/>
      <c r="E83" s="527"/>
      <c r="F83" s="526"/>
      <c r="G83" s="528"/>
      <c r="H83" s="526"/>
      <c r="I83" s="528"/>
      <c r="J83" s="526"/>
      <c r="K83" s="529"/>
      <c r="L83" s="526"/>
      <c r="M83" s="526"/>
      <c r="N83" s="530"/>
      <c r="O83" s="527"/>
      <c r="P83" s="526"/>
    </row>
    <row r="84" spans="1:16" ht="43.5" customHeight="1">
      <c r="A84" s="3832" t="s">
        <v>54</v>
      </c>
      <c r="B84" s="3832" t="s">
        <v>1802</v>
      </c>
      <c r="C84" s="3832" t="s">
        <v>5</v>
      </c>
      <c r="D84" s="3832" t="s">
        <v>1981</v>
      </c>
      <c r="E84" s="3832" t="s">
        <v>276</v>
      </c>
      <c r="F84" s="3832" t="s">
        <v>250</v>
      </c>
      <c r="G84" s="3830" t="s">
        <v>114</v>
      </c>
      <c r="H84" s="3831"/>
      <c r="I84" s="3830" t="s">
        <v>10</v>
      </c>
      <c r="J84" s="3831"/>
      <c r="K84" s="3830" t="s">
        <v>11</v>
      </c>
      <c r="L84" s="3831"/>
      <c r="M84" s="3832" t="s">
        <v>12</v>
      </c>
      <c r="N84" s="3834" t="s">
        <v>279</v>
      </c>
      <c r="O84" s="527"/>
      <c r="P84" s="526"/>
    </row>
    <row r="85" spans="1:16" ht="30">
      <c r="A85" s="3833"/>
      <c r="B85" s="3833"/>
      <c r="C85" s="3833"/>
      <c r="D85" s="3833"/>
      <c r="E85" s="3833"/>
      <c r="F85" s="3833"/>
      <c r="G85" s="10" t="s">
        <v>28</v>
      </c>
      <c r="H85" s="10" t="s">
        <v>15</v>
      </c>
      <c r="I85" s="10" t="s">
        <v>28</v>
      </c>
      <c r="J85" s="10" t="s">
        <v>15</v>
      </c>
      <c r="K85" s="10" t="s">
        <v>1982</v>
      </c>
      <c r="L85" s="10" t="s">
        <v>1983</v>
      </c>
      <c r="M85" s="3833"/>
      <c r="N85" s="3835"/>
      <c r="O85" s="527"/>
      <c r="P85" s="526"/>
    </row>
    <row r="86" spans="1:16">
      <c r="A86" s="383">
        <v>1</v>
      </c>
      <c r="B86" s="383">
        <v>2</v>
      </c>
      <c r="C86" s="383">
        <v>3</v>
      </c>
      <c r="D86" s="383">
        <v>4</v>
      </c>
      <c r="E86" s="383">
        <v>5</v>
      </c>
      <c r="F86" s="383">
        <v>6</v>
      </c>
      <c r="G86" s="383">
        <v>7</v>
      </c>
      <c r="H86" s="384">
        <v>8</v>
      </c>
      <c r="I86" s="383">
        <v>9</v>
      </c>
      <c r="J86" s="384">
        <v>10</v>
      </c>
      <c r="K86" s="383">
        <v>11</v>
      </c>
      <c r="L86" s="383">
        <v>12</v>
      </c>
      <c r="M86" s="383">
        <v>13</v>
      </c>
      <c r="N86" s="532">
        <v>14</v>
      </c>
      <c r="O86" s="31"/>
      <c r="P86" s="31"/>
    </row>
    <row r="87" spans="1:16" ht="39">
      <c r="A87" s="3">
        <v>1</v>
      </c>
      <c r="B87" s="533" t="s">
        <v>1985</v>
      </c>
      <c r="C87" s="399"/>
      <c r="D87" s="3">
        <v>4870</v>
      </c>
      <c r="E87" s="412" t="s">
        <v>1625</v>
      </c>
      <c r="F87" s="3" t="s">
        <v>1626</v>
      </c>
      <c r="G87" s="415">
        <v>0.99</v>
      </c>
      <c r="H87" s="535">
        <v>0.81689999999999996</v>
      </c>
      <c r="I87" s="414"/>
      <c r="J87" s="3"/>
      <c r="K87" s="188">
        <v>99</v>
      </c>
      <c r="L87" s="3">
        <v>81.69</v>
      </c>
      <c r="M87" s="3" t="s">
        <v>120</v>
      </c>
      <c r="N87" s="415" t="s">
        <v>242</v>
      </c>
      <c r="O87" s="31"/>
      <c r="P87" s="31"/>
    </row>
    <row r="88" spans="1:16" ht="21">
      <c r="A88" s="526"/>
      <c r="B88" s="531">
        <v>5054</v>
      </c>
      <c r="C88" s="448"/>
      <c r="D88" s="526"/>
      <c r="E88" s="527"/>
      <c r="F88" s="526"/>
      <c r="G88" s="530"/>
      <c r="H88" s="2181"/>
      <c r="I88" s="528"/>
      <c r="J88" s="526"/>
      <c r="K88" s="529"/>
      <c r="L88" s="526"/>
      <c r="M88" s="526"/>
      <c r="N88" s="530"/>
      <c r="O88" s="31"/>
      <c r="P88" s="31"/>
    </row>
    <row r="89" spans="1:16" ht="40.5" customHeight="1">
      <c r="A89" s="3832" t="s">
        <v>54</v>
      </c>
      <c r="B89" s="3832" t="s">
        <v>1492</v>
      </c>
      <c r="C89" s="3839" t="s">
        <v>2813</v>
      </c>
      <c r="D89" s="3832" t="s">
        <v>1231</v>
      </c>
      <c r="E89" s="3830" t="s">
        <v>2814</v>
      </c>
      <c r="F89" s="3887"/>
      <c r="G89" s="3831"/>
      <c r="H89" s="3830" t="s">
        <v>1233</v>
      </c>
      <c r="I89" s="3887"/>
      <c r="J89" s="3831"/>
      <c r="K89" s="3832" t="s">
        <v>12</v>
      </c>
      <c r="L89" s="31"/>
      <c r="M89" s="31"/>
    </row>
    <row r="90" spans="1:16" ht="75">
      <c r="A90" s="3833"/>
      <c r="B90" s="3833"/>
      <c r="C90" s="3841"/>
      <c r="D90" s="3833"/>
      <c r="E90" s="525" t="s">
        <v>1495</v>
      </c>
      <c r="F90" s="525" t="s">
        <v>1235</v>
      </c>
      <c r="G90" s="179" t="s">
        <v>1236</v>
      </c>
      <c r="H90" s="10" t="s">
        <v>1237</v>
      </c>
      <c r="I90" s="10" t="s">
        <v>1238</v>
      </c>
      <c r="J90" s="10" t="s">
        <v>1239</v>
      </c>
      <c r="K90" s="3833"/>
      <c r="L90" s="31"/>
      <c r="M90" s="31"/>
    </row>
    <row r="91" spans="1:16">
      <c r="A91" s="383">
        <v>1</v>
      </c>
      <c r="B91" s="383">
        <v>2</v>
      </c>
      <c r="C91" s="383">
        <v>3</v>
      </c>
      <c r="D91" s="383">
        <v>4</v>
      </c>
      <c r="E91" s="383">
        <v>5</v>
      </c>
      <c r="F91" s="383">
        <v>6</v>
      </c>
      <c r="G91" s="383">
        <v>7</v>
      </c>
      <c r="H91" s="383">
        <v>8</v>
      </c>
      <c r="I91" s="383">
        <v>9</v>
      </c>
      <c r="J91" s="383">
        <v>10</v>
      </c>
      <c r="K91" s="383">
        <v>11</v>
      </c>
      <c r="L91" s="31"/>
      <c r="M91" s="31"/>
    </row>
    <row r="92" spans="1:16" ht="25.5" customHeight="1">
      <c r="A92" s="3"/>
      <c r="B92" s="3885" t="s">
        <v>2816</v>
      </c>
      <c r="C92" s="3885"/>
      <c r="D92" s="3885"/>
      <c r="E92" s="3885"/>
      <c r="F92" s="3885"/>
      <c r="G92" s="3885"/>
      <c r="H92" s="3885"/>
      <c r="I92" s="3885"/>
      <c r="J92" s="3885"/>
      <c r="K92" s="3885"/>
      <c r="L92" s="31"/>
      <c r="M92" s="31"/>
    </row>
    <row r="93" spans="1:16" ht="39">
      <c r="A93" s="179">
        <v>1</v>
      </c>
      <c r="B93" s="2184" t="s">
        <v>1648</v>
      </c>
      <c r="C93" s="179">
        <v>53.67</v>
      </c>
      <c r="D93" s="3839" t="s">
        <v>601</v>
      </c>
      <c r="E93" s="2147">
        <v>32.270000000000003</v>
      </c>
      <c r="F93" s="179"/>
      <c r="G93" s="2185">
        <v>32.270000000000003</v>
      </c>
      <c r="H93" s="2186">
        <v>1</v>
      </c>
      <c r="I93" s="2183"/>
      <c r="J93" s="2186">
        <v>1</v>
      </c>
      <c r="K93" s="176"/>
      <c r="L93" s="526"/>
      <c r="M93" s="526"/>
      <c r="N93" s="530"/>
      <c r="O93" s="31"/>
      <c r="P93" s="31"/>
    </row>
    <row r="94" spans="1:16" ht="39">
      <c r="A94" s="3">
        <v>2</v>
      </c>
      <c r="B94" s="533" t="s">
        <v>2815</v>
      </c>
      <c r="C94" s="3">
        <v>7.77</v>
      </c>
      <c r="D94" s="3840"/>
      <c r="E94" s="412">
        <v>7.77</v>
      </c>
      <c r="F94" s="3"/>
      <c r="G94" s="414">
        <v>7.77</v>
      </c>
      <c r="H94" s="852">
        <v>1</v>
      </c>
      <c r="I94" s="415"/>
      <c r="J94" s="852">
        <v>1</v>
      </c>
      <c r="K94" s="188"/>
      <c r="L94" s="526"/>
      <c r="M94" s="526"/>
      <c r="N94" s="530"/>
      <c r="O94" s="31"/>
      <c r="P94" s="31"/>
    </row>
    <row r="95" spans="1:16" ht="51.75">
      <c r="A95" s="3">
        <v>3</v>
      </c>
      <c r="B95" s="533" t="s">
        <v>1650</v>
      </c>
      <c r="C95" s="3">
        <v>16.73</v>
      </c>
      <c r="D95" s="3840"/>
      <c r="E95" s="412">
        <v>0.95</v>
      </c>
      <c r="F95" s="3"/>
      <c r="G95" s="414">
        <v>0.95</v>
      </c>
      <c r="H95" s="852">
        <v>1</v>
      </c>
      <c r="I95" s="415"/>
      <c r="J95" s="852">
        <v>1</v>
      </c>
      <c r="K95" s="188"/>
      <c r="L95" s="526"/>
      <c r="M95" s="526"/>
      <c r="N95" s="530"/>
      <c r="O95" s="31"/>
      <c r="P95" s="31"/>
    </row>
    <row r="96" spans="1:16">
      <c r="A96" s="3"/>
      <c r="B96" s="2182" t="s">
        <v>1490</v>
      </c>
      <c r="C96" s="2182">
        <f>SUM(C93:C95)</f>
        <v>78.17</v>
      </c>
      <c r="D96" s="3841"/>
      <c r="E96" s="412">
        <v>40.99</v>
      </c>
      <c r="F96" s="3"/>
      <c r="G96" s="414">
        <f>SUM(G93:G95)</f>
        <v>40.990000000000009</v>
      </c>
      <c r="H96" s="535"/>
      <c r="I96" s="414"/>
      <c r="J96" s="3"/>
      <c r="K96" s="188"/>
      <c r="L96" s="398"/>
      <c r="M96" s="31"/>
      <c r="N96" s="31"/>
      <c r="O96" s="31"/>
      <c r="P96" s="31"/>
    </row>
    <row r="97" spans="1:16">
      <c r="A97" s="31"/>
      <c r="B97" s="31"/>
      <c r="C97" s="31"/>
      <c r="D97" s="31"/>
      <c r="E97" s="31"/>
      <c r="F97" s="31"/>
      <c r="G97" s="31"/>
      <c r="H97" s="31"/>
      <c r="I97" s="31"/>
      <c r="J97" s="31"/>
      <c r="K97" s="398"/>
      <c r="L97" s="398"/>
      <c r="M97" s="31"/>
      <c r="N97" s="31"/>
      <c r="O97" s="31"/>
      <c r="P97" s="31"/>
    </row>
    <row r="98" spans="1:16" ht="39">
      <c r="A98" s="3">
        <v>1</v>
      </c>
      <c r="B98" s="533" t="s">
        <v>2817</v>
      </c>
      <c r="C98" s="3">
        <v>18.91</v>
      </c>
      <c r="D98" s="3886" t="s">
        <v>1384</v>
      </c>
      <c r="E98" s="412"/>
      <c r="F98" s="3"/>
      <c r="G98" s="414"/>
      <c r="H98" s="852"/>
      <c r="I98" s="415">
        <v>0.01</v>
      </c>
      <c r="J98" s="852">
        <v>0.01</v>
      </c>
      <c r="K98" s="188"/>
    </row>
    <row r="99" spans="1:16" ht="42.75" customHeight="1">
      <c r="A99" s="3">
        <v>2</v>
      </c>
      <c r="B99" s="2188" t="s">
        <v>2818</v>
      </c>
      <c r="C99" s="3">
        <v>30.09</v>
      </c>
      <c r="D99" s="3886"/>
      <c r="E99" s="412"/>
      <c r="F99" s="3"/>
      <c r="G99" s="414"/>
      <c r="H99" s="852"/>
      <c r="I99" s="415">
        <v>0.01</v>
      </c>
      <c r="J99" s="852">
        <v>0.01</v>
      </c>
      <c r="K99" s="188"/>
    </row>
    <row r="100" spans="1:16" ht="51">
      <c r="A100" s="3">
        <v>3</v>
      </c>
      <c r="B100" s="2188" t="s">
        <v>2819</v>
      </c>
      <c r="C100" s="188">
        <v>70</v>
      </c>
      <c r="D100" s="3886"/>
      <c r="E100" s="412"/>
      <c r="F100" s="3"/>
      <c r="G100" s="414"/>
      <c r="H100" s="852"/>
      <c r="I100" s="415"/>
      <c r="J100" s="852"/>
      <c r="K100" s="188" t="s">
        <v>602</v>
      </c>
    </row>
    <row r="101" spans="1:16">
      <c r="A101" s="3"/>
      <c r="B101" s="2182" t="s">
        <v>1490</v>
      </c>
      <c r="C101" s="2187">
        <f>SUM(C98:C100)</f>
        <v>119</v>
      </c>
      <c r="D101" s="3886"/>
      <c r="E101" s="412"/>
      <c r="F101" s="3"/>
      <c r="G101" s="414"/>
      <c r="H101" s="535"/>
      <c r="I101" s="414"/>
      <c r="J101" s="3"/>
      <c r="K101" s="188"/>
    </row>
    <row r="102" spans="1:16" ht="21">
      <c r="A102" s="526"/>
      <c r="B102" s="531">
        <v>3054</v>
      </c>
      <c r="C102" s="2190"/>
      <c r="D102" s="526"/>
      <c r="E102" s="527"/>
      <c r="F102" s="526"/>
      <c r="G102" s="528"/>
      <c r="H102" s="2181"/>
      <c r="I102" s="528"/>
      <c r="J102" s="526"/>
      <c r="K102" s="529"/>
    </row>
    <row r="103" spans="1:16" ht="34.5" customHeight="1">
      <c r="A103" s="3832" t="s">
        <v>54</v>
      </c>
      <c r="B103" s="3832" t="s">
        <v>1492</v>
      </c>
      <c r="C103" s="3839" t="s">
        <v>2813</v>
      </c>
      <c r="D103" s="3832" t="s">
        <v>1231</v>
      </c>
      <c r="E103" s="3830" t="s">
        <v>2814</v>
      </c>
      <c r="F103" s="3887"/>
      <c r="G103" s="3831"/>
      <c r="H103" s="3830" t="s">
        <v>1233</v>
      </c>
      <c r="I103" s="3887"/>
      <c r="J103" s="3831"/>
      <c r="K103" s="3832" t="s">
        <v>12</v>
      </c>
    </row>
    <row r="104" spans="1:16" ht="75">
      <c r="A104" s="3833"/>
      <c r="B104" s="3833"/>
      <c r="C104" s="3841"/>
      <c r="D104" s="3833"/>
      <c r="E104" s="525" t="s">
        <v>1495</v>
      </c>
      <c r="F104" s="525" t="s">
        <v>1235</v>
      </c>
      <c r="G104" s="179" t="s">
        <v>1236</v>
      </c>
      <c r="H104" s="10" t="s">
        <v>1237</v>
      </c>
      <c r="I104" s="10" t="s">
        <v>1238</v>
      </c>
      <c r="J104" s="10" t="s">
        <v>1239</v>
      </c>
      <c r="K104" s="3833"/>
    </row>
    <row r="105" spans="1:16">
      <c r="A105" s="383">
        <v>1</v>
      </c>
      <c r="B105" s="383">
        <v>2</v>
      </c>
      <c r="C105" s="383">
        <v>3</v>
      </c>
      <c r="D105" s="383">
        <v>4</v>
      </c>
      <c r="E105" s="383">
        <v>5</v>
      </c>
      <c r="F105" s="383">
        <v>6</v>
      </c>
      <c r="G105" s="383">
        <v>7</v>
      </c>
      <c r="H105" s="383">
        <v>8</v>
      </c>
      <c r="I105" s="383">
        <v>9</v>
      </c>
      <c r="J105" s="383">
        <v>10</v>
      </c>
      <c r="K105" s="383">
        <v>11</v>
      </c>
    </row>
    <row r="106" spans="1:16" ht="21">
      <c r="A106" s="3"/>
      <c r="B106" s="3885" t="s">
        <v>2820</v>
      </c>
      <c r="C106" s="3885"/>
      <c r="D106" s="3885"/>
      <c r="E106" s="3885"/>
      <c r="F106" s="3885"/>
      <c r="G106" s="3885"/>
      <c r="H106" s="3885"/>
      <c r="I106" s="3885"/>
      <c r="J106" s="3885"/>
      <c r="K106" s="3885"/>
    </row>
    <row r="107" spans="1:16" ht="26.25">
      <c r="A107" s="3">
        <v>1</v>
      </c>
      <c r="B107" s="533" t="s">
        <v>2821</v>
      </c>
      <c r="C107" s="188">
        <v>50</v>
      </c>
      <c r="D107" s="3770" t="s">
        <v>1498</v>
      </c>
      <c r="E107" s="412">
        <v>50</v>
      </c>
      <c r="F107" s="3"/>
      <c r="G107" s="412">
        <v>50</v>
      </c>
      <c r="H107" s="852">
        <v>1</v>
      </c>
      <c r="I107" s="415"/>
      <c r="J107" s="852">
        <v>1</v>
      </c>
      <c r="K107" s="188"/>
    </row>
    <row r="108" spans="1:16" ht="39">
      <c r="A108" s="3">
        <v>2</v>
      </c>
      <c r="B108" s="533" t="s">
        <v>2822</v>
      </c>
      <c r="C108" s="188">
        <v>20</v>
      </c>
      <c r="D108" s="3770"/>
      <c r="E108" s="412">
        <v>11.37</v>
      </c>
      <c r="F108" s="3"/>
      <c r="G108" s="412">
        <v>11.37</v>
      </c>
      <c r="H108" s="852">
        <v>1</v>
      </c>
      <c r="I108" s="415"/>
      <c r="J108" s="852">
        <v>1</v>
      </c>
      <c r="K108" s="188"/>
    </row>
    <row r="109" spans="1:16" ht="26.25">
      <c r="A109" s="3">
        <v>3</v>
      </c>
      <c r="B109" s="533" t="s">
        <v>2823</v>
      </c>
      <c r="C109" s="188">
        <v>10</v>
      </c>
      <c r="D109" s="3770"/>
      <c r="E109" s="412">
        <v>10</v>
      </c>
      <c r="F109" s="3"/>
      <c r="G109" s="412">
        <v>10</v>
      </c>
      <c r="H109" s="852">
        <v>1</v>
      </c>
      <c r="I109" s="415"/>
      <c r="J109" s="852">
        <v>1</v>
      </c>
      <c r="K109" s="188"/>
    </row>
    <row r="110" spans="1:16" ht="39">
      <c r="A110" s="3">
        <v>4</v>
      </c>
      <c r="B110" s="533" t="s">
        <v>1501</v>
      </c>
      <c r="C110" s="188">
        <v>30</v>
      </c>
      <c r="D110" s="3770"/>
      <c r="E110" s="412">
        <v>30</v>
      </c>
      <c r="F110" s="3"/>
      <c r="G110" s="412">
        <v>30</v>
      </c>
      <c r="H110" s="852">
        <v>1</v>
      </c>
      <c r="I110" s="414"/>
      <c r="J110" s="852">
        <v>1</v>
      </c>
      <c r="K110" s="188"/>
    </row>
    <row r="111" spans="1:16" ht="51.75">
      <c r="A111" s="3">
        <v>5</v>
      </c>
      <c r="B111" s="533" t="s">
        <v>2824</v>
      </c>
      <c r="C111" s="188">
        <v>4.22</v>
      </c>
      <c r="D111" s="3770"/>
      <c r="E111" s="412">
        <v>4.22</v>
      </c>
      <c r="F111" s="3"/>
      <c r="G111" s="412">
        <v>4.22</v>
      </c>
      <c r="H111" s="852">
        <v>1</v>
      </c>
      <c r="I111" s="414"/>
      <c r="J111" s="852">
        <v>1</v>
      </c>
      <c r="K111" s="188"/>
    </row>
    <row r="112" spans="1:16" ht="39">
      <c r="A112" s="3">
        <v>6</v>
      </c>
      <c r="B112" s="533" t="s">
        <v>2825</v>
      </c>
      <c r="C112" s="188">
        <v>8.3699999999999992</v>
      </c>
      <c r="D112" s="3770"/>
      <c r="E112" s="412">
        <v>8.3699999999999992</v>
      </c>
      <c r="F112" s="3"/>
      <c r="G112" s="412">
        <v>8.3699999999999992</v>
      </c>
      <c r="H112" s="852">
        <v>1</v>
      </c>
      <c r="I112" s="414"/>
      <c r="J112" s="852">
        <v>1</v>
      </c>
      <c r="K112" s="188"/>
    </row>
    <row r="113" spans="1:11" ht="39">
      <c r="A113" s="3">
        <v>7</v>
      </c>
      <c r="B113" s="533" t="s">
        <v>2826</v>
      </c>
      <c r="C113" s="188">
        <v>12.14</v>
      </c>
      <c r="D113" s="3770"/>
      <c r="E113" s="412">
        <v>12.14</v>
      </c>
      <c r="F113" s="3"/>
      <c r="G113" s="412">
        <v>12.14</v>
      </c>
      <c r="H113" s="852">
        <v>1</v>
      </c>
      <c r="I113" s="414"/>
      <c r="J113" s="852">
        <v>1</v>
      </c>
      <c r="K113" s="188"/>
    </row>
    <row r="114" spans="1:11" ht="51.75">
      <c r="A114" s="3">
        <v>8</v>
      </c>
      <c r="B114" s="533" t="s">
        <v>1505</v>
      </c>
      <c r="C114" s="188">
        <v>10.96</v>
      </c>
      <c r="D114" s="3770"/>
      <c r="E114" s="412">
        <v>10.96</v>
      </c>
      <c r="F114" s="3"/>
      <c r="G114" s="412">
        <v>10.96</v>
      </c>
      <c r="H114" s="852">
        <v>1</v>
      </c>
      <c r="I114" s="414"/>
      <c r="J114" s="852">
        <v>1</v>
      </c>
      <c r="K114" s="188"/>
    </row>
    <row r="115" spans="1:11">
      <c r="A115" s="3"/>
      <c r="B115" s="2182" t="s">
        <v>1490</v>
      </c>
      <c r="C115" s="188">
        <f>SUM(C107:C114)</f>
        <v>145.69000000000003</v>
      </c>
      <c r="D115" s="3770"/>
      <c r="E115" s="412">
        <f>SUM(E107:E114)</f>
        <v>137.06</v>
      </c>
      <c r="F115" s="3"/>
      <c r="G115" s="412">
        <f>SUM(G107:G114)</f>
        <v>137.06</v>
      </c>
      <c r="H115" s="535"/>
      <c r="I115" s="414"/>
      <c r="J115" s="3"/>
      <c r="K115" s="188"/>
    </row>
    <row r="116" spans="1:11">
      <c r="A116" s="526"/>
      <c r="B116" s="2189"/>
      <c r="C116" s="529"/>
      <c r="D116" s="529"/>
      <c r="E116" s="527"/>
      <c r="F116" s="526"/>
      <c r="G116" s="527"/>
      <c r="H116" s="2181"/>
      <c r="I116" s="528"/>
      <c r="J116" s="526"/>
      <c r="K116" s="529"/>
    </row>
    <row r="117" spans="1:11">
      <c r="A117" s="526"/>
      <c r="B117" s="2189"/>
      <c r="C117" s="529"/>
      <c r="D117" s="529"/>
      <c r="E117" s="527"/>
      <c r="F117" s="526"/>
      <c r="G117" s="527"/>
      <c r="H117" s="2181"/>
      <c r="I117" s="528"/>
      <c r="J117" s="526"/>
      <c r="K117" s="529"/>
    </row>
    <row r="118" spans="1:11">
      <c r="A118" s="526"/>
      <c r="B118" s="2189"/>
      <c r="C118" s="529"/>
      <c r="D118" s="529"/>
      <c r="E118" s="527"/>
      <c r="F118" s="526"/>
      <c r="G118" s="527"/>
      <c r="H118" s="2181"/>
      <c r="I118" s="528"/>
      <c r="J118" s="526"/>
      <c r="K118" s="529"/>
    </row>
    <row r="119" spans="1:11">
      <c r="A119" s="526"/>
      <c r="B119" s="2189"/>
      <c r="C119" s="529"/>
      <c r="D119" s="529"/>
      <c r="E119" s="527"/>
      <c r="F119" s="526"/>
      <c r="G119" s="527"/>
      <c r="H119" s="2181"/>
      <c r="I119" s="528"/>
      <c r="J119" s="526"/>
      <c r="K119" s="529"/>
    </row>
    <row r="120" spans="1:11">
      <c r="A120" s="526"/>
      <c r="B120" s="2189"/>
      <c r="C120" s="529"/>
      <c r="D120" s="529"/>
      <c r="E120" s="527"/>
      <c r="F120" s="526"/>
      <c r="G120" s="527"/>
      <c r="H120" s="2181"/>
      <c r="I120" s="528"/>
      <c r="J120" s="526"/>
      <c r="K120" s="529"/>
    </row>
    <row r="121" spans="1:11">
      <c r="A121" s="526"/>
      <c r="B121" s="2189"/>
      <c r="C121" s="529"/>
      <c r="D121" s="529"/>
      <c r="E121" s="527"/>
      <c r="F121" s="526"/>
      <c r="G121" s="527"/>
      <c r="H121" s="2181"/>
      <c r="I121" s="528"/>
      <c r="J121" s="526"/>
      <c r="K121" s="529"/>
    </row>
    <row r="122" spans="1:11">
      <c r="A122" s="526"/>
      <c r="B122" s="2189"/>
      <c r="C122" s="529"/>
      <c r="D122" s="529"/>
      <c r="E122" s="527"/>
      <c r="F122" s="526"/>
      <c r="G122" s="527"/>
      <c r="H122" s="2181"/>
      <c r="I122" s="528"/>
      <c r="J122" s="526"/>
      <c r="K122" s="529"/>
    </row>
    <row r="123" spans="1:11">
      <c r="A123" s="526"/>
      <c r="B123" s="2189"/>
      <c r="C123" s="529"/>
      <c r="D123" s="529"/>
      <c r="E123" s="527"/>
      <c r="F123" s="526"/>
      <c r="G123" s="527"/>
      <c r="H123" s="2181"/>
      <c r="I123" s="528"/>
      <c r="J123" s="526"/>
      <c r="K123" s="529"/>
    </row>
    <row r="124" spans="1:11" ht="25.5" customHeight="1">
      <c r="A124" s="526"/>
      <c r="B124" s="2189"/>
      <c r="C124" s="2190"/>
      <c r="D124" s="526"/>
      <c r="E124" s="527"/>
      <c r="F124" s="526"/>
      <c r="G124" s="528"/>
      <c r="H124" s="2181"/>
      <c r="I124" s="528"/>
      <c r="J124" s="526"/>
      <c r="K124" s="529"/>
    </row>
    <row r="125" spans="1:11">
      <c r="A125" s="526"/>
      <c r="B125" s="2189"/>
      <c r="C125" s="2190"/>
      <c r="D125" s="526"/>
      <c r="E125" s="527"/>
      <c r="F125" s="526"/>
      <c r="G125" s="528"/>
      <c r="H125" s="2181"/>
      <c r="I125" s="528"/>
      <c r="J125" s="526"/>
      <c r="K125" s="529"/>
    </row>
    <row r="126" spans="1:11">
      <c r="A126" s="526"/>
      <c r="B126" s="2189"/>
      <c r="C126" s="2190"/>
      <c r="D126" s="526"/>
      <c r="E126" s="527"/>
      <c r="F126" s="526"/>
      <c r="G126" s="528"/>
      <c r="H126" s="2181"/>
      <c r="I126" s="528"/>
      <c r="J126" s="526"/>
      <c r="K126" s="529"/>
    </row>
    <row r="127" spans="1:11">
      <c r="A127" s="526"/>
      <c r="B127" s="2189"/>
      <c r="C127" s="2190"/>
      <c r="D127" s="526"/>
      <c r="E127" s="527"/>
      <c r="F127" s="526"/>
      <c r="G127" s="528"/>
      <c r="H127" s="2181"/>
      <c r="I127" s="528"/>
      <c r="J127" s="526"/>
      <c r="K127" s="529"/>
    </row>
    <row r="128" spans="1:11">
      <c r="A128" s="526"/>
      <c r="B128" s="2189"/>
      <c r="C128" s="2190"/>
      <c r="D128" s="526"/>
      <c r="E128" s="527"/>
      <c r="F128" s="526"/>
      <c r="G128" s="528"/>
      <c r="H128" s="2181"/>
      <c r="I128" s="528"/>
      <c r="J128" s="526"/>
      <c r="K128" s="529"/>
    </row>
    <row r="129" spans="1:11">
      <c r="A129" s="526"/>
      <c r="B129" s="2189"/>
      <c r="C129" s="2190"/>
      <c r="D129" s="526"/>
      <c r="E129" s="527"/>
      <c r="F129" s="526"/>
      <c r="G129" s="528"/>
      <c r="H129" s="2181"/>
      <c r="I129" s="528"/>
      <c r="J129" s="526"/>
      <c r="K129" s="529"/>
    </row>
    <row r="130" spans="1:11">
      <c r="A130" s="526"/>
      <c r="B130" s="2189"/>
      <c r="C130" s="2190"/>
      <c r="D130" s="526"/>
      <c r="E130" s="527"/>
      <c r="F130" s="526"/>
      <c r="G130" s="528"/>
      <c r="H130" s="2181"/>
      <c r="I130" s="528"/>
      <c r="J130" s="526"/>
      <c r="K130" s="529"/>
    </row>
    <row r="131" spans="1:11">
      <c r="A131" s="526"/>
      <c r="B131" s="2189"/>
      <c r="C131" s="2190"/>
      <c r="D131" s="526"/>
      <c r="E131" s="527"/>
      <c r="F131" s="526"/>
      <c r="G131" s="528"/>
      <c r="H131" s="2181"/>
      <c r="I131" s="528"/>
      <c r="J131" s="526"/>
      <c r="K131" s="529"/>
    </row>
    <row r="132" spans="1:11">
      <c r="A132" s="526"/>
      <c r="B132" s="2189"/>
      <c r="C132" s="2190"/>
      <c r="D132" s="526"/>
      <c r="E132" s="527"/>
      <c r="F132" s="526"/>
      <c r="G132" s="528"/>
      <c r="H132" s="2181"/>
      <c r="I132" s="528"/>
      <c r="J132" s="526"/>
      <c r="K132" s="529"/>
    </row>
    <row r="133" spans="1:11">
      <c r="A133" s="526"/>
      <c r="B133" s="2189"/>
      <c r="C133" s="2190"/>
      <c r="D133" s="526"/>
      <c r="E133" s="527"/>
      <c r="F133" s="526"/>
      <c r="G133" s="528"/>
      <c r="H133" s="2181"/>
      <c r="I133" s="528"/>
      <c r="J133" s="526"/>
      <c r="K133" s="529"/>
    </row>
    <row r="175" spans="1:14" ht="21">
      <c r="A175" s="3884" t="s">
        <v>1513</v>
      </c>
      <c r="B175" s="3884"/>
      <c r="C175" s="3884"/>
      <c r="D175" s="3884"/>
      <c r="E175" s="3884"/>
      <c r="F175" s="3884"/>
      <c r="G175" s="3884"/>
      <c r="H175" s="3884"/>
      <c r="I175" s="3884"/>
      <c r="J175" s="3884"/>
      <c r="K175" s="3884"/>
      <c r="L175" s="3884"/>
      <c r="M175" s="3884"/>
      <c r="N175" s="3884"/>
    </row>
    <row r="176" spans="1:14">
      <c r="A176" s="113" t="s">
        <v>1506</v>
      </c>
      <c r="B176" s="113"/>
      <c r="C176" s="113" t="s">
        <v>1507</v>
      </c>
      <c r="D176" s="143"/>
      <c r="E176" s="139"/>
      <c r="F176" s="139"/>
      <c r="G176" s="139"/>
      <c r="H176" s="139"/>
      <c r="I176" s="139"/>
      <c r="J176" s="139"/>
      <c r="K176" s="139"/>
      <c r="L176" s="139"/>
      <c r="M176" s="139"/>
      <c r="N176" s="139"/>
    </row>
    <row r="177" spans="1:14">
      <c r="A177" s="113" t="s">
        <v>1508</v>
      </c>
      <c r="B177" s="113"/>
      <c r="C177" s="113" t="s">
        <v>1623</v>
      </c>
      <c r="D177" s="143"/>
      <c r="E177" s="139"/>
      <c r="F177" s="139"/>
      <c r="G177" s="139"/>
      <c r="H177" s="139"/>
      <c r="I177" s="139"/>
      <c r="J177" s="139"/>
      <c r="K177" s="139"/>
      <c r="L177" s="139"/>
      <c r="M177" s="139"/>
      <c r="N177" s="139"/>
    </row>
    <row r="178" spans="1:14" ht="45.75" customHeight="1">
      <c r="A178" s="3410" t="s">
        <v>243</v>
      </c>
      <c r="B178" s="3410" t="s">
        <v>4</v>
      </c>
      <c r="C178" s="3410" t="s">
        <v>5</v>
      </c>
      <c r="D178" s="3410" t="s">
        <v>1511</v>
      </c>
      <c r="E178" s="3410" t="s">
        <v>7</v>
      </c>
      <c r="F178" s="3410" t="s">
        <v>113</v>
      </c>
      <c r="G178" s="3410" t="s">
        <v>114</v>
      </c>
      <c r="H178" s="3410"/>
      <c r="I178" s="3410" t="s">
        <v>1039</v>
      </c>
      <c r="J178" s="3410"/>
      <c r="K178" s="3410" t="s">
        <v>115</v>
      </c>
      <c r="L178" s="3410"/>
      <c r="M178" s="3410" t="s">
        <v>12</v>
      </c>
      <c r="N178" s="3410" t="s">
        <v>13</v>
      </c>
    </row>
    <row r="179" spans="1:14">
      <c r="A179" s="3410"/>
      <c r="B179" s="3410"/>
      <c r="C179" s="3410"/>
      <c r="D179" s="3410"/>
      <c r="E179" s="3410"/>
      <c r="F179" s="3410"/>
      <c r="G179" s="8" t="s">
        <v>14</v>
      </c>
      <c r="H179" s="8" t="s">
        <v>15</v>
      </c>
      <c r="I179" s="8" t="s">
        <v>14</v>
      </c>
      <c r="J179" s="8" t="s">
        <v>15</v>
      </c>
      <c r="K179" s="8" t="s">
        <v>14</v>
      </c>
      <c r="L179" s="8" t="s">
        <v>15</v>
      </c>
      <c r="M179" s="3410"/>
      <c r="N179" s="3410"/>
    </row>
    <row r="180" spans="1:14">
      <c r="A180" s="8">
        <v>1</v>
      </c>
      <c r="B180" s="8">
        <v>2</v>
      </c>
      <c r="C180" s="8">
        <v>3</v>
      </c>
      <c r="D180" s="8">
        <v>4</v>
      </c>
      <c r="E180" s="8">
        <v>5</v>
      </c>
      <c r="F180" s="8">
        <v>6</v>
      </c>
      <c r="G180" s="8">
        <v>7</v>
      </c>
      <c r="H180" s="8">
        <v>8</v>
      </c>
      <c r="I180" s="8">
        <v>9</v>
      </c>
      <c r="J180" s="8">
        <v>10</v>
      </c>
      <c r="K180" s="8">
        <v>11</v>
      </c>
      <c r="L180" s="8">
        <v>12</v>
      </c>
      <c r="M180" s="8">
        <v>13</v>
      </c>
      <c r="N180" s="8">
        <v>14</v>
      </c>
    </row>
    <row r="181" spans="1:14" ht="60">
      <c r="A181" s="7">
        <v>1</v>
      </c>
      <c r="B181" s="121" t="s">
        <v>1624</v>
      </c>
      <c r="C181" s="7"/>
      <c r="D181" s="11">
        <v>4870</v>
      </c>
      <c r="E181" s="7" t="s">
        <v>1625</v>
      </c>
      <c r="F181" s="7" t="s">
        <v>1626</v>
      </c>
      <c r="G181" s="24">
        <v>0.99</v>
      </c>
      <c r="H181" s="24">
        <v>0.81689999999999996</v>
      </c>
      <c r="I181" s="24">
        <v>0</v>
      </c>
      <c r="J181" s="24"/>
      <c r="K181" s="24">
        <v>0.99</v>
      </c>
      <c r="L181" s="24">
        <v>0.81689999999999996</v>
      </c>
      <c r="M181" s="10"/>
      <c r="N181" s="7" t="s">
        <v>22</v>
      </c>
    </row>
    <row r="183" spans="1:14">
      <c r="A183" s="3870" t="s">
        <v>1627</v>
      </c>
      <c r="B183" s="3870"/>
      <c r="C183" s="3870"/>
      <c r="D183" s="3870"/>
      <c r="E183" s="3870"/>
      <c r="F183" s="3870"/>
      <c r="G183" s="3870"/>
      <c r="H183" s="3870"/>
      <c r="I183" s="3870"/>
      <c r="J183" s="3870"/>
      <c r="K183" s="3870"/>
    </row>
    <row r="184" spans="1:14" ht="19.5" customHeight="1">
      <c r="A184" s="3870"/>
      <c r="B184" s="3870"/>
      <c r="C184" s="3870"/>
      <c r="D184" s="3870"/>
      <c r="E184" s="3870"/>
      <c r="F184" s="3870"/>
      <c r="G184" s="3870"/>
      <c r="H184" s="3870"/>
      <c r="I184" s="3870"/>
      <c r="J184" s="3870"/>
      <c r="K184" s="3870"/>
    </row>
    <row r="185" spans="1:14" ht="18.75">
      <c r="A185" s="3860"/>
      <c r="B185" s="3860"/>
      <c r="C185" s="3860"/>
      <c r="D185" s="3860"/>
      <c r="E185" s="3860"/>
      <c r="F185" s="3860"/>
      <c r="G185" s="3860"/>
      <c r="H185" s="3860"/>
      <c r="I185" s="3860"/>
      <c r="J185" s="3860"/>
      <c r="K185" s="3860"/>
    </row>
    <row r="186" spans="1:14" ht="33" customHeight="1">
      <c r="A186" s="3861" t="s">
        <v>54</v>
      </c>
      <c r="B186" s="3861" t="s">
        <v>1492</v>
      </c>
      <c r="C186" s="3861" t="s">
        <v>1230</v>
      </c>
      <c r="D186" s="3861" t="s">
        <v>1231</v>
      </c>
      <c r="E186" s="3862" t="s">
        <v>1493</v>
      </c>
      <c r="F186" s="3863"/>
      <c r="G186" s="3864"/>
      <c r="H186" s="3865" t="s">
        <v>1494</v>
      </c>
      <c r="I186" s="3865"/>
      <c r="J186" s="3865"/>
      <c r="K186" s="3861" t="s">
        <v>12</v>
      </c>
    </row>
    <row r="187" spans="1:14" ht="67.5" customHeight="1">
      <c r="A187" s="3861"/>
      <c r="B187" s="3861"/>
      <c r="C187" s="3861"/>
      <c r="D187" s="3861"/>
      <c r="E187" s="144" t="s">
        <v>1495</v>
      </c>
      <c r="F187" s="144" t="s">
        <v>1235</v>
      </c>
      <c r="G187" s="144" t="s">
        <v>1496</v>
      </c>
      <c r="H187" s="144" t="s">
        <v>1237</v>
      </c>
      <c r="I187" s="144" t="s">
        <v>1238</v>
      </c>
      <c r="J187" s="144" t="s">
        <v>1239</v>
      </c>
      <c r="K187" s="3861"/>
    </row>
    <row r="188" spans="1:14">
      <c r="A188" s="153">
        <v>1</v>
      </c>
      <c r="B188" s="153">
        <v>2</v>
      </c>
      <c r="C188" s="153">
        <v>3</v>
      </c>
      <c r="D188" s="153">
        <v>4</v>
      </c>
      <c r="E188" s="153">
        <v>5</v>
      </c>
      <c r="F188" s="153">
        <v>6</v>
      </c>
      <c r="G188" s="153">
        <v>7</v>
      </c>
      <c r="H188" s="153">
        <v>8</v>
      </c>
      <c r="I188" s="153">
        <v>9</v>
      </c>
      <c r="J188" s="153">
        <v>10</v>
      </c>
      <c r="K188" s="153">
        <v>10</v>
      </c>
    </row>
    <row r="189" spans="1:14" ht="25.5">
      <c r="A189" s="154">
        <v>1</v>
      </c>
      <c r="B189" s="155" t="s">
        <v>1497</v>
      </c>
      <c r="C189" s="156">
        <v>50</v>
      </c>
      <c r="D189" s="3866" t="s">
        <v>1498</v>
      </c>
      <c r="E189" s="146">
        <v>47.17</v>
      </c>
      <c r="F189" s="7">
        <v>2.83</v>
      </c>
      <c r="G189" s="156">
        <v>50</v>
      </c>
      <c r="H189" s="157">
        <v>1</v>
      </c>
      <c r="I189" s="157"/>
      <c r="J189" s="157">
        <v>1</v>
      </c>
      <c r="K189" s="3868"/>
    </row>
    <row r="190" spans="1:14" ht="38.25">
      <c r="A190" s="90">
        <v>2</v>
      </c>
      <c r="B190" s="89" t="s">
        <v>1499</v>
      </c>
      <c r="C190" s="160">
        <v>20</v>
      </c>
      <c r="D190" s="3867"/>
      <c r="E190" s="158"/>
      <c r="F190" s="11">
        <v>11.37</v>
      </c>
      <c r="G190" s="156">
        <v>11.37</v>
      </c>
      <c r="H190" s="159">
        <v>0.6</v>
      </c>
      <c r="I190" s="159">
        <v>0.2</v>
      </c>
      <c r="J190" s="159">
        <v>0.8</v>
      </c>
      <c r="K190" s="3869"/>
    </row>
    <row r="191" spans="1:14" ht="25.5">
      <c r="A191" s="90">
        <v>3</v>
      </c>
      <c r="B191" s="89" t="s">
        <v>1500</v>
      </c>
      <c r="C191" s="160">
        <v>10</v>
      </c>
      <c r="D191" s="3867"/>
      <c r="E191" s="158">
        <v>9.42</v>
      </c>
      <c r="F191" s="7">
        <v>0.57999999999999996</v>
      </c>
      <c r="G191" s="156">
        <v>10</v>
      </c>
      <c r="H191" s="161">
        <v>1</v>
      </c>
      <c r="I191" s="161"/>
      <c r="J191" s="161">
        <v>1</v>
      </c>
      <c r="K191" s="3869"/>
    </row>
    <row r="192" spans="1:14" ht="38.25">
      <c r="A192" s="154">
        <v>4</v>
      </c>
      <c r="B192" s="89" t="s">
        <v>1501</v>
      </c>
      <c r="C192" s="156">
        <v>30</v>
      </c>
      <c r="D192" s="3867"/>
      <c r="E192" s="146">
        <v>28.28</v>
      </c>
      <c r="F192" s="7">
        <v>1.72</v>
      </c>
      <c r="G192" s="156">
        <v>30</v>
      </c>
      <c r="H192" s="157">
        <v>1</v>
      </c>
      <c r="I192" s="157"/>
      <c r="J192" s="157">
        <v>1</v>
      </c>
      <c r="K192" s="3869"/>
    </row>
    <row r="193" spans="1:12" ht="51">
      <c r="A193" s="154">
        <v>5</v>
      </c>
      <c r="B193" s="155" t="s">
        <v>1502</v>
      </c>
      <c r="C193" s="156">
        <v>4.22</v>
      </c>
      <c r="D193" s="3867"/>
      <c r="E193" s="146">
        <v>3.98</v>
      </c>
      <c r="F193" s="7">
        <v>0.24</v>
      </c>
      <c r="G193" s="156">
        <v>4.22</v>
      </c>
      <c r="H193" s="157">
        <v>1</v>
      </c>
      <c r="I193" s="157"/>
      <c r="J193" s="157">
        <v>1</v>
      </c>
      <c r="K193" s="3869"/>
    </row>
    <row r="194" spans="1:12" ht="38.25">
      <c r="A194" s="154">
        <v>6</v>
      </c>
      <c r="B194" s="155" t="s">
        <v>1503</v>
      </c>
      <c r="C194" s="156">
        <v>8.3699999999999992</v>
      </c>
      <c r="D194" s="3867"/>
      <c r="E194" s="146">
        <v>8.0500000000000007</v>
      </c>
      <c r="F194" s="158">
        <v>0.32</v>
      </c>
      <c r="G194" s="156">
        <v>8.370000000000001</v>
      </c>
      <c r="H194" s="157">
        <v>1</v>
      </c>
      <c r="I194" s="162"/>
      <c r="J194" s="157">
        <v>1</v>
      </c>
      <c r="K194" s="3869"/>
    </row>
    <row r="195" spans="1:12" ht="38.25">
      <c r="A195" s="154">
        <v>7</v>
      </c>
      <c r="B195" s="155" t="s">
        <v>1504</v>
      </c>
      <c r="C195" s="156">
        <v>12.14</v>
      </c>
      <c r="D195" s="3867"/>
      <c r="E195" s="146"/>
      <c r="F195" s="146">
        <v>12.14</v>
      </c>
      <c r="G195" s="156">
        <v>12.14</v>
      </c>
      <c r="H195" s="157">
        <v>0.95</v>
      </c>
      <c r="I195" s="157">
        <v>0.05</v>
      </c>
      <c r="J195" s="157">
        <v>1</v>
      </c>
      <c r="K195" s="3869"/>
    </row>
    <row r="196" spans="1:12" ht="51">
      <c r="A196" s="154">
        <v>8</v>
      </c>
      <c r="B196" s="155" t="s">
        <v>1505</v>
      </c>
      <c r="C196" s="156">
        <v>10.96</v>
      </c>
      <c r="D196" s="3867"/>
      <c r="E196" s="146">
        <v>10.53</v>
      </c>
      <c r="F196" s="146">
        <v>0.43</v>
      </c>
      <c r="G196" s="156">
        <v>10.959999999999999</v>
      </c>
      <c r="H196" s="157"/>
      <c r="I196" s="157">
        <v>1</v>
      </c>
      <c r="J196" s="157">
        <v>1</v>
      </c>
      <c r="K196" s="3881"/>
    </row>
    <row r="197" spans="1:12" ht="15.75">
      <c r="A197" s="141"/>
      <c r="B197" s="142" t="s">
        <v>1490</v>
      </c>
      <c r="C197" s="152">
        <v>145.69000000000003</v>
      </c>
      <c r="D197" s="149"/>
      <c r="E197" s="152">
        <f>SUM(E189:E196)</f>
        <v>107.43</v>
      </c>
      <c r="F197" s="152">
        <v>29.63</v>
      </c>
      <c r="G197" s="152">
        <v>137.06</v>
      </c>
      <c r="H197" s="151"/>
      <c r="I197" s="151"/>
      <c r="J197" s="151"/>
      <c r="K197" s="150"/>
    </row>
    <row r="199" spans="1:12">
      <c r="A199" s="3870" t="s">
        <v>1628</v>
      </c>
      <c r="B199" s="3870"/>
      <c r="C199" s="3870"/>
      <c r="D199" s="3870"/>
      <c r="E199" s="3870"/>
      <c r="F199" s="3870"/>
      <c r="G199" s="3870"/>
      <c r="H199" s="3870"/>
      <c r="I199" s="3870"/>
      <c r="J199" s="3870"/>
      <c r="K199" s="3870"/>
      <c r="L199" s="3870"/>
    </row>
    <row r="200" spans="1:12">
      <c r="A200" s="3870"/>
      <c r="B200" s="3870"/>
      <c r="C200" s="3870"/>
      <c r="D200" s="3870"/>
      <c r="E200" s="3870"/>
      <c r="F200" s="3870"/>
      <c r="G200" s="3870"/>
      <c r="H200" s="3870"/>
      <c r="I200" s="3870"/>
      <c r="J200" s="3870"/>
      <c r="K200" s="3870"/>
      <c r="L200" s="3870"/>
    </row>
    <row r="201" spans="1:12" ht="18.75">
      <c r="A201" s="3860"/>
      <c r="B201" s="3860"/>
      <c r="C201" s="3860"/>
      <c r="D201" s="3860"/>
      <c r="E201" s="3860"/>
      <c r="F201" s="3860"/>
      <c r="G201" s="3860"/>
      <c r="H201" s="3860"/>
      <c r="I201" s="3860"/>
      <c r="J201" s="3860"/>
      <c r="K201" s="3860"/>
      <c r="L201" s="3860"/>
    </row>
    <row r="202" spans="1:12" ht="33" customHeight="1">
      <c r="A202" s="3861" t="s">
        <v>54</v>
      </c>
      <c r="B202" s="3861" t="s">
        <v>1492</v>
      </c>
      <c r="C202" s="3882" t="s">
        <v>1229</v>
      </c>
      <c r="D202" s="3861" t="s">
        <v>1230</v>
      </c>
      <c r="E202" s="3861" t="s">
        <v>1231</v>
      </c>
      <c r="F202" s="3862" t="s">
        <v>1493</v>
      </c>
      <c r="G202" s="3863"/>
      <c r="H202" s="3864"/>
      <c r="I202" s="3865" t="s">
        <v>1494</v>
      </c>
      <c r="J202" s="3865"/>
      <c r="K202" s="3865"/>
      <c r="L202" s="3861" t="s">
        <v>12</v>
      </c>
    </row>
    <row r="203" spans="1:12" ht="63.75">
      <c r="A203" s="3861"/>
      <c r="B203" s="3861"/>
      <c r="C203" s="3883"/>
      <c r="D203" s="3861"/>
      <c r="E203" s="3861"/>
      <c r="F203" s="144" t="s">
        <v>1495</v>
      </c>
      <c r="G203" s="144" t="s">
        <v>1235</v>
      </c>
      <c r="H203" s="144" t="s">
        <v>1496</v>
      </c>
      <c r="I203" s="144" t="s">
        <v>1237</v>
      </c>
      <c r="J203" s="144" t="s">
        <v>1238</v>
      </c>
      <c r="K203" s="144" t="s">
        <v>1239</v>
      </c>
      <c r="L203" s="3861"/>
    </row>
    <row r="204" spans="1:12">
      <c r="A204" s="153">
        <v>1</v>
      </c>
      <c r="B204" s="153">
        <v>2</v>
      </c>
      <c r="C204" s="153">
        <v>3</v>
      </c>
      <c r="D204" s="153">
        <v>4</v>
      </c>
      <c r="E204" s="153">
        <v>5</v>
      </c>
      <c r="F204" s="153">
        <v>6</v>
      </c>
      <c r="G204" s="153">
        <v>7</v>
      </c>
      <c r="H204" s="153">
        <v>8</v>
      </c>
      <c r="I204" s="153">
        <v>9</v>
      </c>
      <c r="J204" s="153">
        <v>10</v>
      </c>
      <c r="K204" s="153">
        <v>11</v>
      </c>
      <c r="L204" s="153">
        <v>12</v>
      </c>
    </row>
    <row r="205" spans="1:12" ht="38.25">
      <c r="A205" s="154">
        <v>1</v>
      </c>
      <c r="B205" s="155" t="s">
        <v>1629</v>
      </c>
      <c r="C205" s="163">
        <v>0.4</v>
      </c>
      <c r="D205" s="156">
        <v>6.13</v>
      </c>
      <c r="E205" s="3866" t="s">
        <v>1031</v>
      </c>
      <c r="F205" s="148">
        <v>6.13</v>
      </c>
      <c r="G205" s="164"/>
      <c r="H205" s="165">
        <v>6.13</v>
      </c>
      <c r="I205" s="166">
        <v>1</v>
      </c>
      <c r="J205" s="166"/>
      <c r="K205" s="166">
        <v>1</v>
      </c>
      <c r="L205" s="167"/>
    </row>
    <row r="206" spans="1:12" ht="38.25">
      <c r="A206" s="168">
        <v>2</v>
      </c>
      <c r="B206" s="169" t="s">
        <v>1630</v>
      </c>
      <c r="C206" s="163">
        <v>0.32</v>
      </c>
      <c r="D206" s="3872">
        <v>14.42</v>
      </c>
      <c r="E206" s="3867"/>
      <c r="F206" s="3876">
        <v>14.42</v>
      </c>
      <c r="G206" s="3877"/>
      <c r="H206" s="3879">
        <v>14.42</v>
      </c>
      <c r="I206" s="3874">
        <v>1</v>
      </c>
      <c r="J206" s="3874"/>
      <c r="K206" s="3874">
        <v>1</v>
      </c>
      <c r="L206" s="170"/>
    </row>
    <row r="207" spans="1:12">
      <c r="A207" s="154"/>
      <c r="B207" s="155" t="s">
        <v>1631</v>
      </c>
      <c r="C207" s="163" t="s">
        <v>1632</v>
      </c>
      <c r="D207" s="3873"/>
      <c r="E207" s="3867"/>
      <c r="F207" s="3875"/>
      <c r="G207" s="3878"/>
      <c r="H207" s="3880"/>
      <c r="I207" s="3875"/>
      <c r="J207" s="3875"/>
      <c r="K207" s="3875"/>
      <c r="L207" s="167"/>
    </row>
    <row r="208" spans="1:12" ht="38.25">
      <c r="A208" s="154">
        <v>3</v>
      </c>
      <c r="B208" s="155" t="s">
        <v>1633</v>
      </c>
      <c r="C208" s="163">
        <v>0.32</v>
      </c>
      <c r="D208" s="156">
        <v>8.3000000000000007</v>
      </c>
      <c r="E208" s="3867"/>
      <c r="F208" s="148">
        <v>8.3000000000000007</v>
      </c>
      <c r="G208" s="164"/>
      <c r="H208" s="165">
        <v>8.3000000000000007</v>
      </c>
      <c r="I208" s="171">
        <v>1</v>
      </c>
      <c r="J208" s="172"/>
      <c r="K208" s="172">
        <v>1</v>
      </c>
      <c r="L208" s="167"/>
    </row>
    <row r="209" spans="1:12" ht="38.25">
      <c r="A209" s="154">
        <v>4</v>
      </c>
      <c r="B209" s="155" t="s">
        <v>1634</v>
      </c>
      <c r="C209" s="163">
        <v>0.46</v>
      </c>
      <c r="D209" s="156">
        <v>14.54</v>
      </c>
      <c r="E209" s="3867"/>
      <c r="F209" s="148">
        <v>14.54</v>
      </c>
      <c r="G209" s="164"/>
      <c r="H209" s="148">
        <v>14.54</v>
      </c>
      <c r="I209" s="166">
        <v>1</v>
      </c>
      <c r="J209" s="166"/>
      <c r="K209" s="166">
        <v>1</v>
      </c>
      <c r="L209" s="167"/>
    </row>
    <row r="210" spans="1:12" ht="38.25">
      <c r="A210" s="154">
        <v>5</v>
      </c>
      <c r="B210" s="155" t="s">
        <v>1635</v>
      </c>
      <c r="C210" s="163">
        <v>0.75</v>
      </c>
      <c r="D210" s="156">
        <v>11.64</v>
      </c>
      <c r="E210" s="3867"/>
      <c r="F210" s="148">
        <v>11.64</v>
      </c>
      <c r="G210" s="164"/>
      <c r="H210" s="165">
        <v>11.64</v>
      </c>
      <c r="I210" s="166">
        <v>1</v>
      </c>
      <c r="J210" s="166"/>
      <c r="K210" s="166">
        <v>1</v>
      </c>
      <c r="L210" s="167"/>
    </row>
    <row r="211" spans="1:12" ht="38.25">
      <c r="A211" s="154">
        <v>6</v>
      </c>
      <c r="B211" s="155" t="s">
        <v>1636</v>
      </c>
      <c r="C211" s="163">
        <v>0.49</v>
      </c>
      <c r="D211" s="156">
        <v>8.3000000000000007</v>
      </c>
      <c r="E211" s="3867"/>
      <c r="F211" s="165">
        <v>8.3000000000000007</v>
      </c>
      <c r="G211" s="173"/>
      <c r="H211" s="173">
        <v>8.3000000000000007</v>
      </c>
      <c r="I211" s="174">
        <v>1</v>
      </c>
      <c r="J211" s="166"/>
      <c r="K211" s="166">
        <v>1</v>
      </c>
      <c r="L211" s="167"/>
    </row>
    <row r="212" spans="1:12" ht="38.25">
      <c r="A212" s="154">
        <v>7</v>
      </c>
      <c r="B212" s="155" t="s">
        <v>1637</v>
      </c>
      <c r="C212" s="163">
        <v>0.57999999999999996</v>
      </c>
      <c r="D212" s="156">
        <v>8.4</v>
      </c>
      <c r="E212" s="3867"/>
      <c r="F212" s="165">
        <v>8.4</v>
      </c>
      <c r="G212" s="165"/>
      <c r="H212" s="165">
        <v>8.4</v>
      </c>
      <c r="I212" s="174">
        <v>1</v>
      </c>
      <c r="J212" s="166"/>
      <c r="K212" s="166">
        <v>1</v>
      </c>
      <c r="L212" s="167"/>
    </row>
    <row r="213" spans="1:12" ht="38.25">
      <c r="A213" s="154">
        <v>8</v>
      </c>
      <c r="B213" s="155" t="s">
        <v>1638</v>
      </c>
      <c r="C213" s="163">
        <v>0.24</v>
      </c>
      <c r="D213" s="156">
        <v>3.15</v>
      </c>
      <c r="E213" s="3867"/>
      <c r="F213" s="148">
        <v>3.15</v>
      </c>
      <c r="G213" s="165"/>
      <c r="H213" s="165">
        <v>3.15</v>
      </c>
      <c r="I213" s="166">
        <v>1</v>
      </c>
      <c r="J213" s="166"/>
      <c r="K213" s="166">
        <v>1</v>
      </c>
      <c r="L213" s="167"/>
    </row>
    <row r="214" spans="1:12" ht="38.25">
      <c r="A214" s="154">
        <v>9</v>
      </c>
      <c r="B214" s="155" t="s">
        <v>1639</v>
      </c>
      <c r="C214" s="163">
        <v>0.12</v>
      </c>
      <c r="D214" s="156">
        <v>1.87</v>
      </c>
      <c r="E214" s="3867"/>
      <c r="F214" s="148">
        <v>1.87</v>
      </c>
      <c r="G214" s="165"/>
      <c r="H214" s="165">
        <v>1.87</v>
      </c>
      <c r="I214" s="166">
        <v>1</v>
      </c>
      <c r="J214" s="166"/>
      <c r="K214" s="166">
        <v>1</v>
      </c>
      <c r="L214" s="167"/>
    </row>
    <row r="215" spans="1:12" ht="38.25">
      <c r="A215" s="154">
        <v>10</v>
      </c>
      <c r="B215" s="155" t="s">
        <v>1640</v>
      </c>
      <c r="C215" s="163">
        <v>0.17</v>
      </c>
      <c r="D215" s="156">
        <v>2.8</v>
      </c>
      <c r="E215" s="3867"/>
      <c r="F215" s="165">
        <v>2.8</v>
      </c>
      <c r="G215" s="165"/>
      <c r="H215" s="165">
        <v>2.8</v>
      </c>
      <c r="I215" s="166">
        <v>1</v>
      </c>
      <c r="J215" s="166"/>
      <c r="K215" s="166">
        <v>1</v>
      </c>
      <c r="L215" s="167"/>
    </row>
    <row r="216" spans="1:12" ht="51">
      <c r="A216" s="154">
        <v>11</v>
      </c>
      <c r="B216" s="155" t="s">
        <v>1641</v>
      </c>
      <c r="C216" s="163">
        <v>0.17</v>
      </c>
      <c r="D216" s="156">
        <v>5.29</v>
      </c>
      <c r="E216" s="3867"/>
      <c r="F216" s="148">
        <v>5.29</v>
      </c>
      <c r="G216" s="165"/>
      <c r="H216" s="165">
        <v>5.29</v>
      </c>
      <c r="I216" s="166">
        <v>1</v>
      </c>
      <c r="J216" s="166"/>
      <c r="K216" s="166">
        <v>1</v>
      </c>
      <c r="L216" s="167"/>
    </row>
    <row r="217" spans="1:12" ht="51">
      <c r="A217" s="154">
        <v>12</v>
      </c>
      <c r="B217" s="155" t="s">
        <v>1642</v>
      </c>
      <c r="C217" s="163">
        <v>9</v>
      </c>
      <c r="D217" s="156">
        <v>5</v>
      </c>
      <c r="E217" s="3867"/>
      <c r="F217" s="165">
        <v>5</v>
      </c>
      <c r="G217" s="165"/>
      <c r="H217" s="165">
        <v>5</v>
      </c>
      <c r="I217" s="166">
        <v>1</v>
      </c>
      <c r="J217" s="166"/>
      <c r="K217" s="166">
        <v>1</v>
      </c>
      <c r="L217" s="167"/>
    </row>
    <row r="218" spans="1:12" ht="51">
      <c r="A218" s="154">
        <v>13</v>
      </c>
      <c r="B218" s="175" t="s">
        <v>1643</v>
      </c>
      <c r="C218" s="163">
        <v>0.2</v>
      </c>
      <c r="D218" s="176">
        <v>2.5</v>
      </c>
      <c r="E218" s="3871"/>
      <c r="F218" s="177">
        <v>2.5</v>
      </c>
      <c r="G218" s="177"/>
      <c r="H218" s="177">
        <v>2.5</v>
      </c>
      <c r="I218" s="174">
        <v>1</v>
      </c>
      <c r="J218" s="178"/>
      <c r="K218" s="178">
        <v>1</v>
      </c>
      <c r="L218" s="179"/>
    </row>
    <row r="219" spans="1:12" ht="15.75">
      <c r="A219" s="141"/>
      <c r="B219" s="142" t="s">
        <v>1490</v>
      </c>
      <c r="C219" s="141"/>
      <c r="D219" s="152">
        <v>92.340000000000018</v>
      </c>
      <c r="E219" s="149"/>
      <c r="F219" s="152">
        <v>92.340000000000018</v>
      </c>
      <c r="G219" s="152">
        <v>0</v>
      </c>
      <c r="H219" s="152">
        <v>92.340000000000018</v>
      </c>
      <c r="I219" s="151"/>
      <c r="J219" s="151"/>
      <c r="K219" s="151"/>
      <c r="L219" s="150"/>
    </row>
    <row r="222" spans="1:12">
      <c r="A222" s="3870" t="s">
        <v>1644</v>
      </c>
      <c r="B222" s="3870"/>
      <c r="C222" s="3870"/>
      <c r="D222" s="3870"/>
      <c r="E222" s="3870"/>
      <c r="F222" s="3870"/>
      <c r="G222" s="3870"/>
      <c r="H222" s="3870"/>
      <c r="I222" s="3870"/>
      <c r="J222" s="3870"/>
      <c r="K222" s="3870"/>
    </row>
    <row r="223" spans="1:12">
      <c r="A223" s="3870"/>
      <c r="B223" s="3870"/>
      <c r="C223" s="3870"/>
      <c r="D223" s="3870"/>
      <c r="E223" s="3870"/>
      <c r="F223" s="3870"/>
      <c r="G223" s="3870"/>
      <c r="H223" s="3870"/>
      <c r="I223" s="3870"/>
      <c r="J223" s="3870"/>
      <c r="K223" s="3870"/>
    </row>
    <row r="224" spans="1:12" ht="18.75">
      <c r="A224" s="3860"/>
      <c r="B224" s="3860"/>
      <c r="C224" s="3860"/>
      <c r="D224" s="3860"/>
      <c r="E224" s="3860"/>
      <c r="F224" s="3860"/>
      <c r="G224" s="3860"/>
      <c r="H224" s="3860"/>
      <c r="I224" s="3860"/>
      <c r="J224" s="3860"/>
      <c r="K224" s="3860"/>
    </row>
    <row r="225" spans="1:11" ht="35.25" customHeight="1">
      <c r="A225" s="3861" t="s">
        <v>54</v>
      </c>
      <c r="B225" s="3861" t="s">
        <v>1492</v>
      </c>
      <c r="C225" s="3861" t="s">
        <v>1230</v>
      </c>
      <c r="D225" s="3861" t="s">
        <v>1231</v>
      </c>
      <c r="E225" s="3862" t="s">
        <v>1493</v>
      </c>
      <c r="F225" s="3863"/>
      <c r="G225" s="3864"/>
      <c r="H225" s="3865" t="s">
        <v>1494</v>
      </c>
      <c r="I225" s="3865"/>
      <c r="J225" s="3865"/>
      <c r="K225" s="3861" t="s">
        <v>12</v>
      </c>
    </row>
    <row r="226" spans="1:11" ht="69.75" customHeight="1">
      <c r="A226" s="3861"/>
      <c r="B226" s="3861"/>
      <c r="C226" s="3861"/>
      <c r="D226" s="3861"/>
      <c r="E226" s="144" t="s">
        <v>1495</v>
      </c>
      <c r="F226" s="144" t="s">
        <v>1235</v>
      </c>
      <c r="G226" s="144" t="s">
        <v>1496</v>
      </c>
      <c r="H226" s="144" t="s">
        <v>1237</v>
      </c>
      <c r="I226" s="144" t="s">
        <v>1238</v>
      </c>
      <c r="J226" s="144" t="s">
        <v>1239</v>
      </c>
      <c r="K226" s="3861"/>
    </row>
    <row r="227" spans="1:11">
      <c r="A227" s="153">
        <v>1</v>
      </c>
      <c r="B227" s="153">
        <v>2</v>
      </c>
      <c r="C227" s="153">
        <v>4</v>
      </c>
      <c r="D227" s="153">
        <v>5</v>
      </c>
      <c r="E227" s="153">
        <v>6</v>
      </c>
      <c r="F227" s="153">
        <v>7</v>
      </c>
      <c r="G227" s="153">
        <v>8</v>
      </c>
      <c r="H227" s="153">
        <v>9</v>
      </c>
      <c r="I227" s="153">
        <v>10</v>
      </c>
      <c r="J227" s="153">
        <v>11</v>
      </c>
      <c r="K227" s="153">
        <v>12</v>
      </c>
    </row>
    <row r="228" spans="1:11" ht="32.25">
      <c r="A228" s="154">
        <v>1</v>
      </c>
      <c r="B228" s="155" t="s">
        <v>1645</v>
      </c>
      <c r="C228" s="156">
        <v>5</v>
      </c>
      <c r="D228" s="145" t="s">
        <v>1646</v>
      </c>
      <c r="E228" s="148"/>
      <c r="F228" s="164">
        <v>5</v>
      </c>
      <c r="G228" s="165">
        <v>5</v>
      </c>
      <c r="H228" s="166"/>
      <c r="I228" s="166">
        <v>1</v>
      </c>
      <c r="J228" s="166">
        <v>1</v>
      </c>
      <c r="K228" s="167"/>
    </row>
    <row r="229" spans="1:11" ht="15.75">
      <c r="A229" s="141"/>
      <c r="B229" s="142" t="s">
        <v>1490</v>
      </c>
      <c r="C229" s="152">
        <v>5</v>
      </c>
      <c r="D229" s="149"/>
      <c r="E229" s="152">
        <v>0</v>
      </c>
      <c r="F229" s="152">
        <v>5</v>
      </c>
      <c r="G229" s="152">
        <v>5</v>
      </c>
      <c r="H229" s="151"/>
      <c r="I229" s="151"/>
      <c r="J229" s="151"/>
      <c r="K229" s="150"/>
    </row>
    <row r="231" spans="1:11">
      <c r="A231" s="3870" t="s">
        <v>1647</v>
      </c>
      <c r="B231" s="3870"/>
      <c r="C231" s="3870"/>
      <c r="D231" s="3870"/>
      <c r="E231" s="3870"/>
      <c r="F231" s="3870"/>
      <c r="G231" s="3870"/>
      <c r="H231" s="3870"/>
      <c r="I231" s="3870"/>
      <c r="J231" s="3870"/>
      <c r="K231" s="3870"/>
    </row>
    <row r="232" spans="1:11" ht="19.5" customHeight="1">
      <c r="A232" s="3870"/>
      <c r="B232" s="3870"/>
      <c r="C232" s="3870"/>
      <c r="D232" s="3870"/>
      <c r="E232" s="3870"/>
      <c r="F232" s="3870"/>
      <c r="G232" s="3870"/>
      <c r="H232" s="3870"/>
      <c r="I232" s="3870"/>
      <c r="J232" s="3870"/>
      <c r="K232" s="3870"/>
    </row>
    <row r="233" spans="1:11" ht="18.75">
      <c r="A233" s="3860"/>
      <c r="B233" s="3860"/>
      <c r="C233" s="3860"/>
      <c r="D233" s="3860"/>
      <c r="E233" s="3860"/>
      <c r="F233" s="3860"/>
      <c r="G233" s="3860"/>
      <c r="H233" s="3860"/>
      <c r="I233" s="3860"/>
      <c r="J233" s="3860"/>
      <c r="K233" s="3860"/>
    </row>
    <row r="234" spans="1:11" ht="30.75" customHeight="1">
      <c r="A234" s="3861" t="s">
        <v>54</v>
      </c>
      <c r="B234" s="3861" t="s">
        <v>1492</v>
      </c>
      <c r="C234" s="3861" t="s">
        <v>1230</v>
      </c>
      <c r="D234" s="3861" t="s">
        <v>1231</v>
      </c>
      <c r="E234" s="3862" t="s">
        <v>1493</v>
      </c>
      <c r="F234" s="3863"/>
      <c r="G234" s="3864"/>
      <c r="H234" s="3865" t="s">
        <v>1494</v>
      </c>
      <c r="I234" s="3865"/>
      <c r="J234" s="3865"/>
      <c r="K234" s="3861" t="s">
        <v>12</v>
      </c>
    </row>
    <row r="235" spans="1:11" ht="71.25" customHeight="1">
      <c r="A235" s="3861"/>
      <c r="B235" s="3861"/>
      <c r="C235" s="3861"/>
      <c r="D235" s="3861"/>
      <c r="E235" s="144" t="s">
        <v>1495</v>
      </c>
      <c r="F235" s="144" t="s">
        <v>1235</v>
      </c>
      <c r="G235" s="144" t="s">
        <v>1496</v>
      </c>
      <c r="H235" s="144" t="s">
        <v>1237</v>
      </c>
      <c r="I235" s="144" t="s">
        <v>1238</v>
      </c>
      <c r="J235" s="144" t="s">
        <v>1239</v>
      </c>
      <c r="K235" s="3861"/>
    </row>
    <row r="236" spans="1:11">
      <c r="A236" s="153">
        <v>1</v>
      </c>
      <c r="B236" s="153">
        <v>2</v>
      </c>
      <c r="C236" s="153">
        <v>3</v>
      </c>
      <c r="D236" s="153">
        <v>4</v>
      </c>
      <c r="E236" s="153">
        <v>5</v>
      </c>
      <c r="F236" s="153">
        <v>6</v>
      </c>
      <c r="G236" s="153">
        <v>7</v>
      </c>
      <c r="H236" s="153">
        <v>8</v>
      </c>
      <c r="I236" s="153">
        <v>9</v>
      </c>
      <c r="J236" s="153">
        <v>10</v>
      </c>
      <c r="K236" s="153">
        <v>10</v>
      </c>
    </row>
    <row r="237" spans="1:11" ht="38.25">
      <c r="A237" s="154">
        <v>1</v>
      </c>
      <c r="B237" s="155" t="s">
        <v>1648</v>
      </c>
      <c r="C237" s="156">
        <v>53.67</v>
      </c>
      <c r="D237" s="3866" t="s">
        <v>601</v>
      </c>
      <c r="E237" s="146"/>
      <c r="F237" s="7">
        <v>32.270000000000003</v>
      </c>
      <c r="G237" s="7">
        <v>32.270000000000003</v>
      </c>
      <c r="H237" s="7" t="s">
        <v>347</v>
      </c>
      <c r="I237" s="174">
        <v>0.59</v>
      </c>
      <c r="J237" s="174">
        <v>0.59</v>
      </c>
      <c r="K237" s="3868"/>
    </row>
    <row r="238" spans="1:11" ht="38.25">
      <c r="A238" s="90">
        <v>2</v>
      </c>
      <c r="B238" s="89" t="s">
        <v>1649</v>
      </c>
      <c r="C238" s="160">
        <v>7.77</v>
      </c>
      <c r="D238" s="3867"/>
      <c r="E238" s="158">
        <v>7.38</v>
      </c>
      <c r="F238" s="11">
        <v>0.39</v>
      </c>
      <c r="G238" s="7">
        <v>7.77</v>
      </c>
      <c r="H238" s="159"/>
      <c r="I238" s="159">
        <v>1</v>
      </c>
      <c r="J238" s="159">
        <v>1</v>
      </c>
      <c r="K238" s="3869"/>
    </row>
    <row r="239" spans="1:11" ht="51">
      <c r="A239" s="90">
        <v>3</v>
      </c>
      <c r="B239" s="89" t="s">
        <v>1650</v>
      </c>
      <c r="C239" s="160">
        <v>16.73</v>
      </c>
      <c r="D239" s="3867"/>
      <c r="E239" s="158"/>
      <c r="F239" s="7">
        <v>0.95</v>
      </c>
      <c r="G239" s="7">
        <v>0.95</v>
      </c>
      <c r="H239" s="13">
        <v>0.1</v>
      </c>
      <c r="I239" s="161">
        <v>0.65</v>
      </c>
      <c r="J239" s="161">
        <v>0.75</v>
      </c>
      <c r="K239" s="3869"/>
    </row>
    <row r="240" spans="1:11" ht="15.75">
      <c r="A240" s="141"/>
      <c r="B240" s="142" t="s">
        <v>1490</v>
      </c>
      <c r="C240" s="152">
        <v>78.17</v>
      </c>
      <c r="D240" s="149"/>
      <c r="E240" s="152"/>
      <c r="F240" s="152">
        <v>33.610000000000007</v>
      </c>
      <c r="G240" s="152"/>
      <c r="H240" s="151"/>
      <c r="I240" s="151"/>
      <c r="J240" s="151"/>
      <c r="K240" s="150"/>
    </row>
    <row r="242" spans="1:14" ht="21">
      <c r="A242" s="3859" t="s">
        <v>1513</v>
      </c>
      <c r="B242" s="3859"/>
      <c r="C242" s="3859"/>
      <c r="D242" s="3859"/>
      <c r="E242" s="3859"/>
      <c r="F242" s="3859"/>
      <c r="G242" s="3859"/>
      <c r="H242" s="3859"/>
      <c r="I242" s="3859"/>
      <c r="J242" s="3859"/>
      <c r="K242" s="3859"/>
      <c r="L242" s="3859"/>
      <c r="M242" s="3859"/>
      <c r="N242" s="3859"/>
    </row>
    <row r="243" spans="1:14">
      <c r="A243" s="180" t="s">
        <v>1506</v>
      </c>
      <c r="B243" s="180"/>
      <c r="C243" s="180" t="s">
        <v>1507</v>
      </c>
      <c r="D243" s="180"/>
      <c r="E243" s="180"/>
      <c r="F243" s="180"/>
      <c r="G243" s="180"/>
      <c r="H243" s="180"/>
      <c r="I243" s="180"/>
      <c r="J243" s="180"/>
      <c r="K243" s="180"/>
      <c r="L243" s="180"/>
      <c r="M243" s="180"/>
      <c r="N243" s="180"/>
    </row>
    <row r="244" spans="1:14">
      <c r="A244" s="180" t="s">
        <v>1508</v>
      </c>
      <c r="B244" s="180"/>
      <c r="C244" s="180" t="s">
        <v>137</v>
      </c>
      <c r="D244" s="180"/>
      <c r="E244" s="180"/>
      <c r="F244" s="180"/>
      <c r="G244" s="180"/>
      <c r="H244" s="180"/>
      <c r="I244" s="180"/>
      <c r="J244" s="180"/>
      <c r="K244" s="180"/>
      <c r="L244" s="180"/>
      <c r="M244" s="180"/>
      <c r="N244" s="180"/>
    </row>
    <row r="245" spans="1:14">
      <c r="A245" s="180" t="s">
        <v>1509</v>
      </c>
      <c r="B245" s="180"/>
      <c r="C245" s="180" t="s">
        <v>1510</v>
      </c>
      <c r="D245" s="180"/>
      <c r="E245" s="180"/>
      <c r="F245" s="180"/>
      <c r="G245" s="180"/>
      <c r="H245" s="180"/>
      <c r="I245" s="180"/>
      <c r="J245" s="180"/>
      <c r="K245" s="180"/>
      <c r="L245" s="180"/>
      <c r="M245" s="180"/>
      <c r="N245" s="180"/>
    </row>
    <row r="246" spans="1:14" ht="45" customHeight="1">
      <c r="A246" s="3410" t="s">
        <v>243</v>
      </c>
      <c r="B246" s="3410" t="s">
        <v>4</v>
      </c>
      <c r="C246" s="3410" t="s">
        <v>5</v>
      </c>
      <c r="D246" s="3410" t="s">
        <v>1511</v>
      </c>
      <c r="E246" s="3410" t="s">
        <v>7</v>
      </c>
      <c r="F246" s="3410" t="s">
        <v>113</v>
      </c>
      <c r="G246" s="3410" t="s">
        <v>114</v>
      </c>
      <c r="H246" s="3410"/>
      <c r="I246" s="3410" t="s">
        <v>1039</v>
      </c>
      <c r="J246" s="3410"/>
      <c r="K246" s="3410" t="s">
        <v>115</v>
      </c>
      <c r="L246" s="3410"/>
      <c r="M246" s="3410" t="s">
        <v>12</v>
      </c>
      <c r="N246" s="3857" t="s">
        <v>13</v>
      </c>
    </row>
    <row r="247" spans="1:14">
      <c r="A247" s="3410"/>
      <c r="B247" s="3410"/>
      <c r="C247" s="3410"/>
      <c r="D247" s="3410"/>
      <c r="E247" s="3410"/>
      <c r="F247" s="3410"/>
      <c r="G247" s="8" t="s">
        <v>14</v>
      </c>
      <c r="H247" s="8" t="s">
        <v>15</v>
      </c>
      <c r="I247" s="8" t="s">
        <v>14</v>
      </c>
      <c r="J247" s="8" t="s">
        <v>15</v>
      </c>
      <c r="K247" s="8" t="s">
        <v>14</v>
      </c>
      <c r="L247" s="8" t="s">
        <v>15</v>
      </c>
      <c r="M247" s="3410"/>
      <c r="N247" s="3858"/>
    </row>
    <row r="248" spans="1:14">
      <c r="A248" s="8">
        <v>1</v>
      </c>
      <c r="B248" s="8">
        <v>2</v>
      </c>
      <c r="C248" s="8">
        <v>3</v>
      </c>
      <c r="D248" s="8">
        <v>4</v>
      </c>
      <c r="E248" s="8">
        <v>5</v>
      </c>
      <c r="F248" s="8">
        <v>6</v>
      </c>
      <c r="G248" s="8">
        <v>7</v>
      </c>
      <c r="H248" s="8">
        <v>8</v>
      </c>
      <c r="I248" s="8">
        <v>9</v>
      </c>
      <c r="J248" s="8">
        <v>10</v>
      </c>
      <c r="K248" s="8">
        <v>11</v>
      </c>
      <c r="L248" s="8">
        <v>12</v>
      </c>
      <c r="M248" s="8">
        <v>13</v>
      </c>
      <c r="N248" s="8">
        <v>14</v>
      </c>
    </row>
    <row r="249" spans="1:14" ht="60">
      <c r="A249" s="7">
        <v>1</v>
      </c>
      <c r="B249" s="32" t="s">
        <v>1512</v>
      </c>
      <c r="C249" s="108"/>
      <c r="D249" s="11">
        <v>289.39999999999998</v>
      </c>
      <c r="E249" s="7" t="s">
        <v>773</v>
      </c>
      <c r="F249" s="7" t="s">
        <v>774</v>
      </c>
      <c r="G249" s="24">
        <v>0.98</v>
      </c>
      <c r="H249" s="7">
        <v>248.73</v>
      </c>
      <c r="I249" s="24"/>
      <c r="J249" s="11">
        <v>28.22</v>
      </c>
      <c r="K249" s="24">
        <v>0.98</v>
      </c>
      <c r="L249" s="11">
        <v>276.95</v>
      </c>
      <c r="M249" s="10" t="s">
        <v>21</v>
      </c>
      <c r="N249" s="10" t="s">
        <v>33</v>
      </c>
    </row>
  </sheetData>
  <mergeCells count="163">
    <mergeCell ref="K103:K104"/>
    <mergeCell ref="B106:K106"/>
    <mergeCell ref="D107:D115"/>
    <mergeCell ref="A77:A78"/>
    <mergeCell ref="B77:B78"/>
    <mergeCell ref="C77:C78"/>
    <mergeCell ref="E77:E78"/>
    <mergeCell ref="F77:F78"/>
    <mergeCell ref="G77:H77"/>
    <mergeCell ref="I77:J77"/>
    <mergeCell ref="K77:L77"/>
    <mergeCell ref="D77:D78"/>
    <mergeCell ref="D93:D96"/>
    <mergeCell ref="D98:D101"/>
    <mergeCell ref="A103:A104"/>
    <mergeCell ref="B103:B104"/>
    <mergeCell ref="C103:C104"/>
    <mergeCell ref="D103:D104"/>
    <mergeCell ref="E103:G103"/>
    <mergeCell ref="H103:J103"/>
    <mergeCell ref="E89:G89"/>
    <mergeCell ref="H89:J89"/>
    <mergeCell ref="K89:K90"/>
    <mergeCell ref="B92:K92"/>
    <mergeCell ref="A89:A90"/>
    <mergeCell ref="B89:B90"/>
    <mergeCell ref="C89:C90"/>
    <mergeCell ref="D89:D90"/>
    <mergeCell ref="A183:K184"/>
    <mergeCell ref="A185:K185"/>
    <mergeCell ref="A186:A187"/>
    <mergeCell ref="A175:N175"/>
    <mergeCell ref="F178:F179"/>
    <mergeCell ref="C178:C179"/>
    <mergeCell ref="D178:D179"/>
    <mergeCell ref="E178:E179"/>
    <mergeCell ref="M178:M179"/>
    <mergeCell ref="N178:N179"/>
    <mergeCell ref="G178:H178"/>
    <mergeCell ref="I178:J178"/>
    <mergeCell ref="K178:L178"/>
    <mergeCell ref="A178:A179"/>
    <mergeCell ref="B178:B179"/>
    <mergeCell ref="B186:B187"/>
    <mergeCell ref="C186:C187"/>
    <mergeCell ref="D186:D187"/>
    <mergeCell ref="E186:G186"/>
    <mergeCell ref="H186:J186"/>
    <mergeCell ref="K186:K187"/>
    <mergeCell ref="K189:K196"/>
    <mergeCell ref="A199:L200"/>
    <mergeCell ref="A201:L201"/>
    <mergeCell ref="D189:D196"/>
    <mergeCell ref="A202:A203"/>
    <mergeCell ref="B202:B203"/>
    <mergeCell ref="C202:C203"/>
    <mergeCell ref="D202:D203"/>
    <mergeCell ref="E202:E203"/>
    <mergeCell ref="F202:H202"/>
    <mergeCell ref="I202:K202"/>
    <mergeCell ref="L202:L203"/>
    <mergeCell ref="A222:K223"/>
    <mergeCell ref="E205:E218"/>
    <mergeCell ref="D206:D207"/>
    <mergeCell ref="J206:J207"/>
    <mergeCell ref="K206:K207"/>
    <mergeCell ref="F206:F207"/>
    <mergeCell ref="G206:G207"/>
    <mergeCell ref="H206:H207"/>
    <mergeCell ref="I206:I207"/>
    <mergeCell ref="A224:K224"/>
    <mergeCell ref="A225:A226"/>
    <mergeCell ref="B225:B226"/>
    <mergeCell ref="C225:C226"/>
    <mergeCell ref="D225:D226"/>
    <mergeCell ref="E225:G225"/>
    <mergeCell ref="H225:J225"/>
    <mergeCell ref="K225:K226"/>
    <mergeCell ref="D237:D239"/>
    <mergeCell ref="K237:K239"/>
    <mergeCell ref="A231:K232"/>
    <mergeCell ref="A233:K233"/>
    <mergeCell ref="A234:A235"/>
    <mergeCell ref="B234:B235"/>
    <mergeCell ref="C234:C235"/>
    <mergeCell ref="D234:D235"/>
    <mergeCell ref="E234:G234"/>
    <mergeCell ref="H234:J234"/>
    <mergeCell ref="K234:K235"/>
    <mergeCell ref="M246:M247"/>
    <mergeCell ref="N246:N247"/>
    <mergeCell ref="A242:N242"/>
    <mergeCell ref="G246:H246"/>
    <mergeCell ref="I246:J246"/>
    <mergeCell ref="K246:L246"/>
    <mergeCell ref="A246:A247"/>
    <mergeCell ref="B246:B247"/>
    <mergeCell ref="C246:C247"/>
    <mergeCell ref="D246:D247"/>
    <mergeCell ref="E246:E247"/>
    <mergeCell ref="F246:F247"/>
    <mergeCell ref="K13:K27"/>
    <mergeCell ref="M13:M27"/>
    <mergeCell ref="A2:P2"/>
    <mergeCell ref="A10:A11"/>
    <mergeCell ref="B10:B11"/>
    <mergeCell ref="C10:C11"/>
    <mergeCell ref="D10:D11"/>
    <mergeCell ref="E10:E11"/>
    <mergeCell ref="F10:G10"/>
    <mergeCell ref="H10:I10"/>
    <mergeCell ref="J10:K10"/>
    <mergeCell ref="L10:M10"/>
    <mergeCell ref="N10:O10"/>
    <mergeCell ref="P10:P11"/>
    <mergeCell ref="O45:O61"/>
    <mergeCell ref="P45:P67"/>
    <mergeCell ref="E45:E63"/>
    <mergeCell ref="G45:G61"/>
    <mergeCell ref="I45:I61"/>
    <mergeCell ref="K45:K61"/>
    <mergeCell ref="M45:M61"/>
    <mergeCell ref="O13:O27"/>
    <mergeCell ref="P13:P29"/>
    <mergeCell ref="A34:P34"/>
    <mergeCell ref="A42:A43"/>
    <mergeCell ref="B42:B43"/>
    <mergeCell ref="C42:C43"/>
    <mergeCell ref="D42:D43"/>
    <mergeCell ref="E42:E43"/>
    <mergeCell ref="F42:G42"/>
    <mergeCell ref="H42:I42"/>
    <mergeCell ref="J42:K42"/>
    <mergeCell ref="L42:M42"/>
    <mergeCell ref="N42:O42"/>
    <mergeCell ref="P42:P43"/>
    <mergeCell ref="E13:E27"/>
    <mergeCell ref="G13:G27"/>
    <mergeCell ref="I13:I27"/>
    <mergeCell ref="K71:L71"/>
    <mergeCell ref="M71:M72"/>
    <mergeCell ref="F71:F72"/>
    <mergeCell ref="G71:H71"/>
    <mergeCell ref="I71:J71"/>
    <mergeCell ref="N71:N72"/>
    <mergeCell ref="A84:A85"/>
    <mergeCell ref="B84:B85"/>
    <mergeCell ref="C84:C85"/>
    <mergeCell ref="D84:D85"/>
    <mergeCell ref="E84:E85"/>
    <mergeCell ref="F84:F85"/>
    <mergeCell ref="G84:H84"/>
    <mergeCell ref="I84:J84"/>
    <mergeCell ref="K84:L84"/>
    <mergeCell ref="M84:M85"/>
    <mergeCell ref="N84:N85"/>
    <mergeCell ref="A71:A72"/>
    <mergeCell ref="B71:B72"/>
    <mergeCell ref="C71:C72"/>
    <mergeCell ref="D71:D72"/>
    <mergeCell ref="E71:E72"/>
    <mergeCell ref="M77:M78"/>
    <mergeCell ref="N77:N78"/>
  </mergeCells>
  <phoneticPr fontId="119" type="noConversion"/>
  <pageMargins left="0.51181102362204722" right="0.15748031496062992" top="0.35433070866141736" bottom="0.23622047244094491" header="0.31496062992125984" footer="0.31496062992125984"/>
  <pageSetup paperSize="5" orientation="landscape" r:id="rId1"/>
  <rowBreaks count="6" manualBreakCount="6">
    <brk id="22" max="16383" man="1"/>
    <brk id="33" max="16383" man="1"/>
    <brk id="55" max="16383" man="1"/>
    <brk id="139" max="16383" man="1"/>
    <brk id="182" max="16383" man="1"/>
    <brk id="240"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37"/>
  <sheetViews>
    <sheetView zoomScale="96" zoomScaleNormal="96" workbookViewId="0">
      <selection activeCell="F8" sqref="F8"/>
    </sheetView>
  </sheetViews>
  <sheetFormatPr defaultRowHeight="15"/>
  <cols>
    <col min="1" max="1" width="6.28515625" customWidth="1"/>
    <col min="2" max="2" width="34.140625" customWidth="1"/>
    <col min="5" max="5" width="11.85546875" customWidth="1"/>
    <col min="6" max="6" width="12.5703125" customWidth="1"/>
    <col min="13" max="13" width="13.85546875" style="21" customWidth="1"/>
    <col min="14" max="14" width="12.42578125" customWidth="1"/>
  </cols>
  <sheetData>
    <row r="1" spans="1:18" ht="47.25" customHeight="1">
      <c r="A1" s="3889" t="s">
        <v>2835</v>
      </c>
      <c r="B1" s="3889"/>
      <c r="C1" s="3889"/>
      <c r="D1" s="3889"/>
      <c r="E1" s="3889"/>
      <c r="F1" s="3889"/>
      <c r="G1" s="3889"/>
      <c r="H1" s="3889"/>
      <c r="I1" s="3889"/>
      <c r="J1" s="3889"/>
      <c r="K1" s="3889"/>
      <c r="L1" s="3889"/>
      <c r="M1" s="3889"/>
      <c r="N1" s="3889"/>
    </row>
    <row r="2" spans="1:18" ht="57.75" customHeight="1">
      <c r="A2" s="3888" t="s">
        <v>249</v>
      </c>
      <c r="B2" s="3888" t="s">
        <v>185</v>
      </c>
      <c r="C2" s="3888" t="s">
        <v>5</v>
      </c>
      <c r="D2" s="3888" t="s">
        <v>208</v>
      </c>
      <c r="E2" s="3888" t="s">
        <v>7</v>
      </c>
      <c r="F2" s="3888" t="s">
        <v>250</v>
      </c>
      <c r="G2" s="3888" t="s">
        <v>251</v>
      </c>
      <c r="H2" s="3888"/>
      <c r="I2" s="3888" t="s">
        <v>10</v>
      </c>
      <c r="J2" s="3888"/>
      <c r="K2" s="3888" t="s">
        <v>11</v>
      </c>
      <c r="L2" s="3888"/>
      <c r="M2" s="3888" t="s">
        <v>12</v>
      </c>
      <c r="N2" s="3888" t="s">
        <v>59</v>
      </c>
    </row>
    <row r="3" spans="1:18" ht="15.75">
      <c r="A3" s="3888"/>
      <c r="B3" s="3888"/>
      <c r="C3" s="3888"/>
      <c r="D3" s="3888"/>
      <c r="E3" s="3888"/>
      <c r="F3" s="3888"/>
      <c r="G3" s="843" t="s">
        <v>28</v>
      </c>
      <c r="H3" s="843" t="s">
        <v>15</v>
      </c>
      <c r="I3" s="843" t="s">
        <v>28</v>
      </c>
      <c r="J3" s="843" t="s">
        <v>15</v>
      </c>
      <c r="K3" s="843" t="s">
        <v>28</v>
      </c>
      <c r="L3" s="843" t="s">
        <v>15</v>
      </c>
      <c r="M3" s="3888"/>
      <c r="N3" s="3888"/>
    </row>
    <row r="4" spans="1:18" ht="15.75">
      <c r="A4" s="933">
        <v>1</v>
      </c>
      <c r="B4" s="933">
        <v>2</v>
      </c>
      <c r="C4" s="933">
        <v>3</v>
      </c>
      <c r="D4" s="933">
        <v>4</v>
      </c>
      <c r="E4" s="933">
        <v>5</v>
      </c>
      <c r="F4" s="933">
        <v>6</v>
      </c>
      <c r="G4" s="933">
        <v>7</v>
      </c>
      <c r="H4" s="933">
        <v>8</v>
      </c>
      <c r="I4" s="933">
        <v>9</v>
      </c>
      <c r="J4" s="933">
        <v>10</v>
      </c>
      <c r="K4" s="933">
        <v>11</v>
      </c>
      <c r="L4" s="933">
        <v>12</v>
      </c>
      <c r="M4" s="933">
        <v>13</v>
      </c>
      <c r="N4" s="933">
        <v>14</v>
      </c>
    </row>
    <row r="5" spans="1:18" ht="15.75">
      <c r="A5" s="932"/>
      <c r="B5" s="843" t="s">
        <v>137</v>
      </c>
      <c r="C5" s="932"/>
      <c r="D5" s="932"/>
      <c r="E5" s="932"/>
      <c r="F5" s="932"/>
      <c r="G5" s="932"/>
      <c r="H5" s="932"/>
      <c r="I5" s="932"/>
      <c r="J5" s="932"/>
      <c r="K5" s="932"/>
      <c r="L5" s="932"/>
      <c r="M5" s="932"/>
      <c r="N5" s="932"/>
    </row>
    <row r="6" spans="1:18" ht="15.75">
      <c r="A6" s="932"/>
      <c r="B6" s="931" t="s">
        <v>1899</v>
      </c>
      <c r="C6" s="932"/>
      <c r="D6" s="932"/>
      <c r="E6" s="932"/>
      <c r="F6" s="932"/>
      <c r="G6" s="932"/>
      <c r="H6" s="932"/>
      <c r="I6" s="932"/>
      <c r="J6" s="932"/>
      <c r="K6" s="932"/>
      <c r="L6" s="932"/>
      <c r="M6" s="932"/>
      <c r="N6" s="932"/>
    </row>
    <row r="7" spans="1:18" ht="47.25">
      <c r="A7" s="930">
        <v>1</v>
      </c>
      <c r="B7" s="927" t="s">
        <v>1900</v>
      </c>
      <c r="C7" s="929" t="s">
        <v>258</v>
      </c>
      <c r="D7" s="929">
        <v>200</v>
      </c>
      <c r="E7" s="929" t="s">
        <v>1112</v>
      </c>
      <c r="F7" s="929" t="s">
        <v>824</v>
      </c>
      <c r="G7" s="929">
        <v>0</v>
      </c>
      <c r="H7" s="929"/>
      <c r="I7" s="929">
        <v>0</v>
      </c>
      <c r="J7" s="929"/>
      <c r="K7" s="929">
        <v>0</v>
      </c>
      <c r="L7" s="929"/>
      <c r="M7" s="931" t="s">
        <v>1901</v>
      </c>
      <c r="N7" s="929" t="s">
        <v>1902</v>
      </c>
    </row>
    <row r="8" spans="1:18" ht="15.75">
      <c r="A8" s="930"/>
      <c r="B8" s="928" t="s">
        <v>61</v>
      </c>
      <c r="C8" s="930"/>
      <c r="D8" s="930"/>
      <c r="E8" s="930"/>
      <c r="F8" s="930"/>
      <c r="G8" s="930"/>
      <c r="H8" s="930"/>
      <c r="I8" s="930"/>
      <c r="J8" s="930"/>
      <c r="K8" s="930"/>
      <c r="L8" s="930"/>
      <c r="M8" s="930"/>
      <c r="N8" s="930"/>
    </row>
    <row r="9" spans="1:18" ht="15.75">
      <c r="A9" s="930"/>
      <c r="B9" s="929" t="s">
        <v>118</v>
      </c>
      <c r="C9" s="930"/>
      <c r="D9" s="930"/>
      <c r="E9" s="930"/>
      <c r="F9" s="930"/>
      <c r="G9" s="930"/>
      <c r="H9" s="930"/>
      <c r="I9" s="930"/>
      <c r="J9" s="930"/>
      <c r="K9" s="930"/>
      <c r="L9" s="930"/>
      <c r="M9" s="930"/>
      <c r="N9" s="930"/>
    </row>
    <row r="10" spans="1:18" ht="15.75">
      <c r="A10" s="930"/>
      <c r="B10" s="929"/>
      <c r="C10" s="930"/>
      <c r="D10" s="930"/>
      <c r="E10" s="930"/>
      <c r="F10" s="930"/>
      <c r="G10" s="930"/>
      <c r="H10" s="930"/>
      <c r="I10" s="930"/>
      <c r="J10" s="930"/>
      <c r="K10" s="930"/>
      <c r="L10" s="930"/>
      <c r="M10" s="930"/>
      <c r="N10" s="930"/>
    </row>
    <row r="11" spans="1:18" ht="15.75">
      <c r="A11" s="930"/>
      <c r="B11" s="928" t="s">
        <v>122</v>
      </c>
      <c r="C11" s="930"/>
      <c r="D11" s="930"/>
      <c r="E11" s="930"/>
      <c r="F11" s="930"/>
      <c r="G11" s="930"/>
      <c r="H11" s="930"/>
      <c r="I11" s="930"/>
      <c r="J11" s="930"/>
      <c r="K11" s="930"/>
      <c r="L11" s="930"/>
      <c r="M11" s="930"/>
      <c r="N11" s="930"/>
      <c r="R11" s="922"/>
    </row>
    <row r="12" spans="1:18" ht="15.75">
      <c r="A12" s="930"/>
      <c r="B12" s="929" t="s">
        <v>123</v>
      </c>
      <c r="C12" s="930"/>
      <c r="D12" s="930"/>
      <c r="E12" s="930"/>
      <c r="F12" s="930"/>
      <c r="G12" s="930"/>
      <c r="H12" s="930"/>
      <c r="I12" s="930"/>
      <c r="J12" s="930"/>
      <c r="K12" s="930"/>
      <c r="L12" s="930"/>
      <c r="M12" s="930"/>
      <c r="N12" s="930"/>
    </row>
    <row r="13" spans="1:18" ht="15.75">
      <c r="A13" s="930"/>
      <c r="B13" s="929"/>
      <c r="C13" s="930"/>
      <c r="D13" s="930"/>
      <c r="E13" s="930"/>
      <c r="F13" s="930"/>
      <c r="G13" s="930"/>
      <c r="H13" s="930"/>
      <c r="I13" s="930"/>
      <c r="J13" s="930"/>
      <c r="K13" s="930"/>
      <c r="L13" s="930"/>
      <c r="M13" s="930"/>
      <c r="N13" s="930"/>
    </row>
    <row r="14" spans="1:18" ht="15.75">
      <c r="A14" s="930"/>
      <c r="B14" s="928" t="s">
        <v>151</v>
      </c>
      <c r="C14" s="930"/>
      <c r="D14" s="930"/>
      <c r="E14" s="930"/>
      <c r="F14" s="930"/>
      <c r="G14" s="930"/>
      <c r="H14" s="930"/>
      <c r="I14" s="930"/>
      <c r="J14" s="930"/>
      <c r="K14" s="930"/>
      <c r="L14" s="930"/>
      <c r="M14" s="930"/>
      <c r="N14" s="930"/>
    </row>
    <row r="15" spans="1:18" ht="15.75">
      <c r="A15" s="930"/>
      <c r="B15" s="929" t="s">
        <v>252</v>
      </c>
      <c r="C15" s="930"/>
      <c r="D15" s="930"/>
      <c r="E15" s="930"/>
      <c r="F15" s="930"/>
      <c r="G15" s="930"/>
      <c r="H15" s="930"/>
      <c r="I15" s="930"/>
      <c r="J15" s="930"/>
      <c r="K15" s="930"/>
      <c r="L15" s="930"/>
      <c r="M15" s="930"/>
      <c r="N15" s="930"/>
    </row>
    <row r="16" spans="1:18" ht="15.75">
      <c r="A16" s="929"/>
      <c r="B16" s="927"/>
      <c r="C16" s="929"/>
      <c r="D16" s="929"/>
      <c r="E16" s="929"/>
      <c r="F16" s="929"/>
      <c r="G16" s="926"/>
      <c r="H16" s="924"/>
      <c r="I16" s="924"/>
      <c r="J16" s="924"/>
      <c r="K16" s="926"/>
      <c r="L16" s="924"/>
      <c r="M16" s="931"/>
      <c r="N16" s="929"/>
    </row>
    <row r="17" spans="1:18" ht="15.75">
      <c r="A17" s="930"/>
      <c r="B17" s="927"/>
      <c r="C17" s="929"/>
      <c r="D17" s="929"/>
      <c r="E17" s="929"/>
      <c r="F17" s="929"/>
      <c r="G17" s="926"/>
      <c r="H17" s="925"/>
      <c r="I17" s="926"/>
      <c r="J17" s="926"/>
      <c r="K17" s="926"/>
      <c r="L17" s="925"/>
      <c r="M17" s="931"/>
      <c r="N17" s="929"/>
    </row>
    <row r="18" spans="1:18" ht="15.75">
      <c r="A18" s="930"/>
      <c r="B18" s="928" t="s">
        <v>253</v>
      </c>
      <c r="C18" s="930"/>
      <c r="D18" s="930"/>
      <c r="E18" s="930"/>
      <c r="F18" s="930"/>
      <c r="G18" s="930"/>
      <c r="H18" s="930"/>
      <c r="I18" s="930"/>
      <c r="J18" s="930"/>
      <c r="K18" s="930"/>
      <c r="L18" s="930"/>
      <c r="M18" s="930"/>
      <c r="N18" s="930"/>
    </row>
    <row r="19" spans="1:18" ht="15.75">
      <c r="A19" s="930"/>
      <c r="B19" s="929" t="s">
        <v>254</v>
      </c>
      <c r="C19" s="930"/>
      <c r="D19" s="930"/>
      <c r="E19" s="930"/>
      <c r="F19" s="930"/>
      <c r="G19" s="930"/>
      <c r="H19" s="930"/>
      <c r="I19" s="930"/>
      <c r="J19" s="930"/>
      <c r="K19" s="930"/>
      <c r="L19" s="930"/>
      <c r="M19" s="930"/>
      <c r="N19" s="930"/>
    </row>
    <row r="20" spans="1:18" ht="15.75">
      <c r="A20" s="930"/>
      <c r="B20" s="929"/>
      <c r="C20" s="930"/>
      <c r="D20" s="930"/>
      <c r="E20" s="930"/>
      <c r="F20" s="930"/>
      <c r="G20" s="930"/>
      <c r="H20" s="930"/>
      <c r="I20" s="930"/>
      <c r="J20" s="930"/>
      <c r="K20" s="930"/>
      <c r="L20" s="930"/>
      <c r="M20" s="930"/>
      <c r="N20" s="930"/>
    </row>
    <row r="21" spans="1:18" ht="15.75">
      <c r="A21" s="930"/>
      <c r="B21" s="928" t="s">
        <v>134</v>
      </c>
      <c r="C21" s="930"/>
      <c r="D21" s="930"/>
      <c r="E21" s="930"/>
      <c r="F21" s="930"/>
      <c r="G21" s="930"/>
      <c r="H21" s="930"/>
      <c r="I21" s="930"/>
      <c r="J21" s="930"/>
      <c r="K21" s="930"/>
      <c r="L21" s="930"/>
      <c r="M21" s="930"/>
      <c r="N21" s="930"/>
    </row>
    <row r="22" spans="1:18" ht="15.75">
      <c r="A22" s="930"/>
      <c r="B22" s="929" t="s">
        <v>255</v>
      </c>
      <c r="C22" s="930"/>
      <c r="D22" s="930"/>
      <c r="E22" s="930"/>
      <c r="F22" s="930"/>
      <c r="G22" s="930"/>
      <c r="H22" s="930"/>
      <c r="I22" s="930"/>
      <c r="J22" s="930"/>
      <c r="K22" s="930"/>
      <c r="L22" s="930"/>
      <c r="M22" s="930"/>
      <c r="N22" s="930"/>
    </row>
    <row r="23" spans="1:18" ht="15.75">
      <c r="A23" s="930"/>
      <c r="B23" s="929"/>
      <c r="C23" s="930"/>
      <c r="D23" s="930"/>
      <c r="E23" s="930"/>
      <c r="F23" s="930"/>
      <c r="G23" s="930"/>
      <c r="H23" s="930"/>
      <c r="I23" s="930"/>
      <c r="J23" s="930"/>
      <c r="K23" s="930"/>
      <c r="L23" s="930"/>
      <c r="M23" s="930"/>
      <c r="N23" s="930"/>
    </row>
    <row r="24" spans="1:18" ht="15.75">
      <c r="A24" s="930"/>
      <c r="B24" s="928" t="s">
        <v>190</v>
      </c>
      <c r="C24" s="930"/>
      <c r="D24" s="930"/>
      <c r="E24" s="930"/>
      <c r="F24" s="930"/>
      <c r="G24" s="930"/>
      <c r="H24" s="930"/>
      <c r="I24" s="930"/>
      <c r="J24" s="930"/>
      <c r="K24" s="930"/>
      <c r="L24" s="930"/>
      <c r="M24" s="930"/>
      <c r="N24" s="930"/>
    </row>
    <row r="25" spans="1:18" ht="15.75">
      <c r="A25" s="930"/>
      <c r="B25" s="929" t="s">
        <v>256</v>
      </c>
      <c r="C25" s="930"/>
      <c r="D25" s="930"/>
      <c r="E25" s="930"/>
      <c r="F25" s="930"/>
      <c r="G25" s="930"/>
      <c r="H25" s="930"/>
      <c r="I25" s="930"/>
      <c r="J25" s="930"/>
      <c r="K25" s="930"/>
      <c r="L25" s="930"/>
      <c r="M25" s="930"/>
      <c r="N25" s="930"/>
    </row>
    <row r="26" spans="1:18" ht="94.5">
      <c r="A26" s="929">
        <v>1</v>
      </c>
      <c r="B26" s="927" t="s">
        <v>257</v>
      </c>
      <c r="C26" s="929" t="s">
        <v>258</v>
      </c>
      <c r="D26" s="929">
        <v>594.66</v>
      </c>
      <c r="E26" s="929" t="s">
        <v>259</v>
      </c>
      <c r="F26" s="929" t="s">
        <v>107</v>
      </c>
      <c r="G26" s="929">
        <v>457</v>
      </c>
      <c r="H26" s="929">
        <v>554.25</v>
      </c>
      <c r="I26" s="929">
        <v>0</v>
      </c>
      <c r="J26" s="929">
        <v>0</v>
      </c>
      <c r="K26" s="929">
        <v>457</v>
      </c>
      <c r="L26" s="929">
        <v>554.25</v>
      </c>
      <c r="M26" s="931" t="s">
        <v>1251</v>
      </c>
      <c r="N26" s="929" t="s">
        <v>260</v>
      </c>
      <c r="P26" s="934" t="e">
        <v>#REF!</v>
      </c>
    </row>
    <row r="27" spans="1:18" ht="47.25">
      <c r="A27" s="929">
        <v>2</v>
      </c>
      <c r="B27" s="932" t="s">
        <v>1252</v>
      </c>
      <c r="C27" s="929" t="s">
        <v>248</v>
      </c>
      <c r="D27" s="929">
        <v>162.76</v>
      </c>
      <c r="E27" s="929" t="s">
        <v>1253</v>
      </c>
      <c r="F27" s="929" t="s">
        <v>1254</v>
      </c>
      <c r="G27" s="929">
        <v>3042</v>
      </c>
      <c r="H27" s="929">
        <v>64.680000000000007</v>
      </c>
      <c r="I27" s="929">
        <v>1393</v>
      </c>
      <c r="J27" s="929"/>
      <c r="K27" s="929">
        <f>G27+I27</f>
        <v>4435</v>
      </c>
      <c r="L27" s="929">
        <v>64.680000000000007</v>
      </c>
      <c r="M27" s="931"/>
      <c r="N27" s="929" t="s">
        <v>33</v>
      </c>
    </row>
    <row r="28" spans="1:18" ht="94.5">
      <c r="A28" s="929">
        <v>3</v>
      </c>
      <c r="B28" s="932" t="s">
        <v>262</v>
      </c>
      <c r="C28" s="929" t="s">
        <v>17</v>
      </c>
      <c r="D28" s="923">
        <v>43465</v>
      </c>
      <c r="E28" s="929" t="s">
        <v>263</v>
      </c>
      <c r="F28" s="929" t="s">
        <v>264</v>
      </c>
      <c r="G28" s="926">
        <v>1</v>
      </c>
      <c r="H28" s="929">
        <v>42680</v>
      </c>
      <c r="I28" s="929"/>
      <c r="J28" s="929"/>
      <c r="K28" s="926">
        <v>1</v>
      </c>
      <c r="L28" s="929">
        <v>42680</v>
      </c>
      <c r="M28" s="931" t="s">
        <v>265</v>
      </c>
      <c r="N28" s="929" t="s">
        <v>33</v>
      </c>
      <c r="R28" s="934" t="s">
        <v>247</v>
      </c>
    </row>
    <row r="29" spans="1:18" ht="94.5">
      <c r="A29" s="929">
        <v>4</v>
      </c>
      <c r="B29" s="932" t="s">
        <v>266</v>
      </c>
      <c r="C29" s="929" t="s">
        <v>17</v>
      </c>
      <c r="D29" s="923">
        <v>32224</v>
      </c>
      <c r="E29" s="929" t="s">
        <v>263</v>
      </c>
      <c r="F29" s="929" t="s">
        <v>267</v>
      </c>
      <c r="G29" s="926">
        <v>1</v>
      </c>
      <c r="H29" s="929">
        <v>30977</v>
      </c>
      <c r="I29" s="929"/>
      <c r="J29" s="929"/>
      <c r="K29" s="926">
        <v>1</v>
      </c>
      <c r="L29" s="929">
        <v>30977</v>
      </c>
      <c r="M29" s="931" t="s">
        <v>268</v>
      </c>
      <c r="N29" s="929" t="s">
        <v>33</v>
      </c>
    </row>
    <row r="30" spans="1:18" ht="94.5">
      <c r="A30" s="929">
        <v>5</v>
      </c>
      <c r="B30" s="932" t="s">
        <v>269</v>
      </c>
      <c r="C30" s="929" t="s">
        <v>17</v>
      </c>
      <c r="D30" s="923">
        <v>37459</v>
      </c>
      <c r="E30" s="929" t="s">
        <v>263</v>
      </c>
      <c r="F30" s="929" t="s">
        <v>267</v>
      </c>
      <c r="G30" s="926">
        <v>1</v>
      </c>
      <c r="H30" s="929">
        <v>36468</v>
      </c>
      <c r="I30" s="929"/>
      <c r="J30" s="929"/>
      <c r="K30" s="926">
        <v>1</v>
      </c>
      <c r="L30" s="929">
        <v>36468</v>
      </c>
      <c r="M30" s="931" t="s">
        <v>270</v>
      </c>
      <c r="N30" s="929" t="s">
        <v>33</v>
      </c>
    </row>
    <row r="31" spans="1:18" ht="15.75">
      <c r="A31" s="921"/>
      <c r="B31" s="920"/>
      <c r="C31" s="921"/>
      <c r="D31" s="919"/>
      <c r="E31" s="921"/>
      <c r="F31" s="921"/>
      <c r="G31" s="918"/>
      <c r="H31" s="921"/>
      <c r="I31" s="921"/>
      <c r="J31" s="921"/>
      <c r="K31" s="918"/>
      <c r="L31" s="921"/>
      <c r="M31" s="917"/>
      <c r="N31" s="921"/>
    </row>
    <row r="32" spans="1:18" ht="15.75">
      <c r="A32" s="921"/>
      <c r="B32" s="920"/>
      <c r="C32" s="921"/>
      <c r="D32" s="919"/>
      <c r="E32" s="921"/>
      <c r="F32" s="921"/>
      <c r="G32" s="918"/>
      <c r="H32" s="921"/>
      <c r="I32" s="921"/>
      <c r="J32" s="921"/>
      <c r="K32" s="918"/>
      <c r="L32" s="921"/>
      <c r="M32" s="917"/>
      <c r="N32" s="921"/>
    </row>
    <row r="33" spans="1:14" ht="15.75">
      <c r="A33" s="921"/>
      <c r="B33" s="920"/>
      <c r="C33" s="921"/>
      <c r="D33" s="919"/>
      <c r="E33" s="921"/>
      <c r="F33" s="921"/>
      <c r="G33" s="918"/>
      <c r="H33" s="921"/>
      <c r="I33" s="921"/>
      <c r="J33" s="921"/>
      <c r="K33" s="918"/>
      <c r="L33" s="921"/>
      <c r="M33" s="917"/>
      <c r="N33" s="921"/>
    </row>
    <row r="34" spans="1:14" ht="15.75">
      <c r="M34" s="934" t="s">
        <v>247</v>
      </c>
    </row>
    <row r="35" spans="1:14" ht="15.75">
      <c r="K35" s="921" t="s">
        <v>1247</v>
      </c>
      <c r="M35"/>
    </row>
    <row r="36" spans="1:14" ht="15.75">
      <c r="K36" s="921" t="s">
        <v>1255</v>
      </c>
      <c r="M36"/>
    </row>
    <row r="37" spans="1:14" ht="15.75">
      <c r="K37" s="921" t="s">
        <v>1256</v>
      </c>
      <c r="M37"/>
    </row>
  </sheetData>
  <mergeCells count="12">
    <mergeCell ref="M2:M3"/>
    <mergeCell ref="N2:N3"/>
    <mergeCell ref="A1:N1"/>
    <mergeCell ref="A2:A3"/>
    <mergeCell ref="G2:H2"/>
    <mergeCell ref="I2:J2"/>
    <mergeCell ref="K2:L2"/>
    <mergeCell ref="B2:B3"/>
    <mergeCell ref="C2:C3"/>
    <mergeCell ref="D2:D3"/>
    <mergeCell ref="E2:E3"/>
    <mergeCell ref="F2:F3"/>
  </mergeCells>
  <phoneticPr fontId="119" type="noConversion"/>
  <pageMargins left="0.7" right="0.7" top="0.75" bottom="0.75" header="0.3" footer="0.3"/>
  <pageSetup paperSize="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28"/>
  <sheetViews>
    <sheetView zoomScale="112" zoomScaleNormal="112" workbookViewId="0">
      <selection activeCell="G7" sqref="G7"/>
    </sheetView>
  </sheetViews>
  <sheetFormatPr defaultRowHeight="15"/>
  <cols>
    <col min="1" max="1" width="4.85546875" customWidth="1"/>
    <col min="2" max="2" width="37.140625" customWidth="1"/>
    <col min="5" max="5" width="12.140625" customWidth="1"/>
    <col min="6" max="6" width="10.85546875" customWidth="1"/>
    <col min="13" max="13" width="11.5703125" customWidth="1"/>
    <col min="14" max="14" width="9.140625" style="21"/>
  </cols>
  <sheetData>
    <row r="1" spans="1:16" ht="18.75">
      <c r="A1" s="3899" t="s">
        <v>2834</v>
      </c>
      <c r="B1" s="3899"/>
      <c r="C1" s="3899"/>
      <c r="D1" s="3899"/>
      <c r="E1" s="3899"/>
      <c r="F1" s="3899"/>
      <c r="G1" s="3899"/>
      <c r="H1" s="3899"/>
      <c r="I1" s="3899"/>
      <c r="J1" s="3899"/>
      <c r="K1" s="3899"/>
      <c r="L1" s="3899"/>
      <c r="M1" s="3899"/>
      <c r="N1" s="3899"/>
    </row>
    <row r="2" spans="1:16" ht="42.75" customHeight="1">
      <c r="A2" s="3900" t="s">
        <v>193</v>
      </c>
      <c r="B2" s="114" t="s">
        <v>185</v>
      </c>
      <c r="C2" s="3900" t="s">
        <v>5</v>
      </c>
      <c r="D2" s="3900" t="s">
        <v>194</v>
      </c>
      <c r="E2" s="3900" t="s">
        <v>7</v>
      </c>
      <c r="F2" s="3900" t="s">
        <v>113</v>
      </c>
      <c r="G2" s="3900" t="s">
        <v>114</v>
      </c>
      <c r="H2" s="3900"/>
      <c r="I2" s="3900" t="s">
        <v>10</v>
      </c>
      <c r="J2" s="3900"/>
      <c r="K2" s="3900" t="s">
        <v>195</v>
      </c>
      <c r="L2" s="3900"/>
      <c r="M2" s="516" t="s">
        <v>12</v>
      </c>
      <c r="N2" s="114" t="s">
        <v>59</v>
      </c>
      <c r="O2" s="31"/>
      <c r="P2" s="31"/>
    </row>
    <row r="3" spans="1:16">
      <c r="A3" s="3900"/>
      <c r="B3" s="119" t="s">
        <v>4</v>
      </c>
      <c r="C3" s="3900"/>
      <c r="D3" s="3900"/>
      <c r="E3" s="3900"/>
      <c r="F3" s="3900"/>
      <c r="G3" s="119" t="s">
        <v>196</v>
      </c>
      <c r="H3" s="119" t="s">
        <v>51</v>
      </c>
      <c r="I3" s="119" t="s">
        <v>196</v>
      </c>
      <c r="J3" s="119" t="s">
        <v>51</v>
      </c>
      <c r="K3" s="119" t="s">
        <v>196</v>
      </c>
      <c r="L3" s="119" t="s">
        <v>51</v>
      </c>
      <c r="M3" s="517"/>
      <c r="N3" s="119"/>
    </row>
    <row r="4" spans="1:16">
      <c r="A4" s="120">
        <v>1</v>
      </c>
      <c r="B4" s="120">
        <v>2</v>
      </c>
      <c r="C4" s="120">
        <v>3</v>
      </c>
      <c r="D4" s="120">
        <v>4</v>
      </c>
      <c r="E4" s="120">
        <v>5</v>
      </c>
      <c r="F4" s="120">
        <v>6</v>
      </c>
      <c r="G4" s="120">
        <v>7</v>
      </c>
      <c r="H4" s="120">
        <v>8</v>
      </c>
      <c r="I4" s="120">
        <v>9</v>
      </c>
      <c r="J4" s="120">
        <v>10</v>
      </c>
      <c r="K4" s="120">
        <v>11</v>
      </c>
      <c r="L4" s="120">
        <v>12</v>
      </c>
      <c r="M4" s="518">
        <v>13</v>
      </c>
      <c r="N4" s="120">
        <v>14</v>
      </c>
      <c r="O4" s="12"/>
      <c r="P4" s="12"/>
    </row>
    <row r="5" spans="1:16">
      <c r="A5" s="7"/>
      <c r="B5" s="8" t="s">
        <v>137</v>
      </c>
      <c r="C5" s="7"/>
      <c r="D5" s="9"/>
      <c r="E5" s="9"/>
      <c r="F5" s="9"/>
      <c r="G5" s="9"/>
      <c r="H5" s="9"/>
      <c r="I5" s="9"/>
      <c r="J5" s="9"/>
      <c r="K5" s="9"/>
      <c r="L5" s="9"/>
      <c r="M5" s="9"/>
      <c r="N5" s="9"/>
    </row>
    <row r="6" spans="1:16" ht="30">
      <c r="A6" s="7">
        <v>1</v>
      </c>
      <c r="B6" s="121" t="s">
        <v>1534</v>
      </c>
      <c r="C6" s="131" t="s">
        <v>197</v>
      </c>
      <c r="D6" s="127">
        <v>600</v>
      </c>
      <c r="E6" s="128" t="s">
        <v>198</v>
      </c>
      <c r="F6" s="129" t="s">
        <v>199</v>
      </c>
      <c r="G6" s="132">
        <v>0.8</v>
      </c>
      <c r="H6" s="126">
        <v>314.14999999999998</v>
      </c>
      <c r="I6" s="132"/>
      <c r="J6" s="127"/>
      <c r="K6" s="18">
        <v>0.8</v>
      </c>
      <c r="L6" s="130">
        <v>314.14999999999998</v>
      </c>
      <c r="M6" s="7" t="s">
        <v>200</v>
      </c>
      <c r="N6" s="3" t="s">
        <v>201</v>
      </c>
    </row>
    <row r="7" spans="1:16" ht="45">
      <c r="A7" s="7">
        <v>2</v>
      </c>
      <c r="B7" s="121" t="s">
        <v>1535</v>
      </c>
      <c r="C7" s="131" t="s">
        <v>197</v>
      </c>
      <c r="D7" s="127">
        <v>989</v>
      </c>
      <c r="E7" s="128" t="s">
        <v>1189</v>
      </c>
      <c r="F7" s="129" t="s">
        <v>1190</v>
      </c>
      <c r="G7" s="122">
        <v>0.55000000000000004</v>
      </c>
      <c r="H7" s="134">
        <v>200</v>
      </c>
      <c r="I7" s="132">
        <v>0.03</v>
      </c>
      <c r="J7" s="134">
        <v>96.2</v>
      </c>
      <c r="K7" s="18">
        <v>0.57999999999999996</v>
      </c>
      <c r="L7" s="134">
        <v>296.2</v>
      </c>
      <c r="M7" s="7" t="s">
        <v>200</v>
      </c>
      <c r="N7" s="3" t="s">
        <v>201</v>
      </c>
    </row>
    <row r="8" spans="1:16" ht="30">
      <c r="A8" s="7">
        <v>3</v>
      </c>
      <c r="B8" s="121" t="s">
        <v>1349</v>
      </c>
      <c r="C8" s="131" t="s">
        <v>197</v>
      </c>
      <c r="D8" s="127">
        <v>9100</v>
      </c>
      <c r="E8" s="128" t="s">
        <v>1350</v>
      </c>
      <c r="F8" s="129" t="s">
        <v>172</v>
      </c>
      <c r="G8" s="122">
        <v>0.85</v>
      </c>
      <c r="H8" s="134">
        <v>6304.2</v>
      </c>
      <c r="I8" s="132">
        <v>0.11</v>
      </c>
      <c r="J8" s="134">
        <v>1063.18</v>
      </c>
      <c r="K8" s="18">
        <v>0.96</v>
      </c>
      <c r="L8" s="134">
        <f>H8+J8</f>
        <v>7367.38</v>
      </c>
      <c r="M8" s="7" t="s">
        <v>200</v>
      </c>
      <c r="N8" s="3" t="s">
        <v>201</v>
      </c>
      <c r="P8" t="s">
        <v>247</v>
      </c>
    </row>
    <row r="9" spans="1:16">
      <c r="A9" s="7"/>
      <c r="B9" s="8" t="s">
        <v>190</v>
      </c>
      <c r="C9" s="131"/>
      <c r="D9" s="9"/>
      <c r="E9" s="9"/>
      <c r="F9" s="9"/>
      <c r="G9" s="9"/>
      <c r="H9" s="9"/>
      <c r="I9" s="9"/>
      <c r="J9" s="9"/>
      <c r="K9" s="24"/>
      <c r="L9" s="130"/>
      <c r="M9" s="7"/>
      <c r="N9" s="9"/>
    </row>
    <row r="10" spans="1:16" ht="60">
      <c r="A10" s="7">
        <v>1</v>
      </c>
      <c r="B10" s="23" t="s">
        <v>1191</v>
      </c>
      <c r="C10" s="131" t="s">
        <v>197</v>
      </c>
      <c r="D10" s="22">
        <v>387.79</v>
      </c>
      <c r="E10" s="123" t="s">
        <v>1192</v>
      </c>
      <c r="F10" s="124" t="s">
        <v>1193</v>
      </c>
      <c r="G10" s="122">
        <v>0.9</v>
      </c>
      <c r="H10" s="134">
        <v>280.7</v>
      </c>
      <c r="I10" s="122">
        <v>7.4499999999999997E-2</v>
      </c>
      <c r="J10" s="134"/>
      <c r="K10" s="115">
        <f>G10+I10</f>
        <v>0.97450000000000003</v>
      </c>
      <c r="L10" s="134">
        <v>280.7</v>
      </c>
      <c r="M10" s="11" t="s">
        <v>200</v>
      </c>
      <c r="N10" s="10" t="s">
        <v>202</v>
      </c>
      <c r="P10" s="135"/>
    </row>
    <row r="11" spans="1:16" ht="60">
      <c r="A11" s="7">
        <v>2</v>
      </c>
      <c r="B11" s="23" t="s">
        <v>1194</v>
      </c>
      <c r="C11" s="131" t="s">
        <v>197</v>
      </c>
      <c r="D11" s="22">
        <v>383.18</v>
      </c>
      <c r="E11" s="123" t="s">
        <v>1192</v>
      </c>
      <c r="F11" s="124" t="s">
        <v>1193</v>
      </c>
      <c r="G11" s="122">
        <v>0.91</v>
      </c>
      <c r="H11" s="134">
        <v>285.20999999999998</v>
      </c>
      <c r="I11" s="122">
        <v>0.08</v>
      </c>
      <c r="J11" s="134"/>
      <c r="K11" s="115">
        <f>G11+I11</f>
        <v>0.99</v>
      </c>
      <c r="L11" s="134">
        <v>285.20999999999998</v>
      </c>
      <c r="M11" s="11" t="s">
        <v>200</v>
      </c>
      <c r="N11" s="10" t="s">
        <v>202</v>
      </c>
    </row>
    <row r="12" spans="1:16" ht="60">
      <c r="A12" s="7">
        <v>3</v>
      </c>
      <c r="B12" s="23" t="s">
        <v>1195</v>
      </c>
      <c r="C12" s="131" t="s">
        <v>197</v>
      </c>
      <c r="D12" s="22">
        <v>349.8</v>
      </c>
      <c r="E12" s="123" t="s">
        <v>1192</v>
      </c>
      <c r="F12" s="124" t="s">
        <v>1193</v>
      </c>
      <c r="G12" s="122">
        <v>0.93</v>
      </c>
      <c r="H12" s="134">
        <v>281</v>
      </c>
      <c r="I12" s="122">
        <v>0.06</v>
      </c>
      <c r="J12" s="134"/>
      <c r="K12" s="115">
        <f>G12+I12</f>
        <v>0.99</v>
      </c>
      <c r="L12" s="134">
        <v>281</v>
      </c>
      <c r="M12" s="11" t="s">
        <v>200</v>
      </c>
      <c r="N12" s="10" t="s">
        <v>202</v>
      </c>
    </row>
    <row r="13" spans="1:16" ht="60">
      <c r="A13" s="7">
        <v>4</v>
      </c>
      <c r="B13" s="23" t="s">
        <v>1536</v>
      </c>
      <c r="C13" s="131" t="s">
        <v>197</v>
      </c>
      <c r="D13" s="22">
        <v>388.9</v>
      </c>
      <c r="E13" s="123" t="s">
        <v>1253</v>
      </c>
      <c r="F13" s="124" t="s">
        <v>1254</v>
      </c>
      <c r="G13" s="122">
        <v>0.5</v>
      </c>
      <c r="H13" s="134">
        <v>130.99</v>
      </c>
      <c r="I13" s="122">
        <v>0.32</v>
      </c>
      <c r="J13" s="134"/>
      <c r="K13" s="115">
        <f>G13+I13</f>
        <v>0.82000000000000006</v>
      </c>
      <c r="L13" s="134">
        <v>130.99</v>
      </c>
      <c r="M13" s="11" t="s">
        <v>200</v>
      </c>
      <c r="N13" s="10" t="s">
        <v>202</v>
      </c>
    </row>
    <row r="14" spans="1:16" ht="105">
      <c r="A14" s="7">
        <v>5</v>
      </c>
      <c r="B14" s="23" t="s">
        <v>203</v>
      </c>
      <c r="C14" s="131" t="s">
        <v>197</v>
      </c>
      <c r="D14" s="22">
        <v>1891.98</v>
      </c>
      <c r="E14" s="123" t="s">
        <v>204</v>
      </c>
      <c r="F14" s="124" t="s">
        <v>205</v>
      </c>
      <c r="G14" s="122">
        <v>0.79549999999999998</v>
      </c>
      <c r="H14" s="125">
        <v>1596.77</v>
      </c>
      <c r="I14" s="122">
        <v>2E-3</v>
      </c>
      <c r="J14" s="22"/>
      <c r="K14" s="115">
        <f>G14+I14</f>
        <v>0.79749999999999999</v>
      </c>
      <c r="L14" s="130">
        <f>H14+J14</f>
        <v>1596.77</v>
      </c>
      <c r="M14" s="11" t="s">
        <v>200</v>
      </c>
      <c r="N14" s="10" t="s">
        <v>202</v>
      </c>
    </row>
    <row r="15" spans="1:16" ht="105">
      <c r="A15" s="7">
        <v>6</v>
      </c>
      <c r="B15" s="23" t="s">
        <v>1940</v>
      </c>
      <c r="C15" s="131" t="s">
        <v>197</v>
      </c>
      <c r="D15" s="22">
        <v>48.63</v>
      </c>
      <c r="E15" s="123" t="s">
        <v>1941</v>
      </c>
      <c r="F15" s="124" t="s">
        <v>1931</v>
      </c>
      <c r="G15" s="122">
        <v>0.01</v>
      </c>
      <c r="H15" s="125"/>
      <c r="I15" s="122">
        <v>0.02</v>
      </c>
      <c r="J15" s="22"/>
      <c r="K15" s="133">
        <v>0.03</v>
      </c>
      <c r="L15" s="130"/>
      <c r="M15" s="11" t="s">
        <v>200</v>
      </c>
      <c r="N15" s="10" t="s">
        <v>202</v>
      </c>
    </row>
    <row r="16" spans="1:16">
      <c r="A16" s="7"/>
      <c r="B16" s="419">
        <v>5054</v>
      </c>
      <c r="C16" s="131"/>
      <c r="D16" s="22"/>
      <c r="E16" s="123"/>
      <c r="F16" s="124"/>
      <c r="G16" s="122"/>
      <c r="H16" s="125"/>
      <c r="I16" s="122"/>
      <c r="J16" s="22"/>
      <c r="K16" s="115"/>
      <c r="L16" s="130"/>
      <c r="M16" s="385"/>
      <c r="N16" s="10"/>
    </row>
    <row r="17" spans="1:16" ht="30">
      <c r="A17" s="7">
        <v>1</v>
      </c>
      <c r="B17" s="23" t="s">
        <v>1942</v>
      </c>
      <c r="C17" s="131" t="s">
        <v>197</v>
      </c>
      <c r="D17" s="22">
        <v>72.78</v>
      </c>
      <c r="E17" s="6" t="s">
        <v>1945</v>
      </c>
      <c r="F17" s="4" t="s">
        <v>1943</v>
      </c>
      <c r="G17" s="122"/>
      <c r="H17" s="6"/>
      <c r="I17" s="193">
        <v>1</v>
      </c>
      <c r="J17" s="22">
        <v>65.23</v>
      </c>
      <c r="K17" s="133">
        <v>1</v>
      </c>
      <c r="L17" s="416">
        <v>65.23</v>
      </c>
      <c r="M17" s="10" t="s">
        <v>155</v>
      </c>
      <c r="N17" s="10" t="s">
        <v>202</v>
      </c>
      <c r="P17" s="15"/>
    </row>
    <row r="18" spans="1:16" ht="75">
      <c r="A18" s="7">
        <v>2</v>
      </c>
      <c r="B18" s="23" t="s">
        <v>1944</v>
      </c>
      <c r="C18" s="131" t="s">
        <v>197</v>
      </c>
      <c r="D18" s="22">
        <v>94.98</v>
      </c>
      <c r="E18" s="123" t="s">
        <v>1945</v>
      </c>
      <c r="F18" s="124" t="s">
        <v>1943</v>
      </c>
      <c r="G18" s="122"/>
      <c r="H18" s="6"/>
      <c r="I18" s="193">
        <v>1</v>
      </c>
      <c r="J18" s="22"/>
      <c r="K18" s="133">
        <v>1</v>
      </c>
      <c r="L18" s="416"/>
      <c r="M18" s="10" t="s">
        <v>155</v>
      </c>
      <c r="N18" s="10" t="s">
        <v>202</v>
      </c>
    </row>
    <row r="19" spans="1:16" ht="60">
      <c r="A19" s="7">
        <v>3</v>
      </c>
      <c r="B19" s="121" t="s">
        <v>1946</v>
      </c>
      <c r="C19" s="131" t="s">
        <v>197</v>
      </c>
      <c r="D19" s="7">
        <v>110.48</v>
      </c>
      <c r="E19" s="519" t="s">
        <v>1947</v>
      </c>
      <c r="F19" s="519" t="s">
        <v>1943</v>
      </c>
      <c r="G19" s="18">
        <v>0.1</v>
      </c>
      <c r="H19" s="11"/>
      <c r="I19" s="825">
        <v>0.2</v>
      </c>
      <c r="J19" s="11"/>
      <c r="K19" s="18">
        <v>0.3</v>
      </c>
      <c r="L19" s="130"/>
      <c r="M19" s="10" t="s">
        <v>155</v>
      </c>
      <c r="N19" s="10" t="s">
        <v>202</v>
      </c>
    </row>
    <row r="20" spans="1:16" ht="30">
      <c r="A20" s="7">
        <v>4</v>
      </c>
      <c r="B20" s="121" t="s">
        <v>2431</v>
      </c>
      <c r="C20" s="3903" t="s">
        <v>197</v>
      </c>
      <c r="D20" s="3906">
        <v>26.89</v>
      </c>
      <c r="E20" s="3909" t="s">
        <v>2432</v>
      </c>
      <c r="F20" s="3909" t="s">
        <v>818</v>
      </c>
      <c r="G20" s="3890">
        <v>0.23</v>
      </c>
      <c r="H20" s="3893"/>
      <c r="I20" s="3890">
        <v>0.13</v>
      </c>
      <c r="J20" s="3893">
        <v>9.86</v>
      </c>
      <c r="K20" s="3896">
        <f>G20+I20</f>
        <v>0.36</v>
      </c>
      <c r="L20" s="3893">
        <v>9.86</v>
      </c>
      <c r="M20" s="3832" t="s">
        <v>155</v>
      </c>
      <c r="N20" s="3832" t="s">
        <v>202</v>
      </c>
    </row>
    <row r="21" spans="1:16" ht="30">
      <c r="A21" s="7">
        <v>5</v>
      </c>
      <c r="B21" s="121" t="s">
        <v>2433</v>
      </c>
      <c r="C21" s="3904"/>
      <c r="D21" s="3907"/>
      <c r="E21" s="3910"/>
      <c r="F21" s="3910"/>
      <c r="G21" s="3891"/>
      <c r="H21" s="3894"/>
      <c r="I21" s="3891"/>
      <c r="J21" s="3894"/>
      <c r="K21" s="3897"/>
      <c r="L21" s="3894"/>
      <c r="M21" s="3848"/>
      <c r="N21" s="3848"/>
    </row>
    <row r="22" spans="1:16" ht="45">
      <c r="A22" s="936">
        <v>6</v>
      </c>
      <c r="B22" s="121" t="s">
        <v>2434</v>
      </c>
      <c r="C22" s="3905"/>
      <c r="D22" s="3908"/>
      <c r="E22" s="3911"/>
      <c r="F22" s="3911"/>
      <c r="G22" s="3892"/>
      <c r="H22" s="3895"/>
      <c r="I22" s="3892"/>
      <c r="J22" s="3895"/>
      <c r="K22" s="3898"/>
      <c r="L22" s="3895"/>
      <c r="M22" s="3833"/>
      <c r="N22" s="3833"/>
    </row>
    <row r="26" spans="1:16">
      <c r="J26" s="3901" t="s">
        <v>1196</v>
      </c>
      <c r="K26" s="3902"/>
      <c r="L26" s="3902"/>
      <c r="N26"/>
    </row>
    <row r="27" spans="1:16">
      <c r="J27" s="3902"/>
      <c r="K27" s="3902"/>
      <c r="L27" s="3902"/>
      <c r="N27"/>
    </row>
    <row r="28" spans="1:16">
      <c r="J28" s="3902"/>
      <c r="K28" s="3902"/>
      <c r="L28" s="3902"/>
      <c r="N28"/>
    </row>
  </sheetData>
  <mergeCells count="22">
    <mergeCell ref="A1:N1"/>
    <mergeCell ref="I2:J2"/>
    <mergeCell ref="K2:L2"/>
    <mergeCell ref="J26:L28"/>
    <mergeCell ref="A2:A3"/>
    <mergeCell ref="C2:C3"/>
    <mergeCell ref="D2:D3"/>
    <mergeCell ref="E2:E3"/>
    <mergeCell ref="F2:F3"/>
    <mergeCell ref="G2:H2"/>
    <mergeCell ref="C20:C22"/>
    <mergeCell ref="D20:D22"/>
    <mergeCell ref="E20:E22"/>
    <mergeCell ref="F20:F22"/>
    <mergeCell ref="G20:G22"/>
    <mergeCell ref="H20:H22"/>
    <mergeCell ref="N20:N22"/>
    <mergeCell ref="I20:I22"/>
    <mergeCell ref="J20:J22"/>
    <mergeCell ref="K20:K22"/>
    <mergeCell ref="L20:L22"/>
    <mergeCell ref="M20:M22"/>
  </mergeCells>
  <pageMargins left="0.7" right="0.7" top="0.75" bottom="0.75" header="0.3" footer="0.3"/>
  <pageSetup paperSize="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34"/>
  <sheetViews>
    <sheetView topLeftCell="A13" zoomScale="112" zoomScaleNormal="112" workbookViewId="0">
      <selection activeCell="L38" sqref="L38"/>
    </sheetView>
  </sheetViews>
  <sheetFormatPr defaultRowHeight="15"/>
  <cols>
    <col min="1" max="1" width="3.85546875" customWidth="1"/>
    <col min="2" max="2" width="20.85546875" customWidth="1"/>
    <col min="3" max="3" width="15.85546875" customWidth="1"/>
    <col min="5" max="5" width="9.140625" style="17"/>
    <col min="9" max="9" width="15.140625" customWidth="1"/>
    <col min="12" max="12" width="9.140625" style="30"/>
    <col min="13" max="13" width="15.28515625" customWidth="1"/>
  </cols>
  <sheetData>
    <row r="1" spans="1:27" ht="25.5" customHeight="1">
      <c r="A1" s="3932" t="s">
        <v>2879</v>
      </c>
      <c r="B1" s="3932"/>
      <c r="C1" s="3932"/>
      <c r="D1" s="3932"/>
      <c r="E1" s="3932"/>
      <c r="F1" s="3932"/>
      <c r="G1" s="3932"/>
      <c r="H1" s="3932"/>
      <c r="I1" s="3932"/>
      <c r="J1" s="3932"/>
      <c r="K1" s="3932"/>
      <c r="L1" s="3932"/>
      <c r="M1" s="3932"/>
      <c r="N1" s="3932"/>
      <c r="O1" s="3932"/>
      <c r="P1" s="3932"/>
      <c r="Q1" s="3932"/>
      <c r="R1" s="3932"/>
      <c r="S1" s="3932"/>
      <c r="T1" s="3932"/>
      <c r="U1" s="3932"/>
      <c r="V1" s="3932"/>
      <c r="W1" s="3932"/>
      <c r="X1" s="3932"/>
      <c r="Y1" s="437"/>
      <c r="Z1" s="437"/>
      <c r="AA1" s="437"/>
    </row>
    <row r="2" spans="1:27">
      <c r="A2" s="3933" t="s">
        <v>2880</v>
      </c>
      <c r="B2" s="3933"/>
      <c r="C2" s="3933"/>
      <c r="D2" s="3933"/>
      <c r="E2" s="3933"/>
      <c r="F2" s="3933"/>
      <c r="G2" s="3933"/>
      <c r="H2" s="3933"/>
      <c r="I2" s="3933"/>
      <c r="J2" s="495"/>
      <c r="K2" s="495"/>
      <c r="L2" s="495"/>
      <c r="M2" s="495"/>
      <c r="N2" s="495"/>
      <c r="O2" s="495"/>
      <c r="P2" s="495"/>
      <c r="Q2" s="495"/>
      <c r="R2" s="104"/>
      <c r="S2" s="104"/>
      <c r="T2" s="104"/>
      <c r="U2" s="104"/>
      <c r="V2" s="104"/>
      <c r="W2" s="104"/>
      <c r="X2" s="104"/>
      <c r="Y2" s="437"/>
      <c r="Z2" s="437"/>
      <c r="AA2" s="437"/>
    </row>
    <row r="3" spans="1:27">
      <c r="A3" s="3935" t="s">
        <v>2881</v>
      </c>
      <c r="B3" s="3935"/>
      <c r="C3" s="3935"/>
      <c r="D3" s="3935"/>
      <c r="E3" s="3935"/>
      <c r="F3" s="3935"/>
      <c r="G3" s="3935"/>
      <c r="H3" s="3935"/>
      <c r="I3" s="3935"/>
      <c r="J3" s="3935"/>
      <c r="K3" s="3935"/>
      <c r="L3" s="3935"/>
      <c r="M3" s="3935"/>
      <c r="N3" s="3935"/>
      <c r="O3" s="3935"/>
      <c r="P3" s="2272"/>
      <c r="Q3" s="2272"/>
      <c r="R3" s="3936" t="s">
        <v>2882</v>
      </c>
      <c r="S3" s="3936"/>
      <c r="T3" s="3936"/>
      <c r="U3" s="3936"/>
      <c r="V3" s="3936"/>
      <c r="W3" s="3936"/>
      <c r="X3" s="104"/>
      <c r="Y3" s="437"/>
      <c r="Z3" s="437"/>
      <c r="AA3" s="437"/>
    </row>
    <row r="4" spans="1:27">
      <c r="A4" s="2270"/>
      <c r="B4" s="2270" t="s">
        <v>2883</v>
      </c>
      <c r="C4" s="2270"/>
      <c r="D4" s="2270"/>
      <c r="E4" s="2270"/>
      <c r="F4" s="2270"/>
      <c r="G4" s="2270"/>
      <c r="H4" s="2270"/>
      <c r="I4" s="2270"/>
      <c r="J4" s="2270"/>
      <c r="K4" s="2270"/>
      <c r="L4" s="2270"/>
      <c r="M4" s="2270"/>
      <c r="N4" s="2270"/>
      <c r="O4" s="2270"/>
      <c r="P4" s="2270"/>
      <c r="Q4" s="2270"/>
      <c r="R4" s="2273"/>
      <c r="S4" s="2273"/>
      <c r="T4" s="2273"/>
      <c r="U4" s="2273"/>
      <c r="V4" s="2273"/>
      <c r="W4" s="2273"/>
      <c r="X4" s="2289"/>
      <c r="Y4" s="437"/>
      <c r="Z4" s="437"/>
      <c r="AA4" s="437"/>
    </row>
    <row r="5" spans="1:27">
      <c r="A5" s="3581" t="s">
        <v>3</v>
      </c>
      <c r="B5" s="3581" t="s">
        <v>4</v>
      </c>
      <c r="C5" s="3581" t="s">
        <v>2884</v>
      </c>
      <c r="D5" s="3581" t="s">
        <v>5</v>
      </c>
      <c r="E5" s="3913" t="s">
        <v>2590</v>
      </c>
      <c r="F5" s="3914"/>
      <c r="G5" s="3581" t="s">
        <v>2885</v>
      </c>
      <c r="H5" s="3581" t="s">
        <v>2886</v>
      </c>
      <c r="I5" s="3581" t="s">
        <v>7</v>
      </c>
      <c r="J5" s="3581" t="s">
        <v>2887</v>
      </c>
      <c r="K5" s="3580" t="s">
        <v>186</v>
      </c>
      <c r="L5" s="3394"/>
      <c r="M5" s="3394"/>
      <c r="N5" s="3395"/>
      <c r="O5" s="3580" t="s">
        <v>187</v>
      </c>
      <c r="P5" s="3394"/>
      <c r="Q5" s="3394"/>
      <c r="R5" s="3395"/>
      <c r="S5" s="3580" t="s">
        <v>188</v>
      </c>
      <c r="T5" s="3394"/>
      <c r="U5" s="3394"/>
      <c r="V5" s="3395"/>
      <c r="W5" s="3581" t="s">
        <v>12</v>
      </c>
      <c r="X5" s="3581" t="s">
        <v>13</v>
      </c>
      <c r="Y5" s="845"/>
      <c r="Z5" s="845"/>
      <c r="AA5" s="845"/>
    </row>
    <row r="6" spans="1:27">
      <c r="A6" s="3912"/>
      <c r="B6" s="3912"/>
      <c r="C6" s="3912"/>
      <c r="D6" s="3912"/>
      <c r="E6" s="3915"/>
      <c r="F6" s="3916"/>
      <c r="G6" s="3912"/>
      <c r="H6" s="3912"/>
      <c r="I6" s="3912"/>
      <c r="J6" s="3912"/>
      <c r="K6" s="3937" t="s">
        <v>28</v>
      </c>
      <c r="L6" s="3938"/>
      <c r="M6" s="3937" t="s">
        <v>15</v>
      </c>
      <c r="N6" s="3938"/>
      <c r="O6" s="3937" t="s">
        <v>28</v>
      </c>
      <c r="P6" s="3938"/>
      <c r="Q6" s="3937" t="s">
        <v>15</v>
      </c>
      <c r="R6" s="3938"/>
      <c r="S6" s="3937" t="s">
        <v>28</v>
      </c>
      <c r="T6" s="3938"/>
      <c r="U6" s="3937" t="s">
        <v>15</v>
      </c>
      <c r="V6" s="3938"/>
      <c r="W6" s="3582"/>
      <c r="X6" s="3582"/>
      <c r="Y6" s="845"/>
      <c r="Z6" s="845"/>
      <c r="AA6" s="845"/>
    </row>
    <row r="7" spans="1:27" ht="21" customHeight="1">
      <c r="A7" s="3582"/>
      <c r="B7" s="3582"/>
      <c r="C7" s="3582"/>
      <c r="D7" s="3582"/>
      <c r="E7" s="3917"/>
      <c r="F7" s="3918"/>
      <c r="G7" s="3582"/>
      <c r="H7" s="3582"/>
      <c r="I7" s="3582"/>
      <c r="J7" s="3582"/>
      <c r="K7" s="330" t="s">
        <v>2590</v>
      </c>
      <c r="L7" s="330" t="s">
        <v>119</v>
      </c>
      <c r="M7" s="27" t="s">
        <v>1276</v>
      </c>
      <c r="N7" s="330" t="s">
        <v>119</v>
      </c>
      <c r="O7" s="330" t="s">
        <v>2590</v>
      </c>
      <c r="P7" s="330" t="s">
        <v>119</v>
      </c>
      <c r="Q7" s="27" t="s">
        <v>1276</v>
      </c>
      <c r="R7" s="330" t="s">
        <v>119</v>
      </c>
      <c r="S7" s="330" t="s">
        <v>2590</v>
      </c>
      <c r="T7" s="330" t="s">
        <v>119</v>
      </c>
      <c r="U7" s="27" t="s">
        <v>1276</v>
      </c>
      <c r="V7" s="330" t="s">
        <v>119</v>
      </c>
      <c r="W7" s="2269"/>
      <c r="X7" s="2269"/>
      <c r="Y7" s="845"/>
      <c r="Z7" s="845"/>
      <c r="AA7" s="845"/>
    </row>
    <row r="8" spans="1:27" s="30" customFormat="1" ht="12">
      <c r="A8" s="447">
        <v>1</v>
      </c>
      <c r="B8" s="447">
        <v>2</v>
      </c>
      <c r="C8" s="447">
        <v>3</v>
      </c>
      <c r="D8" s="447">
        <v>4</v>
      </c>
      <c r="E8" s="447">
        <v>5</v>
      </c>
      <c r="F8" s="447">
        <v>6</v>
      </c>
      <c r="G8" s="447">
        <v>7</v>
      </c>
      <c r="H8" s="447">
        <v>8</v>
      </c>
      <c r="I8" s="447">
        <v>9</v>
      </c>
      <c r="J8" s="447">
        <v>10</v>
      </c>
      <c r="K8" s="447">
        <v>11</v>
      </c>
      <c r="L8" s="447">
        <v>12</v>
      </c>
      <c r="M8" s="447">
        <v>13</v>
      </c>
      <c r="N8" s="447">
        <v>14</v>
      </c>
      <c r="O8" s="447">
        <v>15</v>
      </c>
      <c r="P8" s="447">
        <v>16</v>
      </c>
      <c r="Q8" s="447">
        <v>17</v>
      </c>
      <c r="R8" s="447">
        <v>18</v>
      </c>
      <c r="S8" s="447">
        <v>19</v>
      </c>
      <c r="T8" s="447">
        <v>20</v>
      </c>
      <c r="U8" s="447">
        <v>21</v>
      </c>
      <c r="V8" s="447">
        <v>22</v>
      </c>
      <c r="W8" s="447">
        <v>23</v>
      </c>
      <c r="X8" s="447">
        <v>24</v>
      </c>
      <c r="Y8" s="2240"/>
      <c r="Z8" s="2240"/>
      <c r="AA8" s="2240"/>
    </row>
    <row r="9" spans="1:27" ht="25.5">
      <c r="A9" s="3361">
        <v>1</v>
      </c>
      <c r="B9" s="3349" t="s">
        <v>2422</v>
      </c>
      <c r="C9" s="5" t="s">
        <v>2888</v>
      </c>
      <c r="D9" s="14" t="s">
        <v>2889</v>
      </c>
      <c r="E9" s="14" t="s">
        <v>2890</v>
      </c>
      <c r="F9" s="14" t="s">
        <v>2890</v>
      </c>
      <c r="G9" s="14" t="s">
        <v>2890</v>
      </c>
      <c r="H9" s="3920">
        <v>47976224.109999999</v>
      </c>
      <c r="I9" s="3923" t="s">
        <v>1358</v>
      </c>
      <c r="J9" s="3926" t="s">
        <v>2891</v>
      </c>
      <c r="K9" s="184">
        <v>4685.63</v>
      </c>
      <c r="L9" s="14"/>
      <c r="M9" s="785">
        <v>0</v>
      </c>
      <c r="N9" s="438"/>
      <c r="O9" s="14">
        <v>0</v>
      </c>
      <c r="P9" s="14"/>
      <c r="Q9" s="14"/>
      <c r="R9" s="785">
        <v>0</v>
      </c>
      <c r="S9" s="14">
        <v>4685.63</v>
      </c>
      <c r="T9" s="14"/>
      <c r="U9" s="14"/>
      <c r="V9" s="785">
        <v>0</v>
      </c>
      <c r="W9" s="3929" t="s">
        <v>2892</v>
      </c>
      <c r="X9" s="3926" t="s">
        <v>33</v>
      </c>
      <c r="Y9" s="437"/>
      <c r="Z9" s="437"/>
      <c r="AA9" s="437"/>
    </row>
    <row r="10" spans="1:27" ht="15.75">
      <c r="A10" s="3361"/>
      <c r="B10" s="3349"/>
      <c r="C10" s="1" t="s">
        <v>1225</v>
      </c>
      <c r="D10" s="14" t="s">
        <v>1146</v>
      </c>
      <c r="E10" s="14" t="s">
        <v>2890</v>
      </c>
      <c r="F10" s="14" t="s">
        <v>2890</v>
      </c>
      <c r="G10" s="14" t="s">
        <v>2890</v>
      </c>
      <c r="H10" s="3921"/>
      <c r="I10" s="3924"/>
      <c r="J10" s="3927"/>
      <c r="K10" s="184">
        <v>1561.88</v>
      </c>
      <c r="L10" s="184"/>
      <c r="M10" s="785">
        <v>0</v>
      </c>
      <c r="N10" s="438"/>
      <c r="O10" s="14">
        <v>0</v>
      </c>
      <c r="P10" s="14"/>
      <c r="Q10" s="14"/>
      <c r="R10" s="785">
        <v>0</v>
      </c>
      <c r="S10" s="14">
        <v>1561.88</v>
      </c>
      <c r="T10" s="14"/>
      <c r="U10" s="14"/>
      <c r="V10" s="785">
        <v>0</v>
      </c>
      <c r="W10" s="3930"/>
      <c r="X10" s="3927"/>
      <c r="Y10" s="437"/>
      <c r="Z10" s="437"/>
      <c r="AA10" s="437"/>
    </row>
    <row r="11" spans="1:27" ht="15.75">
      <c r="A11" s="3361"/>
      <c r="B11" s="3349"/>
      <c r="C11" s="14" t="s">
        <v>2462</v>
      </c>
      <c r="D11" s="14" t="s">
        <v>2889</v>
      </c>
      <c r="E11" s="14" t="s">
        <v>2890</v>
      </c>
      <c r="F11" s="14" t="s">
        <v>2890</v>
      </c>
      <c r="G11" s="14" t="s">
        <v>2890</v>
      </c>
      <c r="H11" s="3921"/>
      <c r="I11" s="3924"/>
      <c r="J11" s="3927"/>
      <c r="K11" s="184">
        <v>638.6</v>
      </c>
      <c r="L11" s="184"/>
      <c r="M11" s="785">
        <v>0</v>
      </c>
      <c r="N11" s="438"/>
      <c r="O11" s="184">
        <v>189.19</v>
      </c>
      <c r="P11" s="184"/>
      <c r="Q11" s="184"/>
      <c r="R11" s="785">
        <v>0</v>
      </c>
      <c r="S11" s="184">
        <v>827.79</v>
      </c>
      <c r="T11" s="184"/>
      <c r="U11" s="184"/>
      <c r="V11" s="785">
        <v>0</v>
      </c>
      <c r="W11" s="3930"/>
      <c r="X11" s="3927"/>
      <c r="Y11" s="437"/>
      <c r="Z11" s="437"/>
      <c r="AA11" s="437"/>
    </row>
    <row r="12" spans="1:27">
      <c r="A12" s="3361"/>
      <c r="B12" s="3349"/>
      <c r="C12" s="14" t="s">
        <v>171</v>
      </c>
      <c r="D12" s="14" t="s">
        <v>160</v>
      </c>
      <c r="E12" s="2274">
        <v>20</v>
      </c>
      <c r="F12" s="2274" t="s">
        <v>2893</v>
      </c>
      <c r="G12" s="2274"/>
      <c r="H12" s="3921"/>
      <c r="I12" s="3924"/>
      <c r="J12" s="3927"/>
      <c r="K12" s="184">
        <v>0</v>
      </c>
      <c r="L12" s="184"/>
      <c r="M12" s="785">
        <v>0</v>
      </c>
      <c r="N12" s="14"/>
      <c r="O12" s="184">
        <v>24</v>
      </c>
      <c r="P12" s="184"/>
      <c r="Q12" s="184"/>
      <c r="R12" s="785">
        <v>0</v>
      </c>
      <c r="S12" s="184">
        <v>24</v>
      </c>
      <c r="T12" s="184"/>
      <c r="U12" s="184"/>
      <c r="V12" s="785">
        <v>0</v>
      </c>
      <c r="W12" s="3930"/>
      <c r="X12" s="3927"/>
      <c r="Y12" s="437"/>
      <c r="Z12" s="437"/>
      <c r="AA12" s="437"/>
    </row>
    <row r="13" spans="1:27">
      <c r="A13" s="3361"/>
      <c r="B13" s="3349"/>
      <c r="C13" s="14" t="s">
        <v>2894</v>
      </c>
      <c r="D13" s="14" t="s">
        <v>169</v>
      </c>
      <c r="E13" s="14" t="s">
        <v>2890</v>
      </c>
      <c r="F13" s="14" t="s">
        <v>2890</v>
      </c>
      <c r="G13" s="14" t="s">
        <v>2890</v>
      </c>
      <c r="H13" s="3922"/>
      <c r="I13" s="3925"/>
      <c r="J13" s="3928"/>
      <c r="K13" s="14">
        <v>0</v>
      </c>
      <c r="L13" s="14"/>
      <c r="M13" s="785">
        <v>0</v>
      </c>
      <c r="N13" s="14"/>
      <c r="O13" s="14">
        <v>3</v>
      </c>
      <c r="P13" s="14"/>
      <c r="Q13" s="14"/>
      <c r="R13" s="785">
        <v>0</v>
      </c>
      <c r="S13" s="14">
        <v>3</v>
      </c>
      <c r="T13" s="14"/>
      <c r="U13" s="14"/>
      <c r="V13" s="785">
        <v>0</v>
      </c>
      <c r="W13" s="3931"/>
      <c r="X13" s="3928"/>
      <c r="Y13" s="437"/>
      <c r="Z13" s="437"/>
      <c r="AA13" s="437"/>
    </row>
    <row r="14" spans="1:27">
      <c r="A14" s="2274"/>
      <c r="B14" s="2276" t="s">
        <v>2895</v>
      </c>
      <c r="C14" s="2277"/>
      <c r="D14" s="2277"/>
      <c r="E14" s="330"/>
      <c r="F14" s="330"/>
      <c r="G14" s="330"/>
      <c r="H14" s="2278"/>
      <c r="I14" s="2279"/>
      <c r="J14" s="2280"/>
      <c r="K14" s="2277"/>
      <c r="L14" s="2277"/>
      <c r="M14" s="2281">
        <v>0</v>
      </c>
      <c r="N14" s="2277"/>
      <c r="O14" s="2277"/>
      <c r="P14" s="2277"/>
      <c r="Q14" s="2281">
        <v>0</v>
      </c>
      <c r="R14" s="2281"/>
      <c r="S14" s="2277"/>
      <c r="T14" s="2277"/>
      <c r="U14" s="2281">
        <v>0</v>
      </c>
      <c r="V14" s="2281"/>
      <c r="W14" s="2291"/>
      <c r="X14" s="2280"/>
    </row>
    <row r="15" spans="1:27">
      <c r="A15" s="2275"/>
      <c r="B15" s="2282"/>
      <c r="C15" s="2283"/>
      <c r="D15" s="2283"/>
      <c r="E15" s="495"/>
      <c r="F15" s="495"/>
      <c r="G15" s="495"/>
      <c r="H15" s="2284"/>
      <c r="I15" s="2285"/>
      <c r="J15" s="2286"/>
      <c r="K15" s="2283"/>
      <c r="L15" s="2283"/>
      <c r="M15" s="2287"/>
      <c r="N15" s="2283"/>
      <c r="O15" s="2283"/>
      <c r="P15" s="2283"/>
      <c r="Q15" s="2287"/>
      <c r="R15" s="2287"/>
      <c r="S15" s="2283"/>
      <c r="T15" s="2283"/>
      <c r="U15" s="2287"/>
      <c r="V15" s="2287"/>
      <c r="W15" s="2290"/>
      <c r="X15" s="2286"/>
    </row>
    <row r="16" spans="1:27" ht="15.75">
      <c r="A16" s="3932" t="s">
        <v>2896</v>
      </c>
      <c r="B16" s="3932"/>
      <c r="C16" s="3932"/>
      <c r="D16" s="3932"/>
      <c r="E16" s="3932"/>
      <c r="F16" s="3932"/>
      <c r="G16" s="3932"/>
      <c r="H16" s="3932"/>
      <c r="I16" s="3932"/>
      <c r="J16" s="3932"/>
      <c r="K16" s="3932"/>
      <c r="L16" s="3932"/>
      <c r="M16" s="3932"/>
      <c r="N16" s="3932"/>
      <c r="O16" s="3932"/>
      <c r="P16" s="2283"/>
      <c r="Q16" s="2287"/>
      <c r="R16" s="2287"/>
      <c r="S16" s="2283"/>
      <c r="T16" s="2283"/>
      <c r="U16" s="2287"/>
      <c r="V16" s="2287"/>
      <c r="W16" s="2288"/>
      <c r="X16" s="2286"/>
    </row>
    <row r="17" spans="1:23">
      <c r="A17" s="3933" t="s">
        <v>2880</v>
      </c>
      <c r="B17" s="3933"/>
      <c r="C17" s="3933"/>
      <c r="D17" s="3933"/>
      <c r="E17" s="3933"/>
      <c r="F17" s="3933"/>
      <c r="G17" s="495"/>
      <c r="H17" s="495"/>
      <c r="I17" s="495"/>
      <c r="J17" s="495"/>
      <c r="L17"/>
    </row>
    <row r="18" spans="1:23">
      <c r="A18" s="3825" t="s">
        <v>2897</v>
      </c>
      <c r="B18" s="3825"/>
      <c r="C18" s="3825"/>
      <c r="D18" s="3825"/>
      <c r="E18" s="3825"/>
      <c r="F18" s="3825"/>
      <c r="G18" s="3825"/>
      <c r="H18" s="3825"/>
      <c r="I18" s="3825"/>
      <c r="J18" s="3825"/>
      <c r="K18" s="3934" t="s">
        <v>2898</v>
      </c>
      <c r="L18" s="3934"/>
      <c r="M18" s="3934"/>
      <c r="N18" s="3934"/>
    </row>
    <row r="19" spans="1:23" ht="37.5" customHeight="1">
      <c r="A19" s="3581" t="s">
        <v>3</v>
      </c>
      <c r="B19" s="3581" t="s">
        <v>4</v>
      </c>
      <c r="C19" s="3581" t="s">
        <v>2884</v>
      </c>
      <c r="D19" s="3581" t="s">
        <v>5</v>
      </c>
      <c r="E19" s="3581" t="s">
        <v>2899</v>
      </c>
      <c r="F19" s="3581" t="s">
        <v>7</v>
      </c>
      <c r="G19" s="3581" t="s">
        <v>2887</v>
      </c>
      <c r="H19" s="3580" t="s">
        <v>186</v>
      </c>
      <c r="I19" s="3395"/>
      <c r="J19" s="3580" t="s">
        <v>187</v>
      </c>
      <c r="K19" s="3395"/>
      <c r="L19" s="3580" t="s">
        <v>188</v>
      </c>
      <c r="M19" s="3395"/>
      <c r="N19" s="3581" t="s">
        <v>12</v>
      </c>
      <c r="O19" s="3581" t="s">
        <v>13</v>
      </c>
    </row>
    <row r="20" spans="1:23">
      <c r="A20" s="3582"/>
      <c r="B20" s="3582"/>
      <c r="C20" s="3582"/>
      <c r="D20" s="3582"/>
      <c r="E20" s="3582"/>
      <c r="F20" s="3582"/>
      <c r="G20" s="3582"/>
      <c r="H20" s="27" t="s">
        <v>28</v>
      </c>
      <c r="I20" s="27" t="s">
        <v>15</v>
      </c>
      <c r="J20" s="27" t="s">
        <v>28</v>
      </c>
      <c r="K20" s="27" t="s">
        <v>15</v>
      </c>
      <c r="L20" s="27" t="s">
        <v>28</v>
      </c>
      <c r="M20" s="27" t="s">
        <v>15</v>
      </c>
      <c r="N20" s="3582"/>
      <c r="O20" s="3582"/>
      <c r="V20" s="2271"/>
      <c r="W20" s="2271"/>
    </row>
    <row r="21" spans="1:23">
      <c r="A21" s="330">
        <v>1</v>
      </c>
      <c r="B21" s="330">
        <v>2</v>
      </c>
      <c r="C21" s="330">
        <v>3</v>
      </c>
      <c r="D21" s="330">
        <v>4</v>
      </c>
      <c r="E21" s="330">
        <v>5</v>
      </c>
      <c r="F21" s="330">
        <v>6</v>
      </c>
      <c r="G21" s="330">
        <v>7</v>
      </c>
      <c r="H21" s="330">
        <v>8</v>
      </c>
      <c r="I21" s="330">
        <v>9</v>
      </c>
      <c r="J21" s="330">
        <v>10</v>
      </c>
      <c r="K21" s="330">
        <v>11</v>
      </c>
      <c r="L21" s="330">
        <v>12</v>
      </c>
      <c r="M21" s="330">
        <v>13</v>
      </c>
      <c r="N21" s="330">
        <v>14</v>
      </c>
      <c r="O21" s="330">
        <v>15</v>
      </c>
      <c r="S21" s="3919"/>
      <c r="T21" s="3919"/>
      <c r="U21" s="3919"/>
      <c r="V21" s="3919"/>
      <c r="W21" s="3919"/>
    </row>
    <row r="22" spans="1:23" ht="76.5">
      <c r="A22" s="3431">
        <v>1</v>
      </c>
      <c r="B22" s="3944" t="s">
        <v>2900</v>
      </c>
      <c r="C22" s="1213" t="s">
        <v>2901</v>
      </c>
      <c r="D22" s="14" t="s">
        <v>248</v>
      </c>
      <c r="E22" s="3920">
        <v>11603496</v>
      </c>
      <c r="F22" s="3926" t="s">
        <v>191</v>
      </c>
      <c r="G22" s="3926" t="s">
        <v>192</v>
      </c>
      <c r="H22" s="2295">
        <v>60000</v>
      </c>
      <c r="I22" s="2296">
        <v>3851400</v>
      </c>
      <c r="J22" s="184">
        <v>0</v>
      </c>
      <c r="K22" s="2292">
        <v>0</v>
      </c>
      <c r="L22" s="184">
        <v>60000</v>
      </c>
      <c r="M22" s="2292">
        <v>3851400</v>
      </c>
      <c r="N22" s="3939" t="s">
        <v>52</v>
      </c>
      <c r="O22" s="3926" t="s">
        <v>33</v>
      </c>
      <c r="S22" s="3919"/>
      <c r="T22" s="3919"/>
      <c r="U22" s="3919"/>
      <c r="V22" s="3919"/>
      <c r="W22" s="3919"/>
    </row>
    <row r="23" spans="1:23" ht="127.5">
      <c r="A23" s="3943"/>
      <c r="B23" s="3945"/>
      <c r="C23" s="2293" t="s">
        <v>2902</v>
      </c>
      <c r="D23" s="14" t="s">
        <v>92</v>
      </c>
      <c r="E23" s="3921"/>
      <c r="F23" s="3927"/>
      <c r="G23" s="3927"/>
      <c r="H23" s="184">
        <v>15</v>
      </c>
      <c r="I23" s="785">
        <v>209262</v>
      </c>
      <c r="J23" s="184">
        <v>0</v>
      </c>
      <c r="K23" s="2292">
        <v>0</v>
      </c>
      <c r="L23" s="184">
        <v>15</v>
      </c>
      <c r="M23" s="2292">
        <v>209262</v>
      </c>
      <c r="N23" s="3940"/>
      <c r="O23" s="3927"/>
    </row>
    <row r="24" spans="1:23" ht="38.25">
      <c r="A24" s="3943"/>
      <c r="B24" s="3945"/>
      <c r="C24" s="1213" t="s">
        <v>2903</v>
      </c>
      <c r="D24" s="14" t="s">
        <v>160</v>
      </c>
      <c r="E24" s="3921"/>
      <c r="F24" s="3927"/>
      <c r="G24" s="3927"/>
      <c r="H24" s="2295">
        <v>360000</v>
      </c>
      <c r="I24" s="2296">
        <v>363600</v>
      </c>
      <c r="J24" s="184">
        <v>0</v>
      </c>
      <c r="K24" s="2292">
        <v>0</v>
      </c>
      <c r="L24" s="184">
        <v>360000</v>
      </c>
      <c r="M24" s="2292">
        <v>363600</v>
      </c>
      <c r="N24" s="3940"/>
      <c r="O24" s="3927"/>
    </row>
    <row r="25" spans="1:23" ht="89.25">
      <c r="A25" s="3943"/>
      <c r="B25" s="3945"/>
      <c r="C25" s="1213" t="s">
        <v>2904</v>
      </c>
      <c r="D25" s="14" t="s">
        <v>261</v>
      </c>
      <c r="E25" s="3921"/>
      <c r="F25" s="3927"/>
      <c r="G25" s="3927"/>
      <c r="H25" s="2295">
        <v>20</v>
      </c>
      <c r="I25" s="2296">
        <v>879226.4</v>
      </c>
      <c r="J25" s="184">
        <v>0</v>
      </c>
      <c r="K25" s="2292">
        <v>0</v>
      </c>
      <c r="L25" s="184">
        <v>20</v>
      </c>
      <c r="M25" s="2292">
        <v>879226.4</v>
      </c>
      <c r="N25" s="3940"/>
      <c r="O25" s="3927"/>
    </row>
    <row r="26" spans="1:23" ht="51">
      <c r="A26" s="3432"/>
      <c r="B26" s="3946"/>
      <c r="C26" s="1213" t="s">
        <v>2905</v>
      </c>
      <c r="D26" s="5" t="s">
        <v>2906</v>
      </c>
      <c r="E26" s="3922"/>
      <c r="F26" s="3928"/>
      <c r="G26" s="3928"/>
      <c r="H26" s="2295">
        <v>600</v>
      </c>
      <c r="I26" s="2296">
        <v>6299064</v>
      </c>
      <c r="J26" s="184">
        <v>0</v>
      </c>
      <c r="K26" s="2292">
        <v>0</v>
      </c>
      <c r="L26" s="184">
        <v>600</v>
      </c>
      <c r="M26" s="2292">
        <v>6299064</v>
      </c>
      <c r="N26" s="3941"/>
      <c r="O26" s="3928"/>
    </row>
    <row r="27" spans="1:23">
      <c r="A27" s="14"/>
      <c r="B27" s="14"/>
      <c r="C27" s="330" t="s">
        <v>2907</v>
      </c>
      <c r="D27" s="330"/>
      <c r="E27" s="330"/>
      <c r="F27" s="330"/>
      <c r="G27" s="330"/>
      <c r="H27" s="330"/>
      <c r="I27" s="2294">
        <v>11602552.4</v>
      </c>
      <c r="J27" s="2297">
        <v>0</v>
      </c>
      <c r="K27" s="2294">
        <v>0</v>
      </c>
      <c r="L27" s="330"/>
      <c r="M27" s="2294">
        <v>11602552.4</v>
      </c>
      <c r="N27" s="330"/>
      <c r="O27" s="330"/>
    </row>
    <row r="32" spans="1:23">
      <c r="L32" s="3942" t="s">
        <v>1351</v>
      </c>
      <c r="M32" s="3942"/>
      <c r="N32" s="3942"/>
    </row>
    <row r="33" spans="12:14">
      <c r="L33" s="3919" t="s">
        <v>1352</v>
      </c>
      <c r="M33" s="3919"/>
      <c r="N33" s="3919"/>
    </row>
    <row r="34" spans="12:14">
      <c r="L34" s="3919" t="s">
        <v>1223</v>
      </c>
      <c r="M34" s="3919"/>
      <c r="N34" s="3919"/>
    </row>
  </sheetData>
  <mergeCells count="59">
    <mergeCell ref="L32:N32"/>
    <mergeCell ref="L33:N33"/>
    <mergeCell ref="L34:N34"/>
    <mergeCell ref="A22:A26"/>
    <mergeCell ref="B22:B26"/>
    <mergeCell ref="E22:E26"/>
    <mergeCell ref="F22:F26"/>
    <mergeCell ref="G22:G26"/>
    <mergeCell ref="J19:K19"/>
    <mergeCell ref="L19:M19"/>
    <mergeCell ref="N19:N20"/>
    <mergeCell ref="O22:O26"/>
    <mergeCell ref="N22:N26"/>
    <mergeCell ref="D19:D20"/>
    <mergeCell ref="E19:E20"/>
    <mergeCell ref="F19:F20"/>
    <mergeCell ref="G19:G20"/>
    <mergeCell ref="H19:I19"/>
    <mergeCell ref="X5:X6"/>
    <mergeCell ref="X9:X13"/>
    <mergeCell ref="A1:X1"/>
    <mergeCell ref="A2:I2"/>
    <mergeCell ref="A3:O3"/>
    <mergeCell ref="R3:W3"/>
    <mergeCell ref="K5:N5"/>
    <mergeCell ref="O5:R5"/>
    <mergeCell ref="S5:V5"/>
    <mergeCell ref="W5:W6"/>
    <mergeCell ref="K6:L6"/>
    <mergeCell ref="M6:N6"/>
    <mergeCell ref="O6:P6"/>
    <mergeCell ref="Q6:R6"/>
    <mergeCell ref="S6:T6"/>
    <mergeCell ref="U6:V6"/>
    <mergeCell ref="S21:W21"/>
    <mergeCell ref="S22:W22"/>
    <mergeCell ref="A9:A13"/>
    <mergeCell ref="B9:B13"/>
    <mergeCell ref="H9:H13"/>
    <mergeCell ref="I9:I13"/>
    <mergeCell ref="J9:J13"/>
    <mergeCell ref="W9:W13"/>
    <mergeCell ref="O19:O20"/>
    <mergeCell ref="A16:O16"/>
    <mergeCell ref="A17:F17"/>
    <mergeCell ref="A18:J18"/>
    <mergeCell ref="K18:N18"/>
    <mergeCell ref="A19:A20"/>
    <mergeCell ref="B19:B20"/>
    <mergeCell ref="C19:C20"/>
    <mergeCell ref="C5:C7"/>
    <mergeCell ref="B5:B7"/>
    <mergeCell ref="A5:A7"/>
    <mergeCell ref="G5:G7"/>
    <mergeCell ref="J5:J7"/>
    <mergeCell ref="I5:I7"/>
    <mergeCell ref="H5:H7"/>
    <mergeCell ref="E5:F7"/>
    <mergeCell ref="D5:D7"/>
  </mergeCells>
  <pageMargins left="0.25" right="0.25" top="0.75" bottom="0.75" header="0.3" footer="0.3"/>
  <pageSetup paperSize="5" orientation="landscape"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68"/>
  <sheetViews>
    <sheetView zoomScaleNormal="100" workbookViewId="0">
      <selection activeCell="L45" sqref="L45"/>
    </sheetView>
  </sheetViews>
  <sheetFormatPr defaultRowHeight="15.75"/>
  <cols>
    <col min="1" max="1" width="5" style="20" customWidth="1"/>
    <col min="2" max="2" width="30.28515625" style="20" customWidth="1"/>
    <col min="3" max="3" width="9.140625" style="20"/>
    <col min="4" max="4" width="13.5703125" style="20" customWidth="1"/>
    <col min="5" max="5" width="14.28515625" style="20" customWidth="1"/>
    <col min="6" max="6" width="17.85546875" style="19" customWidth="1"/>
    <col min="7" max="13" width="9.140625" style="20"/>
    <col min="14" max="14" width="11.140625" style="20" customWidth="1"/>
    <col min="15" max="15" width="9.140625" style="20"/>
    <col min="16" max="21" width="9.140625" style="19"/>
    <col min="22" max="22" width="9.140625" style="17"/>
  </cols>
  <sheetData>
    <row r="1" spans="1:24">
      <c r="A1" s="3955" t="s">
        <v>2500</v>
      </c>
      <c r="B1" s="3955"/>
      <c r="C1" s="3955"/>
      <c r="D1" s="3955"/>
      <c r="E1" s="3955"/>
      <c r="F1" s="3955"/>
      <c r="G1" s="3955"/>
      <c r="H1" s="3955"/>
      <c r="I1" s="3955"/>
      <c r="J1" s="3955"/>
      <c r="K1" s="3955"/>
      <c r="L1" s="3955"/>
      <c r="M1" s="3955"/>
      <c r="N1" s="3955"/>
      <c r="O1" s="3955"/>
      <c r="P1"/>
      <c r="Q1"/>
      <c r="R1"/>
      <c r="S1"/>
      <c r="T1"/>
      <c r="U1"/>
      <c r="V1"/>
    </row>
    <row r="2" spans="1:24">
      <c r="A2" s="3421" t="s">
        <v>0</v>
      </c>
      <c r="B2" s="3421"/>
      <c r="C2" s="3421"/>
      <c r="D2" s="3421"/>
      <c r="E2" s="3421"/>
      <c r="F2" s="3421"/>
      <c r="G2"/>
      <c r="H2"/>
      <c r="I2"/>
      <c r="J2"/>
      <c r="K2"/>
      <c r="L2"/>
      <c r="M2"/>
      <c r="N2"/>
      <c r="O2"/>
      <c r="P2"/>
      <c r="Q2"/>
      <c r="R2"/>
      <c r="S2"/>
      <c r="T2"/>
      <c r="U2"/>
      <c r="V2"/>
    </row>
    <row r="3" spans="1:24">
      <c r="A3" s="3424" t="s">
        <v>1</v>
      </c>
      <c r="B3" s="3424"/>
      <c r="C3" s="3424"/>
      <c r="D3" s="3424"/>
      <c r="E3" s="95"/>
      <c r="F3" s="95"/>
      <c r="G3"/>
      <c r="H3"/>
      <c r="I3"/>
      <c r="J3"/>
      <c r="K3"/>
      <c r="L3"/>
      <c r="M3"/>
      <c r="N3" s="3956" t="s">
        <v>2</v>
      </c>
      <c r="O3" s="3956"/>
      <c r="P3"/>
      <c r="Q3"/>
      <c r="R3"/>
      <c r="S3"/>
      <c r="T3"/>
      <c r="U3"/>
      <c r="V3"/>
    </row>
    <row r="4" spans="1:24" ht="52.5" customHeight="1">
      <c r="A4" s="3947" t="s">
        <v>3</v>
      </c>
      <c r="B4" s="3947" t="s">
        <v>4</v>
      </c>
      <c r="C4" s="3947" t="s">
        <v>5</v>
      </c>
      <c r="D4" s="3947" t="s">
        <v>6</v>
      </c>
      <c r="E4" s="3947" t="s">
        <v>7</v>
      </c>
      <c r="F4" s="3947" t="s">
        <v>8</v>
      </c>
      <c r="G4" s="3947" t="s">
        <v>9</v>
      </c>
      <c r="H4" s="3947"/>
      <c r="I4" s="3947" t="s">
        <v>10</v>
      </c>
      <c r="J4" s="3947"/>
      <c r="K4" s="3947" t="s">
        <v>11</v>
      </c>
      <c r="L4" s="3947"/>
      <c r="M4" s="3951" t="s">
        <v>1863</v>
      </c>
      <c r="N4" s="3947" t="s">
        <v>12</v>
      </c>
      <c r="O4" s="3947" t="s">
        <v>13</v>
      </c>
      <c r="P4" s="421"/>
      <c r="Q4" s="183" t="s">
        <v>1864</v>
      </c>
      <c r="R4" s="421"/>
      <c r="S4" s="421"/>
      <c r="T4" s="421"/>
      <c r="U4" s="421"/>
      <c r="V4" s="421"/>
      <c r="W4" s="978"/>
    </row>
    <row r="5" spans="1:24">
      <c r="A5" s="3947"/>
      <c r="B5" s="3947"/>
      <c r="C5" s="3947"/>
      <c r="D5" s="3947"/>
      <c r="E5" s="3947"/>
      <c r="F5" s="3947"/>
      <c r="G5" s="422" t="s">
        <v>28</v>
      </c>
      <c r="H5" s="422" t="s">
        <v>15</v>
      </c>
      <c r="I5" s="422" t="s">
        <v>28</v>
      </c>
      <c r="J5" s="422" t="s">
        <v>15</v>
      </c>
      <c r="K5" s="422" t="s">
        <v>28</v>
      </c>
      <c r="L5" s="422" t="s">
        <v>15</v>
      </c>
      <c r="M5" s="3952"/>
      <c r="N5" s="3947"/>
      <c r="O5" s="3947"/>
      <c r="P5" s="421"/>
      <c r="Q5" s="421"/>
      <c r="R5" s="421"/>
      <c r="S5" s="421"/>
      <c r="T5" s="421"/>
      <c r="U5" s="421"/>
      <c r="V5" s="421"/>
      <c r="W5" s="978"/>
    </row>
    <row r="6" spans="1:24">
      <c r="A6" s="979">
        <v>1</v>
      </c>
      <c r="B6" s="979">
        <v>2</v>
      </c>
      <c r="C6" s="979">
        <v>3</v>
      </c>
      <c r="D6" s="979">
        <v>4</v>
      </c>
      <c r="E6" s="979">
        <v>5</v>
      </c>
      <c r="F6" s="979">
        <v>6</v>
      </c>
      <c r="G6" s="979">
        <v>7</v>
      </c>
      <c r="H6" s="979">
        <v>8</v>
      </c>
      <c r="I6" s="979">
        <v>9</v>
      </c>
      <c r="J6" s="979">
        <v>10</v>
      </c>
      <c r="K6" s="979">
        <v>11</v>
      </c>
      <c r="L6" s="979">
        <v>12</v>
      </c>
      <c r="M6" s="979">
        <v>13</v>
      </c>
      <c r="N6" s="979">
        <v>14</v>
      </c>
      <c r="O6" s="979">
        <v>15</v>
      </c>
      <c r="P6" s="421"/>
      <c r="Q6" s="421"/>
      <c r="R6" s="421"/>
      <c r="S6" s="421"/>
      <c r="T6" s="421"/>
      <c r="U6" s="421"/>
      <c r="V6" s="421"/>
      <c r="W6" s="978"/>
      <c r="X6" s="94"/>
    </row>
    <row r="7" spans="1:24" ht="94.5">
      <c r="A7" s="1">
        <v>1</v>
      </c>
      <c r="B7" s="982" t="s">
        <v>16</v>
      </c>
      <c r="C7" s="1" t="s">
        <v>17</v>
      </c>
      <c r="D7" s="1" t="s">
        <v>18</v>
      </c>
      <c r="E7" s="1" t="s">
        <v>19</v>
      </c>
      <c r="F7" s="1" t="s">
        <v>20</v>
      </c>
      <c r="G7" s="980">
        <v>0.99890000000000001</v>
      </c>
      <c r="H7" s="425">
        <v>5186.3900000000003</v>
      </c>
      <c r="I7" s="981">
        <v>0</v>
      </c>
      <c r="J7" s="425">
        <v>0</v>
      </c>
      <c r="K7" s="980">
        <v>0.99890000000000001</v>
      </c>
      <c r="L7" s="425">
        <v>5186.3900000000003</v>
      </c>
      <c r="M7" s="980">
        <v>0.97670000000000001</v>
      </c>
      <c r="N7" s="1"/>
      <c r="O7" s="1" t="s">
        <v>22</v>
      </c>
      <c r="P7" s="983"/>
      <c r="Q7" s="994">
        <v>5310</v>
      </c>
      <c r="R7" s="421"/>
      <c r="S7" s="983"/>
      <c r="T7" s="421">
        <v>97.67212806026366</v>
      </c>
      <c r="U7" s="421"/>
      <c r="V7" s="421"/>
      <c r="W7" s="978"/>
      <c r="X7" s="94"/>
    </row>
    <row r="8" spans="1:24" ht="63">
      <c r="A8" s="1">
        <v>2</v>
      </c>
      <c r="B8" s="982" t="s">
        <v>23</v>
      </c>
      <c r="C8" s="1" t="s">
        <v>17</v>
      </c>
      <c r="D8" s="1" t="s">
        <v>1040</v>
      </c>
      <c r="E8" s="1" t="s">
        <v>24</v>
      </c>
      <c r="F8" s="1" t="s">
        <v>25</v>
      </c>
      <c r="G8" s="980">
        <v>0.1273</v>
      </c>
      <c r="H8" s="425">
        <v>124.88</v>
      </c>
      <c r="I8" s="980">
        <v>3.0000000000000001E-3</v>
      </c>
      <c r="J8" s="425">
        <v>0</v>
      </c>
      <c r="K8" s="980">
        <v>0.1303</v>
      </c>
      <c r="L8" s="425">
        <v>124.88</v>
      </c>
      <c r="M8" s="980">
        <v>7.8299999999999995E-2</v>
      </c>
      <c r="N8" s="1" t="s">
        <v>1865</v>
      </c>
      <c r="O8" s="1" t="s">
        <v>22</v>
      </c>
      <c r="P8"/>
      <c r="Q8" s="994">
        <v>1595</v>
      </c>
      <c r="R8"/>
      <c r="S8"/>
      <c r="T8"/>
      <c r="U8" s="989"/>
      <c r="V8"/>
    </row>
    <row r="9" spans="1:24" ht="94.5">
      <c r="A9" s="985">
        <v>3</v>
      </c>
      <c r="B9" s="982" t="s">
        <v>1345</v>
      </c>
      <c r="C9" s="986" t="s">
        <v>17</v>
      </c>
      <c r="D9" s="25" t="s">
        <v>1346</v>
      </c>
      <c r="E9" s="986" t="s">
        <v>1253</v>
      </c>
      <c r="F9" s="986" t="s">
        <v>1254</v>
      </c>
      <c r="G9" s="987">
        <v>0.23</v>
      </c>
      <c r="H9" s="988">
        <v>0</v>
      </c>
      <c r="I9" s="987">
        <v>0.17</v>
      </c>
      <c r="J9" s="988">
        <v>0</v>
      </c>
      <c r="K9" s="987">
        <v>0.4</v>
      </c>
      <c r="L9" s="988">
        <v>0</v>
      </c>
      <c r="M9" s="980">
        <v>0</v>
      </c>
      <c r="N9" s="1" t="s">
        <v>120</v>
      </c>
      <c r="O9" s="1" t="s">
        <v>1347</v>
      </c>
      <c r="P9" s="984"/>
      <c r="Q9" s="994">
        <v>346.28</v>
      </c>
      <c r="R9"/>
      <c r="S9"/>
      <c r="T9"/>
      <c r="U9"/>
      <c r="V9"/>
    </row>
    <row r="10" spans="1:24" ht="16.5">
      <c r="A10" s="990"/>
      <c r="B10" s="991"/>
      <c r="C10" s="990"/>
      <c r="D10" s="95"/>
      <c r="E10" s="990"/>
      <c r="F10" s="990"/>
      <c r="G10" s="992"/>
      <c r="H10" s="993"/>
      <c r="I10" s="992"/>
      <c r="J10" s="993"/>
      <c r="K10" s="992"/>
      <c r="L10" s="993"/>
      <c r="M10" s="993"/>
      <c r="N10" s="431"/>
      <c r="O10" s="431"/>
      <c r="P10" s="984"/>
      <c r="Q10"/>
      <c r="R10"/>
      <c r="S10"/>
      <c r="T10"/>
      <c r="U10"/>
      <c r="V10"/>
    </row>
    <row r="11" spans="1:24">
      <c r="A11" s="3421" t="s">
        <v>0</v>
      </c>
      <c r="B11" s="3421"/>
      <c r="C11" s="3421"/>
      <c r="D11" s="3421"/>
      <c r="E11" s="3421"/>
      <c r="F11" s="3421"/>
      <c r="G11"/>
      <c r="H11"/>
      <c r="I11"/>
      <c r="J11"/>
      <c r="K11"/>
      <c r="L11"/>
      <c r="M11"/>
      <c r="N11"/>
      <c r="O11"/>
      <c r="P11"/>
      <c r="Q11"/>
      <c r="R11" s="421"/>
      <c r="S11" s="421"/>
      <c r="T11" s="421"/>
      <c r="U11" s="421"/>
      <c r="V11" s="978"/>
      <c r="W11" s="94"/>
    </row>
    <row r="12" spans="1:24">
      <c r="A12" s="3957" t="s">
        <v>26</v>
      </c>
      <c r="B12" s="3957"/>
      <c r="C12" s="3957"/>
      <c r="D12" s="3957"/>
      <c r="E12"/>
      <c r="F12"/>
      <c r="G12"/>
      <c r="H12"/>
      <c r="I12"/>
      <c r="J12"/>
      <c r="K12"/>
      <c r="L12" s="3956" t="s">
        <v>2</v>
      </c>
      <c r="M12" s="3956"/>
      <c r="N12" s="3956"/>
      <c r="O12"/>
      <c r="P12"/>
      <c r="Q12"/>
      <c r="R12" s="421"/>
      <c r="S12" s="421"/>
      <c r="T12" s="421"/>
      <c r="U12" s="421"/>
      <c r="V12" s="978"/>
      <c r="W12" s="94"/>
    </row>
    <row r="13" spans="1:24" ht="47.25" customHeight="1">
      <c r="A13" s="3947" t="s">
        <v>3</v>
      </c>
      <c r="B13" s="3947" t="s">
        <v>4</v>
      </c>
      <c r="C13" s="3947" t="s">
        <v>5</v>
      </c>
      <c r="D13" s="3947" t="s">
        <v>6</v>
      </c>
      <c r="E13" s="3947" t="s">
        <v>7</v>
      </c>
      <c r="F13" s="3947" t="s">
        <v>8</v>
      </c>
      <c r="G13" s="3947" t="s">
        <v>9</v>
      </c>
      <c r="H13" s="3947"/>
      <c r="I13" s="3947" t="s">
        <v>27</v>
      </c>
      <c r="J13" s="3947"/>
      <c r="K13" s="3947" t="s">
        <v>11</v>
      </c>
      <c r="L13" s="3947"/>
      <c r="M13" s="3951" t="s">
        <v>1863</v>
      </c>
      <c r="N13" s="3947" t="s">
        <v>12</v>
      </c>
      <c r="O13" s="3947" t="s">
        <v>13</v>
      </c>
      <c r="P13" s="421"/>
      <c r="Q13" s="3953" t="s">
        <v>2501</v>
      </c>
      <c r="R13" s="421"/>
      <c r="S13" s="421"/>
      <c r="T13" s="421"/>
      <c r="U13" s="421"/>
      <c r="V13" s="978"/>
      <c r="W13" s="94"/>
    </row>
    <row r="14" spans="1:24">
      <c r="A14" s="3947"/>
      <c r="B14" s="3947"/>
      <c r="C14" s="3947"/>
      <c r="D14" s="3947"/>
      <c r="E14" s="3947"/>
      <c r="F14" s="3947"/>
      <c r="G14" s="422" t="s">
        <v>28</v>
      </c>
      <c r="H14" s="422" t="s">
        <v>15</v>
      </c>
      <c r="I14" s="422" t="s">
        <v>28</v>
      </c>
      <c r="J14" s="422" t="s">
        <v>15</v>
      </c>
      <c r="K14" s="422" t="s">
        <v>28</v>
      </c>
      <c r="L14" s="422" t="s">
        <v>15</v>
      </c>
      <c r="M14" s="3954"/>
      <c r="N14" s="3947"/>
      <c r="O14" s="3947"/>
      <c r="P14" s="421"/>
      <c r="Q14" s="3953"/>
      <c r="R14" s="421"/>
      <c r="S14" s="421"/>
      <c r="T14" s="421"/>
      <c r="U14" s="421"/>
      <c r="V14" s="978"/>
      <c r="W14" s="94"/>
    </row>
    <row r="15" spans="1:24">
      <c r="A15" s="979">
        <v>1</v>
      </c>
      <c r="B15" s="979">
        <v>2</v>
      </c>
      <c r="C15" s="979">
        <v>3</v>
      </c>
      <c r="D15" s="979">
        <v>5</v>
      </c>
      <c r="E15" s="979">
        <v>6</v>
      </c>
      <c r="F15" s="979">
        <v>7</v>
      </c>
      <c r="G15" s="979">
        <v>8</v>
      </c>
      <c r="H15" s="979">
        <v>9</v>
      </c>
      <c r="I15" s="979">
        <v>10</v>
      </c>
      <c r="J15" s="979">
        <v>11</v>
      </c>
      <c r="K15" s="979">
        <v>12</v>
      </c>
      <c r="L15" s="979">
        <v>13</v>
      </c>
      <c r="M15" s="979">
        <v>14</v>
      </c>
      <c r="N15" s="979">
        <v>15</v>
      </c>
      <c r="O15" s="979">
        <v>16</v>
      </c>
      <c r="P15" s="421"/>
      <c r="Q15" s="977"/>
      <c r="R15" s="421"/>
      <c r="S15" s="421"/>
      <c r="T15" s="421"/>
      <c r="U15" s="421"/>
      <c r="V15" s="978"/>
      <c r="W15" s="94"/>
    </row>
    <row r="16" spans="1:24" ht="195">
      <c r="A16" s="970">
        <v>1</v>
      </c>
      <c r="B16" s="995" t="s">
        <v>29</v>
      </c>
      <c r="C16" s="970" t="s">
        <v>17</v>
      </c>
      <c r="D16" s="970" t="s">
        <v>30</v>
      </c>
      <c r="E16" s="970" t="s">
        <v>31</v>
      </c>
      <c r="F16" s="732" t="s">
        <v>32</v>
      </c>
      <c r="G16" s="996">
        <v>1</v>
      </c>
      <c r="H16" s="1000">
        <v>4356.17</v>
      </c>
      <c r="I16" s="1001">
        <v>0</v>
      </c>
      <c r="J16" s="1000">
        <v>0</v>
      </c>
      <c r="K16" s="996">
        <v>1</v>
      </c>
      <c r="L16" s="1000">
        <v>4356.17</v>
      </c>
      <c r="M16" s="1000"/>
      <c r="N16" s="970" t="s">
        <v>853</v>
      </c>
      <c r="O16" s="970" t="s">
        <v>33</v>
      </c>
      <c r="P16"/>
      <c r="Q16"/>
      <c r="R16" s="421"/>
      <c r="S16" s="421"/>
      <c r="T16" s="421"/>
      <c r="U16" s="421"/>
      <c r="V16" s="421"/>
      <c r="W16" s="978"/>
      <c r="X16" s="94"/>
    </row>
    <row r="17" spans="1:24" ht="210">
      <c r="A17" s="1">
        <v>1</v>
      </c>
      <c r="B17" s="982" t="s">
        <v>34</v>
      </c>
      <c r="C17" s="1" t="s">
        <v>17</v>
      </c>
      <c r="D17" s="1" t="s">
        <v>2465</v>
      </c>
      <c r="E17" s="1" t="s">
        <v>35</v>
      </c>
      <c r="F17" s="4" t="s">
        <v>2509</v>
      </c>
      <c r="G17" s="980">
        <v>0.83330000000000004</v>
      </c>
      <c r="H17" s="1">
        <v>388.92</v>
      </c>
      <c r="I17" s="980">
        <v>0</v>
      </c>
      <c r="J17" s="425">
        <v>0</v>
      </c>
      <c r="K17" s="980">
        <v>0.83330000000000004</v>
      </c>
      <c r="L17" s="425">
        <v>388.92</v>
      </c>
      <c r="M17" s="425">
        <v>54.860915194944425</v>
      </c>
      <c r="N17" s="998" t="s">
        <v>2502</v>
      </c>
      <c r="O17" s="1" t="s">
        <v>33</v>
      </c>
      <c r="P17" s="977"/>
      <c r="Q17" s="907">
        <v>708.92</v>
      </c>
      <c r="R17" s="421"/>
      <c r="S17" s="421"/>
      <c r="T17" s="421"/>
      <c r="U17" s="421"/>
      <c r="V17" s="421"/>
      <c r="W17" s="978"/>
      <c r="X17" s="94"/>
    </row>
    <row r="18" spans="1:24" ht="210">
      <c r="A18" s="1">
        <v>2</v>
      </c>
      <c r="B18" s="982" t="s">
        <v>36</v>
      </c>
      <c r="C18" s="1" t="s">
        <v>17</v>
      </c>
      <c r="D18" s="3964" t="s">
        <v>2465</v>
      </c>
      <c r="E18" s="1" t="s">
        <v>35</v>
      </c>
      <c r="F18" s="4" t="s">
        <v>2510</v>
      </c>
      <c r="G18" s="980">
        <v>0.88890000000000002</v>
      </c>
      <c r="H18" s="425">
        <v>704.4</v>
      </c>
      <c r="I18" s="980">
        <v>0</v>
      </c>
      <c r="J18" s="425">
        <v>0</v>
      </c>
      <c r="K18" s="980">
        <v>0.88890000000000002</v>
      </c>
      <c r="L18" s="425">
        <v>704.4</v>
      </c>
      <c r="M18" s="425">
        <v>100.21055027599158</v>
      </c>
      <c r="N18" s="999" t="s">
        <v>2503</v>
      </c>
      <c r="O18" s="1" t="s">
        <v>33</v>
      </c>
      <c r="P18" s="977"/>
      <c r="Q18" s="4">
        <v>702.92</v>
      </c>
      <c r="R18" s="421"/>
      <c r="S18" s="421"/>
      <c r="T18" s="421"/>
      <c r="U18" s="421"/>
      <c r="V18" s="421"/>
      <c r="W18" s="978"/>
      <c r="X18" s="94"/>
    </row>
    <row r="19" spans="1:24" ht="210">
      <c r="A19" s="1">
        <v>3</v>
      </c>
      <c r="B19" s="982" t="s">
        <v>37</v>
      </c>
      <c r="C19" s="1" t="s">
        <v>17</v>
      </c>
      <c r="D19" s="3964"/>
      <c r="E19" s="1" t="s">
        <v>35</v>
      </c>
      <c r="F19" s="4" t="s">
        <v>2510</v>
      </c>
      <c r="G19" s="980">
        <v>0.4778</v>
      </c>
      <c r="H19" s="1">
        <v>317.83999999999997</v>
      </c>
      <c r="I19" s="980">
        <v>0</v>
      </c>
      <c r="J19" s="425">
        <v>0</v>
      </c>
      <c r="K19" s="980">
        <v>0.4778</v>
      </c>
      <c r="L19" s="425">
        <v>317.83999999999997</v>
      </c>
      <c r="M19" s="425">
        <v>45.221597780465245</v>
      </c>
      <c r="N19" s="997"/>
      <c r="O19" s="1" t="s">
        <v>33</v>
      </c>
      <c r="P19" s="421"/>
      <c r="Q19" s="959">
        <v>702.85</v>
      </c>
      <c r="R19" s="421"/>
      <c r="S19" s="421"/>
      <c r="T19" s="421"/>
      <c r="U19" s="421"/>
      <c r="V19" s="421"/>
      <c r="W19" s="978"/>
      <c r="X19" s="94"/>
    </row>
    <row r="20" spans="1:24" ht="195">
      <c r="A20" s="1">
        <v>4</v>
      </c>
      <c r="B20" s="982" t="s">
        <v>38</v>
      </c>
      <c r="C20" s="1" t="s">
        <v>17</v>
      </c>
      <c r="D20" s="1" t="s">
        <v>2465</v>
      </c>
      <c r="E20" s="1" t="s">
        <v>39</v>
      </c>
      <c r="F20" s="4" t="s">
        <v>2511</v>
      </c>
      <c r="G20" s="980">
        <v>0.45</v>
      </c>
      <c r="H20" s="425">
        <v>432.6</v>
      </c>
      <c r="I20" s="980">
        <v>0</v>
      </c>
      <c r="J20" s="425">
        <v>0</v>
      </c>
      <c r="K20" s="980">
        <v>0.45</v>
      </c>
      <c r="L20" s="425">
        <v>517.11</v>
      </c>
      <c r="M20" s="425">
        <v>35.335720435691734</v>
      </c>
      <c r="N20" s="1"/>
      <c r="O20" s="1" t="s">
        <v>33</v>
      </c>
      <c r="P20" s="421"/>
      <c r="Q20" s="4">
        <v>1463.42</v>
      </c>
      <c r="R20" s="421"/>
      <c r="S20" s="421"/>
      <c r="T20" s="421"/>
      <c r="U20" s="421"/>
      <c r="V20" s="421"/>
      <c r="W20" s="978"/>
      <c r="X20" s="94"/>
    </row>
    <row r="21" spans="1:24">
      <c r="A21" s="970"/>
      <c r="B21" s="3958" t="s">
        <v>1866</v>
      </c>
      <c r="C21" s="3959"/>
      <c r="D21" s="3959"/>
      <c r="E21" s="3959"/>
      <c r="F21" s="3959"/>
      <c r="G21" s="3959"/>
      <c r="H21" s="3959"/>
      <c r="I21" s="3959"/>
      <c r="J21" s="3959"/>
      <c r="K21" s="3960"/>
      <c r="L21" s="1000">
        <v>47.79</v>
      </c>
      <c r="M21" s="1000"/>
      <c r="N21" s="970"/>
      <c r="O21" s="970"/>
      <c r="P21" s="421"/>
      <c r="Q21" s="732"/>
      <c r="R21" s="421"/>
      <c r="S21" s="421"/>
      <c r="T21" s="421"/>
      <c r="U21" s="421"/>
      <c r="V21" s="421"/>
      <c r="W21" s="978"/>
      <c r="X21" s="94"/>
    </row>
    <row r="22" spans="1:24" ht="236.25">
      <c r="A22" s="1">
        <v>5</v>
      </c>
      <c r="B22" s="982" t="s">
        <v>41</v>
      </c>
      <c r="C22" s="1" t="s">
        <v>17</v>
      </c>
      <c r="D22" s="1" t="s">
        <v>2504</v>
      </c>
      <c r="E22" s="1" t="s">
        <v>42</v>
      </c>
      <c r="F22" s="1" t="s">
        <v>2505</v>
      </c>
      <c r="G22" s="980">
        <v>0.2215</v>
      </c>
      <c r="H22" s="1">
        <v>664.75</v>
      </c>
      <c r="I22" s="980">
        <v>0</v>
      </c>
      <c r="J22" s="425">
        <v>0</v>
      </c>
      <c r="K22" s="980">
        <v>0.2215</v>
      </c>
      <c r="L22" s="425">
        <v>664.75</v>
      </c>
      <c r="M22" s="425">
        <v>26.202000772559931</v>
      </c>
      <c r="N22" s="1"/>
      <c r="O22" s="1" t="s">
        <v>33</v>
      </c>
      <c r="P22" s="977"/>
      <c r="Q22" s="4">
        <v>2537.02</v>
      </c>
      <c r="R22" s="421"/>
      <c r="S22" s="421"/>
      <c r="T22" s="421"/>
      <c r="U22" s="421"/>
      <c r="V22" s="421"/>
      <c r="W22" s="978"/>
      <c r="X22" s="94"/>
    </row>
    <row r="23" spans="1:24" ht="299.25">
      <c r="A23" s="1">
        <v>6</v>
      </c>
      <c r="B23" s="982" t="s">
        <v>43</v>
      </c>
      <c r="C23" s="1" t="s">
        <v>17</v>
      </c>
      <c r="D23" s="97"/>
      <c r="E23" s="1" t="s">
        <v>44</v>
      </c>
      <c r="F23" s="1" t="s">
        <v>2506</v>
      </c>
      <c r="G23" s="980">
        <v>0.62880000000000003</v>
      </c>
      <c r="H23" s="425">
        <v>386.28</v>
      </c>
      <c r="I23" s="980">
        <v>0</v>
      </c>
      <c r="J23" s="425">
        <v>0</v>
      </c>
      <c r="K23" s="980">
        <v>0.62880000000000003</v>
      </c>
      <c r="L23" s="425">
        <v>386.28</v>
      </c>
      <c r="M23" s="425">
        <v>88.649194473768759</v>
      </c>
      <c r="N23" s="1"/>
      <c r="O23" s="1" t="s">
        <v>33</v>
      </c>
      <c r="P23" s="421"/>
      <c r="Q23" s="959">
        <v>435.74</v>
      </c>
      <c r="R23" s="421"/>
      <c r="S23" s="421"/>
      <c r="T23" s="421"/>
      <c r="U23" s="421"/>
      <c r="V23" s="421"/>
      <c r="W23" s="978"/>
      <c r="X23" s="94"/>
    </row>
    <row r="24" spans="1:24" ht="299.25">
      <c r="A24" s="1">
        <v>7</v>
      </c>
      <c r="B24" s="982" t="s">
        <v>45</v>
      </c>
      <c r="C24" s="1" t="s">
        <v>17</v>
      </c>
      <c r="D24" s="3949" t="s">
        <v>2507</v>
      </c>
      <c r="E24" s="1" t="s">
        <v>46</v>
      </c>
      <c r="F24" s="1" t="s">
        <v>2508</v>
      </c>
      <c r="G24" s="980">
        <v>0.42959999999999998</v>
      </c>
      <c r="H24" s="425">
        <v>262.85000000000002</v>
      </c>
      <c r="I24" s="980">
        <v>0</v>
      </c>
      <c r="J24" s="425">
        <v>0</v>
      </c>
      <c r="K24" s="980">
        <v>0.42959999999999998</v>
      </c>
      <c r="L24" s="425">
        <v>262.85000000000002</v>
      </c>
      <c r="M24" s="425">
        <v>42.954259474122864</v>
      </c>
      <c r="N24" s="1"/>
      <c r="O24" s="1" t="s">
        <v>33</v>
      </c>
      <c r="P24" s="421"/>
      <c r="Q24" s="4">
        <v>611.92999999999995</v>
      </c>
      <c r="R24" s="421"/>
      <c r="S24" s="421"/>
      <c r="T24" s="421"/>
      <c r="U24" s="421"/>
      <c r="V24" s="421"/>
      <c r="W24" s="978"/>
      <c r="X24" s="94"/>
    </row>
    <row r="25" spans="1:24" ht="78.75">
      <c r="A25" s="1">
        <v>8</v>
      </c>
      <c r="B25" s="982" t="s">
        <v>47</v>
      </c>
      <c r="C25" s="1" t="s">
        <v>17</v>
      </c>
      <c r="D25" s="3950"/>
      <c r="E25" s="1" t="s">
        <v>48</v>
      </c>
      <c r="F25" s="1" t="s">
        <v>49</v>
      </c>
      <c r="G25" s="980">
        <v>0</v>
      </c>
      <c r="H25" s="425">
        <v>0</v>
      </c>
      <c r="I25" s="980">
        <v>0</v>
      </c>
      <c r="J25" s="425">
        <v>0</v>
      </c>
      <c r="K25" s="980">
        <v>0</v>
      </c>
      <c r="L25" s="425">
        <v>0</v>
      </c>
      <c r="M25" s="425">
        <v>0</v>
      </c>
      <c r="N25" s="1"/>
      <c r="O25" s="1" t="s">
        <v>33</v>
      </c>
      <c r="P25" s="421"/>
      <c r="Q25" s="4">
        <v>2841.21</v>
      </c>
      <c r="R25" s="421"/>
      <c r="S25" s="421"/>
      <c r="T25" s="421"/>
      <c r="U25" s="421"/>
      <c r="V25" s="421"/>
      <c r="W25" s="978"/>
      <c r="X25" s="94"/>
    </row>
    <row r="26" spans="1:24" ht="78.75">
      <c r="A26" s="1">
        <v>9</v>
      </c>
      <c r="B26" s="982" t="s">
        <v>50</v>
      </c>
      <c r="C26" s="1" t="s">
        <v>17</v>
      </c>
      <c r="D26" s="1" t="s">
        <v>2507</v>
      </c>
      <c r="E26" s="1" t="s">
        <v>48</v>
      </c>
      <c r="F26" s="1" t="s">
        <v>49</v>
      </c>
      <c r="G26" s="980">
        <v>0</v>
      </c>
      <c r="H26" s="425">
        <v>0</v>
      </c>
      <c r="I26" s="980">
        <v>0</v>
      </c>
      <c r="J26" s="425">
        <v>0</v>
      </c>
      <c r="K26" s="980">
        <v>0</v>
      </c>
      <c r="L26" s="425">
        <v>0</v>
      </c>
      <c r="M26" s="425">
        <v>0</v>
      </c>
      <c r="N26" s="1"/>
      <c r="O26" s="1" t="s">
        <v>33</v>
      </c>
      <c r="P26" s="421"/>
      <c r="Q26" s="4">
        <v>2525.52</v>
      </c>
      <c r="R26" s="421"/>
      <c r="S26" s="421"/>
      <c r="T26" s="421"/>
      <c r="U26" s="421"/>
      <c r="V26" s="421"/>
      <c r="W26" s="978"/>
      <c r="X26" s="94"/>
    </row>
    <row r="27" spans="1:24">
      <c r="A27" s="3961" t="s">
        <v>1867</v>
      </c>
      <c r="B27" s="3962"/>
      <c r="C27" s="3962"/>
      <c r="D27" s="3962"/>
      <c r="E27" s="3962"/>
      <c r="F27" s="3962"/>
      <c r="G27" s="3962"/>
      <c r="H27" s="3962"/>
      <c r="I27" s="3962"/>
      <c r="J27" s="3963"/>
      <c r="K27" s="980"/>
      <c r="L27" s="425">
        <v>62.54</v>
      </c>
      <c r="M27" s="425"/>
      <c r="N27" s="1"/>
      <c r="O27" s="1"/>
      <c r="P27" s="421"/>
      <c r="Q27" s="977"/>
      <c r="R27" s="421"/>
      <c r="S27" s="421"/>
      <c r="T27" s="421"/>
      <c r="U27" s="421"/>
      <c r="V27" s="421"/>
      <c r="W27" s="978"/>
      <c r="X27" s="94"/>
    </row>
    <row r="28" spans="1:24">
      <c r="A28" s="3955"/>
      <c r="B28" s="3955"/>
      <c r="C28" s="3955"/>
      <c r="D28" s="3955"/>
      <c r="E28" s="3955"/>
      <c r="F28" s="3955"/>
      <c r="G28" s="3955"/>
      <c r="H28" s="3955"/>
      <c r="I28" s="3955"/>
      <c r="J28" s="3955"/>
      <c r="K28" s="3955"/>
      <c r="L28" s="3955"/>
      <c r="M28" s="3955"/>
      <c r="N28" s="3955"/>
      <c r="O28" s="3955"/>
      <c r="P28" s="421"/>
      <c r="Q28" s="421"/>
      <c r="R28" s="421"/>
      <c r="S28" s="421"/>
      <c r="T28" s="421"/>
      <c r="U28" s="421"/>
      <c r="V28" s="421"/>
      <c r="W28" s="978"/>
      <c r="X28" s="94"/>
    </row>
    <row r="29" spans="1:24">
      <c r="A29" s="3421" t="s">
        <v>0</v>
      </c>
      <c r="B29" s="3421"/>
      <c r="C29" s="3421"/>
      <c r="D29" s="3421"/>
      <c r="E29" s="3421"/>
      <c r="F29" s="3421"/>
      <c r="G29" s="3421"/>
      <c r="H29" s="3421"/>
      <c r="I29" s="3421"/>
      <c r="J29" s="3421"/>
      <c r="K29" s="3421"/>
      <c r="L29" s="3421"/>
      <c r="M29" s="3421"/>
      <c r="N29" s="3421"/>
      <c r="O29" s="3421"/>
      <c r="P29"/>
      <c r="Q29"/>
      <c r="R29"/>
      <c r="S29"/>
      <c r="T29"/>
      <c r="U29"/>
      <c r="V29" s="19"/>
      <c r="W29" s="94"/>
      <c r="X29" s="94"/>
    </row>
    <row r="30" spans="1:24">
      <c r="A30" s="3424" t="s">
        <v>2466</v>
      </c>
      <c r="B30" s="3424"/>
      <c r="C30" s="3424"/>
      <c r="D30" s="3424"/>
      <c r="E30" s="95"/>
      <c r="F30" s="95"/>
      <c r="G30"/>
      <c r="H30"/>
      <c r="I30"/>
      <c r="J30"/>
      <c r="K30"/>
      <c r="L30"/>
      <c r="M30"/>
      <c r="N30" s="3956" t="s">
        <v>2</v>
      </c>
      <c r="O30" s="3956"/>
      <c r="P30"/>
      <c r="Q30"/>
      <c r="R30"/>
      <c r="S30"/>
      <c r="T30"/>
      <c r="U30"/>
      <c r="V30" s="19"/>
      <c r="W30" s="94"/>
      <c r="X30" s="94"/>
    </row>
    <row r="31" spans="1:24" ht="55.5" customHeight="1">
      <c r="A31" s="3947" t="s">
        <v>3</v>
      </c>
      <c r="B31" s="3947" t="s">
        <v>4</v>
      </c>
      <c r="C31" s="3947" t="s">
        <v>5</v>
      </c>
      <c r="D31" s="3947" t="s">
        <v>6</v>
      </c>
      <c r="E31" s="3947" t="s">
        <v>7</v>
      </c>
      <c r="F31" s="3947" t="s">
        <v>8</v>
      </c>
      <c r="G31" s="3947" t="s">
        <v>9</v>
      </c>
      <c r="H31" s="3947"/>
      <c r="I31" s="3947" t="s">
        <v>10</v>
      </c>
      <c r="J31" s="3947"/>
      <c r="K31" s="3947" t="s">
        <v>11</v>
      </c>
      <c r="L31" s="3947"/>
      <c r="M31" s="3951" t="s">
        <v>1863</v>
      </c>
      <c r="N31" s="3947" t="s">
        <v>12</v>
      </c>
      <c r="O31" s="3947" t="s">
        <v>13</v>
      </c>
      <c r="P31"/>
      <c r="Q31"/>
      <c r="R31"/>
      <c r="S31"/>
      <c r="T31"/>
      <c r="U31"/>
      <c r="V31" s="19"/>
      <c r="W31" s="94"/>
      <c r="X31" s="94"/>
    </row>
    <row r="32" spans="1:24">
      <c r="A32" s="3947"/>
      <c r="B32" s="3947"/>
      <c r="C32" s="3947"/>
      <c r="D32" s="3947"/>
      <c r="E32" s="3947"/>
      <c r="F32" s="3947"/>
      <c r="G32" s="422" t="s">
        <v>28</v>
      </c>
      <c r="H32" s="422" t="s">
        <v>15</v>
      </c>
      <c r="I32" s="422" t="s">
        <v>28</v>
      </c>
      <c r="J32" s="422" t="s">
        <v>15</v>
      </c>
      <c r="K32" s="422" t="s">
        <v>28</v>
      </c>
      <c r="L32" s="422" t="s">
        <v>15</v>
      </c>
      <c r="M32" s="3952"/>
      <c r="N32" s="3947"/>
      <c r="O32" s="3947"/>
      <c r="V32" s="19"/>
      <c r="W32" s="94"/>
      <c r="X32" s="94"/>
    </row>
    <row r="33" spans="1:24">
      <c r="A33" s="979">
        <v>1</v>
      </c>
      <c r="B33" s="979">
        <v>2</v>
      </c>
      <c r="C33" s="979">
        <v>3</v>
      </c>
      <c r="D33" s="979">
        <v>4</v>
      </c>
      <c r="E33" s="979">
        <v>5</v>
      </c>
      <c r="F33" s="979">
        <v>6</v>
      </c>
      <c r="G33" s="979">
        <v>7</v>
      </c>
      <c r="H33" s="979">
        <v>8</v>
      </c>
      <c r="I33" s="979">
        <v>9</v>
      </c>
      <c r="J33" s="979">
        <v>10</v>
      </c>
      <c r="K33" s="979">
        <v>11</v>
      </c>
      <c r="L33" s="979">
        <v>12</v>
      </c>
      <c r="M33" s="979">
        <v>13</v>
      </c>
      <c r="N33" s="979">
        <v>14</v>
      </c>
      <c r="O33" s="979">
        <v>15</v>
      </c>
      <c r="V33" s="19"/>
      <c r="W33" s="94"/>
      <c r="X33" s="94"/>
    </row>
    <row r="34" spans="1:24" ht="47.25">
      <c r="A34" s="1">
        <v>1</v>
      </c>
      <c r="B34" s="982" t="s">
        <v>2467</v>
      </c>
      <c r="C34" s="1" t="s">
        <v>17</v>
      </c>
      <c r="D34" s="425">
        <v>20</v>
      </c>
      <c r="E34" s="1" t="s">
        <v>2468</v>
      </c>
      <c r="F34" s="1" t="s">
        <v>2469</v>
      </c>
      <c r="G34" s="980">
        <v>0</v>
      </c>
      <c r="H34" s="425">
        <v>0</v>
      </c>
      <c r="I34" s="981">
        <v>0</v>
      </c>
      <c r="J34" s="425">
        <v>0</v>
      </c>
      <c r="K34" s="980">
        <v>0</v>
      </c>
      <c r="L34" s="425">
        <v>0</v>
      </c>
      <c r="M34" s="980">
        <v>0</v>
      </c>
      <c r="N34" s="3949" t="s">
        <v>2470</v>
      </c>
      <c r="O34" s="1" t="s">
        <v>2471</v>
      </c>
      <c r="V34" s="19"/>
      <c r="W34" s="94"/>
      <c r="X34" s="94"/>
    </row>
    <row r="35" spans="1:24" ht="63">
      <c r="A35" s="1">
        <v>2</v>
      </c>
      <c r="B35" s="982" t="s">
        <v>2472</v>
      </c>
      <c r="C35" s="1" t="s">
        <v>17</v>
      </c>
      <c r="D35" s="425">
        <v>50</v>
      </c>
      <c r="E35" s="1" t="s">
        <v>2468</v>
      </c>
      <c r="F35" s="1" t="s">
        <v>2469</v>
      </c>
      <c r="G35" s="980">
        <v>0</v>
      </c>
      <c r="H35" s="425">
        <v>0</v>
      </c>
      <c r="I35" s="980">
        <v>0</v>
      </c>
      <c r="J35" s="425">
        <v>0</v>
      </c>
      <c r="K35" s="980">
        <v>0</v>
      </c>
      <c r="L35" s="425">
        <v>0</v>
      </c>
      <c r="M35" s="980">
        <v>0</v>
      </c>
      <c r="N35" s="3950"/>
      <c r="O35" s="1" t="s">
        <v>2471</v>
      </c>
      <c r="V35" s="19"/>
      <c r="W35" s="94"/>
      <c r="X35" s="94"/>
    </row>
    <row r="36" spans="1:24" ht="16.5">
      <c r="A36" s="990"/>
      <c r="B36" s="991"/>
      <c r="C36" s="990"/>
      <c r="D36" s="95"/>
      <c r="E36" s="990"/>
      <c r="F36" s="990"/>
      <c r="G36" s="992"/>
      <c r="H36" s="993"/>
      <c r="I36" s="992"/>
      <c r="J36" s="993"/>
      <c r="K36" s="992"/>
      <c r="L36" s="993"/>
      <c r="M36" s="993"/>
      <c r="N36" s="431"/>
      <c r="O36" s="431"/>
      <c r="V36" s="19"/>
      <c r="W36" s="94"/>
      <c r="X36" s="94"/>
    </row>
    <row r="37" spans="1:24">
      <c r="A37" s="971"/>
      <c r="B37" s="971"/>
      <c r="C37" s="971"/>
      <c r="D37" s="971"/>
      <c r="E37" s="971"/>
      <c r="F37" s="971"/>
      <c r="G37" s="971"/>
      <c r="H37" s="971"/>
      <c r="I37" s="971"/>
      <c r="J37" s="971"/>
      <c r="K37" s="971"/>
      <c r="L37" s="971"/>
      <c r="M37" s="971"/>
      <c r="N37" s="971"/>
      <c r="O37" s="421"/>
      <c r="V37" s="19"/>
      <c r="W37" s="94"/>
      <c r="X37" s="94"/>
    </row>
    <row r="38" spans="1:24">
      <c r="A38" s="971"/>
      <c r="B38" s="971"/>
      <c r="C38" s="971"/>
      <c r="D38" s="971"/>
      <c r="E38" s="971"/>
      <c r="F38" s="971"/>
      <c r="G38" s="971"/>
      <c r="H38" s="971"/>
      <c r="I38" s="971"/>
      <c r="J38" s="971"/>
      <c r="K38" s="971"/>
      <c r="L38" s="971"/>
      <c r="M38" s="971"/>
      <c r="N38" s="971"/>
      <c r="O38" s="421"/>
      <c r="V38" s="19"/>
      <c r="W38" s="94"/>
      <c r="X38" s="94"/>
    </row>
    <row r="39" spans="1:24">
      <c r="A39" s="971"/>
      <c r="B39" s="971"/>
      <c r="C39" s="971"/>
      <c r="D39" s="971"/>
      <c r="E39" s="971"/>
      <c r="F39" s="971"/>
      <c r="G39" s="971"/>
      <c r="H39" s="971"/>
      <c r="I39" s="971"/>
      <c r="J39" s="3948" t="s">
        <v>2464</v>
      </c>
      <c r="K39" s="3948"/>
      <c r="L39" s="3948"/>
      <c r="M39" s="3948"/>
      <c r="N39" s="3948"/>
      <c r="O39" s="421"/>
      <c r="V39" s="19"/>
      <c r="W39" s="94"/>
      <c r="X39" s="94"/>
    </row>
    <row r="40" spans="1:24">
      <c r="A40" s="971"/>
      <c r="B40" s="971"/>
      <c r="C40" s="971"/>
      <c r="D40" s="971"/>
      <c r="E40" s="971"/>
      <c r="F40" s="971"/>
      <c r="G40" s="971"/>
      <c r="H40" s="971"/>
      <c r="I40" s="971"/>
      <c r="J40" s="3948"/>
      <c r="K40" s="3948"/>
      <c r="L40" s="3948"/>
      <c r="M40" s="3948"/>
      <c r="N40" s="3948"/>
      <c r="O40" s="421"/>
      <c r="V40" s="19"/>
      <c r="W40" s="94"/>
      <c r="X40" s="94"/>
    </row>
    <row r="41" spans="1:24">
      <c r="A41" s="971"/>
      <c r="B41" s="971"/>
      <c r="C41" s="971"/>
      <c r="D41" s="971"/>
      <c r="E41" s="971"/>
      <c r="F41" s="971"/>
      <c r="G41" s="971"/>
      <c r="H41" s="971"/>
      <c r="I41" s="971"/>
      <c r="J41" s="3948"/>
      <c r="K41" s="3948"/>
      <c r="L41" s="3948"/>
      <c r="M41" s="3948"/>
      <c r="N41" s="3948"/>
      <c r="O41" s="421"/>
      <c r="V41" s="19"/>
      <c r="W41" s="94"/>
      <c r="X41" s="94"/>
    </row>
    <row r="42" spans="1:24">
      <c r="V42" s="19"/>
      <c r="W42" s="94"/>
      <c r="X42" s="94"/>
    </row>
    <row r="43" spans="1:24">
      <c r="V43" s="19"/>
      <c r="W43" s="94"/>
      <c r="X43" s="94"/>
    </row>
    <row r="44" spans="1:24">
      <c r="V44" s="19"/>
      <c r="W44" s="94"/>
      <c r="X44" s="94"/>
    </row>
    <row r="45" spans="1:24">
      <c r="V45" s="19"/>
      <c r="W45" s="94"/>
      <c r="X45" s="94"/>
    </row>
    <row r="46" spans="1:24">
      <c r="V46" s="19"/>
      <c r="W46" s="94"/>
      <c r="X46" s="94"/>
    </row>
    <row r="47" spans="1:24">
      <c r="V47" s="19"/>
      <c r="W47" s="94"/>
      <c r="X47" s="94"/>
    </row>
    <row r="48" spans="1:24">
      <c r="V48" s="19"/>
      <c r="W48" s="94"/>
      <c r="X48" s="94"/>
    </row>
    <row r="49" spans="22:24">
      <c r="V49" s="19"/>
      <c r="W49" s="94"/>
      <c r="X49" s="94"/>
    </row>
    <row r="50" spans="22:24">
      <c r="V50" s="19"/>
      <c r="W50" s="94"/>
      <c r="X50" s="94"/>
    </row>
    <row r="51" spans="22:24">
      <c r="V51" s="19"/>
      <c r="W51" s="94"/>
      <c r="X51" s="94"/>
    </row>
    <row r="52" spans="22:24">
      <c r="V52" s="19"/>
      <c r="W52" s="94"/>
      <c r="X52" s="94"/>
    </row>
    <row r="53" spans="22:24">
      <c r="V53" s="19"/>
      <c r="W53" s="94"/>
      <c r="X53" s="94"/>
    </row>
    <row r="54" spans="22:24">
      <c r="V54" s="19"/>
      <c r="W54" s="94"/>
      <c r="X54" s="94"/>
    </row>
    <row r="55" spans="22:24">
      <c r="V55" s="19"/>
      <c r="W55" s="94"/>
      <c r="X55" s="94"/>
    </row>
    <row r="56" spans="22:24">
      <c r="V56" s="19"/>
      <c r="W56" s="94"/>
      <c r="X56" s="94"/>
    </row>
    <row r="57" spans="22:24">
      <c r="V57" s="19"/>
      <c r="W57" s="94"/>
      <c r="X57" s="94"/>
    </row>
    <row r="58" spans="22:24">
      <c r="V58" s="19"/>
      <c r="W58" s="94"/>
      <c r="X58" s="94"/>
    </row>
    <row r="59" spans="22:24">
      <c r="V59" s="19"/>
      <c r="W59" s="94"/>
      <c r="X59" s="94"/>
    </row>
    <row r="60" spans="22:24">
      <c r="V60" s="19"/>
      <c r="W60" s="94"/>
      <c r="X60" s="94"/>
    </row>
    <row r="61" spans="22:24">
      <c r="V61" s="19"/>
      <c r="W61" s="94"/>
      <c r="X61" s="94"/>
    </row>
    <row r="62" spans="22:24">
      <c r="V62" s="19"/>
      <c r="W62" s="94"/>
      <c r="X62" s="94"/>
    </row>
    <row r="63" spans="22:24">
      <c r="V63" s="19"/>
      <c r="W63" s="94"/>
      <c r="X63" s="94"/>
    </row>
    <row r="64" spans="22:24">
      <c r="V64" s="19"/>
      <c r="W64" s="94"/>
      <c r="X64" s="94"/>
    </row>
    <row r="65" spans="22:24">
      <c r="V65" s="19"/>
      <c r="W65" s="94"/>
      <c r="X65" s="94"/>
    </row>
    <row r="66" spans="22:24">
      <c r="V66" s="19"/>
      <c r="W66" s="94"/>
      <c r="X66" s="94"/>
    </row>
    <row r="67" spans="22:24">
      <c r="V67" s="19"/>
      <c r="W67" s="94"/>
      <c r="X67" s="94"/>
    </row>
    <row r="68" spans="22:24">
      <c r="V68" s="19"/>
      <c r="W68" s="94"/>
      <c r="X68" s="94"/>
    </row>
  </sheetData>
  <mergeCells count="54">
    <mergeCell ref="A11:F11"/>
    <mergeCell ref="A12:D12"/>
    <mergeCell ref="L12:N12"/>
    <mergeCell ref="A28:O28"/>
    <mergeCell ref="A30:D30"/>
    <mergeCell ref="N30:O30"/>
    <mergeCell ref="B21:K21"/>
    <mergeCell ref="A27:J27"/>
    <mergeCell ref="D18:D19"/>
    <mergeCell ref="D24:D25"/>
    <mergeCell ref="K13:L13"/>
    <mergeCell ref="A1:O1"/>
    <mergeCell ref="A3:D3"/>
    <mergeCell ref="G4:H4"/>
    <mergeCell ref="I4:J4"/>
    <mergeCell ref="K4:L4"/>
    <mergeCell ref="O4:O5"/>
    <mergeCell ref="N4:N5"/>
    <mergeCell ref="B4:B5"/>
    <mergeCell ref="C4:C5"/>
    <mergeCell ref="D4:D5"/>
    <mergeCell ref="E4:E5"/>
    <mergeCell ref="F4:F5"/>
    <mergeCell ref="N3:O3"/>
    <mergeCell ref="M4:M5"/>
    <mergeCell ref="A4:A5"/>
    <mergeCell ref="A2:F2"/>
    <mergeCell ref="Q13:Q14"/>
    <mergeCell ref="O13:O14"/>
    <mergeCell ref="A13:A14"/>
    <mergeCell ref="B13:B14"/>
    <mergeCell ref="C13:C14"/>
    <mergeCell ref="D13:D14"/>
    <mergeCell ref="E13:E14"/>
    <mergeCell ref="F13:F14"/>
    <mergeCell ref="M13:M14"/>
    <mergeCell ref="G13:H13"/>
    <mergeCell ref="I13:J13"/>
    <mergeCell ref="N13:N14"/>
    <mergeCell ref="F31:F32"/>
    <mergeCell ref="J39:N41"/>
    <mergeCell ref="N34:N35"/>
    <mergeCell ref="A29:O29"/>
    <mergeCell ref="G31:H31"/>
    <mergeCell ref="I31:J31"/>
    <mergeCell ref="K31:L31"/>
    <mergeCell ref="M31:M32"/>
    <mergeCell ref="N31:N32"/>
    <mergeCell ref="O31:O32"/>
    <mergeCell ref="A31:A32"/>
    <mergeCell ref="B31:B32"/>
    <mergeCell ref="C31:C32"/>
    <mergeCell ref="D31:D32"/>
    <mergeCell ref="E31:E32"/>
  </mergeCells>
  <pageMargins left="0.94488188976377963" right="0.19685039370078741" top="0.74803149606299213" bottom="0.74803149606299213" header="0.31496062992125984" footer="0.31496062992125984"/>
  <pageSetup paperSize="5" orientation="landscape" r:id="rId1"/>
  <colBreaks count="1" manualBreakCount="1">
    <brk id="14"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61"/>
  <sheetViews>
    <sheetView workbookViewId="0">
      <selection activeCell="I7" sqref="I7"/>
    </sheetView>
  </sheetViews>
  <sheetFormatPr defaultRowHeight="15"/>
  <cols>
    <col min="1" max="1" width="4.5703125" customWidth="1"/>
    <col min="2" max="2" width="32.140625" customWidth="1"/>
    <col min="4" max="4" width="10.5703125" style="12" customWidth="1"/>
    <col min="5" max="5" width="11.140625" style="12" customWidth="1"/>
    <col min="6" max="6" width="10.28515625" customWidth="1"/>
    <col min="13" max="13" width="10.42578125" customWidth="1"/>
    <col min="14" max="14" width="11" style="17" customWidth="1"/>
  </cols>
  <sheetData>
    <row r="1" spans="1:16">
      <c r="A1" s="3992" t="s">
        <v>2809</v>
      </c>
      <c r="B1" s="3992"/>
      <c r="C1" s="3992"/>
      <c r="D1" s="3992"/>
      <c r="E1" s="3992"/>
      <c r="F1" s="3992"/>
      <c r="G1" s="3992"/>
      <c r="H1" s="3992"/>
      <c r="I1" s="3992"/>
      <c r="J1" s="3992"/>
      <c r="K1" s="3992"/>
      <c r="L1" s="3992"/>
      <c r="M1" s="3992"/>
      <c r="N1" s="3992"/>
      <c r="O1" s="215"/>
      <c r="P1" s="215"/>
    </row>
    <row r="3" spans="1:16" ht="43.5" customHeight="1">
      <c r="A3" s="3995" t="s">
        <v>243</v>
      </c>
      <c r="B3" s="230" t="s">
        <v>185</v>
      </c>
      <c r="C3" s="3995" t="s">
        <v>5</v>
      </c>
      <c r="D3" s="3995" t="s">
        <v>226</v>
      </c>
      <c r="E3" s="3995" t="s">
        <v>604</v>
      </c>
      <c r="F3" s="3995" t="s">
        <v>250</v>
      </c>
      <c r="G3" s="3993" t="s">
        <v>277</v>
      </c>
      <c r="H3" s="3994"/>
      <c r="I3" s="3993" t="s">
        <v>486</v>
      </c>
      <c r="J3" s="3994"/>
      <c r="K3" s="3993" t="s">
        <v>115</v>
      </c>
      <c r="L3" s="3994"/>
      <c r="M3" s="3995" t="s">
        <v>12</v>
      </c>
      <c r="N3" s="3995" t="s">
        <v>59</v>
      </c>
      <c r="O3" s="215"/>
      <c r="P3" s="215"/>
    </row>
    <row r="4" spans="1:16">
      <c r="A4" s="3996"/>
      <c r="B4" s="230" t="s">
        <v>4</v>
      </c>
      <c r="C4" s="3996"/>
      <c r="D4" s="3996"/>
      <c r="E4" s="3996"/>
      <c r="F4" s="3996"/>
      <c r="G4" s="230" t="s">
        <v>605</v>
      </c>
      <c r="H4" s="230" t="s">
        <v>606</v>
      </c>
      <c r="I4" s="230" t="s">
        <v>605</v>
      </c>
      <c r="J4" s="230" t="s">
        <v>606</v>
      </c>
      <c r="K4" s="230" t="s">
        <v>605</v>
      </c>
      <c r="L4" s="230" t="s">
        <v>606</v>
      </c>
      <c r="M4" s="3996"/>
      <c r="N4" s="3996"/>
      <c r="O4" s="215"/>
      <c r="P4" s="215"/>
    </row>
    <row r="5" spans="1:16">
      <c r="A5" s="231" t="s">
        <v>607</v>
      </c>
      <c r="B5" s="231" t="s">
        <v>608</v>
      </c>
      <c r="C5" s="231" t="s">
        <v>609</v>
      </c>
      <c r="D5" s="231" t="s">
        <v>610</v>
      </c>
      <c r="E5" s="231" t="s">
        <v>611</v>
      </c>
      <c r="F5" s="231" t="s">
        <v>612</v>
      </c>
      <c r="G5" s="231" t="s">
        <v>613</v>
      </c>
      <c r="H5" s="231" t="s">
        <v>614</v>
      </c>
      <c r="I5" s="231" t="s">
        <v>615</v>
      </c>
      <c r="J5" s="231" t="s">
        <v>616</v>
      </c>
      <c r="K5" s="231" t="s">
        <v>617</v>
      </c>
      <c r="L5" s="231" t="s">
        <v>618</v>
      </c>
      <c r="M5" s="231" t="s">
        <v>619</v>
      </c>
      <c r="N5" s="231" t="s">
        <v>620</v>
      </c>
      <c r="O5" s="215"/>
      <c r="P5" s="215"/>
    </row>
    <row r="6" spans="1:16">
      <c r="A6" s="3989" t="s">
        <v>621</v>
      </c>
      <c r="B6" s="3990"/>
      <c r="C6" s="3990"/>
      <c r="D6" s="3990"/>
      <c r="E6" s="3990"/>
      <c r="F6" s="3990"/>
      <c r="G6" s="3990"/>
      <c r="H6" s="3990"/>
      <c r="I6" s="3990"/>
      <c r="J6" s="3990"/>
      <c r="K6" s="3990"/>
      <c r="L6" s="3990"/>
      <c r="M6" s="3990"/>
      <c r="N6" s="3991"/>
      <c r="O6" s="215"/>
      <c r="P6" s="215"/>
    </row>
    <row r="7" spans="1:16" ht="42.75">
      <c r="A7" s="217">
        <v>1</v>
      </c>
      <c r="B7" s="218" t="s">
        <v>622</v>
      </c>
      <c r="C7" s="217">
        <v>1</v>
      </c>
      <c r="D7" s="243">
        <v>419.67</v>
      </c>
      <c r="E7" s="217" t="s">
        <v>623</v>
      </c>
      <c r="F7" s="223" t="s">
        <v>2423</v>
      </c>
      <c r="G7" s="237">
        <v>1</v>
      </c>
      <c r="H7" s="220">
        <v>409.18</v>
      </c>
      <c r="I7" s="235">
        <v>0</v>
      </c>
      <c r="J7" s="234">
        <v>0</v>
      </c>
      <c r="K7" s="222">
        <v>1.0000000000000002</v>
      </c>
      <c r="L7" s="220">
        <v>409.18</v>
      </c>
      <c r="M7" s="223" t="s">
        <v>2801</v>
      </c>
      <c r="N7" s="223" t="s">
        <v>1127</v>
      </c>
      <c r="O7" s="215"/>
      <c r="P7" s="215"/>
    </row>
    <row r="8" spans="1:16" ht="28.5">
      <c r="A8" s="217">
        <v>2</v>
      </c>
      <c r="B8" s="216" t="s">
        <v>624</v>
      </c>
      <c r="C8" s="217">
        <v>1</v>
      </c>
      <c r="D8" s="243">
        <v>339.25</v>
      </c>
      <c r="E8" s="217" t="s">
        <v>625</v>
      </c>
      <c r="F8" s="217" t="s">
        <v>626</v>
      </c>
      <c r="G8" s="237">
        <v>1</v>
      </c>
      <c r="H8" s="220">
        <v>339.07</v>
      </c>
      <c r="I8" s="235">
        <v>0</v>
      </c>
      <c r="J8" s="234"/>
      <c r="K8" s="222">
        <v>1.0000000000000004</v>
      </c>
      <c r="L8" s="220">
        <v>339.06720999999999</v>
      </c>
      <c r="M8" s="223" t="s">
        <v>2801</v>
      </c>
      <c r="N8" s="217" t="s">
        <v>242</v>
      </c>
      <c r="O8" s="215"/>
      <c r="P8" s="215"/>
    </row>
    <row r="9" spans="1:16" ht="42.75">
      <c r="A9" s="217">
        <v>3</v>
      </c>
      <c r="B9" s="218" t="s">
        <v>627</v>
      </c>
      <c r="C9" s="217">
        <v>1</v>
      </c>
      <c r="D9" s="243">
        <v>590.23</v>
      </c>
      <c r="E9" s="217" t="s">
        <v>628</v>
      </c>
      <c r="F9" s="217" t="s">
        <v>629</v>
      </c>
      <c r="G9" s="520">
        <v>1</v>
      </c>
      <c r="H9" s="220">
        <v>621.22</v>
      </c>
      <c r="I9" s="235">
        <v>0</v>
      </c>
      <c r="J9" s="234"/>
      <c r="K9" s="222">
        <v>1</v>
      </c>
      <c r="L9" s="220">
        <v>621.22099000000003</v>
      </c>
      <c r="M9" s="223" t="s">
        <v>2802</v>
      </c>
      <c r="N9" s="217" t="s">
        <v>242</v>
      </c>
      <c r="O9" s="215"/>
      <c r="P9" s="215"/>
    </row>
    <row r="10" spans="1:16" ht="42.75">
      <c r="A10" s="217">
        <v>4</v>
      </c>
      <c r="B10" s="218" t="s">
        <v>630</v>
      </c>
      <c r="C10" s="217">
        <v>1</v>
      </c>
      <c r="D10" s="243">
        <v>1101.1099999999999</v>
      </c>
      <c r="E10" s="217" t="s">
        <v>631</v>
      </c>
      <c r="F10" s="217" t="s">
        <v>632</v>
      </c>
      <c r="G10" s="237">
        <v>0.55000000000000004</v>
      </c>
      <c r="H10" s="220">
        <v>650</v>
      </c>
      <c r="I10" s="235">
        <v>0.02</v>
      </c>
      <c r="J10" s="234"/>
      <c r="K10" s="228">
        <v>0.56999999999999995</v>
      </c>
      <c r="L10" s="220">
        <v>650</v>
      </c>
      <c r="M10" s="223" t="s">
        <v>2803</v>
      </c>
      <c r="N10" s="217" t="s">
        <v>242</v>
      </c>
      <c r="O10" s="215"/>
      <c r="P10" s="281"/>
    </row>
    <row r="11" spans="1:16" ht="42.75">
      <c r="A11" s="217">
        <v>5</v>
      </c>
      <c r="B11" s="218" t="s">
        <v>633</v>
      </c>
      <c r="C11" s="217">
        <v>1</v>
      </c>
      <c r="D11" s="243">
        <v>188.66</v>
      </c>
      <c r="E11" s="217" t="s">
        <v>634</v>
      </c>
      <c r="F11" s="217" t="s">
        <v>635</v>
      </c>
      <c r="G11" s="237">
        <v>0.46400000000000002</v>
      </c>
      <c r="H11" s="219">
        <v>69.55</v>
      </c>
      <c r="I11" s="235">
        <v>2.7E-2</v>
      </c>
      <c r="J11" s="234">
        <v>0</v>
      </c>
      <c r="K11" s="228">
        <f>G11+I11</f>
        <v>0.49100000000000005</v>
      </c>
      <c r="L11" s="220">
        <v>69.55</v>
      </c>
      <c r="M11" s="223" t="s">
        <v>2804</v>
      </c>
      <c r="N11" s="217" t="s">
        <v>242</v>
      </c>
      <c r="O11" s="215"/>
      <c r="P11" s="215"/>
    </row>
    <row r="12" spans="1:16">
      <c r="A12" s="3989" t="s">
        <v>636</v>
      </c>
      <c r="B12" s="3990"/>
      <c r="C12" s="3990"/>
      <c r="D12" s="3990"/>
      <c r="E12" s="3990"/>
      <c r="F12" s="3990"/>
      <c r="G12" s="3990"/>
      <c r="H12" s="3990"/>
      <c r="I12" s="3990"/>
      <c r="J12" s="3990"/>
      <c r="K12" s="3990"/>
      <c r="L12" s="3990"/>
      <c r="M12" s="3990"/>
      <c r="N12" s="3991"/>
      <c r="O12" s="215"/>
      <c r="P12" s="215"/>
    </row>
    <row r="13" spans="1:16" ht="42.75">
      <c r="A13" s="217">
        <v>6</v>
      </c>
      <c r="B13" s="216" t="s">
        <v>1766</v>
      </c>
      <c r="C13" s="217">
        <v>1</v>
      </c>
      <c r="D13" s="242">
        <v>150</v>
      </c>
      <c r="E13" s="219" t="s">
        <v>637</v>
      </c>
      <c r="F13" s="219" t="s">
        <v>638</v>
      </c>
      <c r="G13" s="238">
        <v>0.66</v>
      </c>
      <c r="H13" s="220">
        <v>47.427999999999997</v>
      </c>
      <c r="I13" s="235">
        <v>0</v>
      </c>
      <c r="J13" s="234">
        <v>0</v>
      </c>
      <c r="K13" s="222">
        <v>0.66</v>
      </c>
      <c r="L13" s="220">
        <v>47.427999999999997</v>
      </c>
      <c r="M13" s="223" t="s">
        <v>2424</v>
      </c>
      <c r="N13" s="217" t="s">
        <v>242</v>
      </c>
      <c r="O13" s="215"/>
      <c r="P13" s="215"/>
    </row>
    <row r="14" spans="1:16" ht="28.5">
      <c r="A14" s="217">
        <v>7</v>
      </c>
      <c r="B14" s="216" t="s">
        <v>639</v>
      </c>
      <c r="C14" s="223">
        <v>1</v>
      </c>
      <c r="D14" s="241">
        <v>921.07</v>
      </c>
      <c r="E14" s="226" t="s">
        <v>640</v>
      </c>
      <c r="F14" s="226" t="s">
        <v>1672</v>
      </c>
      <c r="G14" s="238">
        <v>0.94</v>
      </c>
      <c r="H14" s="224">
        <v>332.98</v>
      </c>
      <c r="I14" s="235">
        <v>0.02</v>
      </c>
      <c r="J14" s="234"/>
      <c r="K14" s="222">
        <f>G14+I14</f>
        <v>0.96</v>
      </c>
      <c r="L14" s="227">
        <f>H14+J14</f>
        <v>332.98</v>
      </c>
      <c r="M14" s="223" t="s">
        <v>2425</v>
      </c>
      <c r="N14" s="223" t="s">
        <v>242</v>
      </c>
      <c r="O14" s="215"/>
      <c r="P14" s="215"/>
    </row>
    <row r="15" spans="1:16" ht="42.75">
      <c r="A15" s="217">
        <v>8</v>
      </c>
      <c r="B15" s="216" t="s">
        <v>641</v>
      </c>
      <c r="C15" s="223">
        <v>1</v>
      </c>
      <c r="D15" s="241">
        <v>544</v>
      </c>
      <c r="E15" s="226" t="s">
        <v>642</v>
      </c>
      <c r="F15" s="226" t="s">
        <v>643</v>
      </c>
      <c r="G15" s="238">
        <v>1</v>
      </c>
      <c r="H15" s="225">
        <v>450.09447</v>
      </c>
      <c r="I15" s="235">
        <v>0</v>
      </c>
      <c r="J15" s="234">
        <v>0</v>
      </c>
      <c r="K15" s="222">
        <v>1</v>
      </c>
      <c r="L15" s="225">
        <v>450.09447</v>
      </c>
      <c r="M15" s="223" t="s">
        <v>2426</v>
      </c>
      <c r="N15" s="217" t="s">
        <v>242</v>
      </c>
      <c r="O15" s="215"/>
      <c r="P15" s="215"/>
    </row>
    <row r="16" spans="1:16" ht="29.25">
      <c r="A16" s="217">
        <v>9</v>
      </c>
      <c r="B16" s="216" t="s">
        <v>1327</v>
      </c>
      <c r="C16" s="223">
        <v>1</v>
      </c>
      <c r="D16" s="241">
        <v>796</v>
      </c>
      <c r="E16" s="226" t="s">
        <v>650</v>
      </c>
      <c r="F16" s="226" t="s">
        <v>651</v>
      </c>
      <c r="G16" s="238">
        <v>0.2</v>
      </c>
      <c r="H16" s="224">
        <v>0</v>
      </c>
      <c r="I16" s="236">
        <v>0.05</v>
      </c>
      <c r="J16" s="247">
        <v>0</v>
      </c>
      <c r="K16" s="228">
        <v>0.25</v>
      </c>
      <c r="L16" s="224">
        <v>0</v>
      </c>
      <c r="M16" s="226"/>
      <c r="N16" s="217" t="s">
        <v>242</v>
      </c>
      <c r="O16" s="215"/>
      <c r="P16" s="215"/>
    </row>
    <row r="17" spans="1:18" ht="58.5">
      <c r="A17" s="217">
        <v>10</v>
      </c>
      <c r="B17" s="216" t="s">
        <v>1130</v>
      </c>
      <c r="C17" s="223">
        <v>1</v>
      </c>
      <c r="D17" s="241">
        <v>200</v>
      </c>
      <c r="E17" s="226" t="s">
        <v>650</v>
      </c>
      <c r="F17" s="226" t="s">
        <v>651</v>
      </c>
      <c r="G17" s="238">
        <v>0.45</v>
      </c>
      <c r="H17" s="224">
        <v>93.95</v>
      </c>
      <c r="I17" s="236">
        <v>0.05</v>
      </c>
      <c r="J17" s="247">
        <v>1.5</v>
      </c>
      <c r="K17" s="228">
        <f>G17+I17</f>
        <v>0.5</v>
      </c>
      <c r="L17" s="224">
        <f>H17+J17</f>
        <v>95.45</v>
      </c>
      <c r="M17" s="226"/>
      <c r="N17" s="217" t="s">
        <v>242</v>
      </c>
      <c r="O17" s="215"/>
      <c r="P17" s="215"/>
      <c r="Q17" s="215"/>
      <c r="R17" s="215"/>
    </row>
    <row r="18" spans="1:18" ht="29.25">
      <c r="A18" s="217">
        <v>11</v>
      </c>
      <c r="B18" s="216" t="s">
        <v>1132</v>
      </c>
      <c r="C18" s="223">
        <v>1</v>
      </c>
      <c r="D18" s="241">
        <v>1092</v>
      </c>
      <c r="E18" s="226" t="s">
        <v>650</v>
      </c>
      <c r="F18" s="226" t="s">
        <v>651</v>
      </c>
      <c r="G18" s="238">
        <v>0.25</v>
      </c>
      <c r="H18" s="224">
        <v>205.62</v>
      </c>
      <c r="I18" s="236">
        <v>0</v>
      </c>
      <c r="J18" s="247"/>
      <c r="K18" s="228">
        <v>0.25</v>
      </c>
      <c r="L18" s="224">
        <f>H18+J18</f>
        <v>205.62</v>
      </c>
      <c r="M18" s="248"/>
      <c r="N18" s="217" t="s">
        <v>242</v>
      </c>
      <c r="O18" s="215"/>
      <c r="P18" s="215"/>
      <c r="Q18" s="215"/>
      <c r="R18" s="215"/>
    </row>
    <row r="19" spans="1:18" ht="30">
      <c r="A19" s="217">
        <v>12</v>
      </c>
      <c r="B19" s="216" t="s">
        <v>1133</v>
      </c>
      <c r="C19" s="223">
        <v>1</v>
      </c>
      <c r="D19" s="241">
        <v>2535</v>
      </c>
      <c r="E19" s="226" t="s">
        <v>854</v>
      </c>
      <c r="F19" s="226" t="s">
        <v>855</v>
      </c>
      <c r="G19" s="238">
        <v>0.15</v>
      </c>
      <c r="H19" s="224">
        <v>41.89</v>
      </c>
      <c r="I19" s="236">
        <v>0</v>
      </c>
      <c r="J19" s="247">
        <v>2</v>
      </c>
      <c r="K19" s="228">
        <v>0.15</v>
      </c>
      <c r="L19" s="224">
        <f>H19+J19</f>
        <v>43.89</v>
      </c>
      <c r="M19" s="249"/>
      <c r="N19" s="217" t="s">
        <v>242</v>
      </c>
      <c r="O19" s="215"/>
      <c r="P19" s="215"/>
      <c r="Q19" s="280"/>
      <c r="R19" s="215"/>
    </row>
    <row r="20" spans="1:18" ht="29.25">
      <c r="A20" s="217">
        <v>13</v>
      </c>
      <c r="B20" s="216" t="s">
        <v>1135</v>
      </c>
      <c r="C20" s="223">
        <v>1</v>
      </c>
      <c r="D20" s="241">
        <v>2679</v>
      </c>
      <c r="E20" s="226" t="s">
        <v>632</v>
      </c>
      <c r="F20" s="226" t="s">
        <v>1038</v>
      </c>
      <c r="G20" s="238">
        <v>6.0999999999999999E-2</v>
      </c>
      <c r="H20" s="224">
        <v>0</v>
      </c>
      <c r="I20" s="236">
        <v>4.5999999999999999E-2</v>
      </c>
      <c r="J20" s="247">
        <v>0</v>
      </c>
      <c r="K20" s="228">
        <f>G20+I20</f>
        <v>0.107</v>
      </c>
      <c r="L20" s="224"/>
      <c r="M20" s="249"/>
      <c r="N20" s="217" t="s">
        <v>242</v>
      </c>
      <c r="O20" s="215"/>
      <c r="P20" s="215"/>
      <c r="Q20" s="215"/>
      <c r="R20" s="215"/>
    </row>
    <row r="21" spans="1:18" ht="57.75">
      <c r="A21" s="217">
        <v>14</v>
      </c>
      <c r="B21" s="216" t="s">
        <v>1037</v>
      </c>
      <c r="C21" s="223">
        <v>1</v>
      </c>
      <c r="D21" s="241">
        <v>692</v>
      </c>
      <c r="E21" s="226" t="s">
        <v>1328</v>
      </c>
      <c r="F21" s="226" t="s">
        <v>1329</v>
      </c>
      <c r="G21" s="238">
        <v>0.4</v>
      </c>
      <c r="H21" s="224">
        <v>117.62</v>
      </c>
      <c r="I21" s="236">
        <v>0.02</v>
      </c>
      <c r="J21" s="247"/>
      <c r="K21" s="228">
        <v>0.42</v>
      </c>
      <c r="L21" s="224">
        <f t="shared" ref="L21:L23" si="0">H21+J21</f>
        <v>117.62</v>
      </c>
      <c r="M21" s="226"/>
      <c r="N21" s="217" t="s">
        <v>242</v>
      </c>
      <c r="O21" s="215"/>
      <c r="P21" s="215"/>
      <c r="Q21" s="215"/>
      <c r="R21" s="215"/>
    </row>
    <row r="22" spans="1:18" ht="57.75">
      <c r="A22" s="217">
        <v>15</v>
      </c>
      <c r="B22" s="216" t="s">
        <v>1036</v>
      </c>
      <c r="C22" s="223">
        <v>1</v>
      </c>
      <c r="D22" s="241">
        <v>849.66</v>
      </c>
      <c r="E22" s="226" t="s">
        <v>1245</v>
      </c>
      <c r="F22" s="226" t="s">
        <v>1246</v>
      </c>
      <c r="G22" s="238">
        <v>0.4</v>
      </c>
      <c r="H22" s="224">
        <v>146.93</v>
      </c>
      <c r="I22" s="236">
        <v>0.02</v>
      </c>
      <c r="J22" s="247"/>
      <c r="K22" s="228">
        <v>0.42</v>
      </c>
      <c r="L22" s="224">
        <f t="shared" si="0"/>
        <v>146.93</v>
      </c>
      <c r="M22" s="226"/>
      <c r="N22" s="217" t="s">
        <v>242</v>
      </c>
      <c r="O22" s="215"/>
      <c r="P22" s="215"/>
      <c r="Q22" s="215"/>
      <c r="R22" s="215"/>
    </row>
    <row r="23" spans="1:18" ht="44.25">
      <c r="A23" s="217">
        <v>16</v>
      </c>
      <c r="B23" s="216" t="s">
        <v>1035</v>
      </c>
      <c r="C23" s="223">
        <v>1</v>
      </c>
      <c r="D23" s="241">
        <v>1448.36</v>
      </c>
      <c r="E23" s="226" t="s">
        <v>1325</v>
      </c>
      <c r="F23" s="226" t="s">
        <v>1326</v>
      </c>
      <c r="G23" s="238">
        <v>0.35</v>
      </c>
      <c r="H23" s="224">
        <v>356.61</v>
      </c>
      <c r="I23" s="235">
        <v>0.02</v>
      </c>
      <c r="J23" s="234"/>
      <c r="K23" s="228">
        <f>G23+I23</f>
        <v>0.37</v>
      </c>
      <c r="L23" s="224">
        <f t="shared" si="0"/>
        <v>356.61</v>
      </c>
      <c r="M23" s="223" t="s">
        <v>2427</v>
      </c>
      <c r="N23" s="217" t="s">
        <v>242</v>
      </c>
      <c r="O23" s="215"/>
      <c r="P23" s="215"/>
      <c r="Q23" s="215"/>
      <c r="R23" s="215"/>
    </row>
    <row r="24" spans="1:18" ht="44.25">
      <c r="A24" s="217">
        <v>17</v>
      </c>
      <c r="B24" s="216" t="s">
        <v>1034</v>
      </c>
      <c r="C24" s="223">
        <v>1</v>
      </c>
      <c r="D24" s="241">
        <v>6000</v>
      </c>
      <c r="E24" s="226" t="s">
        <v>1324</v>
      </c>
      <c r="F24" s="226" t="s">
        <v>1948</v>
      </c>
      <c r="G24" s="238">
        <v>0.28999999999999998</v>
      </c>
      <c r="H24" s="224">
        <v>416.22</v>
      </c>
      <c r="I24" s="235">
        <v>0.01</v>
      </c>
      <c r="J24" s="234"/>
      <c r="K24" s="228">
        <f>G24+I24</f>
        <v>0.3</v>
      </c>
      <c r="L24" s="225">
        <v>416.22271999999998</v>
      </c>
      <c r="M24" s="223"/>
      <c r="N24" s="217" t="s">
        <v>242</v>
      </c>
      <c r="O24" s="215"/>
      <c r="P24" s="215"/>
      <c r="Q24" s="215"/>
      <c r="R24" s="215"/>
    </row>
    <row r="25" spans="1:18" ht="30">
      <c r="A25" s="217">
        <v>18</v>
      </c>
      <c r="B25" s="216" t="s">
        <v>1330</v>
      </c>
      <c r="C25" s="223">
        <v>1</v>
      </c>
      <c r="D25" s="241">
        <v>2500</v>
      </c>
      <c r="E25" s="226" t="s">
        <v>1331</v>
      </c>
      <c r="F25" s="226" t="s">
        <v>1332</v>
      </c>
      <c r="G25" s="238">
        <v>0.48</v>
      </c>
      <c r="H25" s="224">
        <v>495.42</v>
      </c>
      <c r="I25" s="236">
        <v>7.0000000000000007E-2</v>
      </c>
      <c r="J25" s="247">
        <v>141.16</v>
      </c>
      <c r="K25" s="228">
        <f>G25+I25</f>
        <v>0.55000000000000004</v>
      </c>
      <c r="L25" s="224">
        <f>H25+J25</f>
        <v>636.58000000000004</v>
      </c>
      <c r="M25" s="223" t="s">
        <v>2428</v>
      </c>
      <c r="N25" s="217" t="s">
        <v>242</v>
      </c>
      <c r="O25" s="215"/>
      <c r="P25" s="215"/>
      <c r="Q25" s="215"/>
      <c r="R25" s="215"/>
    </row>
    <row r="26" spans="1:18" ht="29.25">
      <c r="A26" s="217">
        <v>19</v>
      </c>
      <c r="B26" s="216" t="s">
        <v>1137</v>
      </c>
      <c r="C26" s="223">
        <v>1</v>
      </c>
      <c r="D26" s="241">
        <v>682.7</v>
      </c>
      <c r="E26" s="226" t="s">
        <v>863</v>
      </c>
      <c r="F26" s="226" t="s">
        <v>864</v>
      </c>
      <c r="G26" s="238">
        <v>0.27</v>
      </c>
      <c r="H26" s="224">
        <v>111.75</v>
      </c>
      <c r="I26" s="236">
        <v>0.02</v>
      </c>
      <c r="J26" s="274"/>
      <c r="K26" s="228">
        <f>G26+I26</f>
        <v>0.29000000000000004</v>
      </c>
      <c r="L26" s="224">
        <f>H26+J26</f>
        <v>111.75</v>
      </c>
      <c r="M26" s="249"/>
      <c r="N26" s="217" t="s">
        <v>242</v>
      </c>
      <c r="O26" s="215"/>
      <c r="P26" s="215"/>
      <c r="Q26" s="215"/>
      <c r="R26" s="215"/>
    </row>
    <row r="27" spans="1:18" ht="51">
      <c r="A27" s="217">
        <v>20</v>
      </c>
      <c r="B27" s="277" t="s">
        <v>1767</v>
      </c>
      <c r="C27" s="223">
        <v>1</v>
      </c>
      <c r="D27" s="241">
        <v>331</v>
      </c>
      <c r="E27" s="226" t="s">
        <v>870</v>
      </c>
      <c r="F27" s="226" t="s">
        <v>871</v>
      </c>
      <c r="G27" s="238">
        <v>0.28999999999999998</v>
      </c>
      <c r="H27" s="224">
        <v>0</v>
      </c>
      <c r="I27" s="236">
        <v>0.01</v>
      </c>
      <c r="J27" s="247">
        <v>0</v>
      </c>
      <c r="K27" s="228">
        <v>0.3</v>
      </c>
      <c r="L27" s="224">
        <v>0</v>
      </c>
      <c r="M27" s="249"/>
      <c r="N27" s="217" t="s">
        <v>242</v>
      </c>
      <c r="O27" s="215"/>
      <c r="P27" s="215"/>
      <c r="Q27" s="215"/>
      <c r="R27" s="215"/>
    </row>
    <row r="28" spans="1:18" ht="29.25">
      <c r="A28" s="217">
        <v>21</v>
      </c>
      <c r="B28" s="216" t="s">
        <v>1768</v>
      </c>
      <c r="C28" s="223">
        <v>1</v>
      </c>
      <c r="D28" s="241">
        <v>5000</v>
      </c>
      <c r="E28" s="226" t="s">
        <v>1453</v>
      </c>
      <c r="F28" s="226" t="s">
        <v>1453</v>
      </c>
      <c r="G28" s="238">
        <v>0.3</v>
      </c>
      <c r="H28" s="224">
        <v>120</v>
      </c>
      <c r="I28" s="236">
        <v>0.02</v>
      </c>
      <c r="J28" s="247"/>
      <c r="K28" s="228">
        <v>0.32</v>
      </c>
      <c r="L28" s="224">
        <v>120</v>
      </c>
      <c r="M28" s="249"/>
      <c r="N28" s="217" t="s">
        <v>242</v>
      </c>
      <c r="O28" s="215"/>
      <c r="P28" s="215"/>
      <c r="Q28" s="215"/>
      <c r="R28" s="215"/>
    </row>
    <row r="29" spans="1:18" ht="45">
      <c r="A29" s="217">
        <v>22</v>
      </c>
      <c r="B29" s="216" t="s">
        <v>2805</v>
      </c>
      <c r="C29" s="223">
        <v>1</v>
      </c>
      <c r="D29" s="241">
        <v>220</v>
      </c>
      <c r="E29" s="226" t="s">
        <v>2806</v>
      </c>
      <c r="F29" s="226" t="s">
        <v>2807</v>
      </c>
      <c r="G29" s="238">
        <v>0</v>
      </c>
      <c r="H29" s="224"/>
      <c r="I29" s="236">
        <v>0.25</v>
      </c>
      <c r="J29" s="247">
        <v>50</v>
      </c>
      <c r="K29" s="228">
        <v>0.25</v>
      </c>
      <c r="L29" s="224">
        <v>50</v>
      </c>
      <c r="M29" s="249"/>
      <c r="N29" s="217" t="s">
        <v>242</v>
      </c>
      <c r="O29" s="215"/>
      <c r="P29" s="215"/>
      <c r="Q29" s="215"/>
      <c r="R29" s="215"/>
    </row>
    <row r="30" spans="1:18" ht="45">
      <c r="A30" s="217">
        <v>23</v>
      </c>
      <c r="B30" s="216" t="s">
        <v>2808</v>
      </c>
      <c r="C30" s="223">
        <v>1</v>
      </c>
      <c r="D30" s="241">
        <v>950</v>
      </c>
      <c r="E30" s="226" t="s">
        <v>2806</v>
      </c>
      <c r="F30" s="226" t="s">
        <v>2807</v>
      </c>
      <c r="G30" s="238">
        <v>0</v>
      </c>
      <c r="H30" s="224"/>
      <c r="I30" s="236">
        <v>0.1</v>
      </c>
      <c r="J30" s="247">
        <v>100</v>
      </c>
      <c r="K30" s="228">
        <v>0.1</v>
      </c>
      <c r="L30" s="224">
        <v>100</v>
      </c>
      <c r="M30" s="249"/>
      <c r="N30" s="217" t="s">
        <v>242</v>
      </c>
      <c r="O30" s="215"/>
      <c r="P30" s="215"/>
      <c r="Q30" s="215"/>
      <c r="R30" s="215"/>
    </row>
    <row r="31" spans="1:18" ht="43.5">
      <c r="A31" s="217">
        <v>24</v>
      </c>
      <c r="B31" s="216" t="s">
        <v>1134</v>
      </c>
      <c r="C31" s="223">
        <v>1</v>
      </c>
      <c r="D31" s="241">
        <v>1850</v>
      </c>
      <c r="E31" s="226" t="s">
        <v>856</v>
      </c>
      <c r="F31" s="226" t="s">
        <v>857</v>
      </c>
      <c r="G31" s="238">
        <v>0.193</v>
      </c>
      <c r="H31" s="224">
        <v>208.42</v>
      </c>
      <c r="I31" s="236">
        <v>0.02</v>
      </c>
      <c r="J31" s="247">
        <v>1.4</v>
      </c>
      <c r="K31" s="228">
        <f>G31+I31</f>
        <v>0.21299999999999999</v>
      </c>
      <c r="L31" s="224">
        <f>H31+J31</f>
        <v>209.82</v>
      </c>
      <c r="M31" s="249"/>
      <c r="N31" s="217" t="s">
        <v>242</v>
      </c>
      <c r="O31" s="215"/>
      <c r="P31" s="215"/>
      <c r="Q31" s="215"/>
      <c r="R31" s="215"/>
    </row>
    <row r="32" spans="1:18" ht="30">
      <c r="A32" s="217">
        <v>25</v>
      </c>
      <c r="B32" s="216" t="s">
        <v>1033</v>
      </c>
      <c r="C32" s="223">
        <v>1</v>
      </c>
      <c r="D32" s="241">
        <v>2972</v>
      </c>
      <c r="E32" s="226" t="s">
        <v>646</v>
      </c>
      <c r="F32" s="226" t="s">
        <v>647</v>
      </c>
      <c r="G32" s="276">
        <v>0.25</v>
      </c>
      <c r="H32" s="224">
        <v>445.38</v>
      </c>
      <c r="I32" s="235">
        <v>5.0000000000000001E-3</v>
      </c>
      <c r="J32" s="234"/>
      <c r="K32" s="228">
        <f>G32+I32</f>
        <v>0.255</v>
      </c>
      <c r="L32" s="224">
        <f>H32+J32</f>
        <v>445.38</v>
      </c>
      <c r="M32" s="226"/>
      <c r="N32" s="217" t="s">
        <v>242</v>
      </c>
      <c r="O32" s="215"/>
      <c r="P32" s="215"/>
      <c r="Q32" s="215"/>
      <c r="R32" s="215"/>
    </row>
    <row r="33" spans="1:18" ht="44.25">
      <c r="A33" s="217">
        <v>26</v>
      </c>
      <c r="B33" s="216" t="s">
        <v>1131</v>
      </c>
      <c r="C33" s="223">
        <v>1</v>
      </c>
      <c r="D33" s="241">
        <v>984</v>
      </c>
      <c r="E33" s="226" t="s">
        <v>652</v>
      </c>
      <c r="F33" s="226" t="s">
        <v>653</v>
      </c>
      <c r="G33" s="238">
        <v>0.1</v>
      </c>
      <c r="H33" s="224">
        <v>0</v>
      </c>
      <c r="I33" s="236">
        <v>8.0000000000000002E-3</v>
      </c>
      <c r="J33" s="247">
        <v>0</v>
      </c>
      <c r="K33" s="228">
        <f>G33+I33</f>
        <v>0.10800000000000001</v>
      </c>
      <c r="L33" s="224">
        <v>0</v>
      </c>
      <c r="M33" s="226"/>
      <c r="N33" s="217" t="s">
        <v>242</v>
      </c>
      <c r="O33" s="215"/>
      <c r="P33" s="215"/>
      <c r="Q33" s="215"/>
      <c r="R33" s="244"/>
    </row>
    <row r="34" spans="1:18" ht="30">
      <c r="A34" s="3968">
        <v>27</v>
      </c>
      <c r="B34" s="216" t="s">
        <v>1032</v>
      </c>
      <c r="C34" s="223">
        <v>7</v>
      </c>
      <c r="D34" s="225">
        <v>1329</v>
      </c>
      <c r="E34" s="226" t="s">
        <v>644</v>
      </c>
      <c r="F34" s="226" t="s">
        <v>645</v>
      </c>
      <c r="G34" s="279">
        <v>0.44400000000000001</v>
      </c>
      <c r="H34" s="256">
        <v>183.03</v>
      </c>
      <c r="I34" s="935">
        <v>2.3E-2</v>
      </c>
      <c r="J34" s="278"/>
      <c r="K34" s="279">
        <f>G34+I34</f>
        <v>0.46700000000000003</v>
      </c>
      <c r="L34" s="256">
        <f>H34+J34</f>
        <v>183.03</v>
      </c>
      <c r="M34" s="3974"/>
      <c r="N34" s="3971" t="s">
        <v>242</v>
      </c>
      <c r="O34" s="215"/>
      <c r="P34" s="215"/>
      <c r="Q34" s="215"/>
      <c r="R34" s="246"/>
    </row>
    <row r="35" spans="1:18">
      <c r="A35" s="3969"/>
      <c r="B35" s="277" t="s">
        <v>1769</v>
      </c>
      <c r="C35" s="3980"/>
      <c r="D35" s="3983"/>
      <c r="E35" s="3977"/>
      <c r="F35" s="3977"/>
      <c r="G35" s="238">
        <v>0.48</v>
      </c>
      <c r="H35" s="3986"/>
      <c r="I35" s="235">
        <v>0.19400000000000001</v>
      </c>
      <c r="J35" s="3965"/>
      <c r="K35" s="279">
        <f t="shared" ref="K35:K42" si="1">G35+I35</f>
        <v>0.67399999999999993</v>
      </c>
      <c r="L35" s="3986"/>
      <c r="M35" s="3975"/>
      <c r="N35" s="3972"/>
    </row>
    <row r="36" spans="1:18">
      <c r="A36" s="3969"/>
      <c r="B36" s="277" t="s">
        <v>1770</v>
      </c>
      <c r="C36" s="3981"/>
      <c r="D36" s="3984"/>
      <c r="E36" s="3978"/>
      <c r="F36" s="3978"/>
      <c r="G36" s="238">
        <v>0.81</v>
      </c>
      <c r="H36" s="3987"/>
      <c r="I36" s="235">
        <v>0.154</v>
      </c>
      <c r="J36" s="3966"/>
      <c r="K36" s="279">
        <f t="shared" si="1"/>
        <v>0.96400000000000008</v>
      </c>
      <c r="L36" s="3987"/>
      <c r="M36" s="3975"/>
      <c r="N36" s="3972"/>
    </row>
    <row r="37" spans="1:18" ht="25.5">
      <c r="A37" s="3969"/>
      <c r="B37" s="277" t="s">
        <v>1771</v>
      </c>
      <c r="C37" s="3981"/>
      <c r="D37" s="3984"/>
      <c r="E37" s="3978"/>
      <c r="F37" s="3978"/>
      <c r="G37" s="238">
        <v>0.151</v>
      </c>
      <c r="H37" s="3987"/>
      <c r="I37" s="235">
        <v>3.5000000000000003E-2</v>
      </c>
      <c r="J37" s="3966"/>
      <c r="K37" s="279">
        <f t="shared" si="1"/>
        <v>0.186</v>
      </c>
      <c r="L37" s="3987"/>
      <c r="M37" s="3975"/>
      <c r="N37" s="3972"/>
    </row>
    <row r="38" spans="1:18" ht="25.5">
      <c r="A38" s="3969"/>
      <c r="B38" s="277" t="s">
        <v>1772</v>
      </c>
      <c r="C38" s="3981"/>
      <c r="D38" s="3984"/>
      <c r="E38" s="3978"/>
      <c r="F38" s="3978"/>
      <c r="G38" s="238">
        <v>0.51100000000000001</v>
      </c>
      <c r="H38" s="3987"/>
      <c r="I38" s="235">
        <v>0.48299999999999998</v>
      </c>
      <c r="J38" s="3966"/>
      <c r="K38" s="279">
        <f t="shared" si="1"/>
        <v>0.99399999999999999</v>
      </c>
      <c r="L38" s="3987"/>
      <c r="M38" s="3975"/>
      <c r="N38" s="3972"/>
    </row>
    <row r="39" spans="1:18">
      <c r="A39" s="3969"/>
      <c r="B39" s="277" t="s">
        <v>1773</v>
      </c>
      <c r="C39" s="3981"/>
      <c r="D39" s="3984"/>
      <c r="E39" s="3978"/>
      <c r="F39" s="3978"/>
      <c r="G39" s="238">
        <v>0.24199999999999999</v>
      </c>
      <c r="H39" s="3987"/>
      <c r="I39" s="235">
        <v>2.5000000000000001E-2</v>
      </c>
      <c r="J39" s="3966"/>
      <c r="K39" s="279">
        <f t="shared" si="1"/>
        <v>0.26700000000000002</v>
      </c>
      <c r="L39" s="3987"/>
      <c r="M39" s="3975"/>
      <c r="N39" s="3972"/>
    </row>
    <row r="40" spans="1:18">
      <c r="A40" s="3969"/>
      <c r="B40" s="277" t="s">
        <v>1128</v>
      </c>
      <c r="C40" s="3981"/>
      <c r="D40" s="3984"/>
      <c r="E40" s="3978"/>
      <c r="F40" s="3978"/>
      <c r="G40" s="238">
        <v>0.20799999999999999</v>
      </c>
      <c r="H40" s="3987"/>
      <c r="I40" s="235">
        <v>2.4E-2</v>
      </c>
      <c r="J40" s="3966"/>
      <c r="K40" s="279">
        <f t="shared" si="1"/>
        <v>0.23199999999999998</v>
      </c>
      <c r="L40" s="3987"/>
      <c r="M40" s="3975"/>
      <c r="N40" s="3972"/>
    </row>
    <row r="41" spans="1:18">
      <c r="A41" s="3969"/>
      <c r="B41" s="277" t="s">
        <v>1129</v>
      </c>
      <c r="C41" s="3981"/>
      <c r="D41" s="3984"/>
      <c r="E41" s="3978"/>
      <c r="F41" s="3978"/>
      <c r="G41" s="238">
        <v>0.17299999999999999</v>
      </c>
      <c r="H41" s="3987"/>
      <c r="I41" s="235">
        <v>6.0000000000000001E-3</v>
      </c>
      <c r="J41" s="3966"/>
      <c r="K41" s="279">
        <f t="shared" si="1"/>
        <v>0.17899999999999999</v>
      </c>
      <c r="L41" s="3987"/>
      <c r="M41" s="3975"/>
      <c r="N41" s="3972"/>
    </row>
    <row r="42" spans="1:18">
      <c r="A42" s="3970"/>
      <c r="B42" s="277" t="s">
        <v>1323</v>
      </c>
      <c r="C42" s="3982"/>
      <c r="D42" s="3985"/>
      <c r="E42" s="3979"/>
      <c r="F42" s="3979"/>
      <c r="G42" s="238">
        <v>4.7E-2</v>
      </c>
      <c r="H42" s="3988"/>
      <c r="I42" s="235">
        <v>8.0000000000000002E-3</v>
      </c>
      <c r="J42" s="3967"/>
      <c r="K42" s="279">
        <f t="shared" si="1"/>
        <v>5.5E-2</v>
      </c>
      <c r="L42" s="3988"/>
      <c r="M42" s="3976"/>
      <c r="N42" s="3973"/>
    </row>
    <row r="43" spans="1:18" ht="44.25">
      <c r="A43" s="3968">
        <v>28</v>
      </c>
      <c r="B43" s="216" t="s">
        <v>1242</v>
      </c>
      <c r="C43" s="3997">
        <v>2</v>
      </c>
      <c r="D43" s="241"/>
      <c r="E43" s="226"/>
      <c r="F43" s="226"/>
      <c r="G43" s="254">
        <v>0.25</v>
      </c>
      <c r="H43" s="257">
        <v>430.90935999999999</v>
      </c>
      <c r="I43" s="260">
        <v>0</v>
      </c>
      <c r="J43" s="259">
        <v>0</v>
      </c>
      <c r="K43" s="255">
        <v>0.25</v>
      </c>
      <c r="L43" s="256">
        <v>430.90935999999999</v>
      </c>
      <c r="M43" s="4000"/>
      <c r="N43" s="3968" t="s">
        <v>242</v>
      </c>
    </row>
    <row r="44" spans="1:18">
      <c r="A44" s="3969"/>
      <c r="B44" s="282" t="s">
        <v>1243</v>
      </c>
      <c r="C44" s="3998"/>
      <c r="D44" s="241">
        <v>697</v>
      </c>
      <c r="E44" s="226" t="s">
        <v>648</v>
      </c>
      <c r="F44" s="226" t="s">
        <v>649</v>
      </c>
      <c r="G44" s="250"/>
      <c r="H44" s="258">
        <v>117.67</v>
      </c>
      <c r="I44" s="261"/>
      <c r="J44" s="259">
        <v>2</v>
      </c>
      <c r="K44" s="252"/>
      <c r="L44" s="224">
        <f>H44+J44</f>
        <v>119.67</v>
      </c>
      <c r="M44" s="4001"/>
      <c r="N44" s="3969"/>
    </row>
    <row r="45" spans="1:18">
      <c r="A45" s="3970"/>
      <c r="B45" s="277" t="s">
        <v>1244</v>
      </c>
      <c r="C45" s="3999"/>
      <c r="D45" s="241">
        <v>2347</v>
      </c>
      <c r="E45" s="226" t="s">
        <v>648</v>
      </c>
      <c r="F45" s="226" t="s">
        <v>649</v>
      </c>
      <c r="G45" s="251"/>
      <c r="H45" s="258">
        <v>315.24095999999997</v>
      </c>
      <c r="I45" s="262"/>
      <c r="J45" s="275">
        <v>0</v>
      </c>
      <c r="K45" s="253"/>
      <c r="L45" s="224">
        <v>315.24095999999997</v>
      </c>
      <c r="M45" s="4002"/>
      <c r="N45" s="3970"/>
    </row>
    <row r="46" spans="1:18" ht="44.25">
      <c r="A46" s="217">
        <v>29</v>
      </c>
      <c r="B46" s="216" t="s">
        <v>1136</v>
      </c>
      <c r="C46" s="223">
        <v>1</v>
      </c>
      <c r="D46" s="241">
        <v>786</v>
      </c>
      <c r="E46" s="226" t="s">
        <v>1949</v>
      </c>
      <c r="F46" s="226" t="s">
        <v>1950</v>
      </c>
      <c r="G46" s="238">
        <v>5.7000000000000002E-2</v>
      </c>
      <c r="H46" s="224">
        <v>92.13</v>
      </c>
      <c r="I46" s="236">
        <v>8.0000000000000002E-3</v>
      </c>
      <c r="J46" s="247">
        <v>2</v>
      </c>
      <c r="K46" s="228">
        <f>G46+I46</f>
        <v>6.5000000000000002E-2</v>
      </c>
      <c r="L46" s="225">
        <f>H46+J46</f>
        <v>94.13</v>
      </c>
      <c r="M46" s="249"/>
      <c r="N46" s="217" t="s">
        <v>242</v>
      </c>
    </row>
    <row r="47" spans="1:18" ht="30">
      <c r="A47" s="217">
        <v>30</v>
      </c>
      <c r="B47" s="216" t="s">
        <v>1774</v>
      </c>
      <c r="C47" s="223">
        <v>1</v>
      </c>
      <c r="D47" s="241">
        <v>415</v>
      </c>
      <c r="E47" s="226" t="s">
        <v>903</v>
      </c>
      <c r="F47" s="226" t="s">
        <v>1333</v>
      </c>
      <c r="G47" s="238">
        <v>0.216</v>
      </c>
      <c r="H47" s="224">
        <v>77.87</v>
      </c>
      <c r="I47" s="236">
        <v>1.9E-2</v>
      </c>
      <c r="J47" s="247"/>
      <c r="K47" s="228">
        <f>G47+I47</f>
        <v>0.23499999999999999</v>
      </c>
      <c r="L47" s="225">
        <f>H47+J47</f>
        <v>77.87</v>
      </c>
      <c r="M47" s="249"/>
      <c r="N47" s="217" t="s">
        <v>242</v>
      </c>
    </row>
    <row r="48" spans="1:18" ht="42.75">
      <c r="A48" s="217">
        <v>31</v>
      </c>
      <c r="B48" s="216" t="s">
        <v>1951</v>
      </c>
      <c r="C48" s="223">
        <v>1</v>
      </c>
      <c r="D48" s="241">
        <v>302</v>
      </c>
      <c r="E48" s="226" t="s">
        <v>1952</v>
      </c>
      <c r="F48" s="226" t="s">
        <v>1953</v>
      </c>
      <c r="G48" s="238">
        <v>5.0000000000000001E-3</v>
      </c>
      <c r="H48" s="224"/>
      <c r="I48" s="2161">
        <v>5.0000000000000001E-4</v>
      </c>
      <c r="J48" s="247"/>
      <c r="K48" s="2162">
        <f>G48+I48</f>
        <v>5.4999999999999997E-3</v>
      </c>
      <c r="L48" s="224"/>
      <c r="M48" s="249"/>
      <c r="N48" s="217" t="s">
        <v>242</v>
      </c>
    </row>
    <row r="49" spans="1:17" ht="42.75">
      <c r="A49" s="2163">
        <v>32</v>
      </c>
      <c r="B49" s="216" t="s">
        <v>1954</v>
      </c>
      <c r="C49" s="223">
        <v>1</v>
      </c>
      <c r="D49" s="241">
        <v>220</v>
      </c>
      <c r="E49" s="226" t="s">
        <v>1955</v>
      </c>
      <c r="F49" s="226" t="s">
        <v>1956</v>
      </c>
      <c r="G49" s="238">
        <v>3.2000000000000001E-2</v>
      </c>
      <c r="H49" s="224"/>
      <c r="I49" s="279">
        <v>8.9999999999999993E-3</v>
      </c>
      <c r="J49" s="521"/>
      <c r="K49" s="228">
        <f>G49+I49</f>
        <v>4.1000000000000002E-2</v>
      </c>
      <c r="L49" s="224"/>
      <c r="M49" s="249"/>
      <c r="N49" s="217" t="s">
        <v>242</v>
      </c>
    </row>
    <row r="50" spans="1:17">
      <c r="A50" s="3989" t="s">
        <v>654</v>
      </c>
      <c r="B50" s="3990"/>
      <c r="C50" s="3990"/>
      <c r="D50" s="3990"/>
      <c r="E50" s="3990"/>
      <c r="F50" s="3990"/>
      <c r="G50" s="3990"/>
      <c r="H50" s="3990"/>
      <c r="I50" s="3990"/>
      <c r="J50" s="3990"/>
      <c r="K50" s="3990"/>
      <c r="L50" s="3990"/>
      <c r="M50" s="3990"/>
      <c r="N50" s="3991"/>
    </row>
    <row r="51" spans="1:17" ht="42.75">
      <c r="A51" s="217">
        <v>33</v>
      </c>
      <c r="B51" s="216" t="s">
        <v>655</v>
      </c>
      <c r="C51" s="223">
        <v>1</v>
      </c>
      <c r="D51" s="241">
        <v>1960</v>
      </c>
      <c r="E51" s="226" t="s">
        <v>656</v>
      </c>
      <c r="F51" s="226" t="s">
        <v>657</v>
      </c>
      <c r="G51" s="228">
        <v>1</v>
      </c>
      <c r="H51" s="217">
        <v>1876.89</v>
      </c>
      <c r="I51" s="235">
        <v>0</v>
      </c>
      <c r="J51" s="233">
        <v>9.31</v>
      </c>
      <c r="K51" s="222">
        <v>1</v>
      </c>
      <c r="L51" s="225">
        <f>H51+J51</f>
        <v>1886.2</v>
      </c>
      <c r="M51" s="223" t="s">
        <v>1533</v>
      </c>
      <c r="N51" s="223" t="s">
        <v>242</v>
      </c>
    </row>
    <row r="52" spans="1:17">
      <c r="A52" s="215"/>
      <c r="B52" s="263"/>
      <c r="C52" s="264"/>
      <c r="D52" s="265"/>
      <c r="E52" s="266"/>
      <c r="F52" s="266"/>
      <c r="G52" s="268"/>
      <c r="H52" s="221"/>
      <c r="I52" s="269"/>
      <c r="J52" s="270"/>
      <c r="K52" s="271"/>
      <c r="L52" s="272"/>
      <c r="M52" s="264"/>
      <c r="N52" s="264"/>
      <c r="O52" s="215"/>
      <c r="P52" s="215"/>
      <c r="Q52" s="215"/>
    </row>
    <row r="53" spans="1:17">
      <c r="A53" s="3989" t="s">
        <v>658</v>
      </c>
      <c r="B53" s="3990"/>
      <c r="C53" s="3990"/>
      <c r="D53" s="3990"/>
      <c r="E53" s="3990"/>
      <c r="F53" s="3990"/>
      <c r="G53" s="3990"/>
      <c r="H53" s="3990"/>
      <c r="I53" s="3990"/>
      <c r="J53" s="3990"/>
      <c r="K53" s="3990"/>
      <c r="L53" s="3990"/>
      <c r="M53" s="3990"/>
      <c r="N53" s="3991"/>
      <c r="O53" s="215"/>
      <c r="P53" s="215"/>
      <c r="Q53" s="215"/>
    </row>
    <row r="54" spans="1:17" ht="71.25">
      <c r="A54" s="217">
        <v>34</v>
      </c>
      <c r="B54" s="216" t="s">
        <v>659</v>
      </c>
      <c r="C54" s="223">
        <v>1</v>
      </c>
      <c r="D54" s="241">
        <v>485.94</v>
      </c>
      <c r="E54" s="226" t="s">
        <v>660</v>
      </c>
      <c r="F54" s="226" t="s">
        <v>842</v>
      </c>
      <c r="G54" s="228">
        <v>0.99500000000000022</v>
      </c>
      <c r="H54" s="224">
        <v>360.31</v>
      </c>
      <c r="I54" s="239">
        <v>0</v>
      </c>
      <c r="J54" s="240"/>
      <c r="K54" s="228">
        <v>0.99500000000000022</v>
      </c>
      <c r="L54" s="224">
        <v>360.31479999999999</v>
      </c>
      <c r="M54" s="223"/>
      <c r="N54" s="223" t="s">
        <v>242</v>
      </c>
      <c r="O54" s="215"/>
      <c r="P54" s="245"/>
      <c r="Q54" s="244"/>
    </row>
    <row r="55" spans="1:17">
      <c r="A55" s="215"/>
      <c r="B55" s="263"/>
      <c r="C55" s="264"/>
      <c r="D55" s="265"/>
      <c r="E55" s="266"/>
      <c r="F55" s="266"/>
      <c r="G55" s="268"/>
      <c r="H55" s="267"/>
      <c r="I55" s="273"/>
      <c r="J55" s="270"/>
      <c r="K55" s="268"/>
      <c r="L55" s="267"/>
      <c r="M55" s="264"/>
      <c r="N55" s="264"/>
      <c r="O55" s="215"/>
      <c r="P55" s="245"/>
      <c r="Q55" s="244"/>
    </row>
    <row r="59" spans="1:17">
      <c r="A59" s="215"/>
      <c r="B59" s="215"/>
      <c r="C59" s="215"/>
      <c r="D59" s="215"/>
      <c r="E59" s="215"/>
      <c r="F59" s="215"/>
      <c r="G59" s="215"/>
      <c r="H59" s="215"/>
      <c r="I59" s="215"/>
      <c r="J59" s="215"/>
      <c r="K59" s="215"/>
      <c r="L59" s="215"/>
      <c r="M59" s="232" t="s">
        <v>1247</v>
      </c>
      <c r="N59" s="283"/>
      <c r="O59" s="215"/>
      <c r="P59" s="215"/>
      <c r="Q59" s="215"/>
    </row>
    <row r="60" spans="1:17">
      <c r="A60" s="215"/>
      <c r="B60" s="215"/>
      <c r="C60" s="215"/>
      <c r="D60" s="215"/>
      <c r="E60" s="215"/>
      <c r="F60" s="215"/>
      <c r="G60" s="215"/>
      <c r="H60" s="215"/>
      <c r="I60" s="215"/>
      <c r="J60" s="215"/>
      <c r="K60" s="215"/>
      <c r="L60" s="215"/>
      <c r="M60" s="232" t="s">
        <v>1248</v>
      </c>
      <c r="N60" s="283"/>
      <c r="O60" s="215"/>
      <c r="P60" s="215"/>
      <c r="Q60" s="215"/>
    </row>
    <row r="61" spans="1:17">
      <c r="A61" s="215"/>
      <c r="B61" s="215"/>
      <c r="C61" s="215"/>
      <c r="D61" s="215"/>
      <c r="E61" s="215"/>
      <c r="F61" s="215"/>
      <c r="G61" s="215"/>
      <c r="H61" s="215"/>
      <c r="I61" s="215"/>
      <c r="J61" s="215"/>
      <c r="K61" s="215"/>
      <c r="L61" s="215"/>
      <c r="M61" s="229" t="s">
        <v>1249</v>
      </c>
      <c r="N61" s="283"/>
      <c r="O61" s="215"/>
      <c r="P61" s="215"/>
      <c r="Q61" s="215"/>
    </row>
  </sheetData>
  <mergeCells count="29">
    <mergeCell ref="A50:N50"/>
    <mergeCell ref="A53:N53"/>
    <mergeCell ref="A43:A45"/>
    <mergeCell ref="C43:C45"/>
    <mergeCell ref="N43:N45"/>
    <mergeCell ref="M43:M45"/>
    <mergeCell ref="A6:N6"/>
    <mergeCell ref="A12:N12"/>
    <mergeCell ref="A1:N1"/>
    <mergeCell ref="I3:J3"/>
    <mergeCell ref="K3:L3"/>
    <mergeCell ref="M3:M4"/>
    <mergeCell ref="N3:N4"/>
    <mergeCell ref="A3:A4"/>
    <mergeCell ref="C3:C4"/>
    <mergeCell ref="D3:D4"/>
    <mergeCell ref="E3:E4"/>
    <mergeCell ref="F3:F4"/>
    <mergeCell ref="G3:H3"/>
    <mergeCell ref="J35:J42"/>
    <mergeCell ref="A34:A42"/>
    <mergeCell ref="N34:N42"/>
    <mergeCell ref="M34:M42"/>
    <mergeCell ref="E35:E42"/>
    <mergeCell ref="F35:F42"/>
    <mergeCell ref="C35:C42"/>
    <mergeCell ref="D35:D42"/>
    <mergeCell ref="H35:H42"/>
    <mergeCell ref="L35:L42"/>
  </mergeCells>
  <phoneticPr fontId="119" type="noConversion"/>
  <pageMargins left="0.7" right="0.7" top="0.75" bottom="0.75" header="0.3" footer="0.3"/>
  <pageSetup paperSize="5" orientation="landscape"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51"/>
  <sheetViews>
    <sheetView zoomScaleNormal="100" workbookViewId="0">
      <selection activeCell="M48" sqref="M48"/>
    </sheetView>
  </sheetViews>
  <sheetFormatPr defaultColWidth="8.42578125" defaultRowHeight="15"/>
  <cols>
    <col min="1" max="1" width="4.7109375" customWidth="1"/>
    <col min="2" max="2" width="38.85546875" customWidth="1"/>
    <col min="5" max="5" width="15" customWidth="1"/>
    <col min="6" max="6" width="18.5703125" customWidth="1"/>
    <col min="11" max="12" width="8.42578125" style="21"/>
    <col min="13" max="13" width="12.140625" style="110" customWidth="1"/>
    <col min="14" max="14" width="13.140625" style="110" customWidth="1"/>
  </cols>
  <sheetData>
    <row r="1" spans="1:18" ht="18.75">
      <c r="A1" s="3533" t="s">
        <v>2500</v>
      </c>
      <c r="B1" s="3533"/>
      <c r="C1" s="3533"/>
      <c r="D1" s="3533"/>
      <c r="E1" s="3533"/>
      <c r="F1" s="3533"/>
      <c r="G1" s="3533"/>
      <c r="H1" s="3533"/>
      <c r="I1" s="3533"/>
      <c r="J1" s="3533"/>
      <c r="K1" s="3533"/>
      <c r="L1" s="3533"/>
      <c r="M1" s="3533"/>
      <c r="N1"/>
    </row>
    <row r="2" spans="1:18" ht="15.75">
      <c r="A2" s="424" t="s">
        <v>108</v>
      </c>
      <c r="B2" s="424"/>
      <c r="C2" s="424"/>
      <c r="D2" s="424"/>
      <c r="E2" s="424"/>
      <c r="F2" s="424"/>
      <c r="G2" s="424"/>
      <c r="H2" s="424"/>
      <c r="I2" s="424"/>
      <c r="J2" s="424"/>
      <c r="K2" s="434"/>
      <c r="L2" s="434"/>
      <c r="M2" s="424"/>
      <c r="N2"/>
    </row>
    <row r="3" spans="1:18" ht="50.25" customHeight="1">
      <c r="A3" s="3964" t="s">
        <v>243</v>
      </c>
      <c r="B3" s="1" t="s">
        <v>110</v>
      </c>
      <c r="C3" s="4003" t="s">
        <v>5</v>
      </c>
      <c r="D3" s="3964" t="s">
        <v>111</v>
      </c>
      <c r="E3" s="3964" t="s">
        <v>112</v>
      </c>
      <c r="F3" s="3964" t="s">
        <v>113</v>
      </c>
      <c r="G3" s="3964" t="s">
        <v>114</v>
      </c>
      <c r="H3" s="3964"/>
      <c r="I3" s="3964" t="s">
        <v>10</v>
      </c>
      <c r="J3" s="3964"/>
      <c r="K3" s="4004" t="s">
        <v>115</v>
      </c>
      <c r="L3" s="4004"/>
      <c r="M3" s="3964" t="s">
        <v>59</v>
      </c>
      <c r="N3" s="4003" t="s">
        <v>12</v>
      </c>
    </row>
    <row r="4" spans="1:18" ht="31.5" customHeight="1">
      <c r="A4" s="3964"/>
      <c r="B4" s="539" t="s">
        <v>116</v>
      </c>
      <c r="C4" s="4003"/>
      <c r="D4" s="3964"/>
      <c r="E4" s="3964"/>
      <c r="F4" s="3964"/>
      <c r="G4" s="96" t="s">
        <v>28</v>
      </c>
      <c r="H4" s="96" t="s">
        <v>15</v>
      </c>
      <c r="I4" s="96" t="s">
        <v>28</v>
      </c>
      <c r="J4" s="96" t="s">
        <v>15</v>
      </c>
      <c r="K4" s="435" t="s">
        <v>28</v>
      </c>
      <c r="L4" s="435" t="s">
        <v>15</v>
      </c>
      <c r="M4" s="3964"/>
      <c r="N4" s="4003"/>
    </row>
    <row r="5" spans="1:18">
      <c r="A5" s="428">
        <v>1</v>
      </c>
      <c r="B5" s="428">
        <v>2</v>
      </c>
      <c r="C5" s="428" t="s">
        <v>117</v>
      </c>
      <c r="D5" s="428">
        <v>4</v>
      </c>
      <c r="E5" s="428">
        <v>5</v>
      </c>
      <c r="F5" s="428">
        <v>6</v>
      </c>
      <c r="G5" s="428">
        <v>7</v>
      </c>
      <c r="H5" s="428">
        <v>8</v>
      </c>
      <c r="I5" s="428">
        <v>9</v>
      </c>
      <c r="J5" s="428">
        <v>10</v>
      </c>
      <c r="K5" s="436">
        <v>11</v>
      </c>
      <c r="L5" s="436">
        <v>12</v>
      </c>
      <c r="M5" s="428">
        <v>14</v>
      </c>
      <c r="N5" s="428">
        <v>13</v>
      </c>
    </row>
    <row r="6" spans="1:18" ht="15.75">
      <c r="A6" s="25"/>
      <c r="B6" s="540" t="s">
        <v>61</v>
      </c>
      <c r="C6" s="136"/>
      <c r="D6" s="429"/>
      <c r="E6" s="429"/>
      <c r="F6" s="429"/>
      <c r="G6" s="537"/>
      <c r="H6" s="429"/>
      <c r="I6" s="537"/>
      <c r="J6" s="429"/>
      <c r="K6" s="537"/>
      <c r="L6" s="429"/>
      <c r="M6" s="136"/>
      <c r="N6" s="423"/>
    </row>
    <row r="7" spans="1:18" ht="78.75">
      <c r="A7" s="3964">
        <v>1</v>
      </c>
      <c r="B7" s="426" t="s">
        <v>1846</v>
      </c>
      <c r="C7" s="25" t="s">
        <v>119</v>
      </c>
      <c r="D7" s="425">
        <v>316.55</v>
      </c>
      <c r="E7" s="4" t="s">
        <v>1847</v>
      </c>
      <c r="F7" s="1" t="s">
        <v>1848</v>
      </c>
      <c r="G7" s="427">
        <v>1</v>
      </c>
      <c r="H7" s="425">
        <v>316.38</v>
      </c>
      <c r="I7" s="427">
        <v>0</v>
      </c>
      <c r="J7" s="425">
        <v>0</v>
      </c>
      <c r="K7" s="433">
        <v>1</v>
      </c>
      <c r="L7" s="430">
        <v>316.38</v>
      </c>
      <c r="M7" s="1" t="s">
        <v>33</v>
      </c>
      <c r="N7" s="1" t="s">
        <v>131</v>
      </c>
    </row>
    <row r="8" spans="1:18" ht="31.5">
      <c r="A8" s="3964"/>
      <c r="B8" s="432" t="s">
        <v>1849</v>
      </c>
      <c r="C8" s="136" t="s">
        <v>119</v>
      </c>
      <c r="D8" s="430">
        <v>235.73</v>
      </c>
      <c r="E8" s="423" t="s">
        <v>121</v>
      </c>
      <c r="F8" s="423" t="s">
        <v>1850</v>
      </c>
      <c r="G8" s="433">
        <v>1</v>
      </c>
      <c r="H8" s="430">
        <v>234.95</v>
      </c>
      <c r="I8" s="433">
        <v>0</v>
      </c>
      <c r="J8" s="425">
        <v>0.78000000000000114</v>
      </c>
      <c r="K8" s="433">
        <v>1</v>
      </c>
      <c r="L8" s="430">
        <v>235.73</v>
      </c>
      <c r="M8" s="423" t="s">
        <v>33</v>
      </c>
      <c r="N8" s="1" t="s">
        <v>131</v>
      </c>
      <c r="O8" s="21"/>
      <c r="P8" s="21"/>
      <c r="Q8" s="21"/>
      <c r="R8" s="21"/>
    </row>
    <row r="9" spans="1:18" ht="31.5">
      <c r="A9" s="3964"/>
      <c r="B9" s="432" t="s">
        <v>1851</v>
      </c>
      <c r="C9" s="136" t="s">
        <v>119</v>
      </c>
      <c r="D9" s="429">
        <v>171.09</v>
      </c>
      <c r="E9" s="423" t="s">
        <v>121</v>
      </c>
      <c r="F9" s="423" t="s">
        <v>1852</v>
      </c>
      <c r="G9" s="433">
        <v>1</v>
      </c>
      <c r="H9" s="423">
        <v>170.42</v>
      </c>
      <c r="I9" s="433">
        <v>0</v>
      </c>
      <c r="J9" s="425">
        <v>0.5</v>
      </c>
      <c r="K9" s="433">
        <v>1</v>
      </c>
      <c r="L9" s="430">
        <v>170.92</v>
      </c>
      <c r="M9" s="423" t="s">
        <v>33</v>
      </c>
      <c r="N9" s="1" t="s">
        <v>131</v>
      </c>
      <c r="O9" s="21"/>
      <c r="P9" s="21"/>
      <c r="Q9" s="21"/>
      <c r="R9" s="21"/>
    </row>
    <row r="10" spans="1:18" ht="31.5">
      <c r="A10" s="3964"/>
      <c r="B10" s="432" t="s">
        <v>1853</v>
      </c>
      <c r="C10" s="136" t="s">
        <v>119</v>
      </c>
      <c r="D10" s="429">
        <v>176</v>
      </c>
      <c r="E10" s="423" t="s">
        <v>121</v>
      </c>
      <c r="F10" s="423" t="s">
        <v>1854</v>
      </c>
      <c r="G10" s="433">
        <v>1</v>
      </c>
      <c r="H10" s="423">
        <v>175.03</v>
      </c>
      <c r="I10" s="433">
        <v>0</v>
      </c>
      <c r="J10" s="425">
        <v>0.96999999999999886</v>
      </c>
      <c r="K10" s="433">
        <v>1</v>
      </c>
      <c r="L10" s="430">
        <v>176</v>
      </c>
      <c r="M10" s="423" t="s">
        <v>33</v>
      </c>
      <c r="N10" s="1" t="s">
        <v>131</v>
      </c>
      <c r="O10" s="21"/>
      <c r="P10" s="21"/>
      <c r="Q10" s="21"/>
      <c r="R10" s="21"/>
    </row>
    <row r="11" spans="1:18" ht="31.5">
      <c r="A11" s="3964"/>
      <c r="B11" s="432" t="s">
        <v>1855</v>
      </c>
      <c r="C11" s="136" t="s">
        <v>119</v>
      </c>
      <c r="D11" s="429">
        <v>175.8</v>
      </c>
      <c r="E11" s="423" t="s">
        <v>121</v>
      </c>
      <c r="F11" s="423" t="s">
        <v>1856</v>
      </c>
      <c r="G11" s="433">
        <v>1</v>
      </c>
      <c r="H11" s="423">
        <v>175.03</v>
      </c>
      <c r="I11" s="433">
        <v>0</v>
      </c>
      <c r="J11" s="425">
        <v>0.77000000000001023</v>
      </c>
      <c r="K11" s="433">
        <v>1</v>
      </c>
      <c r="L11" s="430">
        <v>175.8</v>
      </c>
      <c r="M11" s="423" t="s">
        <v>33</v>
      </c>
      <c r="N11" s="1" t="s">
        <v>131</v>
      </c>
      <c r="O11" s="21"/>
      <c r="P11" s="21"/>
      <c r="Q11" s="21"/>
      <c r="R11" s="21"/>
    </row>
    <row r="12" spans="1:18" ht="78.75">
      <c r="A12" s="423">
        <v>2</v>
      </c>
      <c r="B12" s="432" t="s">
        <v>1857</v>
      </c>
      <c r="C12" s="136" t="s">
        <v>119</v>
      </c>
      <c r="D12" s="429">
        <v>175.81</v>
      </c>
      <c r="E12" s="423" t="s">
        <v>121</v>
      </c>
      <c r="F12" s="423" t="s">
        <v>1858</v>
      </c>
      <c r="G12" s="433">
        <v>1</v>
      </c>
      <c r="H12" s="430">
        <v>174.93</v>
      </c>
      <c r="I12" s="433">
        <v>0</v>
      </c>
      <c r="J12" s="425">
        <v>0.87999999999999545</v>
      </c>
      <c r="K12" s="433">
        <v>1</v>
      </c>
      <c r="L12" s="430">
        <v>175.81</v>
      </c>
      <c r="M12" s="423" t="s">
        <v>33</v>
      </c>
      <c r="N12" s="1" t="s">
        <v>131</v>
      </c>
      <c r="O12" s="21"/>
      <c r="P12" s="21"/>
      <c r="Q12" s="21"/>
      <c r="R12" s="549"/>
    </row>
    <row r="13" spans="1:18" ht="15.75">
      <c r="A13" s="25"/>
      <c r="B13" s="540" t="s">
        <v>122</v>
      </c>
      <c r="C13" s="136"/>
      <c r="D13" s="429"/>
      <c r="E13" s="430"/>
      <c r="F13" s="430"/>
      <c r="G13" s="537"/>
      <c r="H13" s="429"/>
      <c r="I13" s="537"/>
      <c r="J13" s="429"/>
      <c r="K13" s="537"/>
      <c r="L13" s="429"/>
      <c r="M13" s="136"/>
      <c r="N13" s="423"/>
    </row>
    <row r="14" spans="1:18" ht="63">
      <c r="A14" s="136">
        <v>1</v>
      </c>
      <c r="B14" s="432" t="s">
        <v>124</v>
      </c>
      <c r="C14" s="136" t="s">
        <v>119</v>
      </c>
      <c r="D14" s="423">
        <v>278.25</v>
      </c>
      <c r="E14" s="423" t="s">
        <v>125</v>
      </c>
      <c r="F14" s="423" t="s">
        <v>126</v>
      </c>
      <c r="G14" s="537">
        <v>1</v>
      </c>
      <c r="H14" s="430">
        <v>223.69</v>
      </c>
      <c r="I14" s="537">
        <v>0</v>
      </c>
      <c r="J14" s="430">
        <v>54.56</v>
      </c>
      <c r="K14" s="537">
        <v>1</v>
      </c>
      <c r="L14" s="430">
        <f>H14+J14</f>
        <v>278.25</v>
      </c>
      <c r="M14" s="423" t="s">
        <v>33</v>
      </c>
      <c r="N14" s="423" t="s">
        <v>977</v>
      </c>
      <c r="O14" s="550"/>
      <c r="P14" s="550"/>
      <c r="Q14" s="550"/>
      <c r="R14" s="550"/>
    </row>
    <row r="15" spans="1:18" ht="90">
      <c r="A15" s="136">
        <v>2</v>
      </c>
      <c r="B15" s="432" t="s">
        <v>127</v>
      </c>
      <c r="C15" s="136" t="s">
        <v>119</v>
      </c>
      <c r="D15" s="423">
        <v>924.32</v>
      </c>
      <c r="E15" s="423" t="s">
        <v>128</v>
      </c>
      <c r="F15" s="423" t="s">
        <v>129</v>
      </c>
      <c r="G15" s="537">
        <v>0.45</v>
      </c>
      <c r="H15" s="430">
        <v>610.71</v>
      </c>
      <c r="I15" s="537">
        <v>0.1</v>
      </c>
      <c r="J15" s="425">
        <v>0</v>
      </c>
      <c r="K15" s="537">
        <v>0.55000000000000004</v>
      </c>
      <c r="L15" s="430">
        <v>610.71</v>
      </c>
      <c r="M15" s="423" t="s">
        <v>33</v>
      </c>
      <c r="N15" s="100" t="s">
        <v>1537</v>
      </c>
      <c r="O15" s="21"/>
      <c r="P15" s="21"/>
      <c r="Q15" s="21"/>
      <c r="R15" s="21"/>
    </row>
    <row r="16" spans="1:18" ht="15.75">
      <c r="A16" s="136"/>
      <c r="B16" s="540" t="s">
        <v>130</v>
      </c>
      <c r="C16" s="136"/>
      <c r="D16" s="429"/>
      <c r="E16" s="430"/>
      <c r="F16" s="430"/>
      <c r="G16" s="537"/>
      <c r="H16" s="429"/>
      <c r="I16" s="537"/>
      <c r="J16" s="430"/>
      <c r="K16" s="537"/>
      <c r="L16" s="553"/>
      <c r="M16" s="423"/>
      <c r="N16" s="423"/>
      <c r="O16" s="21"/>
      <c r="P16" s="21"/>
      <c r="Q16" s="21"/>
      <c r="R16" s="21"/>
    </row>
    <row r="17" spans="1:14" ht="60">
      <c r="A17" s="136">
        <v>1</v>
      </c>
      <c r="B17" s="432" t="s">
        <v>132</v>
      </c>
      <c r="C17" s="136" t="s">
        <v>119</v>
      </c>
      <c r="D17" s="429">
        <v>2200</v>
      </c>
      <c r="E17" s="430" t="s">
        <v>133</v>
      </c>
      <c r="F17" s="430" t="s">
        <v>1348</v>
      </c>
      <c r="G17" s="537">
        <v>0.96</v>
      </c>
      <c r="H17" s="429">
        <v>1859.41</v>
      </c>
      <c r="I17" s="537">
        <v>0.01</v>
      </c>
      <c r="J17" s="430">
        <v>0</v>
      </c>
      <c r="K17" s="537">
        <v>0.97</v>
      </c>
      <c r="L17" s="430">
        <v>1859.41</v>
      </c>
      <c r="M17" s="423" t="s">
        <v>22</v>
      </c>
      <c r="N17" s="100" t="s">
        <v>1373</v>
      </c>
    </row>
    <row r="18" spans="1:14" ht="15.75">
      <c r="A18" s="136"/>
      <c r="B18" s="540" t="s">
        <v>134</v>
      </c>
      <c r="C18" s="136"/>
      <c r="D18" s="429"/>
      <c r="E18" s="430"/>
      <c r="F18" s="430"/>
      <c r="G18" s="537"/>
      <c r="H18" s="429"/>
      <c r="I18" s="537"/>
      <c r="J18" s="430"/>
      <c r="K18" s="537"/>
      <c r="L18" s="429"/>
      <c r="M18" s="423"/>
      <c r="N18" s="423"/>
    </row>
    <row r="19" spans="1:14" ht="78.75">
      <c r="A19" s="136">
        <v>1</v>
      </c>
      <c r="B19" s="432" t="s">
        <v>135</v>
      </c>
      <c r="C19" s="136" t="s">
        <v>119</v>
      </c>
      <c r="D19" s="429">
        <v>1799.85</v>
      </c>
      <c r="E19" s="429" t="s">
        <v>136</v>
      </c>
      <c r="F19" s="430" t="s">
        <v>978</v>
      </c>
      <c r="G19" s="537">
        <v>1</v>
      </c>
      <c r="H19" s="429">
        <v>1517.64</v>
      </c>
      <c r="I19" s="537">
        <v>0</v>
      </c>
      <c r="J19" s="430">
        <v>86.42</v>
      </c>
      <c r="K19" s="537">
        <v>1</v>
      </c>
      <c r="L19" s="430">
        <f>H19+J19</f>
        <v>1604.0600000000002</v>
      </c>
      <c r="M19" s="423" t="s">
        <v>33</v>
      </c>
      <c r="N19" s="1" t="s">
        <v>1372</v>
      </c>
    </row>
    <row r="20" spans="1:14" ht="15.75">
      <c r="A20" s="25"/>
      <c r="B20" s="540" t="s">
        <v>1859</v>
      </c>
      <c r="C20" s="136"/>
      <c r="D20" s="429"/>
      <c r="E20" s="430"/>
      <c r="F20" s="430"/>
      <c r="G20" s="537"/>
      <c r="H20" s="429"/>
      <c r="I20" s="537"/>
      <c r="J20" s="429"/>
      <c r="K20" s="537"/>
      <c r="L20" s="429"/>
      <c r="M20" s="136"/>
      <c r="N20" s="423"/>
    </row>
    <row r="21" spans="1:14" ht="31.5">
      <c r="A21" s="136">
        <v>1</v>
      </c>
      <c r="B21" s="432" t="s">
        <v>1860</v>
      </c>
      <c r="C21" s="136" t="s">
        <v>119</v>
      </c>
      <c r="D21" s="430">
        <v>207.5</v>
      </c>
      <c r="E21" s="423" t="s">
        <v>1861</v>
      </c>
      <c r="F21" s="423" t="s">
        <v>1862</v>
      </c>
      <c r="G21" s="537">
        <v>1</v>
      </c>
      <c r="H21" s="430">
        <v>207.5</v>
      </c>
      <c r="I21" s="537">
        <v>0</v>
      </c>
      <c r="J21" s="430">
        <v>0</v>
      </c>
      <c r="K21" s="537">
        <v>1</v>
      </c>
      <c r="L21" s="430">
        <v>207.5</v>
      </c>
      <c r="M21" s="423" t="s">
        <v>33</v>
      </c>
      <c r="N21" s="423" t="s">
        <v>131</v>
      </c>
    </row>
    <row r="22" spans="1:14" ht="15.75">
      <c r="A22" s="25"/>
      <c r="B22" s="540" t="s">
        <v>137</v>
      </c>
      <c r="C22" s="136"/>
      <c r="D22" s="429"/>
      <c r="E22" s="430"/>
      <c r="F22" s="430"/>
      <c r="G22" s="537"/>
      <c r="H22" s="429"/>
      <c r="I22" s="537"/>
      <c r="J22" s="425"/>
      <c r="K22" s="537"/>
      <c r="L22" s="429"/>
      <c r="M22" s="423"/>
      <c r="N22" s="423"/>
    </row>
    <row r="23" spans="1:14" ht="31.5">
      <c r="A23" s="25"/>
      <c r="B23" s="540" t="s">
        <v>1042</v>
      </c>
      <c r="C23" s="136"/>
      <c r="D23" s="429"/>
      <c r="E23" s="430"/>
      <c r="F23" s="430"/>
      <c r="G23" s="537"/>
      <c r="H23" s="429"/>
      <c r="I23" s="537"/>
      <c r="J23" s="425"/>
      <c r="K23" s="537"/>
      <c r="L23" s="429"/>
      <c r="M23" s="423"/>
      <c r="N23" s="423"/>
    </row>
    <row r="24" spans="1:14" ht="31.5">
      <c r="A24" s="136">
        <v>1</v>
      </c>
      <c r="B24" s="432" t="s">
        <v>142</v>
      </c>
      <c r="C24" s="136" t="s">
        <v>119</v>
      </c>
      <c r="D24" s="423">
        <v>453.37</v>
      </c>
      <c r="E24" s="423" t="s">
        <v>146</v>
      </c>
      <c r="F24" s="423" t="s">
        <v>803</v>
      </c>
      <c r="G24" s="537">
        <v>0.7</v>
      </c>
      <c r="H24" s="430">
        <v>189.59</v>
      </c>
      <c r="I24" s="537">
        <v>0.05</v>
      </c>
      <c r="J24" s="430">
        <v>0</v>
      </c>
      <c r="K24" s="537">
        <v>0.75</v>
      </c>
      <c r="L24" s="430">
        <v>189.59</v>
      </c>
      <c r="M24" s="423" t="s">
        <v>33</v>
      </c>
      <c r="N24" s="423" t="s">
        <v>21</v>
      </c>
    </row>
    <row r="25" spans="1:14" ht="31.5">
      <c r="A25" s="136">
        <v>2</v>
      </c>
      <c r="B25" s="432" t="s">
        <v>143</v>
      </c>
      <c r="C25" s="136" t="s">
        <v>119</v>
      </c>
      <c r="D25" s="423">
        <v>751.03</v>
      </c>
      <c r="E25" s="423" t="s">
        <v>979</v>
      </c>
      <c r="F25" s="423" t="s">
        <v>980</v>
      </c>
      <c r="G25" s="537">
        <v>0.75</v>
      </c>
      <c r="H25" s="430">
        <v>299.12</v>
      </c>
      <c r="I25" s="537">
        <v>0.01</v>
      </c>
      <c r="J25" s="430">
        <v>5.0999999999999996</v>
      </c>
      <c r="K25" s="537">
        <v>0.76</v>
      </c>
      <c r="L25" s="430">
        <f>H25+J25</f>
        <v>304.22000000000003</v>
      </c>
      <c r="M25" s="423" t="s">
        <v>33</v>
      </c>
      <c r="N25" s="423" t="s">
        <v>21</v>
      </c>
    </row>
    <row r="26" spans="1:14" ht="31.5">
      <c r="A26" s="136"/>
      <c r="B26" s="540" t="s">
        <v>1043</v>
      </c>
      <c r="C26" s="136"/>
      <c r="D26" s="423"/>
      <c r="E26" s="423"/>
      <c r="F26" s="423"/>
      <c r="G26" s="537"/>
      <c r="H26" s="430"/>
      <c r="I26" s="537"/>
      <c r="J26" s="430"/>
      <c r="K26" s="537"/>
      <c r="L26" s="430"/>
      <c r="M26" s="423"/>
      <c r="N26" s="423"/>
    </row>
    <row r="27" spans="1:14" ht="31.5">
      <c r="A27" s="136">
        <v>1</v>
      </c>
      <c r="B27" s="536" t="s">
        <v>138</v>
      </c>
      <c r="C27" s="136" t="s">
        <v>119</v>
      </c>
      <c r="D27" s="429">
        <v>78.08</v>
      </c>
      <c r="E27" s="429" t="s">
        <v>139</v>
      </c>
      <c r="F27" s="429" t="s">
        <v>140</v>
      </c>
      <c r="G27" s="537">
        <v>1</v>
      </c>
      <c r="H27" s="430">
        <v>49.14</v>
      </c>
      <c r="I27" s="537">
        <v>0</v>
      </c>
      <c r="J27" s="430">
        <v>0</v>
      </c>
      <c r="K27" s="537">
        <v>1</v>
      </c>
      <c r="L27" s="430">
        <v>49.14</v>
      </c>
      <c r="M27" s="423" t="s">
        <v>33</v>
      </c>
      <c r="N27" s="423" t="s">
        <v>21</v>
      </c>
    </row>
    <row r="28" spans="1:14" ht="63">
      <c r="A28" s="136">
        <v>2</v>
      </c>
      <c r="B28" s="536" t="s">
        <v>141</v>
      </c>
      <c r="C28" s="136" t="s">
        <v>119</v>
      </c>
      <c r="D28" s="429">
        <v>82.32</v>
      </c>
      <c r="E28" s="429" t="s">
        <v>139</v>
      </c>
      <c r="F28" s="429" t="s">
        <v>140</v>
      </c>
      <c r="G28" s="537">
        <v>1</v>
      </c>
      <c r="H28" s="430">
        <v>77.819999999999993</v>
      </c>
      <c r="I28" s="537">
        <v>0</v>
      </c>
      <c r="J28" s="430">
        <v>0</v>
      </c>
      <c r="K28" s="537">
        <v>1</v>
      </c>
      <c r="L28" s="430">
        <v>77.819999999999993</v>
      </c>
      <c r="M28" s="423" t="s">
        <v>33</v>
      </c>
      <c r="N28" s="1" t="s">
        <v>1372</v>
      </c>
    </row>
    <row r="29" spans="1:14" ht="31.5">
      <c r="A29" s="136">
        <v>3</v>
      </c>
      <c r="B29" s="432" t="s">
        <v>1374</v>
      </c>
      <c r="C29" s="136" t="s">
        <v>119</v>
      </c>
      <c r="D29" s="430">
        <v>207</v>
      </c>
      <c r="E29" s="423" t="s">
        <v>148</v>
      </c>
      <c r="F29" s="423" t="s">
        <v>149</v>
      </c>
      <c r="G29" s="537">
        <v>0.75</v>
      </c>
      <c r="H29" s="430">
        <v>100</v>
      </c>
      <c r="I29" s="537">
        <v>0.1</v>
      </c>
      <c r="J29" s="425">
        <v>0</v>
      </c>
      <c r="K29" s="537">
        <v>0.85</v>
      </c>
      <c r="L29" s="430">
        <v>100</v>
      </c>
      <c r="M29" s="423" t="s">
        <v>33</v>
      </c>
      <c r="N29" s="423" t="s">
        <v>21</v>
      </c>
    </row>
    <row r="30" spans="1:14" ht="31.5">
      <c r="A30" s="25">
        <v>4</v>
      </c>
      <c r="B30" s="97" t="s">
        <v>858</v>
      </c>
      <c r="C30" s="25" t="s">
        <v>119</v>
      </c>
      <c r="D30" s="425">
        <v>24.03</v>
      </c>
      <c r="E30" s="1" t="s">
        <v>859</v>
      </c>
      <c r="F30" s="1" t="s">
        <v>860</v>
      </c>
      <c r="G30" s="28">
        <v>1</v>
      </c>
      <c r="H30" s="425">
        <v>22.05</v>
      </c>
      <c r="I30" s="28">
        <v>0</v>
      </c>
      <c r="J30" s="430">
        <v>0</v>
      </c>
      <c r="K30" s="537">
        <v>1</v>
      </c>
      <c r="L30" s="430">
        <v>22.05</v>
      </c>
      <c r="M30" s="423" t="s">
        <v>33</v>
      </c>
      <c r="N30" s="423" t="s">
        <v>131</v>
      </c>
    </row>
    <row r="31" spans="1:14" ht="31.5">
      <c r="A31" s="136">
        <v>5</v>
      </c>
      <c r="B31" s="432" t="s">
        <v>981</v>
      </c>
      <c r="C31" s="136" t="s">
        <v>119</v>
      </c>
      <c r="D31" s="430">
        <v>71.37</v>
      </c>
      <c r="E31" s="423" t="s">
        <v>859</v>
      </c>
      <c r="F31" s="423" t="s">
        <v>860</v>
      </c>
      <c r="G31" s="537">
        <v>0.5</v>
      </c>
      <c r="H31" s="430">
        <v>39.03</v>
      </c>
      <c r="I31" s="537">
        <v>0.05</v>
      </c>
      <c r="J31" s="430">
        <v>0</v>
      </c>
      <c r="K31" s="537">
        <v>0.55000000000000004</v>
      </c>
      <c r="L31" s="430">
        <v>39.03</v>
      </c>
      <c r="M31" s="423" t="s">
        <v>33</v>
      </c>
      <c r="N31" s="423" t="s">
        <v>21</v>
      </c>
    </row>
    <row r="32" spans="1:14" ht="31.5">
      <c r="A32" s="136"/>
      <c r="B32" s="540" t="s">
        <v>1044</v>
      </c>
      <c r="C32" s="136"/>
      <c r="D32" s="423"/>
      <c r="E32" s="423"/>
      <c r="F32" s="423"/>
      <c r="G32" s="537"/>
      <c r="H32" s="430"/>
      <c r="I32" s="537"/>
      <c r="J32" s="430"/>
      <c r="K32" s="537"/>
      <c r="L32" s="430"/>
      <c r="M32" s="136"/>
      <c r="N32" s="423"/>
    </row>
    <row r="33" spans="1:14" ht="31.5">
      <c r="A33" s="25">
        <v>1</v>
      </c>
      <c r="B33" s="97" t="s">
        <v>861</v>
      </c>
      <c r="C33" s="25" t="s">
        <v>119</v>
      </c>
      <c r="D33" s="425">
        <v>192.18</v>
      </c>
      <c r="E33" s="1" t="s">
        <v>820</v>
      </c>
      <c r="F33" s="1" t="s">
        <v>821</v>
      </c>
      <c r="G33" s="28">
        <v>0.6</v>
      </c>
      <c r="H33" s="425">
        <v>67.010000000000005</v>
      </c>
      <c r="I33" s="28">
        <v>0.05</v>
      </c>
      <c r="J33" s="425">
        <v>0.13</v>
      </c>
      <c r="K33" s="537">
        <v>0.65</v>
      </c>
      <c r="L33" s="430">
        <v>67.14</v>
      </c>
      <c r="M33" s="423" t="s">
        <v>33</v>
      </c>
      <c r="N33" s="423" t="s">
        <v>21</v>
      </c>
    </row>
    <row r="34" spans="1:14" ht="31.5">
      <c r="A34" s="136">
        <v>2</v>
      </c>
      <c r="B34" s="432" t="s">
        <v>982</v>
      </c>
      <c r="C34" s="136" t="s">
        <v>119</v>
      </c>
      <c r="D34" s="430">
        <v>450</v>
      </c>
      <c r="E34" s="423" t="s">
        <v>820</v>
      </c>
      <c r="F34" s="423" t="s">
        <v>821</v>
      </c>
      <c r="G34" s="537">
        <v>0</v>
      </c>
      <c r="H34" s="430">
        <v>0</v>
      </c>
      <c r="I34" s="537">
        <v>0</v>
      </c>
      <c r="J34" s="425">
        <v>0</v>
      </c>
      <c r="K34" s="537">
        <v>0</v>
      </c>
      <c r="L34" s="430">
        <v>0</v>
      </c>
      <c r="M34" s="423" t="s">
        <v>33</v>
      </c>
      <c r="N34" s="423" t="s">
        <v>983</v>
      </c>
    </row>
    <row r="35" spans="1:14" ht="31.5">
      <c r="A35" s="136">
        <v>3</v>
      </c>
      <c r="B35" s="432" t="s">
        <v>984</v>
      </c>
      <c r="C35" s="136" t="s">
        <v>119</v>
      </c>
      <c r="D35" s="430">
        <v>1000</v>
      </c>
      <c r="E35" s="423" t="s">
        <v>814</v>
      </c>
      <c r="F35" s="423" t="s">
        <v>815</v>
      </c>
      <c r="G35" s="537">
        <v>0</v>
      </c>
      <c r="H35" s="430">
        <v>10.91</v>
      </c>
      <c r="I35" s="537">
        <v>0.05</v>
      </c>
      <c r="J35" s="430">
        <v>0</v>
      </c>
      <c r="K35" s="537">
        <v>0.05</v>
      </c>
      <c r="L35" s="430">
        <v>10.91</v>
      </c>
      <c r="M35" s="423" t="s">
        <v>33</v>
      </c>
      <c r="N35" s="423" t="s">
        <v>983</v>
      </c>
    </row>
    <row r="36" spans="1:14" ht="31.5">
      <c r="A36" s="136"/>
      <c r="B36" s="540" t="s">
        <v>1045</v>
      </c>
      <c r="C36" s="136"/>
      <c r="D36" s="423"/>
      <c r="E36" s="423"/>
      <c r="F36" s="423"/>
      <c r="G36" s="537"/>
      <c r="H36" s="430"/>
      <c r="I36" s="537"/>
      <c r="J36" s="430"/>
      <c r="K36" s="537"/>
      <c r="L36" s="430"/>
      <c r="M36" s="423"/>
      <c r="N36" s="423"/>
    </row>
    <row r="37" spans="1:14" ht="105">
      <c r="A37" s="136">
        <v>1</v>
      </c>
      <c r="B37" s="536" t="s">
        <v>145</v>
      </c>
      <c r="C37" s="136" t="s">
        <v>119</v>
      </c>
      <c r="D37" s="423">
        <v>2634.06</v>
      </c>
      <c r="E37" s="423" t="s">
        <v>146</v>
      </c>
      <c r="F37" s="423" t="s">
        <v>803</v>
      </c>
      <c r="G37" s="537">
        <v>0.36</v>
      </c>
      <c r="H37" s="430">
        <v>555.24</v>
      </c>
      <c r="I37" s="433">
        <v>0.04</v>
      </c>
      <c r="J37" s="430">
        <v>0.98</v>
      </c>
      <c r="K37" s="433">
        <v>0.4</v>
      </c>
      <c r="L37" s="430">
        <f>H37+J37</f>
        <v>556.22</v>
      </c>
      <c r="M37" s="423" t="s">
        <v>33</v>
      </c>
      <c r="N37" s="100" t="s">
        <v>1538</v>
      </c>
    </row>
    <row r="38" spans="1:14" ht="105">
      <c r="A38" s="136">
        <v>2</v>
      </c>
      <c r="B38" s="536" t="s">
        <v>147</v>
      </c>
      <c r="C38" s="136" t="s">
        <v>119</v>
      </c>
      <c r="D38" s="430">
        <v>1100</v>
      </c>
      <c r="E38" s="423" t="s">
        <v>139</v>
      </c>
      <c r="F38" s="423" t="s">
        <v>144</v>
      </c>
      <c r="G38" s="552">
        <v>0.29499999999999998</v>
      </c>
      <c r="H38" s="430">
        <v>283.58</v>
      </c>
      <c r="I38" s="552">
        <v>2.5000000000000001E-2</v>
      </c>
      <c r="J38" s="430">
        <v>0.63</v>
      </c>
      <c r="K38" s="537">
        <f>G38+I38</f>
        <v>0.32</v>
      </c>
      <c r="L38" s="430">
        <f>H38+J38</f>
        <v>284.20999999999998</v>
      </c>
      <c r="M38" s="423" t="s">
        <v>33</v>
      </c>
      <c r="N38" s="100" t="s">
        <v>1539</v>
      </c>
    </row>
    <row r="39" spans="1:14" ht="31.5">
      <c r="A39" s="136"/>
      <c r="B39" s="540" t="s">
        <v>1540</v>
      </c>
      <c r="C39" s="136"/>
      <c r="D39" s="423"/>
      <c r="E39" s="423"/>
      <c r="F39" s="423"/>
      <c r="G39" s="537"/>
      <c r="H39" s="430"/>
      <c r="I39" s="537"/>
      <c r="J39" s="430"/>
      <c r="K39" s="537"/>
      <c r="L39" s="430"/>
      <c r="M39" s="423"/>
      <c r="N39" s="423"/>
    </row>
    <row r="40" spans="1:14" ht="31.5">
      <c r="A40" s="25">
        <v>1</v>
      </c>
      <c r="B40" s="97" t="s">
        <v>1541</v>
      </c>
      <c r="C40" s="25" t="s">
        <v>119</v>
      </c>
      <c r="D40" s="88">
        <v>500</v>
      </c>
      <c r="E40" s="88" t="s">
        <v>1542</v>
      </c>
      <c r="F40" s="425" t="s">
        <v>1543</v>
      </c>
      <c r="G40" s="28">
        <v>0.01</v>
      </c>
      <c r="H40" s="88">
        <v>0</v>
      </c>
      <c r="I40" s="28">
        <v>0.02</v>
      </c>
      <c r="J40" s="88">
        <v>0</v>
      </c>
      <c r="K40" s="537">
        <v>0.03</v>
      </c>
      <c r="L40" s="429">
        <v>0</v>
      </c>
      <c r="M40" s="423" t="s">
        <v>33</v>
      </c>
      <c r="N40" s="1" t="s">
        <v>1544</v>
      </c>
    </row>
    <row r="41" spans="1:14" ht="15.75">
      <c r="A41" s="25"/>
      <c r="B41" s="540" t="s">
        <v>1046</v>
      </c>
      <c r="C41" s="136"/>
      <c r="D41" s="429"/>
      <c r="E41" s="430"/>
      <c r="F41" s="430"/>
      <c r="G41" s="537"/>
      <c r="H41" s="429"/>
      <c r="I41" s="537"/>
      <c r="J41" s="425"/>
      <c r="K41" s="537"/>
      <c r="L41" s="429"/>
      <c r="M41" s="423"/>
      <c r="N41" s="423"/>
    </row>
    <row r="42" spans="1:14" ht="31.5">
      <c r="A42" s="136">
        <v>1</v>
      </c>
      <c r="B42" s="97" t="s">
        <v>1047</v>
      </c>
      <c r="C42" s="25" t="s">
        <v>119</v>
      </c>
      <c r="D42" s="88">
        <v>66.87</v>
      </c>
      <c r="E42" s="88" t="s">
        <v>1048</v>
      </c>
      <c r="F42" s="425" t="s">
        <v>1126</v>
      </c>
      <c r="G42" s="28">
        <v>0.9</v>
      </c>
      <c r="H42" s="88">
        <v>14.87</v>
      </c>
      <c r="I42" s="28">
        <v>0.05</v>
      </c>
      <c r="J42" s="88">
        <v>0</v>
      </c>
      <c r="K42" s="537">
        <v>0.95</v>
      </c>
      <c r="L42" s="430">
        <v>14.87</v>
      </c>
      <c r="M42" s="1" t="s">
        <v>33</v>
      </c>
      <c r="N42" s="1" t="s">
        <v>21</v>
      </c>
    </row>
    <row r="43" spans="1:14" ht="15.75">
      <c r="A43" s="136"/>
      <c r="B43" s="540" t="s">
        <v>1545</v>
      </c>
      <c r="C43" s="136"/>
      <c r="D43" s="429"/>
      <c r="E43" s="430"/>
      <c r="F43" s="430"/>
      <c r="G43" s="537"/>
      <c r="H43" s="429"/>
      <c r="I43" s="537"/>
      <c r="J43" s="425"/>
      <c r="K43" s="537"/>
      <c r="L43" s="429"/>
      <c r="M43" s="423"/>
      <c r="N43" s="423"/>
    </row>
    <row r="44" spans="1:14" ht="31.5">
      <c r="A44" s="136">
        <v>1</v>
      </c>
      <c r="B44" s="97" t="s">
        <v>1546</v>
      </c>
      <c r="C44" s="25" t="s">
        <v>119</v>
      </c>
      <c r="D44" s="88">
        <v>140</v>
      </c>
      <c r="E44" s="88" t="s">
        <v>1041</v>
      </c>
      <c r="F44" s="425" t="s">
        <v>1547</v>
      </c>
      <c r="G44" s="28">
        <v>0.2</v>
      </c>
      <c r="H44" s="88">
        <v>17.87</v>
      </c>
      <c r="I44" s="28">
        <v>0.02</v>
      </c>
      <c r="J44" s="88">
        <v>0</v>
      </c>
      <c r="K44" s="537">
        <v>0.22</v>
      </c>
      <c r="L44" s="430">
        <v>17.87</v>
      </c>
      <c r="M44" s="423" t="s">
        <v>33</v>
      </c>
      <c r="N44" s="1" t="s">
        <v>120</v>
      </c>
    </row>
    <row r="45" spans="1:14" ht="15.75">
      <c r="A45" s="95"/>
      <c r="B45" s="538"/>
      <c r="C45" s="95"/>
      <c r="D45" s="545"/>
      <c r="E45" s="545"/>
      <c r="F45" s="542"/>
      <c r="G45" s="541"/>
      <c r="H45" s="545"/>
      <c r="I45" s="541"/>
      <c r="J45" s="545"/>
      <c r="K45" s="547"/>
      <c r="L45" s="546"/>
      <c r="M45" s="543"/>
      <c r="N45" s="431"/>
    </row>
    <row r="46" spans="1:14" ht="15.75">
      <c r="A46" s="95"/>
      <c r="B46" s="538"/>
      <c r="C46" s="95"/>
      <c r="D46" s="545"/>
      <c r="E46" s="545"/>
      <c r="F46" s="542"/>
      <c r="G46" s="541"/>
      <c r="H46" s="545"/>
      <c r="I46" s="541"/>
      <c r="J46" s="545"/>
      <c r="K46" s="547"/>
      <c r="L46" s="546"/>
      <c r="M46" s="543"/>
      <c r="N46" s="431"/>
    </row>
    <row r="48" spans="1:14" ht="15.75">
      <c r="A48" s="95"/>
      <c r="B48" s="538"/>
      <c r="C48" s="95"/>
      <c r="D48" s="542"/>
      <c r="E48" s="431"/>
      <c r="F48" s="431"/>
      <c r="G48" s="541"/>
      <c r="H48" s="542"/>
      <c r="I48" s="541"/>
      <c r="J48" s="542"/>
      <c r="K48" s="547"/>
      <c r="L48" s="548"/>
      <c r="M48" s="544"/>
      <c r="N48"/>
    </row>
    <row r="49" spans="1:13" ht="15.75">
      <c r="A49" s="95"/>
      <c r="B49" s="538"/>
      <c r="C49" s="95"/>
      <c r="D49" s="542"/>
      <c r="E49" s="431"/>
      <c r="F49" s="431"/>
      <c r="G49" s="541"/>
      <c r="H49" s="542"/>
      <c r="I49" s="541"/>
      <c r="J49" s="542"/>
      <c r="K49" s="547"/>
      <c r="L49" s="548"/>
      <c r="M49" s="544"/>
    </row>
    <row r="50" spans="1:13" ht="15.75">
      <c r="A50" s="424"/>
      <c r="B50" s="424"/>
      <c r="C50" s="424"/>
      <c r="D50" s="424"/>
      <c r="E50" s="424"/>
      <c r="F50" s="424"/>
      <c r="G50" s="424"/>
      <c r="H50" s="424"/>
      <c r="I50" s="424"/>
      <c r="J50" s="424"/>
      <c r="K50" s="551" t="s">
        <v>1187</v>
      </c>
      <c r="L50" s="551"/>
      <c r="M50" s="424"/>
    </row>
    <row r="51" spans="1:13" ht="15.75">
      <c r="A51" s="424"/>
      <c r="B51" s="424"/>
      <c r="C51" s="424"/>
      <c r="D51" s="424"/>
      <c r="E51" s="424"/>
      <c r="F51" s="424"/>
      <c r="G51" s="424"/>
      <c r="H51" s="424"/>
      <c r="I51" s="424"/>
      <c r="J51" s="424"/>
      <c r="K51" s="551" t="s">
        <v>1219</v>
      </c>
      <c r="L51" s="551"/>
      <c r="M51" s="424"/>
    </row>
  </sheetData>
  <mergeCells count="12">
    <mergeCell ref="N3:N4"/>
    <mergeCell ref="M3:M4"/>
    <mergeCell ref="A7:A11"/>
    <mergeCell ref="A1:M1"/>
    <mergeCell ref="G3:H3"/>
    <mergeCell ref="I3:J3"/>
    <mergeCell ref="K3:L3"/>
    <mergeCell ref="A3:A4"/>
    <mergeCell ref="C3:C4"/>
    <mergeCell ref="D3:D4"/>
    <mergeCell ref="E3:E4"/>
    <mergeCell ref="F3:F4"/>
  </mergeCells>
  <pageMargins left="0.7" right="0.7" top="0.75" bottom="0.75" header="0.3" footer="0.3"/>
  <pageSetup paperSize="5"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460"/>
  <sheetViews>
    <sheetView topLeftCell="A257" workbookViewId="0">
      <selection activeCell="B263" sqref="B263"/>
    </sheetView>
  </sheetViews>
  <sheetFormatPr defaultColWidth="9" defaultRowHeight="15"/>
  <cols>
    <col min="1" max="1" width="4" customWidth="1"/>
    <col min="2" max="2" width="27.140625" customWidth="1"/>
    <col min="3" max="3" width="4.28515625" customWidth="1"/>
    <col min="4" max="4" width="11.140625" customWidth="1"/>
    <col min="5" max="5" width="10.28515625" customWidth="1"/>
    <col min="6" max="6" width="12.140625" customWidth="1"/>
    <col min="7" max="7" width="7.7109375" customWidth="1"/>
    <col min="8" max="8" width="7.85546875" customWidth="1"/>
    <col min="9" max="10" width="7" customWidth="1"/>
    <col min="11" max="11" width="7.28515625" customWidth="1"/>
    <col min="12" max="12" width="7.85546875" customWidth="1"/>
    <col min="13" max="13" width="17.85546875" customWidth="1"/>
    <col min="14" max="14" width="11.5703125" customWidth="1"/>
  </cols>
  <sheetData>
    <row r="1" spans="1:14" ht="24.75" customHeight="1">
      <c r="A1" s="4007" t="s">
        <v>2498</v>
      </c>
      <c r="B1" s="4008"/>
      <c r="C1" s="4008"/>
      <c r="D1" s="4008"/>
      <c r="E1" s="4008"/>
      <c r="F1" s="4008"/>
      <c r="G1" s="4008"/>
      <c r="H1" s="4008"/>
      <c r="I1" s="4008"/>
      <c r="J1" s="4008"/>
      <c r="K1" s="4008"/>
      <c r="L1" s="4008"/>
      <c r="M1" s="4008"/>
      <c r="N1" s="4008"/>
    </row>
    <row r="2" spans="1:14" ht="15" customHeight="1">
      <c r="A2" s="4011" t="s">
        <v>382</v>
      </c>
      <c r="B2" s="4008"/>
      <c r="C2" s="4011" t="s">
        <v>383</v>
      </c>
      <c r="D2" s="4008"/>
      <c r="E2" s="4008"/>
      <c r="F2" s="4008"/>
      <c r="G2" s="94"/>
      <c r="H2" s="94"/>
      <c r="I2" s="94"/>
      <c r="J2" s="94"/>
      <c r="K2" s="94"/>
      <c r="L2" s="94"/>
      <c r="M2" s="94"/>
      <c r="N2" s="94"/>
    </row>
    <row r="3" spans="1:14" ht="15.75" customHeight="1">
      <c r="A3" s="4012" t="s">
        <v>384</v>
      </c>
      <c r="B3" s="4010"/>
      <c r="C3" s="4009" t="s">
        <v>137</v>
      </c>
      <c r="D3" s="4010"/>
      <c r="E3" s="4010"/>
      <c r="F3" s="4010"/>
      <c r="G3" s="4010"/>
      <c r="H3" s="4010"/>
      <c r="I3" s="4010"/>
      <c r="J3" s="4010"/>
      <c r="K3" s="4010"/>
      <c r="L3" s="4010"/>
      <c r="M3" s="4010"/>
      <c r="N3" s="4010"/>
    </row>
    <row r="4" spans="1:14" ht="58.5" customHeight="1">
      <c r="A4" s="3376" t="s">
        <v>385</v>
      </c>
      <c r="B4" s="3439" t="s">
        <v>4</v>
      </c>
      <c r="C4" s="3439" t="s">
        <v>5</v>
      </c>
      <c r="D4" s="3376" t="s">
        <v>386</v>
      </c>
      <c r="E4" s="3376" t="s">
        <v>7</v>
      </c>
      <c r="F4" s="3376" t="s">
        <v>113</v>
      </c>
      <c r="G4" s="3376" t="s">
        <v>114</v>
      </c>
      <c r="H4" s="4006"/>
      <c r="I4" s="3376" t="s">
        <v>10</v>
      </c>
      <c r="J4" s="4006"/>
      <c r="K4" s="3376" t="s">
        <v>115</v>
      </c>
      <c r="L4" s="4006"/>
      <c r="M4" s="3439" t="s">
        <v>12</v>
      </c>
      <c r="N4" s="3376" t="s">
        <v>13</v>
      </c>
    </row>
    <row r="5" spans="1:14">
      <c r="A5" s="4005"/>
      <c r="B5" s="4005"/>
      <c r="C5" s="4005"/>
      <c r="D5" s="4005"/>
      <c r="E5" s="4005"/>
      <c r="F5" s="4005"/>
      <c r="G5" s="29" t="s">
        <v>28</v>
      </c>
      <c r="H5" s="29" t="s">
        <v>15</v>
      </c>
      <c r="I5" s="29" t="s">
        <v>28</v>
      </c>
      <c r="J5" s="29" t="s">
        <v>15</v>
      </c>
      <c r="K5" s="29" t="s">
        <v>28</v>
      </c>
      <c r="L5" s="29" t="s">
        <v>15</v>
      </c>
      <c r="M5" s="4005"/>
      <c r="N5" s="4005"/>
    </row>
    <row r="6" spans="1:14">
      <c r="A6" s="1172">
        <v>1</v>
      </c>
      <c r="B6" s="1173">
        <v>2</v>
      </c>
      <c r="C6" s="1174">
        <v>3</v>
      </c>
      <c r="D6" s="1175">
        <v>4</v>
      </c>
      <c r="E6" s="1176">
        <v>5</v>
      </c>
      <c r="F6" s="1176">
        <v>6</v>
      </c>
      <c r="G6" s="1174">
        <v>7</v>
      </c>
      <c r="H6" s="1174">
        <v>8</v>
      </c>
      <c r="I6" s="1174">
        <v>9</v>
      </c>
      <c r="J6" s="1174">
        <v>10</v>
      </c>
      <c r="K6" s="1177">
        <v>11</v>
      </c>
      <c r="L6" s="1177">
        <v>12</v>
      </c>
      <c r="M6" s="1177">
        <v>13</v>
      </c>
      <c r="N6" s="1178">
        <v>14</v>
      </c>
    </row>
    <row r="7" spans="1:14" ht="186" customHeight="1">
      <c r="A7" s="1179">
        <v>1</v>
      </c>
      <c r="B7" s="1180" t="s">
        <v>387</v>
      </c>
      <c r="C7" s="147" t="s">
        <v>119</v>
      </c>
      <c r="D7" s="1181">
        <v>650</v>
      </c>
      <c r="E7" s="959" t="s">
        <v>388</v>
      </c>
      <c r="F7" s="959" t="s">
        <v>1514</v>
      </c>
      <c r="G7" s="1182">
        <v>0.997</v>
      </c>
      <c r="H7" s="147">
        <v>245.67</v>
      </c>
      <c r="I7" s="1182">
        <v>1E-3</v>
      </c>
      <c r="J7" s="1181">
        <v>0</v>
      </c>
      <c r="K7" s="1182">
        <f>G7+I7</f>
        <v>0.998</v>
      </c>
      <c r="L7" s="1181">
        <f>H7+J7</f>
        <v>245.67</v>
      </c>
      <c r="M7" s="959" t="s">
        <v>21</v>
      </c>
      <c r="N7" s="959" t="s">
        <v>389</v>
      </c>
    </row>
    <row r="8" spans="1:14" ht="18" customHeight="1">
      <c r="A8" s="4007" t="str">
        <f>A1</f>
        <v>MONTHLY PROGRESS REPORT FOR THE MONTH OF JUNE 2026</v>
      </c>
      <c r="B8" s="4008"/>
      <c r="C8" s="4008"/>
      <c r="D8" s="4008"/>
      <c r="E8" s="4008"/>
      <c r="F8" s="4008"/>
      <c r="G8" s="4008"/>
      <c r="H8" s="4008"/>
      <c r="I8" s="4008"/>
      <c r="J8" s="4008"/>
      <c r="K8" s="4008"/>
      <c r="L8" s="4008"/>
      <c r="M8" s="4008"/>
      <c r="N8" s="4008"/>
    </row>
    <row r="9" spans="1:14" ht="18" customHeight="1">
      <c r="A9" s="797" t="s">
        <v>382</v>
      </c>
      <c r="B9" s="797"/>
      <c r="C9" s="797" t="s">
        <v>383</v>
      </c>
      <c r="D9" s="797"/>
      <c r="E9" s="797"/>
      <c r="F9" s="797"/>
      <c r="G9" s="94"/>
      <c r="H9" s="94"/>
      <c r="I9" s="94"/>
      <c r="J9" s="94"/>
      <c r="K9" s="94"/>
      <c r="L9" s="94"/>
      <c r="M9" s="94"/>
      <c r="N9" s="94"/>
    </row>
    <row r="10" spans="1:14" ht="18" customHeight="1">
      <c r="A10" s="1170" t="s">
        <v>384</v>
      </c>
      <c r="B10" s="1170"/>
      <c r="C10" s="4009" t="s">
        <v>137</v>
      </c>
      <c r="D10" s="4010"/>
      <c r="E10" s="1170"/>
      <c r="F10" s="1170"/>
      <c r="G10" s="1170"/>
      <c r="H10" s="1170"/>
      <c r="I10" s="1170"/>
      <c r="J10" s="1170"/>
      <c r="K10" s="1170"/>
      <c r="L10" s="1170"/>
      <c r="M10" s="1170"/>
      <c r="N10" s="1170"/>
    </row>
    <row r="11" spans="1:14" ht="60.75" customHeight="1">
      <c r="A11" s="972" t="s">
        <v>385</v>
      </c>
      <c r="B11" s="3439" t="s">
        <v>4</v>
      </c>
      <c r="C11" s="3439" t="s">
        <v>5</v>
      </c>
      <c r="D11" s="3376" t="s">
        <v>386</v>
      </c>
      <c r="E11" s="3376" t="s">
        <v>7</v>
      </c>
      <c r="F11" s="972" t="s">
        <v>113</v>
      </c>
      <c r="G11" s="3376" t="s">
        <v>114</v>
      </c>
      <c r="H11" s="4006"/>
      <c r="I11" s="3376" t="s">
        <v>10</v>
      </c>
      <c r="J11" s="4006"/>
      <c r="K11" s="3376" t="s">
        <v>115</v>
      </c>
      <c r="L11" s="4006"/>
      <c r="M11" s="1183" t="s">
        <v>12</v>
      </c>
      <c r="N11" s="972" t="s">
        <v>13</v>
      </c>
    </row>
    <row r="12" spans="1:14" ht="24.75" customHeight="1">
      <c r="A12" s="973"/>
      <c r="B12" s="4005"/>
      <c r="C12" s="4005"/>
      <c r="D12" s="4005"/>
      <c r="E12" s="4005"/>
      <c r="F12" s="973"/>
      <c r="G12" s="29" t="s">
        <v>28</v>
      </c>
      <c r="H12" s="29" t="s">
        <v>15</v>
      </c>
      <c r="I12" s="29" t="s">
        <v>28</v>
      </c>
      <c r="J12" s="29" t="s">
        <v>15</v>
      </c>
      <c r="K12" s="29" t="s">
        <v>28</v>
      </c>
      <c r="L12" s="29" t="s">
        <v>15</v>
      </c>
      <c r="M12" s="1179"/>
      <c r="N12" s="973"/>
    </row>
    <row r="13" spans="1:14" ht="18" customHeight="1">
      <c r="A13" s="1172">
        <v>1</v>
      </c>
      <c r="B13" s="1173">
        <v>2</v>
      </c>
      <c r="C13" s="1174">
        <v>3</v>
      </c>
      <c r="D13" s="1175">
        <v>4</v>
      </c>
      <c r="E13" s="1176">
        <v>5</v>
      </c>
      <c r="F13" s="1176">
        <v>6</v>
      </c>
      <c r="G13" s="1174">
        <v>7</v>
      </c>
      <c r="H13" s="1174">
        <v>8</v>
      </c>
      <c r="I13" s="1174">
        <v>9</v>
      </c>
      <c r="J13" s="1174">
        <v>10</v>
      </c>
      <c r="K13" s="1177">
        <v>11</v>
      </c>
      <c r="L13" s="1177">
        <v>12</v>
      </c>
      <c r="M13" s="1177">
        <v>13</v>
      </c>
      <c r="N13" s="1178">
        <v>14</v>
      </c>
    </row>
    <row r="14" spans="1:14" ht="182.25" customHeight="1">
      <c r="A14" s="1179">
        <v>1</v>
      </c>
      <c r="B14" s="1184" t="s">
        <v>390</v>
      </c>
      <c r="C14" s="147" t="s">
        <v>119</v>
      </c>
      <c r="D14" s="1181">
        <v>203</v>
      </c>
      <c r="E14" s="959" t="s">
        <v>391</v>
      </c>
      <c r="F14" s="147" t="s">
        <v>392</v>
      </c>
      <c r="G14" s="1185">
        <v>1</v>
      </c>
      <c r="H14" s="1181">
        <v>99.3</v>
      </c>
      <c r="I14" s="1185">
        <v>0</v>
      </c>
      <c r="J14" s="1186">
        <v>0</v>
      </c>
      <c r="K14" s="1185">
        <f>G14+I14</f>
        <v>1</v>
      </c>
      <c r="L14" s="1186">
        <f>H14+J14</f>
        <v>99.3</v>
      </c>
      <c r="M14" s="959" t="s">
        <v>447</v>
      </c>
      <c r="N14" s="959" t="s">
        <v>389</v>
      </c>
    </row>
    <row r="15" spans="1:14" ht="17.649999999999999" customHeight="1">
      <c r="A15" s="4007" t="str">
        <f>A1</f>
        <v>MONTHLY PROGRESS REPORT FOR THE MONTH OF JUNE 2026</v>
      </c>
      <c r="B15" s="4008"/>
      <c r="C15" s="4008"/>
      <c r="D15" s="4008"/>
      <c r="E15" s="4008"/>
      <c r="F15" s="4008"/>
      <c r="G15" s="4008"/>
      <c r="H15" s="4008"/>
      <c r="I15" s="4008"/>
      <c r="J15" s="4008"/>
      <c r="K15" s="4008"/>
      <c r="L15" s="4008"/>
      <c r="M15" s="4008"/>
      <c r="N15" s="4008"/>
    </row>
    <row r="16" spans="1:14" ht="15" customHeight="1">
      <c r="A16" s="797" t="s">
        <v>382</v>
      </c>
      <c r="B16" s="797"/>
      <c r="C16" s="797" t="s">
        <v>383</v>
      </c>
      <c r="D16" s="797"/>
      <c r="E16" s="797"/>
      <c r="F16" s="797"/>
      <c r="G16" s="94"/>
      <c r="H16" s="94"/>
      <c r="I16" s="94"/>
      <c r="J16" s="94"/>
      <c r="K16" s="94"/>
      <c r="L16" s="94"/>
      <c r="M16" s="94"/>
      <c r="N16" s="94"/>
    </row>
    <row r="17" spans="1:15" ht="24.75" customHeight="1">
      <c r="A17" s="1170" t="s">
        <v>384</v>
      </c>
      <c r="B17" s="1170"/>
      <c r="C17" s="4009" t="s">
        <v>137</v>
      </c>
      <c r="D17" s="4010"/>
      <c r="E17" s="1170"/>
      <c r="F17" s="1170"/>
      <c r="G17" s="1170"/>
      <c r="H17" s="1170"/>
      <c r="I17" s="1170"/>
      <c r="J17" s="1170"/>
      <c r="K17" s="1170"/>
      <c r="L17" s="1170"/>
      <c r="M17" s="1170"/>
      <c r="N17" s="1170"/>
      <c r="O17" s="139"/>
    </row>
    <row r="18" spans="1:15" ht="65.25" customHeight="1">
      <c r="A18" s="972" t="s">
        <v>385</v>
      </c>
      <c r="B18" s="3439" t="s">
        <v>4</v>
      </c>
      <c r="C18" s="3439" t="s">
        <v>5</v>
      </c>
      <c r="D18" s="3376" t="s">
        <v>386</v>
      </c>
      <c r="E18" s="3376" t="s">
        <v>7</v>
      </c>
      <c r="F18" s="972" t="s">
        <v>113</v>
      </c>
      <c r="G18" s="3376" t="s">
        <v>114</v>
      </c>
      <c r="H18" s="4006"/>
      <c r="I18" s="3376" t="s">
        <v>10</v>
      </c>
      <c r="J18" s="4006"/>
      <c r="K18" s="3376" t="s">
        <v>115</v>
      </c>
      <c r="L18" s="4006"/>
      <c r="M18" s="1183" t="s">
        <v>12</v>
      </c>
      <c r="N18" s="972" t="s">
        <v>13</v>
      </c>
    </row>
    <row r="19" spans="1:15">
      <c r="A19" s="973"/>
      <c r="B19" s="4005"/>
      <c r="C19" s="4005"/>
      <c r="D19" s="4005"/>
      <c r="E19" s="4005"/>
      <c r="F19" s="973"/>
      <c r="G19" s="29" t="s">
        <v>28</v>
      </c>
      <c r="H19" s="29" t="s">
        <v>15</v>
      </c>
      <c r="I19" s="29" t="s">
        <v>28</v>
      </c>
      <c r="J19" s="29" t="s">
        <v>15</v>
      </c>
      <c r="K19" s="29" t="s">
        <v>28</v>
      </c>
      <c r="L19" s="29" t="s">
        <v>15</v>
      </c>
      <c r="M19" s="1179"/>
      <c r="N19" s="973"/>
    </row>
    <row r="20" spans="1:15">
      <c r="A20" s="1172">
        <v>1</v>
      </c>
      <c r="B20" s="1173">
        <v>2</v>
      </c>
      <c r="C20" s="1174">
        <v>3</v>
      </c>
      <c r="D20" s="1175">
        <v>4</v>
      </c>
      <c r="E20" s="1176">
        <v>5</v>
      </c>
      <c r="F20" s="1176">
        <v>6</v>
      </c>
      <c r="G20" s="1174">
        <v>7</v>
      </c>
      <c r="H20" s="1174">
        <v>8</v>
      </c>
      <c r="I20" s="1174">
        <v>9</v>
      </c>
      <c r="J20" s="1174">
        <v>10</v>
      </c>
      <c r="K20" s="1177">
        <v>11</v>
      </c>
      <c r="L20" s="1177">
        <v>12</v>
      </c>
      <c r="M20" s="1177">
        <v>13</v>
      </c>
      <c r="N20" s="1178">
        <v>14</v>
      </c>
    </row>
    <row r="21" spans="1:15" ht="107.25" customHeight="1">
      <c r="A21" s="29">
        <v>1</v>
      </c>
      <c r="B21" s="1184" t="s">
        <v>393</v>
      </c>
      <c r="C21" s="6" t="s">
        <v>119</v>
      </c>
      <c r="D21" s="22">
        <v>255.5</v>
      </c>
      <c r="E21" s="959" t="s">
        <v>394</v>
      </c>
      <c r="F21" s="959" t="s">
        <v>395</v>
      </c>
      <c r="G21" s="1185">
        <v>1</v>
      </c>
      <c r="H21" s="1181">
        <v>114.93</v>
      </c>
      <c r="I21" s="1185">
        <v>0</v>
      </c>
      <c r="J21" s="1186">
        <v>0</v>
      </c>
      <c r="K21" s="1185">
        <f>G21+I21</f>
        <v>1</v>
      </c>
      <c r="L21" s="1186">
        <f>H21+J21</f>
        <v>114.93</v>
      </c>
      <c r="M21" s="959" t="s">
        <v>447</v>
      </c>
      <c r="N21" s="959" t="s">
        <v>389</v>
      </c>
    </row>
    <row r="22" spans="1:15" ht="17.649999999999999" customHeight="1">
      <c r="A22" s="4007" t="str">
        <f>A1</f>
        <v>MONTHLY PROGRESS REPORT FOR THE MONTH OF JUNE 2026</v>
      </c>
      <c r="B22" s="4008"/>
      <c r="C22" s="4008"/>
      <c r="D22" s="4008"/>
      <c r="E22" s="4008"/>
      <c r="F22" s="4008"/>
      <c r="G22" s="4008"/>
      <c r="H22" s="4008"/>
      <c r="I22" s="4008"/>
      <c r="J22" s="4008"/>
      <c r="K22" s="4008"/>
      <c r="L22" s="4008"/>
      <c r="M22" s="4008"/>
      <c r="N22" s="4008"/>
    </row>
    <row r="23" spans="1:15" ht="15" customHeight="1">
      <c r="A23" s="797" t="s">
        <v>382</v>
      </c>
      <c r="B23" s="797"/>
      <c r="C23" s="797" t="s">
        <v>383</v>
      </c>
      <c r="D23" s="797"/>
      <c r="E23" s="797"/>
      <c r="F23" s="797"/>
      <c r="G23" s="94"/>
      <c r="H23" s="94"/>
      <c r="I23" s="94"/>
      <c r="J23" s="94"/>
      <c r="K23" s="94"/>
      <c r="L23" s="94"/>
      <c r="M23" s="94"/>
      <c r="N23" s="94"/>
    </row>
    <row r="24" spans="1:15" ht="22.5" customHeight="1">
      <c r="A24" s="1170" t="s">
        <v>384</v>
      </c>
      <c r="B24" s="1170"/>
      <c r="C24" s="4009" t="s">
        <v>137</v>
      </c>
      <c r="D24" s="4010"/>
      <c r="E24" s="1170"/>
      <c r="F24" s="1170"/>
      <c r="G24" s="1170"/>
      <c r="H24" s="1170"/>
      <c r="I24" s="1170"/>
      <c r="J24" s="1170"/>
      <c r="K24" s="1170"/>
      <c r="L24" s="1170"/>
      <c r="M24" s="1170"/>
      <c r="N24" s="1170"/>
    </row>
    <row r="25" spans="1:15" ht="66.75" customHeight="1">
      <c r="A25" s="972" t="s">
        <v>385</v>
      </c>
      <c r="B25" s="3439" t="s">
        <v>4</v>
      </c>
      <c r="C25" s="3439" t="s">
        <v>5</v>
      </c>
      <c r="D25" s="3376" t="s">
        <v>386</v>
      </c>
      <c r="E25" s="3376" t="s">
        <v>7</v>
      </c>
      <c r="F25" s="972" t="s">
        <v>113</v>
      </c>
      <c r="G25" s="3376" t="s">
        <v>114</v>
      </c>
      <c r="H25" s="4006"/>
      <c r="I25" s="3376" t="s">
        <v>10</v>
      </c>
      <c r="J25" s="4006"/>
      <c r="K25" s="3376" t="s">
        <v>115</v>
      </c>
      <c r="L25" s="4006"/>
      <c r="M25" s="1183" t="s">
        <v>12</v>
      </c>
      <c r="N25" s="972" t="s">
        <v>13</v>
      </c>
    </row>
    <row r="26" spans="1:15">
      <c r="A26" s="973"/>
      <c r="B26" s="4005"/>
      <c r="C26" s="4005"/>
      <c r="D26" s="4005"/>
      <c r="E26" s="4005"/>
      <c r="F26" s="973"/>
      <c r="G26" s="29" t="s">
        <v>28</v>
      </c>
      <c r="H26" s="29" t="s">
        <v>15</v>
      </c>
      <c r="I26" s="29" t="s">
        <v>28</v>
      </c>
      <c r="J26" s="29" t="s">
        <v>15</v>
      </c>
      <c r="K26" s="29" t="s">
        <v>28</v>
      </c>
      <c r="L26" s="29" t="s">
        <v>15</v>
      </c>
      <c r="M26" s="1179"/>
      <c r="N26" s="973"/>
    </row>
    <row r="27" spans="1:15">
      <c r="A27" s="1172">
        <v>1</v>
      </c>
      <c r="B27" s="1173">
        <v>2</v>
      </c>
      <c r="C27" s="1174">
        <v>3</v>
      </c>
      <c r="D27" s="1175">
        <v>4</v>
      </c>
      <c r="E27" s="1176">
        <v>5</v>
      </c>
      <c r="F27" s="1176">
        <v>6</v>
      </c>
      <c r="G27" s="1174">
        <v>7</v>
      </c>
      <c r="H27" s="1174">
        <v>8</v>
      </c>
      <c r="I27" s="1174">
        <v>9</v>
      </c>
      <c r="J27" s="1174">
        <v>10</v>
      </c>
      <c r="K27" s="1177">
        <v>11</v>
      </c>
      <c r="L27" s="1177">
        <v>12</v>
      </c>
      <c r="M27" s="1177">
        <v>13</v>
      </c>
      <c r="N27" s="1178">
        <v>14</v>
      </c>
    </row>
    <row r="28" spans="1:15" ht="96.75" customHeight="1">
      <c r="A28" s="1179">
        <v>1</v>
      </c>
      <c r="B28" s="1184" t="s">
        <v>396</v>
      </c>
      <c r="C28" s="147" t="s">
        <v>119</v>
      </c>
      <c r="D28" s="1181">
        <v>271</v>
      </c>
      <c r="E28" s="959" t="s">
        <v>391</v>
      </c>
      <c r="F28" s="147" t="s">
        <v>1516</v>
      </c>
      <c r="G28" s="1185">
        <v>1</v>
      </c>
      <c r="H28" s="1181">
        <v>139.97999999999999</v>
      </c>
      <c r="I28" s="1185">
        <v>0</v>
      </c>
      <c r="J28" s="1181">
        <v>0</v>
      </c>
      <c r="K28" s="1185">
        <f>G28+I28</f>
        <v>1</v>
      </c>
      <c r="L28" s="1181">
        <f>H28+J28</f>
        <v>139.97999999999999</v>
      </c>
      <c r="M28" s="959" t="s">
        <v>447</v>
      </c>
      <c r="N28" s="959" t="s">
        <v>389</v>
      </c>
    </row>
    <row r="29" spans="1:15" ht="17.649999999999999" customHeight="1">
      <c r="A29" s="4007" t="str">
        <f>A1</f>
        <v>MONTHLY PROGRESS REPORT FOR THE MONTH OF JUNE 2026</v>
      </c>
      <c r="B29" s="4008"/>
      <c r="C29" s="4008"/>
      <c r="D29" s="4008"/>
      <c r="E29" s="4008"/>
      <c r="F29" s="4008"/>
      <c r="G29" s="4008"/>
      <c r="H29" s="4008"/>
      <c r="I29" s="4008"/>
      <c r="J29" s="4008"/>
      <c r="K29" s="4008"/>
      <c r="L29" s="4008"/>
      <c r="M29" s="4008"/>
      <c r="N29" s="4008"/>
    </row>
    <row r="30" spans="1:15" ht="15" customHeight="1">
      <c r="A30" s="797" t="s">
        <v>382</v>
      </c>
      <c r="B30" s="797"/>
      <c r="C30" s="797" t="s">
        <v>383</v>
      </c>
      <c r="D30" s="797"/>
      <c r="E30" s="797"/>
      <c r="F30" s="797"/>
      <c r="G30" s="94"/>
      <c r="H30" s="94"/>
      <c r="I30" s="94"/>
      <c r="J30" s="94"/>
      <c r="K30" s="94"/>
      <c r="L30" s="94"/>
      <c r="M30" s="94"/>
      <c r="N30" s="94"/>
    </row>
    <row r="31" spans="1:15" ht="20.25" customHeight="1">
      <c r="A31" s="1170" t="s">
        <v>384</v>
      </c>
      <c r="B31" s="1170"/>
      <c r="C31" s="4009" t="s">
        <v>137</v>
      </c>
      <c r="D31" s="4010"/>
      <c r="E31" s="1170"/>
      <c r="F31" s="1170"/>
      <c r="G31" s="1170"/>
      <c r="H31" s="1170"/>
      <c r="I31" s="1170"/>
      <c r="J31" s="1170"/>
      <c r="K31" s="1170"/>
      <c r="L31" s="1170"/>
      <c r="M31" s="1170"/>
      <c r="N31" s="1170"/>
    </row>
    <row r="32" spans="1:15" ht="72" customHeight="1">
      <c r="A32" s="972" t="s">
        <v>385</v>
      </c>
      <c r="B32" s="3439" t="s">
        <v>4</v>
      </c>
      <c r="C32" s="3439" t="s">
        <v>5</v>
      </c>
      <c r="D32" s="3376" t="s">
        <v>386</v>
      </c>
      <c r="E32" s="3376" t="s">
        <v>7</v>
      </c>
      <c r="F32" s="972" t="s">
        <v>113</v>
      </c>
      <c r="G32" s="3376" t="s">
        <v>114</v>
      </c>
      <c r="H32" s="4006"/>
      <c r="I32" s="3376" t="s">
        <v>10</v>
      </c>
      <c r="J32" s="4006"/>
      <c r="K32" s="3376" t="s">
        <v>115</v>
      </c>
      <c r="L32" s="4006"/>
      <c r="M32" s="1183" t="s">
        <v>12</v>
      </c>
      <c r="N32" s="972" t="s">
        <v>13</v>
      </c>
    </row>
    <row r="33" spans="1:14">
      <c r="A33" s="973"/>
      <c r="B33" s="4005"/>
      <c r="C33" s="4005"/>
      <c r="D33" s="4005"/>
      <c r="E33" s="4005"/>
      <c r="F33" s="973"/>
      <c r="G33" s="29" t="s">
        <v>28</v>
      </c>
      <c r="H33" s="29" t="s">
        <v>15</v>
      </c>
      <c r="I33" s="29" t="s">
        <v>28</v>
      </c>
      <c r="J33" s="29" t="s">
        <v>15</v>
      </c>
      <c r="K33" s="29" t="s">
        <v>28</v>
      </c>
      <c r="L33" s="29" t="s">
        <v>15</v>
      </c>
      <c r="M33" s="1179"/>
      <c r="N33" s="973"/>
    </row>
    <row r="34" spans="1:14">
      <c r="A34" s="1172">
        <v>1</v>
      </c>
      <c r="B34" s="1173">
        <v>2</v>
      </c>
      <c r="C34" s="1174">
        <v>3</v>
      </c>
      <c r="D34" s="1175">
        <v>4</v>
      </c>
      <c r="E34" s="1176">
        <v>5</v>
      </c>
      <c r="F34" s="1176">
        <v>6</v>
      </c>
      <c r="G34" s="1174">
        <v>7</v>
      </c>
      <c r="H34" s="1174">
        <v>8</v>
      </c>
      <c r="I34" s="1174">
        <v>9</v>
      </c>
      <c r="J34" s="1174">
        <v>10</v>
      </c>
      <c r="K34" s="1177">
        <v>11</v>
      </c>
      <c r="L34" s="1177">
        <v>12</v>
      </c>
      <c r="M34" s="1177">
        <v>13</v>
      </c>
      <c r="N34" s="1178">
        <v>14</v>
      </c>
    </row>
    <row r="35" spans="1:14" ht="119.25" customHeight="1">
      <c r="A35" s="1179">
        <v>1</v>
      </c>
      <c r="B35" s="1184" t="s">
        <v>397</v>
      </c>
      <c r="C35" s="147" t="s">
        <v>119</v>
      </c>
      <c r="D35" s="1181">
        <v>215</v>
      </c>
      <c r="E35" s="959" t="s">
        <v>394</v>
      </c>
      <c r="F35" s="959" t="s">
        <v>395</v>
      </c>
      <c r="G35" s="1185">
        <v>1</v>
      </c>
      <c r="H35" s="1181">
        <v>89.98</v>
      </c>
      <c r="I35" s="1185">
        <v>0</v>
      </c>
      <c r="J35" s="1181">
        <v>0</v>
      </c>
      <c r="K35" s="1185">
        <f>G35+I35</f>
        <v>1</v>
      </c>
      <c r="L35" s="1186">
        <f>H35+J35</f>
        <v>89.98</v>
      </c>
      <c r="M35" s="959" t="s">
        <v>447</v>
      </c>
      <c r="N35" s="959" t="s">
        <v>389</v>
      </c>
    </row>
    <row r="36" spans="1:14" ht="17.649999999999999" customHeight="1">
      <c r="A36" s="4007" t="str">
        <f>A1</f>
        <v>MONTHLY PROGRESS REPORT FOR THE MONTH OF JUNE 2026</v>
      </c>
      <c r="B36" s="4008"/>
      <c r="C36" s="4008"/>
      <c r="D36" s="4008"/>
      <c r="E36" s="4008"/>
      <c r="F36" s="4008"/>
      <c r="G36" s="4008"/>
      <c r="H36" s="4008"/>
      <c r="I36" s="4008"/>
      <c r="J36" s="4008"/>
      <c r="K36" s="4008"/>
      <c r="L36" s="4008"/>
      <c r="M36" s="4008"/>
      <c r="N36" s="4008"/>
    </row>
    <row r="37" spans="1:14" ht="15" customHeight="1">
      <c r="A37" s="797" t="s">
        <v>382</v>
      </c>
      <c r="B37" s="797"/>
      <c r="C37" s="797" t="s">
        <v>383</v>
      </c>
      <c r="D37" s="797"/>
      <c r="E37" s="797"/>
      <c r="F37" s="797"/>
      <c r="G37" s="94"/>
      <c r="H37" s="94"/>
      <c r="I37" s="94"/>
      <c r="J37" s="94"/>
      <c r="K37" s="94"/>
      <c r="L37" s="94"/>
      <c r="M37" s="94"/>
      <c r="N37" s="94"/>
    </row>
    <row r="38" spans="1:14" ht="25.5" customHeight="1">
      <c r="A38" s="1170" t="s">
        <v>384</v>
      </c>
      <c r="B38" s="1170"/>
      <c r="C38" s="4009" t="s">
        <v>137</v>
      </c>
      <c r="D38" s="4010"/>
      <c r="E38" s="1170"/>
      <c r="F38" s="1170"/>
      <c r="G38" s="1170"/>
      <c r="H38" s="1170"/>
      <c r="I38" s="1170"/>
      <c r="J38" s="1170"/>
      <c r="K38" s="1170"/>
      <c r="L38" s="1170"/>
      <c r="M38" s="1170"/>
      <c r="N38" s="1170"/>
    </row>
    <row r="39" spans="1:14" ht="69" customHeight="1">
      <c r="A39" s="972" t="s">
        <v>385</v>
      </c>
      <c r="B39" s="3439" t="s">
        <v>4</v>
      </c>
      <c r="C39" s="3439" t="s">
        <v>5</v>
      </c>
      <c r="D39" s="3376" t="s">
        <v>386</v>
      </c>
      <c r="E39" s="3376" t="s">
        <v>7</v>
      </c>
      <c r="F39" s="972" t="s">
        <v>113</v>
      </c>
      <c r="G39" s="3376" t="s">
        <v>114</v>
      </c>
      <c r="H39" s="4006"/>
      <c r="I39" s="3376" t="s">
        <v>10</v>
      </c>
      <c r="J39" s="4006"/>
      <c r="K39" s="3376" t="s">
        <v>115</v>
      </c>
      <c r="L39" s="4006"/>
      <c r="M39" s="1183" t="s">
        <v>12</v>
      </c>
      <c r="N39" s="972" t="s">
        <v>13</v>
      </c>
    </row>
    <row r="40" spans="1:14">
      <c r="A40" s="973"/>
      <c r="B40" s="4005"/>
      <c r="C40" s="4005"/>
      <c r="D40" s="4005"/>
      <c r="E40" s="4005"/>
      <c r="F40" s="973"/>
      <c r="G40" s="29" t="s">
        <v>28</v>
      </c>
      <c r="H40" s="29" t="s">
        <v>15</v>
      </c>
      <c r="I40" s="29" t="s">
        <v>28</v>
      </c>
      <c r="J40" s="29" t="s">
        <v>15</v>
      </c>
      <c r="K40" s="29" t="s">
        <v>28</v>
      </c>
      <c r="L40" s="29" t="s">
        <v>15</v>
      </c>
      <c r="M40" s="1179"/>
      <c r="N40" s="973"/>
    </row>
    <row r="41" spans="1:14">
      <c r="A41" s="1172">
        <v>1</v>
      </c>
      <c r="B41" s="1173">
        <v>2</v>
      </c>
      <c r="C41" s="1174">
        <v>3</v>
      </c>
      <c r="D41" s="1175">
        <v>4</v>
      </c>
      <c r="E41" s="1176">
        <v>5</v>
      </c>
      <c r="F41" s="1176">
        <v>6</v>
      </c>
      <c r="G41" s="1174">
        <v>7</v>
      </c>
      <c r="H41" s="1174">
        <v>8</v>
      </c>
      <c r="I41" s="1174">
        <v>9</v>
      </c>
      <c r="J41" s="1174">
        <v>10</v>
      </c>
      <c r="K41" s="1177">
        <v>11</v>
      </c>
      <c r="L41" s="1177">
        <v>12</v>
      </c>
      <c r="M41" s="1177">
        <v>13</v>
      </c>
      <c r="N41" s="1178">
        <v>14</v>
      </c>
    </row>
    <row r="42" spans="1:14" ht="111" customHeight="1">
      <c r="A42" s="1179">
        <v>1</v>
      </c>
      <c r="B42" s="1184" t="s">
        <v>398</v>
      </c>
      <c r="C42" s="147" t="s">
        <v>119</v>
      </c>
      <c r="D42" s="1181">
        <v>438</v>
      </c>
      <c r="E42" s="959" t="s">
        <v>391</v>
      </c>
      <c r="F42" s="959" t="s">
        <v>395</v>
      </c>
      <c r="G42" s="1185">
        <v>1</v>
      </c>
      <c r="H42" s="147">
        <v>264.07</v>
      </c>
      <c r="I42" s="1185">
        <v>0</v>
      </c>
      <c r="J42" s="1181">
        <v>0</v>
      </c>
      <c r="K42" s="1185">
        <f>G42+I42</f>
        <v>1</v>
      </c>
      <c r="L42" s="1181">
        <f>H42+J42</f>
        <v>264.07</v>
      </c>
      <c r="M42" s="959" t="s">
        <v>447</v>
      </c>
      <c r="N42" s="959" t="s">
        <v>389</v>
      </c>
    </row>
    <row r="43" spans="1:14" ht="17.649999999999999" customHeight="1">
      <c r="A43" s="4007" t="str">
        <f>A1</f>
        <v>MONTHLY PROGRESS REPORT FOR THE MONTH OF JUNE 2026</v>
      </c>
      <c r="B43" s="4008"/>
      <c r="C43" s="4008"/>
      <c r="D43" s="4008"/>
      <c r="E43" s="4008"/>
      <c r="F43" s="4008"/>
      <c r="G43" s="4008"/>
      <c r="H43" s="4008"/>
      <c r="I43" s="4008"/>
      <c r="J43" s="4008"/>
      <c r="K43" s="4008"/>
      <c r="L43" s="4008"/>
      <c r="M43" s="4008"/>
      <c r="N43" s="4008"/>
    </row>
    <row r="44" spans="1:14" ht="15" customHeight="1">
      <c r="A44" s="797" t="s">
        <v>382</v>
      </c>
      <c r="B44" s="797"/>
      <c r="C44" s="797" t="s">
        <v>383</v>
      </c>
      <c r="D44" s="797"/>
      <c r="E44" s="797"/>
      <c r="F44" s="797"/>
      <c r="G44" s="94"/>
      <c r="H44" s="94"/>
      <c r="I44" s="94"/>
      <c r="J44" s="94"/>
      <c r="K44" s="94"/>
      <c r="L44" s="94"/>
      <c r="M44" s="94"/>
      <c r="N44" s="94"/>
    </row>
    <row r="45" spans="1:14" ht="27" customHeight="1">
      <c r="A45" s="1170" t="s">
        <v>384</v>
      </c>
      <c r="B45" s="1170"/>
      <c r="C45" s="4009" t="s">
        <v>137</v>
      </c>
      <c r="D45" s="4010"/>
      <c r="E45" s="1170"/>
      <c r="F45" s="1170"/>
      <c r="G45" s="1170"/>
      <c r="H45" s="1170"/>
      <c r="I45" s="1170"/>
      <c r="J45" s="1170"/>
      <c r="K45" s="1170"/>
      <c r="L45" s="1170"/>
      <c r="M45" s="1170"/>
      <c r="N45" s="1170"/>
    </row>
    <row r="46" spans="1:14" ht="66.75" customHeight="1">
      <c r="A46" s="972" t="s">
        <v>385</v>
      </c>
      <c r="B46" s="3439" t="s">
        <v>4</v>
      </c>
      <c r="C46" s="3439" t="s">
        <v>5</v>
      </c>
      <c r="D46" s="3376" t="s">
        <v>386</v>
      </c>
      <c r="E46" s="3376" t="s">
        <v>7</v>
      </c>
      <c r="F46" s="972" t="s">
        <v>113</v>
      </c>
      <c r="G46" s="3376" t="s">
        <v>114</v>
      </c>
      <c r="H46" s="4006"/>
      <c r="I46" s="3376" t="s">
        <v>10</v>
      </c>
      <c r="J46" s="4006"/>
      <c r="K46" s="3376" t="s">
        <v>115</v>
      </c>
      <c r="L46" s="4006"/>
      <c r="M46" s="1183" t="s">
        <v>12</v>
      </c>
      <c r="N46" s="972" t="s">
        <v>13</v>
      </c>
    </row>
    <row r="47" spans="1:14">
      <c r="A47" s="973"/>
      <c r="B47" s="4005"/>
      <c r="C47" s="4005"/>
      <c r="D47" s="4005"/>
      <c r="E47" s="4005"/>
      <c r="F47" s="973"/>
      <c r="G47" s="29" t="s">
        <v>28</v>
      </c>
      <c r="H47" s="29" t="s">
        <v>15</v>
      </c>
      <c r="I47" s="29" t="s">
        <v>28</v>
      </c>
      <c r="J47" s="29" t="s">
        <v>15</v>
      </c>
      <c r="K47" s="29" t="s">
        <v>28</v>
      </c>
      <c r="L47" s="29" t="s">
        <v>15</v>
      </c>
      <c r="M47" s="1179"/>
      <c r="N47" s="973"/>
    </row>
    <row r="48" spans="1:14">
      <c r="A48" s="1172">
        <v>1</v>
      </c>
      <c r="B48" s="1173">
        <v>2</v>
      </c>
      <c r="C48" s="1174">
        <v>3</v>
      </c>
      <c r="D48" s="1175">
        <v>4</v>
      </c>
      <c r="E48" s="1176">
        <v>5</v>
      </c>
      <c r="F48" s="1176">
        <v>6</v>
      </c>
      <c r="G48" s="1174">
        <v>7</v>
      </c>
      <c r="H48" s="1174">
        <v>8</v>
      </c>
      <c r="I48" s="1174">
        <v>9</v>
      </c>
      <c r="J48" s="1174">
        <v>10</v>
      </c>
      <c r="K48" s="1177">
        <v>11</v>
      </c>
      <c r="L48" s="1177">
        <v>12</v>
      </c>
      <c r="M48" s="1177">
        <v>13</v>
      </c>
      <c r="N48" s="1178">
        <v>14</v>
      </c>
    </row>
    <row r="49" spans="1:14" ht="94.5" customHeight="1">
      <c r="A49" s="1179">
        <v>1</v>
      </c>
      <c r="B49" s="1184" t="s">
        <v>399</v>
      </c>
      <c r="C49" s="147" t="s">
        <v>119</v>
      </c>
      <c r="D49" s="1181">
        <v>250</v>
      </c>
      <c r="E49" s="959" t="s">
        <v>391</v>
      </c>
      <c r="F49" s="147" t="s">
        <v>392</v>
      </c>
      <c r="G49" s="1185">
        <v>1</v>
      </c>
      <c r="H49" s="147">
        <v>97.5</v>
      </c>
      <c r="I49" s="1185">
        <v>0</v>
      </c>
      <c r="J49" s="1181">
        <v>0</v>
      </c>
      <c r="K49" s="1185">
        <f>G49+I49</f>
        <v>1</v>
      </c>
      <c r="L49" s="1181">
        <f>H49+J49</f>
        <v>97.5</v>
      </c>
      <c r="M49" s="959" t="s">
        <v>447</v>
      </c>
      <c r="N49" s="959" t="s">
        <v>389</v>
      </c>
    </row>
    <row r="50" spans="1:14" ht="17.649999999999999" customHeight="1">
      <c r="A50" s="4007" t="str">
        <f>A1</f>
        <v>MONTHLY PROGRESS REPORT FOR THE MONTH OF JUNE 2026</v>
      </c>
      <c r="B50" s="4008"/>
      <c r="C50" s="4008"/>
      <c r="D50" s="4008"/>
      <c r="E50" s="4008"/>
      <c r="F50" s="4008"/>
      <c r="G50" s="4008"/>
      <c r="H50" s="4008"/>
      <c r="I50" s="4008"/>
      <c r="J50" s="4008"/>
      <c r="K50" s="4008"/>
      <c r="L50" s="4008"/>
      <c r="M50" s="4008"/>
      <c r="N50" s="4008"/>
    </row>
    <row r="51" spans="1:14" ht="15" customHeight="1">
      <c r="A51" s="797" t="s">
        <v>382</v>
      </c>
      <c r="B51" s="797"/>
      <c r="C51" s="797" t="s">
        <v>383</v>
      </c>
      <c r="D51" s="797"/>
      <c r="E51" s="797"/>
      <c r="F51" s="797"/>
      <c r="G51" s="94"/>
      <c r="H51" s="94"/>
      <c r="I51" s="94"/>
      <c r="J51" s="94"/>
      <c r="K51" s="94"/>
      <c r="L51" s="94"/>
      <c r="M51" s="94"/>
      <c r="N51" s="94"/>
    </row>
    <row r="52" spans="1:14" ht="23.25" customHeight="1">
      <c r="A52" s="1170" t="s">
        <v>384</v>
      </c>
      <c r="B52" s="1170"/>
      <c r="C52" s="4009" t="s">
        <v>137</v>
      </c>
      <c r="D52" s="4010"/>
      <c r="E52" s="1170"/>
      <c r="F52" s="1170"/>
      <c r="G52" s="1170"/>
      <c r="H52" s="1170"/>
      <c r="I52" s="1170"/>
      <c r="J52" s="1170"/>
      <c r="K52" s="1170"/>
      <c r="L52" s="1170"/>
      <c r="M52" s="1170"/>
      <c r="N52" s="1170"/>
    </row>
    <row r="53" spans="1:14" ht="68.25" customHeight="1">
      <c r="A53" s="972" t="s">
        <v>385</v>
      </c>
      <c r="B53" s="3439" t="s">
        <v>4</v>
      </c>
      <c r="C53" s="3439" t="s">
        <v>5</v>
      </c>
      <c r="D53" s="3376" t="s">
        <v>386</v>
      </c>
      <c r="E53" s="3376" t="s">
        <v>7</v>
      </c>
      <c r="F53" s="972" t="s">
        <v>113</v>
      </c>
      <c r="G53" s="3376" t="s">
        <v>114</v>
      </c>
      <c r="H53" s="4006"/>
      <c r="I53" s="3376" t="s">
        <v>10</v>
      </c>
      <c r="J53" s="4006"/>
      <c r="K53" s="3376" t="s">
        <v>115</v>
      </c>
      <c r="L53" s="4006"/>
      <c r="M53" s="1183" t="s">
        <v>12</v>
      </c>
      <c r="N53" s="972" t="s">
        <v>13</v>
      </c>
    </row>
    <row r="54" spans="1:14">
      <c r="A54" s="973"/>
      <c r="B54" s="4005"/>
      <c r="C54" s="4005"/>
      <c r="D54" s="4005"/>
      <c r="E54" s="4005"/>
      <c r="F54" s="973"/>
      <c r="G54" s="29" t="s">
        <v>28</v>
      </c>
      <c r="H54" s="29" t="s">
        <v>15</v>
      </c>
      <c r="I54" s="29" t="s">
        <v>28</v>
      </c>
      <c r="J54" s="29" t="s">
        <v>15</v>
      </c>
      <c r="K54" s="29" t="s">
        <v>28</v>
      </c>
      <c r="L54" s="29" t="s">
        <v>15</v>
      </c>
      <c r="M54" s="1179"/>
      <c r="N54" s="973"/>
    </row>
    <row r="55" spans="1:14">
      <c r="A55" s="1172">
        <v>1</v>
      </c>
      <c r="B55" s="1173">
        <v>2</v>
      </c>
      <c r="C55" s="1174">
        <v>3</v>
      </c>
      <c r="D55" s="1175">
        <v>4</v>
      </c>
      <c r="E55" s="1176">
        <v>5</v>
      </c>
      <c r="F55" s="1176">
        <v>6</v>
      </c>
      <c r="G55" s="1174">
        <v>7</v>
      </c>
      <c r="H55" s="1174">
        <v>8</v>
      </c>
      <c r="I55" s="1174">
        <v>9</v>
      </c>
      <c r="J55" s="1174">
        <v>10</v>
      </c>
      <c r="K55" s="1177">
        <v>11</v>
      </c>
      <c r="L55" s="1177">
        <v>12</v>
      </c>
      <c r="M55" s="1177">
        <v>13</v>
      </c>
      <c r="N55" s="1178">
        <v>14</v>
      </c>
    </row>
    <row r="56" spans="1:14" ht="147.75" customHeight="1">
      <c r="A56" s="1179">
        <v>1</v>
      </c>
      <c r="B56" s="1184" t="s">
        <v>400</v>
      </c>
      <c r="C56" s="147" t="s">
        <v>119</v>
      </c>
      <c r="D56" s="1181">
        <v>362</v>
      </c>
      <c r="E56" s="959" t="s">
        <v>391</v>
      </c>
      <c r="F56" s="147" t="s">
        <v>1517</v>
      </c>
      <c r="G56" s="1185">
        <v>1</v>
      </c>
      <c r="H56" s="147">
        <v>308.83999999999997</v>
      </c>
      <c r="I56" s="1185">
        <v>0</v>
      </c>
      <c r="J56" s="1181">
        <v>0</v>
      </c>
      <c r="K56" s="1185">
        <f>G56+I56</f>
        <v>1</v>
      </c>
      <c r="L56" s="147">
        <f>H56+J56</f>
        <v>308.83999999999997</v>
      </c>
      <c r="M56" s="959" t="s">
        <v>447</v>
      </c>
      <c r="N56" s="959" t="s">
        <v>389</v>
      </c>
    </row>
    <row r="57" spans="1:14" ht="30" customHeight="1">
      <c r="A57" s="4007" t="str">
        <f>A1</f>
        <v>MONTHLY PROGRESS REPORT FOR THE MONTH OF JUNE 2026</v>
      </c>
      <c r="B57" s="4008"/>
      <c r="C57" s="4008"/>
      <c r="D57" s="4008"/>
      <c r="E57" s="4008"/>
      <c r="F57" s="4008"/>
      <c r="G57" s="4008"/>
      <c r="H57" s="4008"/>
      <c r="I57" s="4008"/>
      <c r="J57" s="4008"/>
      <c r="K57" s="4008"/>
      <c r="L57" s="4008"/>
      <c r="M57" s="4008"/>
      <c r="N57" s="4008"/>
    </row>
    <row r="58" spans="1:14" ht="20.25" customHeight="1">
      <c r="A58" s="797" t="s">
        <v>382</v>
      </c>
      <c r="B58" s="797"/>
      <c r="C58" s="797" t="s">
        <v>383</v>
      </c>
      <c r="D58" s="797"/>
      <c r="E58" s="797"/>
      <c r="F58" s="797"/>
      <c r="G58" s="94"/>
      <c r="H58" s="94"/>
      <c r="I58" s="94"/>
      <c r="J58" s="94"/>
      <c r="K58" s="94"/>
      <c r="L58" s="94"/>
      <c r="M58" s="94"/>
      <c r="N58" s="94"/>
    </row>
    <row r="59" spans="1:14" ht="24" customHeight="1">
      <c r="A59" s="1170" t="s">
        <v>384</v>
      </c>
      <c r="B59" s="1170"/>
      <c r="C59" s="4009" t="s">
        <v>137</v>
      </c>
      <c r="D59" s="4010"/>
      <c r="E59" s="1170"/>
      <c r="F59" s="1170"/>
      <c r="G59" s="1170"/>
      <c r="H59" s="1170"/>
      <c r="I59" s="1170"/>
      <c r="J59" s="1170"/>
      <c r="K59" s="1170"/>
      <c r="L59" s="1170"/>
      <c r="M59" s="1170"/>
      <c r="N59" s="1187"/>
    </row>
    <row r="60" spans="1:14" ht="65.25" customHeight="1">
      <c r="A60" s="3376" t="s">
        <v>385</v>
      </c>
      <c r="B60" s="3439" t="s">
        <v>4</v>
      </c>
      <c r="C60" s="3439" t="s">
        <v>5</v>
      </c>
      <c r="D60" s="3376" t="s">
        <v>386</v>
      </c>
      <c r="E60" s="3376" t="s">
        <v>7</v>
      </c>
      <c r="F60" s="3376" t="s">
        <v>113</v>
      </c>
      <c r="G60" s="3376" t="s">
        <v>114</v>
      </c>
      <c r="H60" s="4006"/>
      <c r="I60" s="3376" t="s">
        <v>10</v>
      </c>
      <c r="J60" s="4006"/>
      <c r="K60" s="3376" t="s">
        <v>115</v>
      </c>
      <c r="L60" s="4006"/>
      <c r="M60" s="3439" t="s">
        <v>12</v>
      </c>
      <c r="N60" s="3376" t="s">
        <v>13</v>
      </c>
    </row>
    <row r="61" spans="1:14" ht="18" customHeight="1">
      <c r="A61" s="4005"/>
      <c r="B61" s="4005"/>
      <c r="C61" s="4005"/>
      <c r="D61" s="4005"/>
      <c r="E61" s="4005"/>
      <c r="F61" s="4005"/>
      <c r="G61" s="29" t="s">
        <v>28</v>
      </c>
      <c r="H61" s="29" t="s">
        <v>15</v>
      </c>
      <c r="I61" s="29" t="s">
        <v>28</v>
      </c>
      <c r="J61" s="29" t="s">
        <v>15</v>
      </c>
      <c r="K61" s="29" t="s">
        <v>28</v>
      </c>
      <c r="L61" s="29" t="s">
        <v>15</v>
      </c>
      <c r="M61" s="4005"/>
      <c r="N61" s="4005"/>
    </row>
    <row r="62" spans="1:14" ht="18.75" customHeight="1">
      <c r="A62" s="1172">
        <v>1</v>
      </c>
      <c r="B62" s="1173">
        <v>2</v>
      </c>
      <c r="C62" s="1174">
        <v>3</v>
      </c>
      <c r="D62" s="1175">
        <v>4</v>
      </c>
      <c r="E62" s="1176">
        <v>5</v>
      </c>
      <c r="F62" s="1176">
        <v>6</v>
      </c>
      <c r="G62" s="1174">
        <v>7</v>
      </c>
      <c r="H62" s="1174">
        <v>8</v>
      </c>
      <c r="I62" s="1174">
        <v>9</v>
      </c>
      <c r="J62" s="1174">
        <v>10</v>
      </c>
      <c r="K62" s="1177">
        <v>11</v>
      </c>
      <c r="L62" s="1177">
        <v>12</v>
      </c>
      <c r="M62" s="1177">
        <v>13</v>
      </c>
      <c r="N62" s="1178">
        <v>14</v>
      </c>
    </row>
    <row r="63" spans="1:14" ht="119.25" customHeight="1">
      <c r="A63" s="29">
        <v>1</v>
      </c>
      <c r="B63" s="1184" t="s">
        <v>401</v>
      </c>
      <c r="C63" s="6" t="s">
        <v>119</v>
      </c>
      <c r="D63" s="22">
        <v>350</v>
      </c>
      <c r="E63" s="4" t="s">
        <v>391</v>
      </c>
      <c r="F63" s="6" t="s">
        <v>392</v>
      </c>
      <c r="G63" s="93">
        <v>1</v>
      </c>
      <c r="H63" s="22">
        <v>140</v>
      </c>
      <c r="I63" s="93">
        <v>0</v>
      </c>
      <c r="J63" s="22">
        <v>0</v>
      </c>
      <c r="K63" s="93">
        <f>G63+I63</f>
        <v>1</v>
      </c>
      <c r="L63" s="22">
        <f>H63+J63</f>
        <v>140</v>
      </c>
      <c r="M63" s="959" t="s">
        <v>447</v>
      </c>
      <c r="N63" s="4" t="s">
        <v>389</v>
      </c>
    </row>
    <row r="64" spans="1:14" ht="24" customHeight="1">
      <c r="A64" s="4007" t="str">
        <f>A1</f>
        <v>MONTHLY PROGRESS REPORT FOR THE MONTH OF JUNE 2026</v>
      </c>
      <c r="B64" s="4008"/>
      <c r="C64" s="4008"/>
      <c r="D64" s="4008"/>
      <c r="E64" s="4008"/>
      <c r="F64" s="4008"/>
      <c r="G64" s="4008"/>
      <c r="H64" s="4008"/>
      <c r="I64" s="4008"/>
      <c r="J64" s="4008"/>
      <c r="K64" s="4008"/>
      <c r="L64" s="4008"/>
      <c r="M64" s="4008"/>
      <c r="N64" s="4008"/>
    </row>
    <row r="65" spans="1:14" ht="19.5" customHeight="1">
      <c r="A65" s="797" t="s">
        <v>382</v>
      </c>
      <c r="B65" s="797"/>
      <c r="C65" s="797" t="s">
        <v>383</v>
      </c>
      <c r="D65" s="797"/>
      <c r="E65" s="797"/>
      <c r="F65" s="797"/>
      <c r="G65" s="94"/>
      <c r="H65" s="94"/>
      <c r="I65" s="94"/>
      <c r="J65" s="94"/>
      <c r="K65" s="94"/>
      <c r="L65" s="94"/>
      <c r="M65" s="94"/>
      <c r="N65" s="94"/>
    </row>
    <row r="66" spans="1:14" ht="21.75" customHeight="1">
      <c r="A66" s="1170" t="s">
        <v>384</v>
      </c>
      <c r="B66" s="1170"/>
      <c r="C66" s="4009" t="s">
        <v>137</v>
      </c>
      <c r="D66" s="4010"/>
      <c r="E66" s="1170"/>
      <c r="F66" s="1170"/>
      <c r="G66" s="1170"/>
      <c r="H66" s="1170"/>
      <c r="I66" s="1170"/>
      <c r="J66" s="1170"/>
      <c r="K66" s="1170"/>
      <c r="L66" s="1170"/>
      <c r="M66" s="1170"/>
      <c r="N66" s="1170"/>
    </row>
    <row r="67" spans="1:14" ht="66.75" customHeight="1">
      <c r="A67" s="972" t="s">
        <v>385</v>
      </c>
      <c r="B67" s="3439" t="s">
        <v>4</v>
      </c>
      <c r="C67" s="3439" t="s">
        <v>5</v>
      </c>
      <c r="D67" s="3376" t="s">
        <v>386</v>
      </c>
      <c r="E67" s="3376" t="s">
        <v>7</v>
      </c>
      <c r="F67" s="972" t="s">
        <v>113</v>
      </c>
      <c r="G67" s="3376" t="s">
        <v>114</v>
      </c>
      <c r="H67" s="4006"/>
      <c r="I67" s="3376" t="s">
        <v>10</v>
      </c>
      <c r="J67" s="4006"/>
      <c r="K67" s="3376" t="s">
        <v>115</v>
      </c>
      <c r="L67" s="4006"/>
      <c r="M67" s="29" t="s">
        <v>12</v>
      </c>
      <c r="N67" s="419" t="s">
        <v>13</v>
      </c>
    </row>
    <row r="68" spans="1:14" ht="16.5" customHeight="1">
      <c r="A68" s="973"/>
      <c r="B68" s="4005"/>
      <c r="C68" s="4005"/>
      <c r="D68" s="4005"/>
      <c r="E68" s="4005"/>
      <c r="F68" s="973"/>
      <c r="G68" s="29" t="s">
        <v>28</v>
      </c>
      <c r="H68" s="29" t="s">
        <v>15</v>
      </c>
      <c r="I68" s="29" t="s">
        <v>28</v>
      </c>
      <c r="J68" s="29" t="s">
        <v>15</v>
      </c>
      <c r="K68" s="29" t="s">
        <v>28</v>
      </c>
      <c r="L68" s="29" t="s">
        <v>15</v>
      </c>
      <c r="M68" s="1179"/>
      <c r="N68" s="973"/>
    </row>
    <row r="69" spans="1:14">
      <c r="A69" s="1172">
        <v>1</v>
      </c>
      <c r="B69" s="1173">
        <v>2</v>
      </c>
      <c r="C69" s="1174">
        <v>3</v>
      </c>
      <c r="D69" s="1175">
        <v>4</v>
      </c>
      <c r="E69" s="1176">
        <v>5</v>
      </c>
      <c r="F69" s="1176">
        <v>6</v>
      </c>
      <c r="G69" s="1174">
        <v>7</v>
      </c>
      <c r="H69" s="1174">
        <v>8</v>
      </c>
      <c r="I69" s="1174">
        <v>9</v>
      </c>
      <c r="J69" s="1174">
        <v>10</v>
      </c>
      <c r="K69" s="1177">
        <v>11</v>
      </c>
      <c r="L69" s="1177">
        <v>12</v>
      </c>
      <c r="M69" s="1177">
        <v>13</v>
      </c>
      <c r="N69" s="1178">
        <v>14</v>
      </c>
    </row>
    <row r="70" spans="1:14" ht="110.25" customHeight="1">
      <c r="A70" s="1183">
        <v>1</v>
      </c>
      <c r="B70" s="1184" t="s">
        <v>402</v>
      </c>
      <c r="C70" s="6" t="s">
        <v>119</v>
      </c>
      <c r="D70" s="22">
        <v>209</v>
      </c>
      <c r="E70" s="4" t="s">
        <v>391</v>
      </c>
      <c r="F70" s="4" t="s">
        <v>392</v>
      </c>
      <c r="G70" s="93">
        <v>1</v>
      </c>
      <c r="H70" s="22">
        <v>79.25</v>
      </c>
      <c r="I70" s="93">
        <v>0</v>
      </c>
      <c r="J70" s="1194">
        <v>0</v>
      </c>
      <c r="K70" s="93">
        <f>G70+I70</f>
        <v>1</v>
      </c>
      <c r="L70" s="1194">
        <f>H70+J70</f>
        <v>79.25</v>
      </c>
      <c r="M70" s="4" t="s">
        <v>447</v>
      </c>
      <c r="N70" s="4" t="s">
        <v>389</v>
      </c>
    </row>
    <row r="71" spans="1:14" ht="27.6" customHeight="1">
      <c r="A71" s="4007" t="str">
        <f>A1</f>
        <v>MONTHLY PROGRESS REPORT FOR THE MONTH OF JUNE 2026</v>
      </c>
      <c r="B71" s="4008"/>
      <c r="C71" s="4008"/>
      <c r="D71" s="4008"/>
      <c r="E71" s="4008"/>
      <c r="F71" s="4008"/>
      <c r="G71" s="4008"/>
      <c r="H71" s="4008"/>
      <c r="I71" s="4008"/>
      <c r="J71" s="4008"/>
      <c r="K71" s="4008"/>
      <c r="L71" s="4008"/>
      <c r="M71" s="4008"/>
      <c r="N71" s="4008"/>
    </row>
    <row r="72" spans="1:14" ht="26.45" customHeight="1">
      <c r="A72" s="797" t="s">
        <v>382</v>
      </c>
      <c r="B72" s="797"/>
      <c r="C72" s="797" t="s">
        <v>383</v>
      </c>
      <c r="D72" s="797"/>
      <c r="E72" s="797"/>
      <c r="F72" s="797"/>
      <c r="G72" s="94"/>
      <c r="H72" s="94"/>
      <c r="I72" s="94"/>
      <c r="J72" s="94"/>
      <c r="K72" s="94"/>
      <c r="L72" s="94"/>
      <c r="M72" s="94"/>
      <c r="N72" s="94"/>
    </row>
    <row r="73" spans="1:14" ht="26.45" customHeight="1">
      <c r="A73" s="1170" t="s">
        <v>384</v>
      </c>
      <c r="B73" s="1170"/>
      <c r="C73" s="4009" t="s">
        <v>137</v>
      </c>
      <c r="D73" s="4010"/>
      <c r="E73" s="1170"/>
      <c r="F73" s="1170"/>
      <c r="G73" s="1170"/>
      <c r="H73" s="1170"/>
      <c r="I73" s="1170"/>
      <c r="J73" s="1170"/>
      <c r="K73" s="1170"/>
      <c r="L73" s="1170"/>
      <c r="M73" s="1170"/>
      <c r="N73" s="1170"/>
    </row>
    <row r="74" spans="1:14" ht="60.6" customHeight="1">
      <c r="A74" s="3376" t="s">
        <v>385</v>
      </c>
      <c r="B74" s="3439" t="s">
        <v>4</v>
      </c>
      <c r="C74" s="3439" t="s">
        <v>5</v>
      </c>
      <c r="D74" s="3376" t="s">
        <v>386</v>
      </c>
      <c r="E74" s="3376" t="s">
        <v>7</v>
      </c>
      <c r="F74" s="3376" t="s">
        <v>113</v>
      </c>
      <c r="G74" s="3376" t="s">
        <v>114</v>
      </c>
      <c r="H74" s="4006"/>
      <c r="I74" s="3376" t="s">
        <v>10</v>
      </c>
      <c r="J74" s="4006"/>
      <c r="K74" s="3376" t="s">
        <v>115</v>
      </c>
      <c r="L74" s="4006"/>
      <c r="M74" s="3439" t="s">
        <v>12</v>
      </c>
      <c r="N74" s="3376" t="s">
        <v>13</v>
      </c>
    </row>
    <row r="75" spans="1:14" ht="36" customHeight="1">
      <c r="A75" s="4005"/>
      <c r="B75" s="4005"/>
      <c r="C75" s="4005"/>
      <c r="D75" s="4005"/>
      <c r="E75" s="4005"/>
      <c r="F75" s="4005"/>
      <c r="G75" s="29" t="s">
        <v>28</v>
      </c>
      <c r="H75" s="29" t="s">
        <v>15</v>
      </c>
      <c r="I75" s="29" t="s">
        <v>28</v>
      </c>
      <c r="J75" s="29" t="s">
        <v>15</v>
      </c>
      <c r="K75" s="29" t="s">
        <v>28</v>
      </c>
      <c r="L75" s="29" t="s">
        <v>15</v>
      </c>
      <c r="M75" s="4005"/>
      <c r="N75" s="4005"/>
    </row>
    <row r="76" spans="1:14" ht="18.75" customHeight="1">
      <c r="A76" s="1172">
        <v>1</v>
      </c>
      <c r="B76" s="1173">
        <v>2</v>
      </c>
      <c r="C76" s="1174">
        <v>3</v>
      </c>
      <c r="D76" s="1175">
        <v>4</v>
      </c>
      <c r="E76" s="1176">
        <v>5</v>
      </c>
      <c r="F76" s="1176">
        <v>6</v>
      </c>
      <c r="G76" s="1174">
        <v>7</v>
      </c>
      <c r="H76" s="1174">
        <v>8</v>
      </c>
      <c r="I76" s="1174">
        <v>9</v>
      </c>
      <c r="J76" s="1174">
        <v>10</v>
      </c>
      <c r="K76" s="1189">
        <v>11</v>
      </c>
      <c r="L76" s="1189">
        <v>12</v>
      </c>
      <c r="M76" s="1189">
        <v>13</v>
      </c>
      <c r="N76" s="1178">
        <v>14</v>
      </c>
    </row>
    <row r="77" spans="1:14" ht="81.75" customHeight="1">
      <c r="A77" s="4013">
        <v>1</v>
      </c>
      <c r="B77" s="1190" t="s">
        <v>2529</v>
      </c>
      <c r="C77" s="3428" t="s">
        <v>119</v>
      </c>
      <c r="D77" s="4015">
        <v>344.74</v>
      </c>
      <c r="E77" s="3433" t="s">
        <v>404</v>
      </c>
      <c r="F77" s="3433" t="s">
        <v>405</v>
      </c>
      <c r="G77" s="4016">
        <v>0.78</v>
      </c>
      <c r="H77" s="4015">
        <v>192.79</v>
      </c>
      <c r="I77" s="4016">
        <v>7.0000000000000007E-2</v>
      </c>
      <c r="J77" s="4015">
        <v>0</v>
      </c>
      <c r="K77" s="4017">
        <f>G77+I77</f>
        <v>0.85000000000000009</v>
      </c>
      <c r="L77" s="4018">
        <f>H77+J77</f>
        <v>192.79</v>
      </c>
      <c r="M77" s="3433" t="s">
        <v>120</v>
      </c>
      <c r="N77" s="3433" t="s">
        <v>347</v>
      </c>
    </row>
    <row r="78" spans="1:14" ht="48" customHeight="1">
      <c r="A78" s="4014"/>
      <c r="B78" s="1192" t="s">
        <v>406</v>
      </c>
      <c r="C78" s="4014"/>
      <c r="D78" s="4005"/>
      <c r="E78" s="4005"/>
      <c r="F78" s="4005"/>
      <c r="G78" s="4005"/>
      <c r="H78" s="4005"/>
      <c r="I78" s="4005"/>
      <c r="J78" s="4005"/>
      <c r="K78" s="4005"/>
      <c r="L78" s="4005"/>
      <c r="M78" s="4005"/>
      <c r="N78" s="4005"/>
    </row>
    <row r="79" spans="1:14" ht="25.5" customHeight="1">
      <c r="A79" s="4007" t="str">
        <f>A1</f>
        <v>MONTHLY PROGRESS REPORT FOR THE MONTH OF JUNE 2026</v>
      </c>
      <c r="B79" s="4008"/>
      <c r="C79" s="4008"/>
      <c r="D79" s="4008"/>
      <c r="E79" s="4008"/>
      <c r="F79" s="4008"/>
      <c r="G79" s="4008"/>
      <c r="H79" s="4008"/>
      <c r="I79" s="4008"/>
      <c r="J79" s="4008"/>
      <c r="K79" s="4008"/>
      <c r="L79" s="4008"/>
      <c r="M79" s="4008"/>
      <c r="N79" s="4008"/>
    </row>
    <row r="80" spans="1:14" ht="20.25" customHeight="1">
      <c r="A80" s="797" t="s">
        <v>382</v>
      </c>
      <c r="B80" s="797"/>
      <c r="C80" s="797" t="s">
        <v>383</v>
      </c>
      <c r="D80" s="797"/>
      <c r="E80" s="797"/>
      <c r="F80" s="797"/>
      <c r="G80" s="94"/>
      <c r="H80" s="94"/>
      <c r="I80" s="94"/>
      <c r="J80" s="94"/>
      <c r="K80" s="94"/>
      <c r="L80" s="94"/>
      <c r="M80" s="94"/>
      <c r="N80" s="94"/>
    </row>
    <row r="81" spans="1:14" ht="33.75" customHeight="1">
      <c r="A81" s="1170" t="s">
        <v>384</v>
      </c>
      <c r="B81" s="1170"/>
      <c r="C81" s="4009" t="s">
        <v>137</v>
      </c>
      <c r="D81" s="4010"/>
      <c r="E81" s="1170"/>
      <c r="F81" s="1170"/>
      <c r="G81" s="1170"/>
      <c r="H81" s="1170"/>
      <c r="I81" s="1170"/>
      <c r="J81" s="1170"/>
      <c r="K81" s="1170"/>
      <c r="L81" s="1170"/>
      <c r="M81" s="1170"/>
      <c r="N81" s="1170"/>
    </row>
    <row r="82" spans="1:14" ht="77.25" customHeight="1">
      <c r="A82" s="3376" t="s">
        <v>385</v>
      </c>
      <c r="B82" s="3439" t="s">
        <v>4</v>
      </c>
      <c r="C82" s="3439" t="s">
        <v>5</v>
      </c>
      <c r="D82" s="3376" t="s">
        <v>386</v>
      </c>
      <c r="E82" s="3376" t="s">
        <v>7</v>
      </c>
      <c r="F82" s="3376" t="s">
        <v>113</v>
      </c>
      <c r="G82" s="3376" t="s">
        <v>114</v>
      </c>
      <c r="H82" s="4006"/>
      <c r="I82" s="3376" t="s">
        <v>10</v>
      </c>
      <c r="J82" s="4006"/>
      <c r="K82" s="3376" t="s">
        <v>115</v>
      </c>
      <c r="L82" s="4006"/>
      <c r="M82" s="3439" t="s">
        <v>12</v>
      </c>
      <c r="N82" s="3376" t="s">
        <v>13</v>
      </c>
    </row>
    <row r="83" spans="1:14" ht="33.75" customHeight="1">
      <c r="A83" s="4005"/>
      <c r="B83" s="4005"/>
      <c r="C83" s="4005"/>
      <c r="D83" s="4005"/>
      <c r="E83" s="4005"/>
      <c r="F83" s="4005"/>
      <c r="G83" s="29" t="s">
        <v>28</v>
      </c>
      <c r="H83" s="29" t="s">
        <v>15</v>
      </c>
      <c r="I83" s="29" t="s">
        <v>28</v>
      </c>
      <c r="J83" s="29" t="s">
        <v>15</v>
      </c>
      <c r="K83" s="29" t="s">
        <v>28</v>
      </c>
      <c r="L83" s="29" t="s">
        <v>15</v>
      </c>
      <c r="M83" s="4005"/>
      <c r="N83" s="4005"/>
    </row>
    <row r="84" spans="1:14" ht="20.25" customHeight="1">
      <c r="A84" s="1172">
        <v>1</v>
      </c>
      <c r="B84" s="1173">
        <v>2</v>
      </c>
      <c r="C84" s="1174">
        <v>3</v>
      </c>
      <c r="D84" s="1175">
        <v>4</v>
      </c>
      <c r="E84" s="1176">
        <v>5</v>
      </c>
      <c r="F84" s="1176">
        <v>6</v>
      </c>
      <c r="G84" s="1174">
        <v>7</v>
      </c>
      <c r="H84" s="1174">
        <v>8</v>
      </c>
      <c r="I84" s="1174">
        <v>9</v>
      </c>
      <c r="J84" s="1174">
        <v>10</v>
      </c>
      <c r="K84" s="1189">
        <v>11</v>
      </c>
      <c r="L84" s="1189">
        <v>12</v>
      </c>
      <c r="M84" s="1189">
        <v>13</v>
      </c>
      <c r="N84" s="1178">
        <v>14</v>
      </c>
    </row>
    <row r="85" spans="1:14" ht="82.5" customHeight="1">
      <c r="A85" s="3439">
        <v>1</v>
      </c>
      <c r="B85" s="1190" t="s">
        <v>2529</v>
      </c>
      <c r="C85" s="3418" t="s">
        <v>119</v>
      </c>
      <c r="D85" s="4015">
        <v>296.54000000000002</v>
      </c>
      <c r="E85" s="3433" t="s">
        <v>404</v>
      </c>
      <c r="F85" s="3433" t="s">
        <v>405</v>
      </c>
      <c r="G85" s="4016">
        <v>0.79</v>
      </c>
      <c r="H85" s="3418">
        <v>157.84</v>
      </c>
      <c r="I85" s="4016">
        <v>0.06</v>
      </c>
      <c r="J85" s="3418">
        <v>0</v>
      </c>
      <c r="K85" s="4017">
        <f>G85+I85</f>
        <v>0.85000000000000009</v>
      </c>
      <c r="L85" s="3426">
        <f>H85+J85</f>
        <v>157.84</v>
      </c>
      <c r="M85" s="3433" t="s">
        <v>120</v>
      </c>
      <c r="N85" s="3433" t="s">
        <v>347</v>
      </c>
    </row>
    <row r="86" spans="1:14" ht="54" customHeight="1">
      <c r="A86" s="4005"/>
      <c r="B86" s="1192" t="s">
        <v>407</v>
      </c>
      <c r="C86" s="4005"/>
      <c r="D86" s="4005"/>
      <c r="E86" s="4005"/>
      <c r="F86" s="4005"/>
      <c r="G86" s="4005"/>
      <c r="H86" s="4005"/>
      <c r="I86" s="4005"/>
      <c r="J86" s="4005"/>
      <c r="K86" s="4005"/>
      <c r="L86" s="4005"/>
      <c r="M86" s="4005"/>
      <c r="N86" s="4005"/>
    </row>
    <row r="87" spans="1:14" ht="23.25" customHeight="1">
      <c r="A87" s="4007" t="str">
        <f>A1</f>
        <v>MONTHLY PROGRESS REPORT FOR THE MONTH OF JUNE 2026</v>
      </c>
      <c r="B87" s="4008"/>
      <c r="C87" s="4008"/>
      <c r="D87" s="4008"/>
      <c r="E87" s="4008"/>
      <c r="F87" s="4008"/>
      <c r="G87" s="4008"/>
      <c r="H87" s="4008"/>
      <c r="I87" s="4008"/>
      <c r="J87" s="4008"/>
      <c r="K87" s="4008"/>
      <c r="L87" s="4008"/>
      <c r="M87" s="4008"/>
      <c r="N87" s="4008"/>
    </row>
    <row r="88" spans="1:14" ht="34.5" customHeight="1">
      <c r="A88" s="797" t="s">
        <v>382</v>
      </c>
      <c r="B88" s="797"/>
      <c r="C88" s="797" t="s">
        <v>383</v>
      </c>
      <c r="D88" s="797"/>
      <c r="E88" s="797"/>
      <c r="F88" s="797"/>
      <c r="G88" s="94"/>
      <c r="H88" s="94"/>
      <c r="I88" s="94"/>
      <c r="J88" s="94"/>
      <c r="K88" s="94"/>
      <c r="L88" s="94"/>
      <c r="M88" s="94"/>
      <c r="N88" s="94"/>
    </row>
    <row r="89" spans="1:14" ht="24.75" customHeight="1">
      <c r="A89" s="1170" t="s">
        <v>384</v>
      </c>
      <c r="B89" s="1170"/>
      <c r="C89" s="4009" t="s">
        <v>137</v>
      </c>
      <c r="D89" s="4010"/>
      <c r="E89" s="1170"/>
      <c r="F89" s="1170"/>
      <c r="G89" s="1170"/>
      <c r="H89" s="1170"/>
      <c r="I89" s="1170"/>
      <c r="J89" s="1170"/>
      <c r="K89" s="1170"/>
      <c r="L89" s="1170"/>
      <c r="M89" s="1170"/>
      <c r="N89" s="1170"/>
    </row>
    <row r="90" spans="1:14" ht="75.75" customHeight="1">
      <c r="A90" s="3376" t="s">
        <v>385</v>
      </c>
      <c r="B90" s="3439" t="s">
        <v>4</v>
      </c>
      <c r="C90" s="3439" t="s">
        <v>5</v>
      </c>
      <c r="D90" s="3376" t="s">
        <v>386</v>
      </c>
      <c r="E90" s="3376" t="s">
        <v>7</v>
      </c>
      <c r="F90" s="3376" t="s">
        <v>113</v>
      </c>
      <c r="G90" s="3376" t="s">
        <v>114</v>
      </c>
      <c r="H90" s="4006"/>
      <c r="I90" s="3376" t="s">
        <v>10</v>
      </c>
      <c r="J90" s="4006"/>
      <c r="K90" s="3376" t="s">
        <v>115</v>
      </c>
      <c r="L90" s="4006"/>
      <c r="M90" s="3439" t="s">
        <v>12</v>
      </c>
      <c r="N90" s="3376" t="s">
        <v>13</v>
      </c>
    </row>
    <row r="91" spans="1:14" ht="34.5" customHeight="1">
      <c r="A91" s="4005"/>
      <c r="B91" s="4005"/>
      <c r="C91" s="4005"/>
      <c r="D91" s="4005"/>
      <c r="E91" s="4005"/>
      <c r="F91" s="4005"/>
      <c r="G91" s="29" t="s">
        <v>28</v>
      </c>
      <c r="H91" s="29" t="s">
        <v>15</v>
      </c>
      <c r="I91" s="29" t="s">
        <v>28</v>
      </c>
      <c r="J91" s="29" t="s">
        <v>15</v>
      </c>
      <c r="K91" s="29" t="s">
        <v>28</v>
      </c>
      <c r="L91" s="29" t="s">
        <v>15</v>
      </c>
      <c r="M91" s="4005"/>
      <c r="N91" s="4005"/>
    </row>
    <row r="92" spans="1:14" ht="21" customHeight="1">
      <c r="A92" s="1172">
        <v>1</v>
      </c>
      <c r="B92" s="1173">
        <v>2</v>
      </c>
      <c r="C92" s="1174">
        <v>3</v>
      </c>
      <c r="D92" s="1175">
        <v>4</v>
      </c>
      <c r="E92" s="1176">
        <v>5</v>
      </c>
      <c r="F92" s="1176">
        <v>6</v>
      </c>
      <c r="G92" s="1174">
        <v>7</v>
      </c>
      <c r="H92" s="1174">
        <v>8</v>
      </c>
      <c r="I92" s="1174">
        <v>9</v>
      </c>
      <c r="J92" s="1174">
        <v>10</v>
      </c>
      <c r="K92" s="1189">
        <v>11</v>
      </c>
      <c r="L92" s="1189">
        <v>12</v>
      </c>
      <c r="M92" s="1189">
        <v>13</v>
      </c>
      <c r="N92" s="1178">
        <v>14</v>
      </c>
    </row>
    <row r="93" spans="1:14" ht="81" customHeight="1">
      <c r="A93" s="3439">
        <v>1</v>
      </c>
      <c r="B93" s="1190" t="s">
        <v>2529</v>
      </c>
      <c r="C93" s="3418" t="s">
        <v>119</v>
      </c>
      <c r="D93" s="4015">
        <v>351.94</v>
      </c>
      <c r="E93" s="3433" t="s">
        <v>404</v>
      </c>
      <c r="F93" s="3433" t="s">
        <v>405</v>
      </c>
      <c r="G93" s="4016">
        <v>0.7</v>
      </c>
      <c r="H93" s="4015">
        <v>160.38999999999999</v>
      </c>
      <c r="I93" s="4016">
        <v>0.04</v>
      </c>
      <c r="J93" s="4015">
        <v>33.46</v>
      </c>
      <c r="K93" s="4017">
        <f>G93+I93</f>
        <v>0.74</v>
      </c>
      <c r="L93" s="4018">
        <f>H93+J93</f>
        <v>193.85</v>
      </c>
      <c r="M93" s="3433" t="s">
        <v>120</v>
      </c>
      <c r="N93" s="3433" t="s">
        <v>347</v>
      </c>
    </row>
    <row r="94" spans="1:14" ht="63.75" customHeight="1">
      <c r="A94" s="4005"/>
      <c r="B94" s="1192" t="s">
        <v>408</v>
      </c>
      <c r="C94" s="4005"/>
      <c r="D94" s="4005"/>
      <c r="E94" s="4005"/>
      <c r="F94" s="4005"/>
      <c r="G94" s="4005"/>
      <c r="H94" s="4005"/>
      <c r="I94" s="4005"/>
      <c r="J94" s="4005"/>
      <c r="K94" s="4005"/>
      <c r="L94" s="4005"/>
      <c r="M94" s="4005"/>
      <c r="N94" s="4005"/>
    </row>
    <row r="95" spans="1:14" ht="30.75" customHeight="1">
      <c r="A95" s="4007" t="str">
        <f>A1</f>
        <v>MONTHLY PROGRESS REPORT FOR THE MONTH OF JUNE 2026</v>
      </c>
      <c r="B95" s="4008"/>
      <c r="C95" s="4008"/>
      <c r="D95" s="4008"/>
      <c r="E95" s="4008"/>
      <c r="F95" s="4008"/>
      <c r="G95" s="4008"/>
      <c r="H95" s="4008"/>
      <c r="I95" s="4008"/>
      <c r="J95" s="4008"/>
      <c r="K95" s="4008"/>
      <c r="L95" s="4008"/>
      <c r="M95" s="4008"/>
      <c r="N95" s="4008"/>
    </row>
    <row r="96" spans="1:14" ht="37.5" customHeight="1">
      <c r="A96" s="797" t="s">
        <v>382</v>
      </c>
      <c r="B96" s="797"/>
      <c r="C96" s="797" t="s">
        <v>383</v>
      </c>
      <c r="D96" s="797"/>
      <c r="E96" s="797"/>
      <c r="F96" s="797"/>
      <c r="G96" s="94"/>
      <c r="H96" s="94"/>
      <c r="I96" s="94"/>
      <c r="J96" s="94"/>
      <c r="K96" s="94"/>
      <c r="L96" s="94"/>
      <c r="M96" s="94"/>
      <c r="N96" s="94"/>
    </row>
    <row r="97" spans="1:14" ht="25.5" customHeight="1">
      <c r="A97" s="1170" t="s">
        <v>384</v>
      </c>
      <c r="B97" s="1170"/>
      <c r="C97" s="4009" t="s">
        <v>137</v>
      </c>
      <c r="D97" s="4010"/>
      <c r="E97" s="1170"/>
      <c r="F97" s="1170"/>
      <c r="G97" s="1170"/>
      <c r="H97" s="1170"/>
      <c r="I97" s="1170"/>
      <c r="J97" s="1170"/>
      <c r="K97" s="1170"/>
      <c r="L97" s="1170"/>
      <c r="M97" s="1170"/>
      <c r="N97" s="1170"/>
    </row>
    <row r="98" spans="1:14" ht="75.75" customHeight="1">
      <c r="A98" s="3376" t="s">
        <v>385</v>
      </c>
      <c r="B98" s="3439" t="s">
        <v>4</v>
      </c>
      <c r="C98" s="3439" t="s">
        <v>5</v>
      </c>
      <c r="D98" s="3376" t="s">
        <v>386</v>
      </c>
      <c r="E98" s="3376" t="s">
        <v>7</v>
      </c>
      <c r="F98" s="3376" t="s">
        <v>113</v>
      </c>
      <c r="G98" s="3376" t="s">
        <v>114</v>
      </c>
      <c r="H98" s="4006"/>
      <c r="I98" s="3376" t="s">
        <v>10</v>
      </c>
      <c r="J98" s="4006"/>
      <c r="K98" s="3376" t="s">
        <v>115</v>
      </c>
      <c r="L98" s="4006"/>
      <c r="M98" s="3439" t="s">
        <v>12</v>
      </c>
      <c r="N98" s="3376" t="s">
        <v>13</v>
      </c>
    </row>
    <row r="99" spans="1:14" ht="37.5" customHeight="1">
      <c r="A99" s="4005"/>
      <c r="B99" s="4005"/>
      <c r="C99" s="4005"/>
      <c r="D99" s="4005"/>
      <c r="E99" s="4005"/>
      <c r="F99" s="4005"/>
      <c r="G99" s="29" t="s">
        <v>28</v>
      </c>
      <c r="H99" s="29" t="s">
        <v>15</v>
      </c>
      <c r="I99" s="29" t="s">
        <v>28</v>
      </c>
      <c r="J99" s="29" t="s">
        <v>15</v>
      </c>
      <c r="K99" s="29" t="s">
        <v>28</v>
      </c>
      <c r="L99" s="29" t="s">
        <v>15</v>
      </c>
      <c r="M99" s="4005"/>
      <c r="N99" s="4005"/>
    </row>
    <row r="100" spans="1:14" ht="19.5" customHeight="1">
      <c r="A100" s="1172">
        <v>1</v>
      </c>
      <c r="B100" s="1173">
        <v>2</v>
      </c>
      <c r="C100" s="1174">
        <v>3</v>
      </c>
      <c r="D100" s="1175">
        <v>4</v>
      </c>
      <c r="E100" s="1176">
        <v>5</v>
      </c>
      <c r="F100" s="1176">
        <v>6</v>
      </c>
      <c r="G100" s="1174">
        <v>7</v>
      </c>
      <c r="H100" s="1174">
        <v>8</v>
      </c>
      <c r="I100" s="1174">
        <v>9</v>
      </c>
      <c r="J100" s="1174">
        <v>10</v>
      </c>
      <c r="K100" s="1189">
        <v>11</v>
      </c>
      <c r="L100" s="1189">
        <v>12</v>
      </c>
      <c r="M100" s="1189">
        <v>13</v>
      </c>
      <c r="N100" s="1178">
        <v>14</v>
      </c>
    </row>
    <row r="101" spans="1:14" ht="72" customHeight="1">
      <c r="A101" s="3439">
        <v>1</v>
      </c>
      <c r="B101" s="1190" t="s">
        <v>2529</v>
      </c>
      <c r="C101" s="3418" t="s">
        <v>119</v>
      </c>
      <c r="D101" s="4015">
        <v>306.45999999999998</v>
      </c>
      <c r="E101" s="3433" t="s">
        <v>404</v>
      </c>
      <c r="F101" s="3433">
        <v>24.420259999999999</v>
      </c>
      <c r="G101" s="4016">
        <v>0.77</v>
      </c>
      <c r="H101" s="3418">
        <v>171.47</v>
      </c>
      <c r="I101" s="4016">
        <v>7.0000000000000007E-2</v>
      </c>
      <c r="J101" s="4015">
        <v>0</v>
      </c>
      <c r="K101" s="4017">
        <f>G101+I101</f>
        <v>0.84000000000000008</v>
      </c>
      <c r="L101" s="3426">
        <f>H101+J101</f>
        <v>171.47</v>
      </c>
      <c r="M101" s="3433" t="s">
        <v>120</v>
      </c>
      <c r="N101" s="3433" t="s">
        <v>347</v>
      </c>
    </row>
    <row r="102" spans="1:14" ht="53.25" customHeight="1">
      <c r="A102" s="4005"/>
      <c r="B102" s="1192" t="s">
        <v>409</v>
      </c>
      <c r="C102" s="4005"/>
      <c r="D102" s="4005"/>
      <c r="E102" s="4005"/>
      <c r="F102" s="4005"/>
      <c r="G102" s="4005"/>
      <c r="H102" s="4005"/>
      <c r="I102" s="4005"/>
      <c r="J102" s="4005"/>
      <c r="K102" s="4005"/>
      <c r="L102" s="4005"/>
      <c r="M102" s="4005"/>
      <c r="N102" s="4005"/>
    </row>
    <row r="103" spans="1:14" ht="27" customHeight="1">
      <c r="A103" s="4007" t="str">
        <f>A1</f>
        <v>MONTHLY PROGRESS REPORT FOR THE MONTH OF JUNE 2026</v>
      </c>
      <c r="B103" s="4008"/>
      <c r="C103" s="4008"/>
      <c r="D103" s="4008"/>
      <c r="E103" s="4008"/>
      <c r="F103" s="4008"/>
      <c r="G103" s="4008"/>
      <c r="H103" s="4008"/>
      <c r="I103" s="4008"/>
      <c r="J103" s="4008"/>
      <c r="K103" s="4008"/>
      <c r="L103" s="4008"/>
      <c r="M103" s="4008"/>
      <c r="N103" s="4008"/>
    </row>
    <row r="104" spans="1:14" ht="34.5" customHeight="1">
      <c r="A104" s="797" t="s">
        <v>382</v>
      </c>
      <c r="B104" s="797"/>
      <c r="C104" s="797" t="s">
        <v>383</v>
      </c>
      <c r="D104" s="797"/>
      <c r="E104" s="797"/>
      <c r="F104" s="797"/>
      <c r="G104" s="94"/>
      <c r="H104" s="94"/>
      <c r="I104" s="94"/>
      <c r="J104" s="94"/>
      <c r="K104" s="94"/>
      <c r="L104" s="94"/>
      <c r="M104" s="94"/>
      <c r="N104" s="94"/>
    </row>
    <row r="105" spans="1:14" ht="22.5" customHeight="1">
      <c r="A105" s="1170" t="s">
        <v>384</v>
      </c>
      <c r="B105" s="1170"/>
      <c r="C105" s="4009" t="s">
        <v>137</v>
      </c>
      <c r="D105" s="4010"/>
      <c r="E105" s="1170"/>
      <c r="F105" s="1170"/>
      <c r="G105" s="1170"/>
      <c r="H105" s="1170"/>
      <c r="I105" s="1170"/>
      <c r="J105" s="1170"/>
      <c r="K105" s="1170"/>
      <c r="L105" s="1170"/>
      <c r="M105" s="1170"/>
      <c r="N105" s="1170"/>
    </row>
    <row r="106" spans="1:14" ht="63.75" customHeight="1">
      <c r="A106" s="972" t="s">
        <v>385</v>
      </c>
      <c r="B106" s="3439" t="s">
        <v>4</v>
      </c>
      <c r="C106" s="3439" t="s">
        <v>5</v>
      </c>
      <c r="D106" s="3376" t="s">
        <v>386</v>
      </c>
      <c r="E106" s="3376" t="s">
        <v>7</v>
      </c>
      <c r="F106" s="3376" t="s">
        <v>113</v>
      </c>
      <c r="G106" s="3376" t="s">
        <v>114</v>
      </c>
      <c r="H106" s="4006"/>
      <c r="I106" s="3376" t="s">
        <v>10</v>
      </c>
      <c r="J106" s="4006"/>
      <c r="K106" s="3376" t="s">
        <v>115</v>
      </c>
      <c r="L106" s="4006"/>
      <c r="M106" s="29" t="s">
        <v>12</v>
      </c>
      <c r="N106" s="419" t="s">
        <v>13</v>
      </c>
    </row>
    <row r="107" spans="1:14" ht="34.5" customHeight="1">
      <c r="A107" s="973"/>
      <c r="B107" s="4005"/>
      <c r="C107" s="4005"/>
      <c r="D107" s="4005"/>
      <c r="E107" s="4005"/>
      <c r="F107" s="4005"/>
      <c r="G107" s="29" t="s">
        <v>28</v>
      </c>
      <c r="H107" s="29" t="s">
        <v>15</v>
      </c>
      <c r="I107" s="29" t="s">
        <v>28</v>
      </c>
      <c r="J107" s="29" t="s">
        <v>15</v>
      </c>
      <c r="K107" s="29" t="s">
        <v>28</v>
      </c>
      <c r="L107" s="29" t="s">
        <v>15</v>
      </c>
      <c r="M107" s="1179"/>
      <c r="N107" s="973"/>
    </row>
    <row r="108" spans="1:14" ht="21" customHeight="1">
      <c r="A108" s="1172">
        <v>1</v>
      </c>
      <c r="B108" s="1173">
        <v>2</v>
      </c>
      <c r="C108" s="1174">
        <v>3</v>
      </c>
      <c r="D108" s="1175">
        <v>4</v>
      </c>
      <c r="E108" s="1176">
        <v>5</v>
      </c>
      <c r="F108" s="1176">
        <v>6</v>
      </c>
      <c r="G108" s="1174">
        <v>7</v>
      </c>
      <c r="H108" s="1174">
        <v>8</v>
      </c>
      <c r="I108" s="1174">
        <v>9</v>
      </c>
      <c r="J108" s="1174">
        <v>10</v>
      </c>
      <c r="K108" s="1189">
        <v>11</v>
      </c>
      <c r="L108" s="1189">
        <v>12</v>
      </c>
      <c r="M108" s="1189">
        <v>13</v>
      </c>
      <c r="N108" s="1178">
        <v>14</v>
      </c>
    </row>
    <row r="109" spans="1:14" ht="71.25" customHeight="1">
      <c r="A109" s="1183">
        <v>1</v>
      </c>
      <c r="B109" s="1184" t="s">
        <v>862</v>
      </c>
      <c r="C109" s="6" t="s">
        <v>119</v>
      </c>
      <c r="D109" s="22">
        <v>652</v>
      </c>
      <c r="E109" s="4" t="s">
        <v>410</v>
      </c>
      <c r="F109" s="4" t="s">
        <v>411</v>
      </c>
      <c r="G109" s="1191">
        <v>0.65</v>
      </c>
      <c r="H109" s="22">
        <v>268.32</v>
      </c>
      <c r="I109" s="1191">
        <v>0.04</v>
      </c>
      <c r="J109" s="1194">
        <v>2.4900000000000002</v>
      </c>
      <c r="K109" s="1191">
        <f>G109+I109</f>
        <v>0.69000000000000006</v>
      </c>
      <c r="L109" s="6">
        <f>H109+J109</f>
        <v>270.81</v>
      </c>
      <c r="M109" s="4" t="s">
        <v>120</v>
      </c>
      <c r="N109" s="4" t="s">
        <v>347</v>
      </c>
    </row>
    <row r="110" spans="1:14" ht="27" customHeight="1">
      <c r="A110" s="4007" t="str">
        <f>A8</f>
        <v>MONTHLY PROGRESS REPORT FOR THE MONTH OF JUNE 2026</v>
      </c>
      <c r="B110" s="4008"/>
      <c r="C110" s="4008"/>
      <c r="D110" s="4008"/>
      <c r="E110" s="4008"/>
      <c r="F110" s="4008"/>
      <c r="G110" s="4008"/>
      <c r="H110" s="4008"/>
      <c r="I110" s="4008"/>
      <c r="J110" s="4008"/>
      <c r="K110" s="4008"/>
      <c r="L110" s="4008"/>
      <c r="M110" s="4008"/>
      <c r="N110" s="4008"/>
    </row>
    <row r="111" spans="1:14" ht="34.5" customHeight="1">
      <c r="A111" s="797" t="s">
        <v>382</v>
      </c>
      <c r="B111" s="797"/>
      <c r="C111" s="797" t="s">
        <v>383</v>
      </c>
      <c r="D111" s="797"/>
      <c r="E111" s="797"/>
      <c r="F111" s="797"/>
      <c r="G111" s="94"/>
      <c r="H111" s="94"/>
      <c r="I111" s="94"/>
      <c r="J111" s="94"/>
      <c r="K111" s="94"/>
      <c r="L111" s="94"/>
      <c r="M111" s="94"/>
      <c r="N111" s="94"/>
    </row>
    <row r="112" spans="1:14" ht="22.5" customHeight="1">
      <c r="A112" s="1170" t="s">
        <v>384</v>
      </c>
      <c r="B112" s="1170"/>
      <c r="C112" s="4009" t="s">
        <v>137</v>
      </c>
      <c r="D112" s="4010"/>
      <c r="E112" s="1170"/>
      <c r="F112" s="1170"/>
      <c r="G112" s="1170"/>
      <c r="H112" s="1170"/>
      <c r="I112" s="1170"/>
      <c r="J112" s="1170"/>
      <c r="K112" s="1170"/>
      <c r="L112" s="1170"/>
      <c r="M112" s="1170"/>
      <c r="N112" s="1170"/>
    </row>
    <row r="113" spans="1:14" ht="63.75" customHeight="1">
      <c r="A113" s="972" t="s">
        <v>385</v>
      </c>
      <c r="B113" s="3439" t="s">
        <v>4</v>
      </c>
      <c r="C113" s="3439" t="s">
        <v>5</v>
      </c>
      <c r="D113" s="3376" t="s">
        <v>386</v>
      </c>
      <c r="E113" s="3376" t="s">
        <v>7</v>
      </c>
      <c r="F113" s="3376" t="s">
        <v>113</v>
      </c>
      <c r="G113" s="3376" t="s">
        <v>114</v>
      </c>
      <c r="H113" s="4006"/>
      <c r="I113" s="3376" t="s">
        <v>10</v>
      </c>
      <c r="J113" s="4006"/>
      <c r="K113" s="3376" t="s">
        <v>115</v>
      </c>
      <c r="L113" s="4006"/>
      <c r="M113" s="29" t="s">
        <v>12</v>
      </c>
      <c r="N113" s="419" t="s">
        <v>13</v>
      </c>
    </row>
    <row r="114" spans="1:14" ht="34.5" customHeight="1">
      <c r="A114" s="973"/>
      <c r="B114" s="4005"/>
      <c r="C114" s="4005"/>
      <c r="D114" s="4005"/>
      <c r="E114" s="4005"/>
      <c r="F114" s="4005"/>
      <c r="G114" s="29" t="s">
        <v>28</v>
      </c>
      <c r="H114" s="29" t="s">
        <v>15</v>
      </c>
      <c r="I114" s="29" t="s">
        <v>28</v>
      </c>
      <c r="J114" s="29" t="s">
        <v>15</v>
      </c>
      <c r="K114" s="29" t="s">
        <v>28</v>
      </c>
      <c r="L114" s="29" t="s">
        <v>15</v>
      </c>
      <c r="M114" s="1179"/>
      <c r="N114" s="973"/>
    </row>
    <row r="115" spans="1:14" ht="21" customHeight="1">
      <c r="A115" s="1172">
        <v>1</v>
      </c>
      <c r="B115" s="1173">
        <v>2</v>
      </c>
      <c r="C115" s="1174">
        <v>3</v>
      </c>
      <c r="D115" s="1175">
        <v>4</v>
      </c>
      <c r="E115" s="1176">
        <v>5</v>
      </c>
      <c r="F115" s="1176">
        <v>6</v>
      </c>
      <c r="G115" s="1174">
        <v>7</v>
      </c>
      <c r="H115" s="1174">
        <v>8</v>
      </c>
      <c r="I115" s="1174">
        <v>9</v>
      </c>
      <c r="J115" s="1174">
        <v>10</v>
      </c>
      <c r="K115" s="1189">
        <v>11</v>
      </c>
      <c r="L115" s="1189">
        <v>12</v>
      </c>
      <c r="M115" s="1189">
        <v>13</v>
      </c>
      <c r="N115" s="1178">
        <v>14</v>
      </c>
    </row>
    <row r="116" spans="1:14" ht="71.25" customHeight="1">
      <c r="A116" s="1183">
        <v>1</v>
      </c>
      <c r="B116" s="1184" t="s">
        <v>990</v>
      </c>
      <c r="C116" s="6" t="s">
        <v>119</v>
      </c>
      <c r="D116" s="22">
        <v>1000</v>
      </c>
      <c r="E116" s="4" t="s">
        <v>863</v>
      </c>
      <c r="F116" s="4" t="s">
        <v>1524</v>
      </c>
      <c r="G116" s="1191">
        <v>0.28000000000000003</v>
      </c>
      <c r="H116" s="22">
        <v>117.19</v>
      </c>
      <c r="I116" s="1191">
        <v>0.05</v>
      </c>
      <c r="J116" s="1194">
        <v>4.9000000000000004</v>
      </c>
      <c r="K116" s="1191">
        <f>G116+I116</f>
        <v>0.33</v>
      </c>
      <c r="L116" s="1194">
        <f>H116+J116</f>
        <v>122.09</v>
      </c>
      <c r="M116" s="4" t="s">
        <v>120</v>
      </c>
      <c r="N116" s="4" t="s">
        <v>347</v>
      </c>
    </row>
    <row r="117" spans="1:14" ht="23.45" customHeight="1">
      <c r="A117" s="4007" t="str">
        <f>A1</f>
        <v>MONTHLY PROGRESS REPORT FOR THE MONTH OF JUNE 2026</v>
      </c>
      <c r="B117" s="4008"/>
      <c r="C117" s="4008"/>
      <c r="D117" s="4008"/>
      <c r="E117" s="4008"/>
      <c r="F117" s="4008"/>
      <c r="G117" s="4008"/>
      <c r="H117" s="4008"/>
      <c r="I117" s="4008"/>
      <c r="J117" s="4008"/>
      <c r="K117" s="4008"/>
      <c r="L117" s="4008"/>
      <c r="M117" s="4008"/>
      <c r="N117" s="4008"/>
    </row>
    <row r="118" spans="1:14" ht="22.15" customHeight="1">
      <c r="A118" s="797" t="s">
        <v>382</v>
      </c>
      <c r="B118" s="797"/>
      <c r="C118" s="797" t="s">
        <v>383</v>
      </c>
      <c r="D118" s="797"/>
      <c r="E118" s="797"/>
      <c r="F118" s="797"/>
      <c r="G118" s="94"/>
      <c r="H118" s="94"/>
      <c r="I118" s="94"/>
      <c r="J118" s="94"/>
      <c r="K118" s="94"/>
      <c r="L118" s="94"/>
      <c r="M118" s="94"/>
      <c r="N118" s="94"/>
    </row>
    <row r="119" spans="1:14" ht="17.45" customHeight="1">
      <c r="A119" s="1170" t="s">
        <v>384</v>
      </c>
      <c r="B119" s="1170"/>
      <c r="C119" s="4009" t="s">
        <v>137</v>
      </c>
      <c r="D119" s="4010"/>
      <c r="E119" s="1170"/>
      <c r="F119" s="1170"/>
      <c r="G119" s="1170"/>
      <c r="H119" s="1170"/>
      <c r="I119" s="1170"/>
      <c r="J119" s="1170"/>
      <c r="K119" s="1170"/>
      <c r="L119" s="1170"/>
      <c r="M119" s="1170"/>
      <c r="N119" s="1170"/>
    </row>
    <row r="120" spans="1:14" ht="50.45" customHeight="1">
      <c r="A120" s="972" t="s">
        <v>385</v>
      </c>
      <c r="B120" s="3439" t="s">
        <v>4</v>
      </c>
      <c r="C120" s="3439" t="s">
        <v>5</v>
      </c>
      <c r="D120" s="3376" t="s">
        <v>386</v>
      </c>
      <c r="E120" s="3376" t="s">
        <v>7</v>
      </c>
      <c r="F120" s="3376" t="s">
        <v>113</v>
      </c>
      <c r="G120" s="3376" t="s">
        <v>114</v>
      </c>
      <c r="H120" s="4006"/>
      <c r="I120" s="3376" t="s">
        <v>10</v>
      </c>
      <c r="J120" s="4006"/>
      <c r="K120" s="3376" t="s">
        <v>115</v>
      </c>
      <c r="L120" s="4006"/>
      <c r="M120" s="29" t="s">
        <v>12</v>
      </c>
      <c r="N120" s="419" t="s">
        <v>13</v>
      </c>
    </row>
    <row r="121" spans="1:14" ht="36" customHeight="1">
      <c r="A121" s="973"/>
      <c r="B121" s="4005"/>
      <c r="C121" s="4005"/>
      <c r="D121" s="4005"/>
      <c r="E121" s="4005"/>
      <c r="F121" s="4005"/>
      <c r="G121" s="29" t="s">
        <v>28</v>
      </c>
      <c r="H121" s="29" t="s">
        <v>15</v>
      </c>
      <c r="I121" s="29" t="s">
        <v>28</v>
      </c>
      <c r="J121" s="29" t="s">
        <v>15</v>
      </c>
      <c r="K121" s="29" t="s">
        <v>28</v>
      </c>
      <c r="L121" s="29" t="s">
        <v>15</v>
      </c>
      <c r="M121" s="1179"/>
      <c r="N121" s="973"/>
    </row>
    <row r="122" spans="1:14" ht="17.45" customHeight="1">
      <c r="A122" s="1172">
        <v>1</v>
      </c>
      <c r="B122" s="1173">
        <v>2</v>
      </c>
      <c r="C122" s="1174">
        <v>3</v>
      </c>
      <c r="D122" s="1175">
        <v>4</v>
      </c>
      <c r="E122" s="1176">
        <v>5</v>
      </c>
      <c r="F122" s="1176">
        <v>6</v>
      </c>
      <c r="G122" s="1174">
        <v>7</v>
      </c>
      <c r="H122" s="1174">
        <v>8</v>
      </c>
      <c r="I122" s="1174">
        <v>9</v>
      </c>
      <c r="J122" s="1174">
        <v>10</v>
      </c>
      <c r="K122" s="1189">
        <v>11</v>
      </c>
      <c r="L122" s="1189">
        <v>12</v>
      </c>
      <c r="M122" s="1189">
        <v>13</v>
      </c>
      <c r="N122" s="1178">
        <v>14</v>
      </c>
    </row>
    <row r="123" spans="1:14" ht="34.15" customHeight="1">
      <c r="A123" s="3439">
        <v>1</v>
      </c>
      <c r="B123" s="1184" t="s">
        <v>2530</v>
      </c>
      <c r="C123" s="3418" t="s">
        <v>119</v>
      </c>
      <c r="D123" s="4015">
        <v>372.4</v>
      </c>
      <c r="E123" s="3426" t="s">
        <v>412</v>
      </c>
      <c r="F123" s="3426" t="s">
        <v>413</v>
      </c>
      <c r="G123" s="1191"/>
      <c r="H123" s="22"/>
      <c r="I123" s="1191"/>
      <c r="J123" s="1194"/>
      <c r="K123" s="1191"/>
      <c r="L123" s="1194"/>
      <c r="M123" s="185"/>
      <c r="N123" s="3426"/>
    </row>
    <row r="124" spans="1:14" ht="51.6" customHeight="1">
      <c r="A124" s="4014"/>
      <c r="B124" s="1184" t="s">
        <v>991</v>
      </c>
      <c r="C124" s="4014"/>
      <c r="D124" s="4014"/>
      <c r="E124" s="4014"/>
      <c r="F124" s="4014"/>
      <c r="G124" s="1191">
        <v>0.02</v>
      </c>
      <c r="H124" s="4019">
        <v>101.51</v>
      </c>
      <c r="I124" s="1191">
        <v>0.01</v>
      </c>
      <c r="J124" s="4019">
        <v>4.9000000000000004</v>
      </c>
      <c r="K124" s="1191">
        <f t="shared" ref="K124:K131" si="0">G124+I124</f>
        <v>0.03</v>
      </c>
      <c r="L124" s="4019">
        <f>J124+H124</f>
        <v>106.41000000000001</v>
      </c>
      <c r="M124" s="1195" t="s">
        <v>1176</v>
      </c>
      <c r="N124" s="4014"/>
    </row>
    <row r="125" spans="1:14" ht="19.899999999999999" customHeight="1">
      <c r="A125" s="4014"/>
      <c r="B125" s="1184" t="s">
        <v>992</v>
      </c>
      <c r="C125" s="4014"/>
      <c r="D125" s="4014"/>
      <c r="E125" s="4014"/>
      <c r="F125" s="4014"/>
      <c r="G125" s="1191">
        <v>0.39</v>
      </c>
      <c r="H125" s="4014"/>
      <c r="I125" s="1191">
        <v>0</v>
      </c>
      <c r="J125" s="4014"/>
      <c r="K125" s="1191">
        <f t="shared" si="0"/>
        <v>0.39</v>
      </c>
      <c r="L125" s="4014"/>
      <c r="M125" s="1195" t="s">
        <v>120</v>
      </c>
      <c r="N125" s="4014"/>
    </row>
    <row r="126" spans="1:14" ht="28.9" customHeight="1">
      <c r="A126" s="4014"/>
      <c r="B126" s="1184" t="s">
        <v>993</v>
      </c>
      <c r="C126" s="4014"/>
      <c r="D126" s="4014"/>
      <c r="E126" s="4014"/>
      <c r="F126" s="4014"/>
      <c r="G126" s="1191">
        <v>0.7</v>
      </c>
      <c r="H126" s="4014"/>
      <c r="I126" s="1191">
        <v>0.03</v>
      </c>
      <c r="J126" s="4014"/>
      <c r="K126" s="1191">
        <f t="shared" si="0"/>
        <v>0.73</v>
      </c>
      <c r="L126" s="4014"/>
      <c r="M126" s="1195" t="s">
        <v>1177</v>
      </c>
      <c r="N126" s="4014"/>
    </row>
    <row r="127" spans="1:14" ht="18.600000000000001" customHeight="1">
      <c r="A127" s="4014"/>
      <c r="B127" s="1184" t="s">
        <v>994</v>
      </c>
      <c r="C127" s="4014"/>
      <c r="D127" s="4014"/>
      <c r="E127" s="4014"/>
      <c r="F127" s="4014"/>
      <c r="G127" s="1191">
        <v>0.97</v>
      </c>
      <c r="H127" s="4014"/>
      <c r="I127" s="1191">
        <v>0</v>
      </c>
      <c r="J127" s="4014"/>
      <c r="K127" s="1191">
        <f t="shared" si="0"/>
        <v>0.97</v>
      </c>
      <c r="L127" s="4014"/>
      <c r="M127" s="1195" t="s">
        <v>1178</v>
      </c>
      <c r="N127" s="4014"/>
    </row>
    <row r="128" spans="1:14" ht="46.15" customHeight="1">
      <c r="A128" s="4014"/>
      <c r="B128" s="1184" t="s">
        <v>995</v>
      </c>
      <c r="C128" s="4014"/>
      <c r="D128" s="4014"/>
      <c r="E128" s="4014"/>
      <c r="F128" s="4014"/>
      <c r="G128" s="1191">
        <v>0.8</v>
      </c>
      <c r="H128" s="4014"/>
      <c r="I128" s="1191">
        <v>0.03</v>
      </c>
      <c r="J128" s="4014"/>
      <c r="K128" s="1191">
        <f t="shared" si="0"/>
        <v>0.83000000000000007</v>
      </c>
      <c r="L128" s="4014"/>
      <c r="M128" s="1195" t="s">
        <v>1179</v>
      </c>
      <c r="N128" s="4014"/>
    </row>
    <row r="129" spans="1:14" ht="34.5" customHeight="1">
      <c r="A129" s="4014"/>
      <c r="B129" s="1184" t="s">
        <v>996</v>
      </c>
      <c r="C129" s="4014"/>
      <c r="D129" s="4014"/>
      <c r="E129" s="4014"/>
      <c r="F129" s="4014"/>
      <c r="G129" s="1191">
        <v>0.51</v>
      </c>
      <c r="H129" s="4014"/>
      <c r="I129" s="1191">
        <v>0.02</v>
      </c>
      <c r="J129" s="4014"/>
      <c r="K129" s="1191">
        <f t="shared" si="0"/>
        <v>0.53</v>
      </c>
      <c r="L129" s="4014"/>
      <c r="M129" s="1195" t="s">
        <v>1180</v>
      </c>
      <c r="N129" s="4014"/>
    </row>
    <row r="130" spans="1:14" ht="40.9" customHeight="1">
      <c r="A130" s="4005"/>
      <c r="B130" s="1184" t="s">
        <v>997</v>
      </c>
      <c r="C130" s="4005"/>
      <c r="D130" s="4005"/>
      <c r="E130" s="4005"/>
      <c r="F130" s="4005"/>
      <c r="G130" s="1191">
        <v>0.13</v>
      </c>
      <c r="H130" s="4005"/>
      <c r="I130" s="1191">
        <v>0.1</v>
      </c>
      <c r="J130" s="4005"/>
      <c r="K130" s="1191">
        <f t="shared" si="0"/>
        <v>0.23</v>
      </c>
      <c r="L130" s="4005"/>
      <c r="M130" s="1195" t="s">
        <v>120</v>
      </c>
      <c r="N130" s="4005"/>
    </row>
    <row r="131" spans="1:14" ht="18.600000000000001" customHeight="1">
      <c r="A131" s="29"/>
      <c r="B131" s="1196" t="s">
        <v>438</v>
      </c>
      <c r="C131" s="6"/>
      <c r="D131" s="22"/>
      <c r="E131" s="4"/>
      <c r="F131" s="4"/>
      <c r="G131" s="1197">
        <v>0.5</v>
      </c>
      <c r="H131" s="1198">
        <v>101.51</v>
      </c>
      <c r="I131" s="1197">
        <v>0.03</v>
      </c>
      <c r="J131" s="1198">
        <v>4.9000000000000004</v>
      </c>
      <c r="K131" s="1197">
        <f t="shared" si="0"/>
        <v>0.53</v>
      </c>
      <c r="L131" s="1198">
        <f>J131+H131</f>
        <v>106.41000000000001</v>
      </c>
      <c r="M131" s="4"/>
      <c r="N131" s="4"/>
    </row>
    <row r="132" spans="1:14" ht="24" customHeight="1">
      <c r="A132" s="4007" t="str">
        <f>A1</f>
        <v>MONTHLY PROGRESS REPORT FOR THE MONTH OF JUNE 2026</v>
      </c>
      <c r="B132" s="4008"/>
      <c r="C132" s="4008"/>
      <c r="D132" s="4008"/>
      <c r="E132" s="4008"/>
      <c r="F132" s="4008"/>
      <c r="G132" s="4008"/>
      <c r="H132" s="4008"/>
      <c r="I132" s="4008"/>
      <c r="J132" s="4008"/>
      <c r="K132" s="4008"/>
      <c r="L132" s="4008"/>
      <c r="M132" s="4008"/>
      <c r="N132" s="4008"/>
    </row>
    <row r="133" spans="1:14" ht="24" customHeight="1">
      <c r="A133" s="797" t="s">
        <v>382</v>
      </c>
      <c r="B133" s="797"/>
      <c r="C133" s="797" t="s">
        <v>383</v>
      </c>
      <c r="D133" s="797"/>
      <c r="E133" s="797"/>
      <c r="F133" s="797"/>
      <c r="G133" s="94"/>
      <c r="H133" s="94"/>
      <c r="I133" s="94"/>
      <c r="J133" s="94"/>
      <c r="K133" s="94"/>
      <c r="L133" s="94"/>
      <c r="M133" s="94"/>
      <c r="N133" s="94"/>
    </row>
    <row r="134" spans="1:14" ht="15.6" customHeight="1">
      <c r="A134" s="1170" t="s">
        <v>384</v>
      </c>
      <c r="B134" s="1170"/>
      <c r="C134" s="4009" t="s">
        <v>137</v>
      </c>
      <c r="D134" s="4010"/>
      <c r="E134" s="1170"/>
      <c r="F134" s="1170"/>
      <c r="G134" s="1170"/>
      <c r="H134" s="1170"/>
      <c r="I134" s="1170"/>
      <c r="J134" s="1170"/>
      <c r="K134" s="1170"/>
      <c r="L134" s="1170"/>
      <c r="M134" s="1170"/>
      <c r="N134" s="1170"/>
    </row>
    <row r="135" spans="1:14" ht="63" customHeight="1">
      <c r="A135" s="972" t="s">
        <v>385</v>
      </c>
      <c r="B135" s="3439" t="s">
        <v>4</v>
      </c>
      <c r="C135" s="3439" t="s">
        <v>5</v>
      </c>
      <c r="D135" s="3376" t="s">
        <v>386</v>
      </c>
      <c r="E135" s="3376" t="s">
        <v>7</v>
      </c>
      <c r="F135" s="3376" t="s">
        <v>113</v>
      </c>
      <c r="G135" s="3376" t="s">
        <v>114</v>
      </c>
      <c r="H135" s="4006"/>
      <c r="I135" s="3376" t="s">
        <v>10</v>
      </c>
      <c r="J135" s="4006"/>
      <c r="K135" s="3376" t="s">
        <v>115</v>
      </c>
      <c r="L135" s="4006"/>
      <c r="M135" s="3439" t="s">
        <v>12</v>
      </c>
      <c r="N135" s="3376" t="s">
        <v>13</v>
      </c>
    </row>
    <row r="136" spans="1:14" ht="36.75" customHeight="1">
      <c r="A136" s="973"/>
      <c r="B136" s="4005"/>
      <c r="C136" s="4005"/>
      <c r="D136" s="4005"/>
      <c r="E136" s="4005"/>
      <c r="F136" s="4005"/>
      <c r="G136" s="29" t="s">
        <v>28</v>
      </c>
      <c r="H136" s="29" t="s">
        <v>15</v>
      </c>
      <c r="I136" s="29" t="s">
        <v>28</v>
      </c>
      <c r="J136" s="29" t="s">
        <v>15</v>
      </c>
      <c r="K136" s="29" t="s">
        <v>28</v>
      </c>
      <c r="L136" s="29" t="s">
        <v>15</v>
      </c>
      <c r="M136" s="4005"/>
      <c r="N136" s="4005"/>
    </row>
    <row r="137" spans="1:14" ht="22.5" customHeight="1">
      <c r="A137" s="1172">
        <v>1</v>
      </c>
      <c r="B137" s="1173">
        <v>2</v>
      </c>
      <c r="C137" s="1174">
        <v>3</v>
      </c>
      <c r="D137" s="1175">
        <v>4</v>
      </c>
      <c r="E137" s="1176">
        <v>5</v>
      </c>
      <c r="F137" s="1176">
        <v>6</v>
      </c>
      <c r="G137" s="1174">
        <v>7</v>
      </c>
      <c r="H137" s="1174">
        <v>8</v>
      </c>
      <c r="I137" s="1174">
        <v>9</v>
      </c>
      <c r="J137" s="1174">
        <v>10</v>
      </c>
      <c r="K137" s="1189">
        <v>11</v>
      </c>
      <c r="L137" s="1189">
        <v>12</v>
      </c>
      <c r="M137" s="1189">
        <v>13</v>
      </c>
      <c r="N137" s="1178">
        <v>14</v>
      </c>
    </row>
    <row r="138" spans="1:14" ht="34.9" customHeight="1">
      <c r="A138" s="3439">
        <v>1</v>
      </c>
      <c r="B138" s="1184" t="s">
        <v>2531</v>
      </c>
      <c r="C138" s="3418" t="s">
        <v>119</v>
      </c>
      <c r="D138" s="4015">
        <v>826.88</v>
      </c>
      <c r="E138" s="3426" t="s">
        <v>410</v>
      </c>
      <c r="F138" s="3426" t="s">
        <v>483</v>
      </c>
      <c r="G138" s="1191"/>
      <c r="H138" s="1199"/>
      <c r="I138" s="1191"/>
      <c r="J138" s="1200"/>
      <c r="K138" s="1191"/>
      <c r="L138" s="1200"/>
      <c r="M138" s="185"/>
      <c r="N138" s="3426" t="s">
        <v>347</v>
      </c>
    </row>
    <row r="139" spans="1:14" ht="56.45" customHeight="1">
      <c r="A139" s="4014"/>
      <c r="B139" s="1184" t="s">
        <v>998</v>
      </c>
      <c r="C139" s="4014"/>
      <c r="D139" s="4014"/>
      <c r="E139" s="4014"/>
      <c r="F139" s="4014"/>
      <c r="G139" s="1191">
        <v>0</v>
      </c>
      <c r="H139" s="4018">
        <v>171.46</v>
      </c>
      <c r="I139" s="1191">
        <v>0</v>
      </c>
      <c r="J139" s="4020">
        <v>0</v>
      </c>
      <c r="K139" s="1191">
        <f t="shared" ref="K139:K144" si="1">G139+I139</f>
        <v>0</v>
      </c>
      <c r="L139" s="4020">
        <v>171.46</v>
      </c>
      <c r="M139" s="1195" t="s">
        <v>1181</v>
      </c>
      <c r="N139" s="4014"/>
    </row>
    <row r="140" spans="1:14" ht="35.450000000000003" customHeight="1">
      <c r="A140" s="4014"/>
      <c r="B140" s="1184" t="s">
        <v>999</v>
      </c>
      <c r="C140" s="4014"/>
      <c r="D140" s="4014"/>
      <c r="E140" s="4014"/>
      <c r="F140" s="4014"/>
      <c r="G140" s="1191">
        <v>0.82</v>
      </c>
      <c r="H140" s="4014"/>
      <c r="I140" s="1191">
        <v>0.02</v>
      </c>
      <c r="J140" s="4014"/>
      <c r="K140" s="1191">
        <f t="shared" si="1"/>
        <v>0.84</v>
      </c>
      <c r="L140" s="4014"/>
      <c r="M140" s="1195" t="s">
        <v>1177</v>
      </c>
      <c r="N140" s="4014"/>
    </row>
    <row r="141" spans="1:14" ht="30" customHeight="1">
      <c r="A141" s="4014"/>
      <c r="B141" s="1184" t="s">
        <v>1000</v>
      </c>
      <c r="C141" s="4014"/>
      <c r="D141" s="4014"/>
      <c r="E141" s="4014"/>
      <c r="F141" s="4014"/>
      <c r="G141" s="1191">
        <v>0.62</v>
      </c>
      <c r="H141" s="4014"/>
      <c r="I141" s="1191">
        <v>0.1</v>
      </c>
      <c r="J141" s="4014"/>
      <c r="K141" s="1191">
        <f t="shared" si="1"/>
        <v>0.72</v>
      </c>
      <c r="L141" s="4014"/>
      <c r="M141" s="1195" t="s">
        <v>120</v>
      </c>
      <c r="N141" s="4014"/>
    </row>
    <row r="142" spans="1:14" ht="34.15" customHeight="1">
      <c r="A142" s="4014"/>
      <c r="B142" s="1184" t="s">
        <v>1001</v>
      </c>
      <c r="C142" s="4014"/>
      <c r="D142" s="4014"/>
      <c r="E142" s="4014"/>
      <c r="F142" s="4014"/>
      <c r="G142" s="1191">
        <v>0.69</v>
      </c>
      <c r="H142" s="4014"/>
      <c r="I142" s="1191">
        <v>0</v>
      </c>
      <c r="J142" s="4014"/>
      <c r="K142" s="1191">
        <f t="shared" si="1"/>
        <v>0.69</v>
      </c>
      <c r="L142" s="4014"/>
      <c r="M142" s="1195" t="s">
        <v>1177</v>
      </c>
      <c r="N142" s="4014"/>
    </row>
    <row r="143" spans="1:14" ht="60.6" customHeight="1">
      <c r="A143" s="4005"/>
      <c r="B143" s="1184" t="s">
        <v>1002</v>
      </c>
      <c r="C143" s="4005"/>
      <c r="D143" s="4005"/>
      <c r="E143" s="4005"/>
      <c r="F143" s="4005"/>
      <c r="G143" s="1191">
        <v>0</v>
      </c>
      <c r="H143" s="4005"/>
      <c r="I143" s="1191">
        <v>0</v>
      </c>
      <c r="J143" s="4005"/>
      <c r="K143" s="1191">
        <f t="shared" si="1"/>
        <v>0</v>
      </c>
      <c r="L143" s="4005"/>
      <c r="M143" s="1195" t="s">
        <v>1182</v>
      </c>
      <c r="N143" s="4005"/>
    </row>
    <row r="144" spans="1:14" s="117" customFormat="1" ht="23.45" customHeight="1">
      <c r="A144" s="29"/>
      <c r="B144" s="1196" t="s">
        <v>438</v>
      </c>
      <c r="C144" s="29"/>
      <c r="D144" s="375"/>
      <c r="E144" s="419"/>
      <c r="F144" s="419"/>
      <c r="G144" s="1197">
        <v>0.54</v>
      </c>
      <c r="H144" s="375">
        <v>256.14999999999998</v>
      </c>
      <c r="I144" s="1197">
        <v>0.02</v>
      </c>
      <c r="J144" s="375">
        <v>0</v>
      </c>
      <c r="K144" s="1197">
        <f t="shared" si="1"/>
        <v>0.56000000000000005</v>
      </c>
      <c r="L144" s="375">
        <f>H144+J144</f>
        <v>256.14999999999998</v>
      </c>
      <c r="M144" s="419"/>
      <c r="N144" s="419"/>
    </row>
    <row r="145" spans="1:14" ht="24.75" customHeight="1">
      <c r="A145" s="4007" t="str">
        <f>A1</f>
        <v>MONTHLY PROGRESS REPORT FOR THE MONTH OF JUNE 2026</v>
      </c>
      <c r="B145" s="4008"/>
      <c r="C145" s="4008"/>
      <c r="D145" s="4008"/>
      <c r="E145" s="4008"/>
      <c r="F145" s="4008"/>
      <c r="G145" s="4008"/>
      <c r="H145" s="4008"/>
      <c r="I145" s="4008"/>
      <c r="J145" s="4008"/>
      <c r="K145" s="4008"/>
      <c r="L145" s="4008"/>
      <c r="M145" s="4008"/>
      <c r="N145" s="4008"/>
    </row>
    <row r="146" spans="1:14" ht="24.75" customHeight="1">
      <c r="A146" s="797" t="s">
        <v>382</v>
      </c>
      <c r="B146" s="797"/>
      <c r="C146" s="797" t="s">
        <v>383</v>
      </c>
      <c r="D146" s="797"/>
      <c r="E146" s="797"/>
      <c r="F146" s="797"/>
      <c r="G146" s="94"/>
      <c r="H146" s="94"/>
      <c r="I146" s="94"/>
      <c r="J146" s="94"/>
      <c r="K146" s="94"/>
      <c r="L146" s="94"/>
      <c r="M146" s="94"/>
      <c r="N146" s="94"/>
    </row>
    <row r="147" spans="1:14" ht="24.75" customHeight="1">
      <c r="A147" s="1170" t="s">
        <v>384</v>
      </c>
      <c r="B147" s="1170"/>
      <c r="C147" s="4009" t="s">
        <v>137</v>
      </c>
      <c r="D147" s="4010"/>
      <c r="E147" s="1170"/>
      <c r="F147" s="1170"/>
      <c r="G147" s="1170"/>
      <c r="H147" s="1170"/>
      <c r="I147" s="1170"/>
      <c r="J147" s="1170"/>
      <c r="K147" s="1170"/>
      <c r="L147" s="1170"/>
      <c r="M147" s="1170"/>
      <c r="N147" s="1170"/>
    </row>
    <row r="148" spans="1:14" ht="62.25" customHeight="1">
      <c r="A148" s="972" t="s">
        <v>385</v>
      </c>
      <c r="B148" s="3439" t="s">
        <v>4</v>
      </c>
      <c r="C148" s="3439" t="s">
        <v>5</v>
      </c>
      <c r="D148" s="3376" t="s">
        <v>386</v>
      </c>
      <c r="E148" s="3376" t="s">
        <v>7</v>
      </c>
      <c r="F148" s="3376" t="s">
        <v>113</v>
      </c>
      <c r="G148" s="3376" t="s">
        <v>114</v>
      </c>
      <c r="H148" s="4006"/>
      <c r="I148" s="3376" t="s">
        <v>10</v>
      </c>
      <c r="J148" s="4006"/>
      <c r="K148" s="3376" t="s">
        <v>115</v>
      </c>
      <c r="L148" s="4006"/>
      <c r="M148" s="3439" t="s">
        <v>12</v>
      </c>
      <c r="N148" s="3376" t="s">
        <v>13</v>
      </c>
    </row>
    <row r="149" spans="1:14" ht="24.75" customHeight="1">
      <c r="A149" s="973"/>
      <c r="B149" s="4005"/>
      <c r="C149" s="4005"/>
      <c r="D149" s="4005"/>
      <c r="E149" s="4005"/>
      <c r="F149" s="4005"/>
      <c r="G149" s="29" t="s">
        <v>28</v>
      </c>
      <c r="H149" s="29" t="s">
        <v>15</v>
      </c>
      <c r="I149" s="29" t="s">
        <v>28</v>
      </c>
      <c r="J149" s="29" t="s">
        <v>15</v>
      </c>
      <c r="K149" s="29" t="s">
        <v>28</v>
      </c>
      <c r="L149" s="29" t="s">
        <v>15</v>
      </c>
      <c r="M149" s="4005"/>
      <c r="N149" s="4005"/>
    </row>
    <row r="150" spans="1:14" ht="24.75" customHeight="1">
      <c r="A150" s="1172">
        <v>1</v>
      </c>
      <c r="B150" s="1173">
        <v>2</v>
      </c>
      <c r="C150" s="1174">
        <v>3</v>
      </c>
      <c r="D150" s="1175">
        <v>4</v>
      </c>
      <c r="E150" s="1176">
        <v>5</v>
      </c>
      <c r="F150" s="1176">
        <v>6</v>
      </c>
      <c r="G150" s="1174">
        <v>7</v>
      </c>
      <c r="H150" s="1174">
        <v>8</v>
      </c>
      <c r="I150" s="1174">
        <v>9</v>
      </c>
      <c r="J150" s="1174">
        <v>10</v>
      </c>
      <c r="K150" s="1177">
        <v>11</v>
      </c>
      <c r="L150" s="1177">
        <v>12</v>
      </c>
      <c r="M150" s="1177">
        <v>13</v>
      </c>
      <c r="N150" s="1178">
        <v>14</v>
      </c>
    </row>
    <row r="151" spans="1:14" ht="65.25" customHeight="1">
      <c r="A151" s="1183">
        <v>1</v>
      </c>
      <c r="B151" s="1184" t="s">
        <v>2532</v>
      </c>
      <c r="C151" s="6" t="s">
        <v>119</v>
      </c>
      <c r="D151" s="22">
        <v>45.43</v>
      </c>
      <c r="E151" s="4" t="s">
        <v>414</v>
      </c>
      <c r="F151" s="4" t="s">
        <v>415</v>
      </c>
      <c r="G151" s="1191">
        <v>1</v>
      </c>
      <c r="H151" s="22">
        <v>22.26</v>
      </c>
      <c r="I151" s="1191">
        <v>0</v>
      </c>
      <c r="J151" s="1194">
        <v>0</v>
      </c>
      <c r="K151" s="1191">
        <f>G151+I151</f>
        <v>1</v>
      </c>
      <c r="L151" s="1194">
        <f>H151+J151</f>
        <v>22.26</v>
      </c>
      <c r="M151" s="4" t="s">
        <v>131</v>
      </c>
      <c r="N151" s="4" t="s">
        <v>347</v>
      </c>
    </row>
    <row r="152" spans="1:14" ht="23.25" customHeight="1">
      <c r="A152" s="4007" t="str">
        <f>A1</f>
        <v>MONTHLY PROGRESS REPORT FOR THE MONTH OF JUNE 2026</v>
      </c>
      <c r="B152" s="4008"/>
      <c r="C152" s="4008"/>
      <c r="D152" s="4008"/>
      <c r="E152" s="4008"/>
      <c r="F152" s="4008"/>
      <c r="G152" s="4008"/>
      <c r="H152" s="4008"/>
      <c r="I152" s="4008"/>
      <c r="J152" s="4008"/>
      <c r="K152" s="4008"/>
      <c r="L152" s="4008"/>
      <c r="M152" s="4008"/>
      <c r="N152" s="4008"/>
    </row>
    <row r="153" spans="1:14" ht="36.75" customHeight="1">
      <c r="A153" s="797" t="s">
        <v>382</v>
      </c>
      <c r="B153" s="797"/>
      <c r="C153" s="797" t="s">
        <v>383</v>
      </c>
      <c r="D153" s="797"/>
      <c r="E153" s="797"/>
      <c r="F153" s="797"/>
      <c r="G153" s="94"/>
      <c r="H153" s="94"/>
      <c r="I153" s="94"/>
      <c r="J153" s="94"/>
      <c r="K153" s="94"/>
      <c r="L153" s="94"/>
      <c r="M153" s="94"/>
      <c r="N153" s="94"/>
    </row>
    <row r="154" spans="1:14" ht="36.75" customHeight="1">
      <c r="A154" s="1170" t="s">
        <v>384</v>
      </c>
      <c r="B154" s="1170"/>
      <c r="C154" s="4009" t="s">
        <v>137</v>
      </c>
      <c r="D154" s="4010"/>
      <c r="E154" s="1170"/>
      <c r="F154" s="1170"/>
      <c r="G154" s="1170"/>
      <c r="H154" s="1170"/>
      <c r="I154" s="1170"/>
      <c r="J154" s="1170"/>
      <c r="K154" s="1170"/>
      <c r="L154" s="1170"/>
      <c r="M154" s="1170"/>
      <c r="N154" s="1170"/>
    </row>
    <row r="155" spans="1:14" ht="58.5" customHeight="1">
      <c r="A155" s="972" t="s">
        <v>385</v>
      </c>
      <c r="B155" s="3439" t="s">
        <v>4</v>
      </c>
      <c r="C155" s="3439" t="s">
        <v>5</v>
      </c>
      <c r="D155" s="3376" t="s">
        <v>386</v>
      </c>
      <c r="E155" s="3376" t="s">
        <v>7</v>
      </c>
      <c r="F155" s="3376" t="s">
        <v>113</v>
      </c>
      <c r="G155" s="3376" t="s">
        <v>114</v>
      </c>
      <c r="H155" s="4006"/>
      <c r="I155" s="3376" t="s">
        <v>10</v>
      </c>
      <c r="J155" s="4006"/>
      <c r="K155" s="3376" t="s">
        <v>115</v>
      </c>
      <c r="L155" s="4006"/>
      <c r="M155" s="3439" t="s">
        <v>12</v>
      </c>
      <c r="N155" s="3376" t="s">
        <v>13</v>
      </c>
    </row>
    <row r="156" spans="1:14" ht="36.75" customHeight="1">
      <c r="A156" s="973"/>
      <c r="B156" s="4005"/>
      <c r="C156" s="4005"/>
      <c r="D156" s="4005"/>
      <c r="E156" s="4005"/>
      <c r="F156" s="4005"/>
      <c r="G156" s="29" t="s">
        <v>28</v>
      </c>
      <c r="H156" s="29" t="s">
        <v>15</v>
      </c>
      <c r="I156" s="29" t="s">
        <v>28</v>
      </c>
      <c r="J156" s="29" t="s">
        <v>15</v>
      </c>
      <c r="K156" s="29" t="s">
        <v>28</v>
      </c>
      <c r="L156" s="29" t="s">
        <v>15</v>
      </c>
      <c r="M156" s="4005"/>
      <c r="N156" s="4005"/>
    </row>
    <row r="157" spans="1:14" ht="18.75" customHeight="1">
      <c r="A157" s="1172">
        <v>1</v>
      </c>
      <c r="B157" s="1173">
        <v>2</v>
      </c>
      <c r="C157" s="1174">
        <v>3</v>
      </c>
      <c r="D157" s="1175">
        <v>4</v>
      </c>
      <c r="E157" s="1176">
        <v>5</v>
      </c>
      <c r="F157" s="1176">
        <v>6</v>
      </c>
      <c r="G157" s="1174">
        <v>7</v>
      </c>
      <c r="H157" s="1174">
        <v>8</v>
      </c>
      <c r="I157" s="1174">
        <v>9</v>
      </c>
      <c r="J157" s="1174">
        <v>10</v>
      </c>
      <c r="K157" s="1177">
        <v>11</v>
      </c>
      <c r="L157" s="1177">
        <v>12</v>
      </c>
      <c r="M157" s="1177">
        <v>13</v>
      </c>
      <c r="N157" s="1178">
        <v>14</v>
      </c>
    </row>
    <row r="158" spans="1:14" ht="66.75" customHeight="1">
      <c r="A158" s="1183">
        <v>1</v>
      </c>
      <c r="B158" s="1184" t="s">
        <v>416</v>
      </c>
      <c r="C158" s="6" t="s">
        <v>119</v>
      </c>
      <c r="D158" s="22">
        <v>1366</v>
      </c>
      <c r="E158" s="4" t="s">
        <v>1050</v>
      </c>
      <c r="F158" s="4" t="s">
        <v>2533</v>
      </c>
      <c r="G158" s="93">
        <v>0.25</v>
      </c>
      <c r="H158" s="22">
        <v>155.16999999999999</v>
      </c>
      <c r="I158" s="93">
        <v>0.05</v>
      </c>
      <c r="J158" s="1194">
        <v>0</v>
      </c>
      <c r="K158" s="93">
        <f>G158+I158</f>
        <v>0.3</v>
      </c>
      <c r="L158" s="1194">
        <f>H158+J158</f>
        <v>155.16999999999999</v>
      </c>
      <c r="M158" s="4" t="s">
        <v>120</v>
      </c>
      <c r="N158" s="4" t="s">
        <v>347</v>
      </c>
    </row>
    <row r="159" spans="1:14" ht="23.25" customHeight="1">
      <c r="A159" s="4007" t="str">
        <f>A1</f>
        <v>MONTHLY PROGRESS REPORT FOR THE MONTH OF JUNE 2026</v>
      </c>
      <c r="B159" s="4008"/>
      <c r="C159" s="4008"/>
      <c r="D159" s="4008"/>
      <c r="E159" s="4008"/>
      <c r="F159" s="4008"/>
      <c r="G159" s="4008"/>
      <c r="H159" s="4008"/>
      <c r="I159" s="4008"/>
      <c r="J159" s="4008"/>
      <c r="K159" s="4008"/>
      <c r="L159" s="4008"/>
      <c r="M159" s="4008"/>
      <c r="N159" s="4008"/>
    </row>
    <row r="160" spans="1:14" ht="22.5" customHeight="1">
      <c r="A160" s="797" t="s">
        <v>382</v>
      </c>
      <c r="B160" s="797"/>
      <c r="C160" s="797" t="s">
        <v>383</v>
      </c>
      <c r="D160" s="797"/>
      <c r="E160" s="797"/>
      <c r="F160" s="797"/>
      <c r="G160" s="94"/>
      <c r="H160" s="94"/>
      <c r="I160" s="94"/>
      <c r="J160" s="94"/>
      <c r="K160" s="94"/>
      <c r="L160" s="94"/>
      <c r="M160" s="94"/>
      <c r="N160" s="94"/>
    </row>
    <row r="161" spans="1:14" ht="31.5" customHeight="1">
      <c r="A161" s="1170" t="s">
        <v>384</v>
      </c>
      <c r="B161" s="1170"/>
      <c r="C161" s="4009" t="s">
        <v>137</v>
      </c>
      <c r="D161" s="4010"/>
      <c r="E161" s="1170"/>
      <c r="F161" s="1170"/>
      <c r="G161" s="1170"/>
      <c r="H161" s="1170"/>
      <c r="I161" s="1170"/>
      <c r="J161" s="1170"/>
      <c r="K161" s="1170"/>
      <c r="L161" s="1170"/>
      <c r="M161" s="1170"/>
      <c r="N161" s="1170"/>
    </row>
    <row r="162" spans="1:14" ht="60" customHeight="1">
      <c r="A162" s="972" t="s">
        <v>385</v>
      </c>
      <c r="B162" s="3439" t="s">
        <v>4</v>
      </c>
      <c r="C162" s="3439" t="s">
        <v>5</v>
      </c>
      <c r="D162" s="3376" t="s">
        <v>386</v>
      </c>
      <c r="E162" s="3376" t="s">
        <v>7</v>
      </c>
      <c r="F162" s="3376" t="s">
        <v>113</v>
      </c>
      <c r="G162" s="3376" t="s">
        <v>114</v>
      </c>
      <c r="H162" s="4006"/>
      <c r="I162" s="3376" t="s">
        <v>10</v>
      </c>
      <c r="J162" s="4006"/>
      <c r="K162" s="3376" t="s">
        <v>115</v>
      </c>
      <c r="L162" s="4006"/>
      <c r="M162" s="3439" t="s">
        <v>12</v>
      </c>
      <c r="N162" s="3376" t="s">
        <v>13</v>
      </c>
    </row>
    <row r="163" spans="1:14" ht="31.5" customHeight="1">
      <c r="A163" s="973"/>
      <c r="B163" s="4005"/>
      <c r="C163" s="4005"/>
      <c r="D163" s="4005"/>
      <c r="E163" s="4005"/>
      <c r="F163" s="4005"/>
      <c r="G163" s="29" t="s">
        <v>28</v>
      </c>
      <c r="H163" s="29" t="s">
        <v>15</v>
      </c>
      <c r="I163" s="29" t="s">
        <v>28</v>
      </c>
      <c r="J163" s="29" t="s">
        <v>15</v>
      </c>
      <c r="K163" s="29" t="s">
        <v>28</v>
      </c>
      <c r="L163" s="29" t="s">
        <v>15</v>
      </c>
      <c r="M163" s="4005"/>
      <c r="N163" s="4005"/>
    </row>
    <row r="164" spans="1:14" ht="17.25" customHeight="1">
      <c r="A164" s="1172">
        <v>1</v>
      </c>
      <c r="B164" s="1173">
        <v>2</v>
      </c>
      <c r="C164" s="1174">
        <v>3</v>
      </c>
      <c r="D164" s="1175">
        <v>4</v>
      </c>
      <c r="E164" s="1176">
        <v>5</v>
      </c>
      <c r="F164" s="1176">
        <v>6</v>
      </c>
      <c r="G164" s="1174">
        <v>7</v>
      </c>
      <c r="H164" s="1174">
        <v>8</v>
      </c>
      <c r="I164" s="1174">
        <v>9</v>
      </c>
      <c r="J164" s="1174">
        <v>10</v>
      </c>
      <c r="K164" s="1177">
        <v>11</v>
      </c>
      <c r="L164" s="1177">
        <v>12</v>
      </c>
      <c r="M164" s="1177">
        <v>13</v>
      </c>
      <c r="N164" s="1178">
        <v>14</v>
      </c>
    </row>
    <row r="165" spans="1:14" ht="66" customHeight="1">
      <c r="A165" s="1183">
        <v>1</v>
      </c>
      <c r="B165" s="1184" t="s">
        <v>1183</v>
      </c>
      <c r="C165" s="6" t="s">
        <v>119</v>
      </c>
      <c r="D165" s="22">
        <v>640</v>
      </c>
      <c r="E165" s="4" t="s">
        <v>410</v>
      </c>
      <c r="F165" s="4" t="s">
        <v>411</v>
      </c>
      <c r="G165" s="1191">
        <v>0.52</v>
      </c>
      <c r="H165" s="22">
        <v>246.94</v>
      </c>
      <c r="I165" s="1191">
        <v>0.03</v>
      </c>
      <c r="J165" s="1194">
        <v>0.39</v>
      </c>
      <c r="K165" s="1191">
        <f>G165+I165</f>
        <v>0.55000000000000004</v>
      </c>
      <c r="L165" s="1194">
        <f>H165+J165</f>
        <v>247.32999999999998</v>
      </c>
      <c r="M165" s="4" t="s">
        <v>120</v>
      </c>
      <c r="N165" s="4" t="s">
        <v>347</v>
      </c>
    </row>
    <row r="166" spans="1:14" ht="23.25" customHeight="1">
      <c r="A166" s="4007" t="str">
        <f>A8</f>
        <v>MONTHLY PROGRESS REPORT FOR THE MONTH OF JUNE 2026</v>
      </c>
      <c r="B166" s="4008"/>
      <c r="C166" s="4008"/>
      <c r="D166" s="4008"/>
      <c r="E166" s="4008"/>
      <c r="F166" s="4008"/>
      <c r="G166" s="4008"/>
      <c r="H166" s="4008"/>
      <c r="I166" s="4008"/>
      <c r="J166" s="4008"/>
      <c r="K166" s="4008"/>
      <c r="L166" s="4008"/>
      <c r="M166" s="4008"/>
      <c r="N166" s="4008"/>
    </row>
    <row r="167" spans="1:14" ht="22.5" customHeight="1">
      <c r="A167" s="797" t="s">
        <v>382</v>
      </c>
      <c r="B167" s="797"/>
      <c r="C167" s="797" t="s">
        <v>383</v>
      </c>
      <c r="D167" s="797"/>
      <c r="E167" s="797"/>
      <c r="F167" s="797"/>
      <c r="G167" s="94"/>
      <c r="H167" s="94"/>
      <c r="I167" s="94"/>
      <c r="J167" s="94"/>
      <c r="K167" s="94"/>
      <c r="L167" s="94"/>
      <c r="M167" s="94"/>
      <c r="N167" s="94"/>
    </row>
    <row r="168" spans="1:14" ht="31.5" customHeight="1">
      <c r="A168" s="1170" t="s">
        <v>384</v>
      </c>
      <c r="B168" s="1170"/>
      <c r="C168" s="4009" t="s">
        <v>137</v>
      </c>
      <c r="D168" s="4010"/>
      <c r="E168" s="1170"/>
      <c r="F168" s="1170"/>
      <c r="G168" s="1170"/>
      <c r="H168" s="1170"/>
      <c r="I168" s="1170"/>
      <c r="J168" s="1170"/>
      <c r="K168" s="1170"/>
      <c r="L168" s="1170"/>
      <c r="M168" s="1170"/>
      <c r="N168" s="1170"/>
    </row>
    <row r="169" spans="1:14" ht="60" customHeight="1">
      <c r="A169" s="972" t="s">
        <v>385</v>
      </c>
      <c r="B169" s="3439" t="s">
        <v>4</v>
      </c>
      <c r="C169" s="3439" t="s">
        <v>5</v>
      </c>
      <c r="D169" s="3376" t="s">
        <v>386</v>
      </c>
      <c r="E169" s="3376" t="s">
        <v>7</v>
      </c>
      <c r="F169" s="3376" t="s">
        <v>113</v>
      </c>
      <c r="G169" s="3376" t="s">
        <v>114</v>
      </c>
      <c r="H169" s="4006"/>
      <c r="I169" s="3376" t="s">
        <v>10</v>
      </c>
      <c r="J169" s="4006"/>
      <c r="K169" s="3376" t="s">
        <v>115</v>
      </c>
      <c r="L169" s="4006"/>
      <c r="M169" s="3439" t="s">
        <v>12</v>
      </c>
      <c r="N169" s="3376" t="s">
        <v>13</v>
      </c>
    </row>
    <row r="170" spans="1:14" ht="31.5" customHeight="1">
      <c r="A170" s="973"/>
      <c r="B170" s="4005"/>
      <c r="C170" s="4005"/>
      <c r="D170" s="4005"/>
      <c r="E170" s="4005"/>
      <c r="F170" s="4005"/>
      <c r="G170" s="29" t="s">
        <v>28</v>
      </c>
      <c r="H170" s="29" t="s">
        <v>15</v>
      </c>
      <c r="I170" s="29" t="s">
        <v>28</v>
      </c>
      <c r="J170" s="29" t="s">
        <v>15</v>
      </c>
      <c r="K170" s="29" t="s">
        <v>28</v>
      </c>
      <c r="L170" s="29" t="s">
        <v>15</v>
      </c>
      <c r="M170" s="4005"/>
      <c r="N170" s="4005"/>
    </row>
    <row r="171" spans="1:14" ht="17.25" customHeight="1">
      <c r="A171" s="1172">
        <v>1</v>
      </c>
      <c r="B171" s="1173">
        <v>2</v>
      </c>
      <c r="C171" s="1174">
        <v>3</v>
      </c>
      <c r="D171" s="1175">
        <v>4</v>
      </c>
      <c r="E171" s="1176">
        <v>5</v>
      </c>
      <c r="F171" s="1176">
        <v>6</v>
      </c>
      <c r="G171" s="1174">
        <v>7</v>
      </c>
      <c r="H171" s="1174">
        <v>8</v>
      </c>
      <c r="I171" s="1174">
        <v>9</v>
      </c>
      <c r="J171" s="1174">
        <v>10</v>
      </c>
      <c r="K171" s="1177">
        <v>11</v>
      </c>
      <c r="L171" s="1177">
        <v>12</v>
      </c>
      <c r="M171" s="1177">
        <v>13</v>
      </c>
      <c r="N171" s="1178">
        <v>14</v>
      </c>
    </row>
    <row r="172" spans="1:14" ht="66" customHeight="1">
      <c r="A172" s="1183">
        <v>1</v>
      </c>
      <c r="B172" s="1184" t="s">
        <v>865</v>
      </c>
      <c r="C172" s="6" t="s">
        <v>119</v>
      </c>
      <c r="D172" s="22">
        <v>224</v>
      </c>
      <c r="E172" s="4" t="s">
        <v>866</v>
      </c>
      <c r="F172" s="4" t="s">
        <v>867</v>
      </c>
      <c r="G172" s="1191">
        <v>0.67</v>
      </c>
      <c r="H172" s="22">
        <v>79.180000000000007</v>
      </c>
      <c r="I172" s="1191">
        <v>0.02</v>
      </c>
      <c r="J172" s="1194">
        <v>39.72</v>
      </c>
      <c r="K172" s="1191">
        <f>G172+I172</f>
        <v>0.69000000000000006</v>
      </c>
      <c r="L172" s="1194">
        <f>H172+J172</f>
        <v>118.9</v>
      </c>
      <c r="M172" s="4" t="s">
        <v>120</v>
      </c>
      <c r="N172" s="4" t="s">
        <v>66</v>
      </c>
    </row>
    <row r="173" spans="1:14" ht="23.25" customHeight="1">
      <c r="A173" s="4007" t="str">
        <f>A15</f>
        <v>MONTHLY PROGRESS REPORT FOR THE MONTH OF JUNE 2026</v>
      </c>
      <c r="B173" s="4008"/>
      <c r="C173" s="4008"/>
      <c r="D173" s="4008"/>
      <c r="E173" s="4008"/>
      <c r="F173" s="4008"/>
      <c r="G173" s="4008"/>
      <c r="H173" s="4008"/>
      <c r="I173" s="4008"/>
      <c r="J173" s="4008"/>
      <c r="K173" s="4008"/>
      <c r="L173" s="4008"/>
      <c r="M173" s="4008"/>
      <c r="N173" s="4008"/>
    </row>
    <row r="174" spans="1:14" ht="22.5" customHeight="1">
      <c r="A174" s="797" t="s">
        <v>382</v>
      </c>
      <c r="B174" s="797"/>
      <c r="C174" s="797" t="s">
        <v>383</v>
      </c>
      <c r="D174" s="797"/>
      <c r="E174" s="797"/>
      <c r="F174" s="797"/>
      <c r="G174" s="94"/>
      <c r="H174" s="94"/>
      <c r="I174" s="94"/>
      <c r="J174" s="94"/>
      <c r="K174" s="94"/>
      <c r="L174" s="94"/>
      <c r="M174" s="94"/>
      <c r="N174" s="94"/>
    </row>
    <row r="175" spans="1:14" ht="31.5" customHeight="1">
      <c r="A175" s="1170" t="s">
        <v>384</v>
      </c>
      <c r="B175" s="1170"/>
      <c r="C175" s="4009" t="s">
        <v>137</v>
      </c>
      <c r="D175" s="4010"/>
      <c r="E175" s="1170"/>
      <c r="F175" s="1170"/>
      <c r="G175" s="1170"/>
      <c r="H175" s="1170"/>
      <c r="I175" s="1170"/>
      <c r="J175" s="1170"/>
      <c r="K175" s="1170"/>
      <c r="L175" s="1170"/>
      <c r="M175" s="1170"/>
      <c r="N175" s="1170"/>
    </row>
    <row r="176" spans="1:14" ht="60" customHeight="1">
      <c r="A176" s="972" t="s">
        <v>385</v>
      </c>
      <c r="B176" s="3439" t="s">
        <v>4</v>
      </c>
      <c r="C176" s="3439" t="s">
        <v>5</v>
      </c>
      <c r="D176" s="3376" t="s">
        <v>386</v>
      </c>
      <c r="E176" s="3376" t="s">
        <v>7</v>
      </c>
      <c r="F176" s="3376" t="s">
        <v>113</v>
      </c>
      <c r="G176" s="3376" t="s">
        <v>114</v>
      </c>
      <c r="H176" s="4006"/>
      <c r="I176" s="3376" t="s">
        <v>10</v>
      </c>
      <c r="J176" s="4006"/>
      <c r="K176" s="3376" t="s">
        <v>115</v>
      </c>
      <c r="L176" s="4006"/>
      <c r="M176" s="3439" t="s">
        <v>12</v>
      </c>
      <c r="N176" s="3376" t="s">
        <v>13</v>
      </c>
    </row>
    <row r="177" spans="1:14" ht="31.5" customHeight="1">
      <c r="A177" s="973"/>
      <c r="B177" s="4005"/>
      <c r="C177" s="4005"/>
      <c r="D177" s="4005"/>
      <c r="E177" s="4005"/>
      <c r="F177" s="4005"/>
      <c r="G177" s="29" t="s">
        <v>28</v>
      </c>
      <c r="H177" s="29" t="s">
        <v>15</v>
      </c>
      <c r="I177" s="29" t="s">
        <v>28</v>
      </c>
      <c r="J177" s="29" t="s">
        <v>15</v>
      </c>
      <c r="K177" s="29" t="s">
        <v>28</v>
      </c>
      <c r="L177" s="29" t="s">
        <v>15</v>
      </c>
      <c r="M177" s="4005"/>
      <c r="N177" s="4005"/>
    </row>
    <row r="178" spans="1:14" ht="17.25" customHeight="1">
      <c r="A178" s="1172">
        <v>1</v>
      </c>
      <c r="B178" s="1173">
        <v>2</v>
      </c>
      <c r="C178" s="1174">
        <v>3</v>
      </c>
      <c r="D178" s="1175">
        <v>4</v>
      </c>
      <c r="E178" s="1176">
        <v>5</v>
      </c>
      <c r="F178" s="1176">
        <v>6</v>
      </c>
      <c r="G178" s="1174">
        <v>7</v>
      </c>
      <c r="H178" s="1174">
        <v>8</v>
      </c>
      <c r="I178" s="1174">
        <v>9</v>
      </c>
      <c r="J178" s="1174">
        <v>10</v>
      </c>
      <c r="K178" s="1177">
        <v>11</v>
      </c>
      <c r="L178" s="1177">
        <v>12</v>
      </c>
      <c r="M178" s="1177">
        <v>13</v>
      </c>
      <c r="N178" s="1178">
        <v>14</v>
      </c>
    </row>
    <row r="179" spans="1:14" ht="66" customHeight="1">
      <c r="A179" s="1183">
        <v>1</v>
      </c>
      <c r="B179" s="1184" t="s">
        <v>868</v>
      </c>
      <c r="C179" s="6" t="s">
        <v>119</v>
      </c>
      <c r="D179" s="22">
        <v>333.81</v>
      </c>
      <c r="E179" s="4" t="s">
        <v>863</v>
      </c>
      <c r="F179" s="4" t="s">
        <v>864</v>
      </c>
      <c r="G179" s="1191">
        <v>0.44</v>
      </c>
      <c r="H179" s="22">
        <v>92.33</v>
      </c>
      <c r="I179" s="1191">
        <v>0.04</v>
      </c>
      <c r="J179" s="1194">
        <v>0</v>
      </c>
      <c r="K179" s="1191">
        <f>G179+I179</f>
        <v>0.48</v>
      </c>
      <c r="L179" s="6">
        <f>H179+J179</f>
        <v>92.33</v>
      </c>
      <c r="M179" s="4" t="s">
        <v>120</v>
      </c>
      <c r="N179" s="4" t="s">
        <v>66</v>
      </c>
    </row>
    <row r="180" spans="1:14" ht="23.25" customHeight="1">
      <c r="A180" s="4007" t="str">
        <f>A22</f>
        <v>MONTHLY PROGRESS REPORT FOR THE MONTH OF JUNE 2026</v>
      </c>
      <c r="B180" s="4008"/>
      <c r="C180" s="4008"/>
      <c r="D180" s="4008"/>
      <c r="E180" s="4008"/>
      <c r="F180" s="4008"/>
      <c r="G180" s="4008"/>
      <c r="H180" s="4008"/>
      <c r="I180" s="4008"/>
      <c r="J180" s="4008"/>
      <c r="K180" s="4008"/>
      <c r="L180" s="4008"/>
      <c r="M180" s="4008"/>
      <c r="N180" s="4008"/>
    </row>
    <row r="181" spans="1:14" ht="22.5" customHeight="1">
      <c r="A181" s="797" t="s">
        <v>382</v>
      </c>
      <c r="B181" s="797"/>
      <c r="C181" s="797" t="s">
        <v>383</v>
      </c>
      <c r="D181" s="797"/>
      <c r="E181" s="797"/>
      <c r="F181" s="797"/>
      <c r="G181" s="94"/>
      <c r="H181" s="94"/>
      <c r="I181" s="94"/>
      <c r="J181" s="94"/>
      <c r="K181" s="94"/>
      <c r="L181" s="94"/>
      <c r="M181" s="94"/>
      <c r="N181" s="94"/>
    </row>
    <row r="182" spans="1:14" ht="31.5" customHeight="1">
      <c r="A182" s="1170" t="s">
        <v>384</v>
      </c>
      <c r="B182" s="1170"/>
      <c r="C182" s="4009" t="s">
        <v>137</v>
      </c>
      <c r="D182" s="4010"/>
      <c r="E182" s="1170"/>
      <c r="F182" s="1170"/>
      <c r="G182" s="1170"/>
      <c r="H182" s="1170"/>
      <c r="I182" s="1170"/>
      <c r="J182" s="1170"/>
      <c r="K182" s="1170"/>
      <c r="L182" s="1170"/>
      <c r="M182" s="1170"/>
      <c r="N182" s="1170"/>
    </row>
    <row r="183" spans="1:14" ht="60" customHeight="1">
      <c r="A183" s="972" t="s">
        <v>385</v>
      </c>
      <c r="B183" s="3439" t="s">
        <v>4</v>
      </c>
      <c r="C183" s="3439" t="s">
        <v>5</v>
      </c>
      <c r="D183" s="3376" t="s">
        <v>386</v>
      </c>
      <c r="E183" s="3376" t="s">
        <v>7</v>
      </c>
      <c r="F183" s="3376" t="s">
        <v>113</v>
      </c>
      <c r="G183" s="3376" t="s">
        <v>114</v>
      </c>
      <c r="H183" s="4006"/>
      <c r="I183" s="3376" t="s">
        <v>10</v>
      </c>
      <c r="J183" s="4006"/>
      <c r="K183" s="3376" t="s">
        <v>115</v>
      </c>
      <c r="L183" s="4006"/>
      <c r="M183" s="3439" t="s">
        <v>12</v>
      </c>
      <c r="N183" s="3376" t="s">
        <v>13</v>
      </c>
    </row>
    <row r="184" spans="1:14" ht="31.5" customHeight="1">
      <c r="A184" s="973"/>
      <c r="B184" s="4005"/>
      <c r="C184" s="4005"/>
      <c r="D184" s="4005"/>
      <c r="E184" s="4005"/>
      <c r="F184" s="4005"/>
      <c r="G184" s="29" t="s">
        <v>28</v>
      </c>
      <c r="H184" s="29" t="s">
        <v>15</v>
      </c>
      <c r="I184" s="29" t="s">
        <v>28</v>
      </c>
      <c r="J184" s="29" t="s">
        <v>15</v>
      </c>
      <c r="K184" s="29" t="s">
        <v>28</v>
      </c>
      <c r="L184" s="29" t="s">
        <v>15</v>
      </c>
      <c r="M184" s="4005"/>
      <c r="N184" s="4005"/>
    </row>
    <row r="185" spans="1:14" ht="17.25" customHeight="1">
      <c r="A185" s="1172">
        <v>1</v>
      </c>
      <c r="B185" s="1173">
        <v>2</v>
      </c>
      <c r="C185" s="1174">
        <v>3</v>
      </c>
      <c r="D185" s="1175">
        <v>4</v>
      </c>
      <c r="E185" s="1176">
        <v>5</v>
      </c>
      <c r="F185" s="1176">
        <v>6</v>
      </c>
      <c r="G185" s="1174">
        <v>7</v>
      </c>
      <c r="H185" s="1174">
        <v>8</v>
      </c>
      <c r="I185" s="1174">
        <v>9</v>
      </c>
      <c r="J185" s="1174">
        <v>10</v>
      </c>
      <c r="K185" s="1177">
        <v>11</v>
      </c>
      <c r="L185" s="1177">
        <v>12</v>
      </c>
      <c r="M185" s="1177">
        <v>13</v>
      </c>
      <c r="N185" s="1178">
        <v>14</v>
      </c>
    </row>
    <row r="186" spans="1:14" ht="66" customHeight="1">
      <c r="A186" s="1183">
        <v>1</v>
      </c>
      <c r="B186" s="1184" t="s">
        <v>869</v>
      </c>
      <c r="C186" s="6" t="s">
        <v>119</v>
      </c>
      <c r="D186" s="22">
        <v>198.12</v>
      </c>
      <c r="E186" s="4" t="s">
        <v>870</v>
      </c>
      <c r="F186" s="4" t="s">
        <v>871</v>
      </c>
      <c r="G186" s="1191">
        <v>0.28000000000000003</v>
      </c>
      <c r="H186" s="22">
        <v>23.79</v>
      </c>
      <c r="I186" s="1191">
        <v>0.02</v>
      </c>
      <c r="J186" s="1194">
        <v>23.19</v>
      </c>
      <c r="K186" s="1191">
        <f>G186+I186</f>
        <v>0.30000000000000004</v>
      </c>
      <c r="L186" s="1194">
        <f>H186+J186</f>
        <v>46.980000000000004</v>
      </c>
      <c r="M186" s="4" t="s">
        <v>120</v>
      </c>
      <c r="N186" s="4" t="s">
        <v>66</v>
      </c>
    </row>
    <row r="187" spans="1:14" ht="23.25" customHeight="1">
      <c r="A187" s="4007" t="str">
        <f>A29</f>
        <v>MONTHLY PROGRESS REPORT FOR THE MONTH OF JUNE 2026</v>
      </c>
      <c r="B187" s="4008"/>
      <c r="C187" s="4008"/>
      <c r="D187" s="4008"/>
      <c r="E187" s="4008"/>
      <c r="F187" s="4008"/>
      <c r="G187" s="4008"/>
      <c r="H187" s="4008"/>
      <c r="I187" s="4008"/>
      <c r="J187" s="4008"/>
      <c r="K187" s="4008"/>
      <c r="L187" s="4008"/>
      <c r="M187" s="4008"/>
      <c r="N187" s="4008"/>
    </row>
    <row r="188" spans="1:14" ht="22.5" customHeight="1">
      <c r="A188" s="797" t="s">
        <v>382</v>
      </c>
      <c r="B188" s="797"/>
      <c r="C188" s="797" t="s">
        <v>383</v>
      </c>
      <c r="D188" s="797"/>
      <c r="E188" s="797"/>
      <c r="F188" s="797"/>
      <c r="G188" s="94"/>
      <c r="H188" s="94"/>
      <c r="I188" s="94"/>
      <c r="J188" s="94"/>
      <c r="K188" s="94"/>
      <c r="L188" s="94"/>
      <c r="M188" s="94"/>
      <c r="N188" s="94"/>
    </row>
    <row r="189" spans="1:14" ht="31.5" customHeight="1">
      <c r="A189" s="1170" t="s">
        <v>384</v>
      </c>
      <c r="B189" s="1170"/>
      <c r="C189" s="4009" t="s">
        <v>137</v>
      </c>
      <c r="D189" s="4010"/>
      <c r="E189" s="1170"/>
      <c r="F189" s="1170"/>
      <c r="G189" s="1170"/>
      <c r="H189" s="1170"/>
      <c r="I189" s="1170"/>
      <c r="J189" s="1170"/>
      <c r="K189" s="1170"/>
      <c r="L189" s="1170"/>
      <c r="M189" s="1170"/>
      <c r="N189" s="1170"/>
    </row>
    <row r="190" spans="1:14" ht="60" customHeight="1">
      <c r="A190" s="972" t="s">
        <v>385</v>
      </c>
      <c r="B190" s="3439" t="s">
        <v>4</v>
      </c>
      <c r="C190" s="3439" t="s">
        <v>5</v>
      </c>
      <c r="D190" s="3376" t="s">
        <v>386</v>
      </c>
      <c r="E190" s="3376" t="s">
        <v>7</v>
      </c>
      <c r="F190" s="3376" t="s">
        <v>113</v>
      </c>
      <c r="G190" s="3376" t="s">
        <v>114</v>
      </c>
      <c r="H190" s="4006"/>
      <c r="I190" s="3376" t="s">
        <v>10</v>
      </c>
      <c r="J190" s="4006"/>
      <c r="K190" s="3376" t="s">
        <v>115</v>
      </c>
      <c r="L190" s="4006"/>
      <c r="M190" s="3439" t="s">
        <v>12</v>
      </c>
      <c r="N190" s="3376" t="s">
        <v>13</v>
      </c>
    </row>
    <row r="191" spans="1:14" ht="31.5" customHeight="1">
      <c r="A191" s="973"/>
      <c r="B191" s="4005"/>
      <c r="C191" s="4005"/>
      <c r="D191" s="4005"/>
      <c r="E191" s="4005"/>
      <c r="F191" s="4005"/>
      <c r="G191" s="29" t="s">
        <v>28</v>
      </c>
      <c r="H191" s="29" t="s">
        <v>15</v>
      </c>
      <c r="I191" s="29" t="s">
        <v>28</v>
      </c>
      <c r="J191" s="29" t="s">
        <v>15</v>
      </c>
      <c r="K191" s="29" t="s">
        <v>28</v>
      </c>
      <c r="L191" s="29" t="s">
        <v>15</v>
      </c>
      <c r="M191" s="4005"/>
      <c r="N191" s="4005"/>
    </row>
    <row r="192" spans="1:14" ht="17.25" customHeight="1">
      <c r="A192" s="1172">
        <v>1</v>
      </c>
      <c r="B192" s="1173">
        <v>2</v>
      </c>
      <c r="C192" s="1174">
        <v>3</v>
      </c>
      <c r="D192" s="1175">
        <v>4</v>
      </c>
      <c r="E192" s="1176">
        <v>5</v>
      </c>
      <c r="F192" s="1176">
        <v>6</v>
      </c>
      <c r="G192" s="1174">
        <v>7</v>
      </c>
      <c r="H192" s="1174">
        <v>8</v>
      </c>
      <c r="I192" s="1174">
        <v>9</v>
      </c>
      <c r="J192" s="1174">
        <v>10</v>
      </c>
      <c r="K192" s="1177">
        <v>11</v>
      </c>
      <c r="L192" s="1177">
        <v>12</v>
      </c>
      <c r="M192" s="1177">
        <v>13</v>
      </c>
      <c r="N192" s="1178">
        <v>14</v>
      </c>
    </row>
    <row r="193" spans="1:14" ht="66" customHeight="1">
      <c r="A193" s="1183">
        <v>1</v>
      </c>
      <c r="B193" s="1184" t="s">
        <v>872</v>
      </c>
      <c r="C193" s="6" t="s">
        <v>119</v>
      </c>
      <c r="D193" s="22">
        <v>211.19</v>
      </c>
      <c r="E193" s="4" t="s">
        <v>870</v>
      </c>
      <c r="F193" s="4" t="s">
        <v>2534</v>
      </c>
      <c r="G193" s="1191">
        <v>0.17</v>
      </c>
      <c r="H193" s="22">
        <v>0</v>
      </c>
      <c r="I193" s="1191">
        <v>0.02</v>
      </c>
      <c r="J193" s="1194">
        <v>0</v>
      </c>
      <c r="K193" s="1191">
        <f>G193+I193</f>
        <v>0.19</v>
      </c>
      <c r="L193" s="1194">
        <f>H193+J193</f>
        <v>0</v>
      </c>
      <c r="M193" s="4" t="s">
        <v>120</v>
      </c>
      <c r="N193" s="4" t="s">
        <v>347</v>
      </c>
    </row>
    <row r="194" spans="1:14" ht="23.25" customHeight="1">
      <c r="A194" s="4007" t="str">
        <f>A36</f>
        <v>MONTHLY PROGRESS REPORT FOR THE MONTH OF JUNE 2026</v>
      </c>
      <c r="B194" s="4008"/>
      <c r="C194" s="4008"/>
      <c r="D194" s="4008"/>
      <c r="E194" s="4008"/>
      <c r="F194" s="4008"/>
      <c r="G194" s="4008"/>
      <c r="H194" s="4008"/>
      <c r="I194" s="4008"/>
      <c r="J194" s="4008"/>
      <c r="K194" s="4008"/>
      <c r="L194" s="4008"/>
      <c r="M194" s="4008"/>
      <c r="N194" s="4008"/>
    </row>
    <row r="195" spans="1:14" ht="22.5" customHeight="1">
      <c r="A195" s="797" t="s">
        <v>382</v>
      </c>
      <c r="B195" s="797"/>
      <c r="C195" s="797" t="s">
        <v>383</v>
      </c>
      <c r="D195" s="797"/>
      <c r="E195" s="797"/>
      <c r="F195" s="797"/>
      <c r="G195" s="94"/>
      <c r="H195" s="94"/>
      <c r="I195" s="94"/>
      <c r="J195" s="94"/>
      <c r="K195" s="94"/>
      <c r="L195" s="94"/>
      <c r="M195" s="94"/>
      <c r="N195" s="94"/>
    </row>
    <row r="196" spans="1:14" ht="31.5" customHeight="1">
      <c r="A196" s="1170" t="s">
        <v>384</v>
      </c>
      <c r="B196" s="1170"/>
      <c r="C196" s="4009" t="s">
        <v>137</v>
      </c>
      <c r="D196" s="4010"/>
      <c r="E196" s="1170"/>
      <c r="F196" s="1170"/>
      <c r="G196" s="1170"/>
      <c r="H196" s="1170"/>
      <c r="I196" s="1170"/>
      <c r="J196" s="1170"/>
      <c r="K196" s="1170"/>
      <c r="L196" s="1170"/>
      <c r="M196" s="1170"/>
      <c r="N196" s="1170"/>
    </row>
    <row r="197" spans="1:14" ht="60" customHeight="1">
      <c r="A197" s="972" t="s">
        <v>385</v>
      </c>
      <c r="B197" s="3439" t="s">
        <v>4</v>
      </c>
      <c r="C197" s="3439" t="s">
        <v>5</v>
      </c>
      <c r="D197" s="3376" t="s">
        <v>386</v>
      </c>
      <c r="E197" s="3376" t="s">
        <v>7</v>
      </c>
      <c r="F197" s="3376" t="s">
        <v>113</v>
      </c>
      <c r="G197" s="3376" t="s">
        <v>114</v>
      </c>
      <c r="H197" s="4006"/>
      <c r="I197" s="3376" t="s">
        <v>10</v>
      </c>
      <c r="J197" s="4006"/>
      <c r="K197" s="3376" t="s">
        <v>115</v>
      </c>
      <c r="L197" s="4006"/>
      <c r="M197" s="3439" t="s">
        <v>12</v>
      </c>
      <c r="N197" s="3376" t="s">
        <v>13</v>
      </c>
    </row>
    <row r="198" spans="1:14" ht="31.5" customHeight="1">
      <c r="A198" s="973"/>
      <c r="B198" s="4005"/>
      <c r="C198" s="4005"/>
      <c r="D198" s="4005"/>
      <c r="E198" s="4005"/>
      <c r="F198" s="4005"/>
      <c r="G198" s="29" t="s">
        <v>28</v>
      </c>
      <c r="H198" s="29" t="s">
        <v>15</v>
      </c>
      <c r="I198" s="29" t="s">
        <v>28</v>
      </c>
      <c r="J198" s="29" t="s">
        <v>15</v>
      </c>
      <c r="K198" s="29" t="s">
        <v>28</v>
      </c>
      <c r="L198" s="29" t="s">
        <v>15</v>
      </c>
      <c r="M198" s="4005"/>
      <c r="N198" s="4005"/>
    </row>
    <row r="199" spans="1:14" ht="17.25" customHeight="1">
      <c r="A199" s="1172">
        <v>1</v>
      </c>
      <c r="B199" s="1173">
        <v>2</v>
      </c>
      <c r="C199" s="1174">
        <v>3</v>
      </c>
      <c r="D199" s="1175">
        <v>4</v>
      </c>
      <c r="E199" s="1176">
        <v>5</v>
      </c>
      <c r="F199" s="1176">
        <v>6</v>
      </c>
      <c r="G199" s="1174">
        <v>7</v>
      </c>
      <c r="H199" s="1174">
        <v>8</v>
      </c>
      <c r="I199" s="1174">
        <v>9</v>
      </c>
      <c r="J199" s="1174">
        <v>10</v>
      </c>
      <c r="K199" s="1177">
        <v>11</v>
      </c>
      <c r="L199" s="1177">
        <v>12</v>
      </c>
      <c r="M199" s="1177">
        <v>13</v>
      </c>
      <c r="N199" s="1178">
        <v>14</v>
      </c>
    </row>
    <row r="200" spans="1:14" ht="66" customHeight="1">
      <c r="A200" s="1183">
        <v>1</v>
      </c>
      <c r="B200" s="1184" t="s">
        <v>873</v>
      </c>
      <c r="C200" s="6" t="s">
        <v>119</v>
      </c>
      <c r="D200" s="22">
        <v>468</v>
      </c>
      <c r="E200" s="4" t="s">
        <v>874</v>
      </c>
      <c r="F200" s="4" t="s">
        <v>2535</v>
      </c>
      <c r="G200" s="1191">
        <v>0.75</v>
      </c>
      <c r="H200" s="22">
        <v>234.89</v>
      </c>
      <c r="I200" s="1191">
        <v>0.05</v>
      </c>
      <c r="J200" s="1194">
        <v>0</v>
      </c>
      <c r="K200" s="1191">
        <f>G200+I200</f>
        <v>0.8</v>
      </c>
      <c r="L200" s="1194">
        <f>H200+J200</f>
        <v>234.89</v>
      </c>
      <c r="M200" s="4" t="s">
        <v>120</v>
      </c>
      <c r="N200" s="4" t="s">
        <v>66</v>
      </c>
    </row>
    <row r="201" spans="1:14" ht="23.25" customHeight="1">
      <c r="A201" s="4007" t="str">
        <f>A43</f>
        <v>MONTHLY PROGRESS REPORT FOR THE MONTH OF JUNE 2026</v>
      </c>
      <c r="B201" s="4008"/>
      <c r="C201" s="4008"/>
      <c r="D201" s="4008"/>
      <c r="E201" s="4008"/>
      <c r="F201" s="4008"/>
      <c r="G201" s="4008"/>
      <c r="H201" s="4008"/>
      <c r="I201" s="4008"/>
      <c r="J201" s="4008"/>
      <c r="K201" s="4008"/>
      <c r="L201" s="4008"/>
      <c r="M201" s="4008"/>
      <c r="N201" s="4008"/>
    </row>
    <row r="202" spans="1:14" ht="22.5" customHeight="1">
      <c r="A202" s="797" t="s">
        <v>382</v>
      </c>
      <c r="B202" s="797"/>
      <c r="C202" s="797" t="s">
        <v>383</v>
      </c>
      <c r="D202" s="797"/>
      <c r="E202" s="797"/>
      <c r="F202" s="797"/>
      <c r="G202" s="94"/>
      <c r="H202" s="94"/>
      <c r="I202" s="94"/>
      <c r="J202" s="94"/>
      <c r="K202" s="94"/>
      <c r="L202" s="94"/>
      <c r="M202" s="94"/>
      <c r="N202" s="94"/>
    </row>
    <row r="203" spans="1:14" ht="31.5" customHeight="1">
      <c r="A203" s="1170" t="s">
        <v>384</v>
      </c>
      <c r="B203" s="1170"/>
      <c r="C203" s="4009" t="s">
        <v>137</v>
      </c>
      <c r="D203" s="4010"/>
      <c r="E203" s="1170"/>
      <c r="F203" s="1170"/>
      <c r="G203" s="1170"/>
      <c r="H203" s="1170"/>
      <c r="I203" s="1170"/>
      <c r="J203" s="1170"/>
      <c r="K203" s="1170"/>
      <c r="L203" s="1170"/>
      <c r="M203" s="1170"/>
      <c r="N203" s="1170"/>
    </row>
    <row r="204" spans="1:14" ht="60" customHeight="1">
      <c r="A204" s="972" t="s">
        <v>385</v>
      </c>
      <c r="B204" s="3439" t="s">
        <v>4</v>
      </c>
      <c r="C204" s="3439" t="s">
        <v>5</v>
      </c>
      <c r="D204" s="3376" t="s">
        <v>386</v>
      </c>
      <c r="E204" s="3376" t="s">
        <v>7</v>
      </c>
      <c r="F204" s="3376" t="s">
        <v>113</v>
      </c>
      <c r="G204" s="3376" t="s">
        <v>114</v>
      </c>
      <c r="H204" s="4006"/>
      <c r="I204" s="3376" t="s">
        <v>10</v>
      </c>
      <c r="J204" s="4006"/>
      <c r="K204" s="3376" t="s">
        <v>115</v>
      </c>
      <c r="L204" s="4006"/>
      <c r="M204" s="3439" t="s">
        <v>12</v>
      </c>
      <c r="N204" s="3376" t="s">
        <v>13</v>
      </c>
    </row>
    <row r="205" spans="1:14" ht="31.5" customHeight="1">
      <c r="A205" s="973"/>
      <c r="B205" s="4005"/>
      <c r="C205" s="4005"/>
      <c r="D205" s="4005"/>
      <c r="E205" s="4005"/>
      <c r="F205" s="4005"/>
      <c r="G205" s="29" t="s">
        <v>28</v>
      </c>
      <c r="H205" s="29" t="s">
        <v>15</v>
      </c>
      <c r="I205" s="29" t="s">
        <v>28</v>
      </c>
      <c r="J205" s="29" t="s">
        <v>15</v>
      </c>
      <c r="K205" s="29" t="s">
        <v>28</v>
      </c>
      <c r="L205" s="29" t="s">
        <v>15</v>
      </c>
      <c r="M205" s="4005"/>
      <c r="N205" s="4005"/>
    </row>
    <row r="206" spans="1:14" ht="17.25" customHeight="1">
      <c r="A206" s="1172">
        <v>1</v>
      </c>
      <c r="B206" s="1173">
        <v>2</v>
      </c>
      <c r="C206" s="1174">
        <v>3</v>
      </c>
      <c r="D206" s="1175">
        <v>4</v>
      </c>
      <c r="E206" s="1176">
        <v>5</v>
      </c>
      <c r="F206" s="1176">
        <v>6</v>
      </c>
      <c r="G206" s="1174">
        <v>7</v>
      </c>
      <c r="H206" s="1174">
        <v>8</v>
      </c>
      <c r="I206" s="1174">
        <v>9</v>
      </c>
      <c r="J206" s="1174">
        <v>10</v>
      </c>
      <c r="K206" s="1177">
        <v>11</v>
      </c>
      <c r="L206" s="1177">
        <v>12</v>
      </c>
      <c r="M206" s="1177">
        <v>13</v>
      </c>
      <c r="N206" s="1178">
        <v>14</v>
      </c>
    </row>
    <row r="207" spans="1:14" ht="66" customHeight="1">
      <c r="A207" s="1183">
        <v>1</v>
      </c>
      <c r="B207" s="1184" t="s">
        <v>875</v>
      </c>
      <c r="C207" s="6" t="s">
        <v>119</v>
      </c>
      <c r="D207" s="22">
        <v>189.29</v>
      </c>
      <c r="E207" s="4" t="s">
        <v>866</v>
      </c>
      <c r="F207" s="4" t="s">
        <v>867</v>
      </c>
      <c r="G207" s="1191">
        <v>0.94</v>
      </c>
      <c r="H207" s="22">
        <v>134.53</v>
      </c>
      <c r="I207" s="1191">
        <v>0.01</v>
      </c>
      <c r="J207" s="1194">
        <v>0</v>
      </c>
      <c r="K207" s="1191">
        <f>G207+I207</f>
        <v>0.95</v>
      </c>
      <c r="L207" s="1194">
        <f>H207+J207</f>
        <v>134.53</v>
      </c>
      <c r="M207" s="4" t="s">
        <v>120</v>
      </c>
      <c r="N207" s="4" t="s">
        <v>66</v>
      </c>
    </row>
    <row r="208" spans="1:14" ht="23.25" customHeight="1">
      <c r="A208" s="4007" t="str">
        <f>A50</f>
        <v>MONTHLY PROGRESS REPORT FOR THE MONTH OF JUNE 2026</v>
      </c>
      <c r="B208" s="4008"/>
      <c r="C208" s="4008"/>
      <c r="D208" s="4008"/>
      <c r="E208" s="4008"/>
      <c r="F208" s="4008"/>
      <c r="G208" s="4008"/>
      <c r="H208" s="4008"/>
      <c r="I208" s="4008"/>
      <c r="J208" s="4008"/>
      <c r="K208" s="4008"/>
      <c r="L208" s="4008"/>
      <c r="M208" s="4008"/>
      <c r="N208" s="4008"/>
    </row>
    <row r="209" spans="1:14" ht="22.5" customHeight="1">
      <c r="A209" s="797" t="s">
        <v>382</v>
      </c>
      <c r="B209" s="797"/>
      <c r="C209" s="797" t="s">
        <v>383</v>
      </c>
      <c r="D209" s="797"/>
      <c r="E209" s="797"/>
      <c r="F209" s="797"/>
      <c r="G209" s="94"/>
      <c r="H209" s="94"/>
      <c r="I209" s="94"/>
      <c r="J209" s="94"/>
      <c r="K209" s="94"/>
      <c r="L209" s="94"/>
      <c r="M209" s="94"/>
      <c r="N209" s="94"/>
    </row>
    <row r="210" spans="1:14" ht="31.5" customHeight="1">
      <c r="A210" s="1170" t="s">
        <v>384</v>
      </c>
      <c r="B210" s="1170"/>
      <c r="C210" s="4009" t="s">
        <v>137</v>
      </c>
      <c r="D210" s="4010"/>
      <c r="E210" s="1170"/>
      <c r="F210" s="1170"/>
      <c r="G210" s="1170"/>
      <c r="H210" s="1170"/>
      <c r="I210" s="1170"/>
      <c r="J210" s="1170"/>
      <c r="K210" s="1170"/>
      <c r="L210" s="1170"/>
      <c r="M210" s="1170"/>
      <c r="N210" s="1170"/>
    </row>
    <row r="211" spans="1:14" ht="60" customHeight="1">
      <c r="A211" s="972" t="s">
        <v>385</v>
      </c>
      <c r="B211" s="3439" t="s">
        <v>4</v>
      </c>
      <c r="C211" s="3439" t="s">
        <v>5</v>
      </c>
      <c r="D211" s="3376" t="s">
        <v>386</v>
      </c>
      <c r="E211" s="3376" t="s">
        <v>7</v>
      </c>
      <c r="F211" s="3376" t="s">
        <v>113</v>
      </c>
      <c r="G211" s="3376" t="s">
        <v>114</v>
      </c>
      <c r="H211" s="4006"/>
      <c r="I211" s="3376" t="s">
        <v>10</v>
      </c>
      <c r="J211" s="4006"/>
      <c r="K211" s="3376" t="s">
        <v>115</v>
      </c>
      <c r="L211" s="4006"/>
      <c r="M211" s="3439" t="s">
        <v>12</v>
      </c>
      <c r="N211" s="3376" t="s">
        <v>13</v>
      </c>
    </row>
    <row r="212" spans="1:14" ht="31.5" customHeight="1">
      <c r="A212" s="973"/>
      <c r="B212" s="4005"/>
      <c r="C212" s="4005"/>
      <c r="D212" s="4005"/>
      <c r="E212" s="4005"/>
      <c r="F212" s="4005"/>
      <c r="G212" s="29" t="s">
        <v>28</v>
      </c>
      <c r="H212" s="29" t="s">
        <v>15</v>
      </c>
      <c r="I212" s="29" t="s">
        <v>28</v>
      </c>
      <c r="J212" s="29" t="s">
        <v>15</v>
      </c>
      <c r="K212" s="29" t="s">
        <v>28</v>
      </c>
      <c r="L212" s="29" t="s">
        <v>15</v>
      </c>
      <c r="M212" s="4005"/>
      <c r="N212" s="4005"/>
    </row>
    <row r="213" spans="1:14" ht="17.25" customHeight="1">
      <c r="A213" s="1172">
        <v>1</v>
      </c>
      <c r="B213" s="1173">
        <v>2</v>
      </c>
      <c r="C213" s="1174">
        <v>3</v>
      </c>
      <c r="D213" s="1175">
        <v>4</v>
      </c>
      <c r="E213" s="1176">
        <v>5</v>
      </c>
      <c r="F213" s="1176">
        <v>6</v>
      </c>
      <c r="G213" s="1174">
        <v>7</v>
      </c>
      <c r="H213" s="1174">
        <v>8</v>
      </c>
      <c r="I213" s="1174">
        <v>9</v>
      </c>
      <c r="J213" s="1174">
        <v>10</v>
      </c>
      <c r="K213" s="1177">
        <v>11</v>
      </c>
      <c r="L213" s="1177">
        <v>12</v>
      </c>
      <c r="M213" s="1177">
        <v>13</v>
      </c>
      <c r="N213" s="1178">
        <v>14</v>
      </c>
    </row>
    <row r="214" spans="1:14" ht="66" customHeight="1">
      <c r="A214" s="1183">
        <v>1</v>
      </c>
      <c r="B214" s="1184" t="s">
        <v>1003</v>
      </c>
      <c r="C214" s="6" t="s">
        <v>119</v>
      </c>
      <c r="D214" s="22">
        <v>200</v>
      </c>
      <c r="E214" s="4" t="s">
        <v>876</v>
      </c>
      <c r="F214" s="4" t="s">
        <v>877</v>
      </c>
      <c r="G214" s="1191">
        <v>0.5</v>
      </c>
      <c r="H214" s="22">
        <v>81.67</v>
      </c>
      <c r="I214" s="1191">
        <v>0.04</v>
      </c>
      <c r="J214" s="1194">
        <v>0</v>
      </c>
      <c r="K214" s="1191">
        <f>G214+I214</f>
        <v>0.54</v>
      </c>
      <c r="L214" s="1194">
        <f>H214+J214</f>
        <v>81.67</v>
      </c>
      <c r="M214" s="4" t="s">
        <v>120</v>
      </c>
      <c r="N214" s="4" t="s">
        <v>66</v>
      </c>
    </row>
    <row r="215" spans="1:14" ht="23.25" customHeight="1">
      <c r="A215" s="4007" t="str">
        <f>A57</f>
        <v>MONTHLY PROGRESS REPORT FOR THE MONTH OF JUNE 2026</v>
      </c>
      <c r="B215" s="4008"/>
      <c r="C215" s="4008"/>
      <c r="D215" s="4008"/>
      <c r="E215" s="4008"/>
      <c r="F215" s="4008"/>
      <c r="G215" s="4008"/>
      <c r="H215" s="4008"/>
      <c r="I215" s="4008"/>
      <c r="J215" s="4008"/>
      <c r="K215" s="4008"/>
      <c r="L215" s="4008"/>
      <c r="M215" s="4008"/>
      <c r="N215" s="4008"/>
    </row>
    <row r="216" spans="1:14" ht="22.5" customHeight="1">
      <c r="A216" s="797" t="s">
        <v>382</v>
      </c>
      <c r="B216" s="797"/>
      <c r="C216" s="797" t="s">
        <v>383</v>
      </c>
      <c r="D216" s="797"/>
      <c r="E216" s="797"/>
      <c r="F216" s="797"/>
      <c r="G216" s="94"/>
      <c r="H216" s="94"/>
      <c r="I216" s="94"/>
      <c r="J216" s="94"/>
      <c r="K216" s="94"/>
      <c r="L216" s="94"/>
      <c r="M216" s="94"/>
      <c r="N216" s="94"/>
    </row>
    <row r="217" spans="1:14" ht="31.5" customHeight="1">
      <c r="A217" s="1170" t="s">
        <v>384</v>
      </c>
      <c r="B217" s="1170"/>
      <c r="C217" s="4009" t="s">
        <v>137</v>
      </c>
      <c r="D217" s="4010"/>
      <c r="E217" s="1170"/>
      <c r="F217" s="1170"/>
      <c r="G217" s="1170"/>
      <c r="H217" s="1170"/>
      <c r="I217" s="1170"/>
      <c r="J217" s="1170"/>
      <c r="K217" s="1170"/>
      <c r="L217" s="1170"/>
      <c r="M217" s="1170"/>
      <c r="N217" s="1170"/>
    </row>
    <row r="218" spans="1:14" ht="60" customHeight="1">
      <c r="A218" s="972" t="s">
        <v>385</v>
      </c>
      <c r="B218" s="3439" t="s">
        <v>4</v>
      </c>
      <c r="C218" s="3439" t="s">
        <v>5</v>
      </c>
      <c r="D218" s="3376" t="s">
        <v>386</v>
      </c>
      <c r="E218" s="3376" t="s">
        <v>7</v>
      </c>
      <c r="F218" s="3376" t="s">
        <v>113</v>
      </c>
      <c r="G218" s="3376" t="s">
        <v>114</v>
      </c>
      <c r="H218" s="4006"/>
      <c r="I218" s="3376" t="s">
        <v>10</v>
      </c>
      <c r="J218" s="4006"/>
      <c r="K218" s="3376" t="s">
        <v>115</v>
      </c>
      <c r="L218" s="4006"/>
      <c r="M218" s="3439" t="s">
        <v>12</v>
      </c>
      <c r="N218" s="3376" t="s">
        <v>13</v>
      </c>
    </row>
    <row r="219" spans="1:14" ht="31.5" customHeight="1">
      <c r="A219" s="973"/>
      <c r="B219" s="4005"/>
      <c r="C219" s="4005"/>
      <c r="D219" s="4005"/>
      <c r="E219" s="4005"/>
      <c r="F219" s="4005"/>
      <c r="G219" s="29" t="s">
        <v>28</v>
      </c>
      <c r="H219" s="29" t="s">
        <v>15</v>
      </c>
      <c r="I219" s="29" t="s">
        <v>28</v>
      </c>
      <c r="J219" s="29" t="s">
        <v>15</v>
      </c>
      <c r="K219" s="29" t="s">
        <v>28</v>
      </c>
      <c r="L219" s="29" t="s">
        <v>15</v>
      </c>
      <c r="M219" s="4005"/>
      <c r="N219" s="4005"/>
    </row>
    <row r="220" spans="1:14" ht="17.25" customHeight="1">
      <c r="A220" s="1172">
        <v>1</v>
      </c>
      <c r="B220" s="1173">
        <v>2</v>
      </c>
      <c r="C220" s="1174">
        <v>3</v>
      </c>
      <c r="D220" s="1175">
        <v>4</v>
      </c>
      <c r="E220" s="1176">
        <v>5</v>
      </c>
      <c r="F220" s="1176">
        <v>6</v>
      </c>
      <c r="G220" s="1174">
        <v>7</v>
      </c>
      <c r="H220" s="1174">
        <v>8</v>
      </c>
      <c r="I220" s="1174">
        <v>9</v>
      </c>
      <c r="J220" s="1174">
        <v>10</v>
      </c>
      <c r="K220" s="1177">
        <v>11</v>
      </c>
      <c r="L220" s="1177">
        <v>12</v>
      </c>
      <c r="M220" s="1177">
        <v>13</v>
      </c>
      <c r="N220" s="1178">
        <v>14</v>
      </c>
    </row>
    <row r="221" spans="1:14" ht="66" customHeight="1">
      <c r="A221" s="1183">
        <v>1</v>
      </c>
      <c r="B221" s="1184" t="s">
        <v>878</v>
      </c>
      <c r="C221" s="6" t="s">
        <v>119</v>
      </c>
      <c r="D221" s="22">
        <v>50.32</v>
      </c>
      <c r="E221" s="4" t="s">
        <v>879</v>
      </c>
      <c r="F221" s="4" t="s">
        <v>364</v>
      </c>
      <c r="G221" s="1191">
        <v>0.78</v>
      </c>
      <c r="H221" s="22">
        <v>30.33</v>
      </c>
      <c r="I221" s="1191">
        <v>0.02</v>
      </c>
      <c r="J221" s="1194">
        <v>0</v>
      </c>
      <c r="K221" s="1191">
        <f>G221+I221</f>
        <v>0.8</v>
      </c>
      <c r="L221" s="1194">
        <f>H221+J221</f>
        <v>30.33</v>
      </c>
      <c r="M221" s="4" t="s">
        <v>120</v>
      </c>
      <c r="N221" s="4" t="s">
        <v>66</v>
      </c>
    </row>
    <row r="222" spans="1:14" ht="23.25" customHeight="1">
      <c r="A222" s="4007" t="str">
        <f>A64</f>
        <v>MONTHLY PROGRESS REPORT FOR THE MONTH OF JUNE 2026</v>
      </c>
      <c r="B222" s="4008"/>
      <c r="C222" s="4008"/>
      <c r="D222" s="4008"/>
      <c r="E222" s="4008"/>
      <c r="F222" s="4008"/>
      <c r="G222" s="4008"/>
      <c r="H222" s="4008"/>
      <c r="I222" s="4008"/>
      <c r="J222" s="4008"/>
      <c r="K222" s="4008"/>
      <c r="L222" s="4008"/>
      <c r="M222" s="4008"/>
      <c r="N222" s="4008"/>
    </row>
    <row r="223" spans="1:14" ht="22.5" customHeight="1">
      <c r="A223" s="797" t="s">
        <v>382</v>
      </c>
      <c r="B223" s="797"/>
      <c r="C223" s="797" t="s">
        <v>383</v>
      </c>
      <c r="D223" s="797"/>
      <c r="E223" s="797"/>
      <c r="F223" s="797"/>
      <c r="G223" s="94"/>
      <c r="H223" s="94"/>
      <c r="I223" s="94"/>
      <c r="J223" s="94"/>
      <c r="K223" s="94"/>
      <c r="L223" s="94"/>
      <c r="M223" s="94"/>
      <c r="N223" s="94"/>
    </row>
    <row r="224" spans="1:14" ht="31.5" customHeight="1">
      <c r="A224" s="1170" t="s">
        <v>384</v>
      </c>
      <c r="B224" s="1170"/>
      <c r="C224" s="4009" t="s">
        <v>137</v>
      </c>
      <c r="D224" s="4010"/>
      <c r="E224" s="1170"/>
      <c r="F224" s="1170"/>
      <c r="G224" s="1170"/>
      <c r="H224" s="1170"/>
      <c r="I224" s="1170"/>
      <c r="J224" s="1170"/>
      <c r="K224" s="1170"/>
      <c r="L224" s="1170"/>
      <c r="M224" s="1170"/>
      <c r="N224" s="1170"/>
    </row>
    <row r="225" spans="1:14" ht="60" customHeight="1">
      <c r="A225" s="972" t="s">
        <v>385</v>
      </c>
      <c r="B225" s="3439" t="s">
        <v>4</v>
      </c>
      <c r="C225" s="3439" t="s">
        <v>5</v>
      </c>
      <c r="D225" s="3376" t="s">
        <v>386</v>
      </c>
      <c r="E225" s="3376" t="s">
        <v>7</v>
      </c>
      <c r="F225" s="3376" t="s">
        <v>113</v>
      </c>
      <c r="G225" s="3376" t="s">
        <v>114</v>
      </c>
      <c r="H225" s="4006"/>
      <c r="I225" s="3376" t="s">
        <v>10</v>
      </c>
      <c r="J225" s="4006"/>
      <c r="K225" s="3376" t="s">
        <v>115</v>
      </c>
      <c r="L225" s="4006"/>
      <c r="M225" s="3439" t="s">
        <v>12</v>
      </c>
      <c r="N225" s="3376" t="s">
        <v>13</v>
      </c>
    </row>
    <row r="226" spans="1:14" ht="31.5" customHeight="1">
      <c r="A226" s="973"/>
      <c r="B226" s="4005"/>
      <c r="C226" s="4005"/>
      <c r="D226" s="4005"/>
      <c r="E226" s="4005"/>
      <c r="F226" s="4005"/>
      <c r="G226" s="29" t="s">
        <v>28</v>
      </c>
      <c r="H226" s="29" t="s">
        <v>15</v>
      </c>
      <c r="I226" s="29" t="s">
        <v>28</v>
      </c>
      <c r="J226" s="29" t="s">
        <v>15</v>
      </c>
      <c r="K226" s="29" t="s">
        <v>28</v>
      </c>
      <c r="L226" s="29" t="s">
        <v>15</v>
      </c>
      <c r="M226" s="4005"/>
      <c r="N226" s="4005"/>
    </row>
    <row r="227" spans="1:14" ht="17.25" customHeight="1">
      <c r="A227" s="1172">
        <v>1</v>
      </c>
      <c r="B227" s="1173">
        <v>2</v>
      </c>
      <c r="C227" s="1174">
        <v>3</v>
      </c>
      <c r="D227" s="1175">
        <v>4</v>
      </c>
      <c r="E227" s="1176">
        <v>5</v>
      </c>
      <c r="F227" s="1176">
        <v>6</v>
      </c>
      <c r="G227" s="1174">
        <v>7</v>
      </c>
      <c r="H227" s="1174">
        <v>8</v>
      </c>
      <c r="I227" s="1174">
        <v>9</v>
      </c>
      <c r="J227" s="1174">
        <v>10</v>
      </c>
      <c r="K227" s="1177">
        <v>11</v>
      </c>
      <c r="L227" s="1177">
        <v>12</v>
      </c>
      <c r="M227" s="1177">
        <v>13</v>
      </c>
      <c r="N227" s="1178">
        <v>14</v>
      </c>
    </row>
    <row r="228" spans="1:14" ht="66" customHeight="1">
      <c r="A228" s="1183">
        <v>1</v>
      </c>
      <c r="B228" s="1184" t="s">
        <v>880</v>
      </c>
      <c r="C228" s="6" t="s">
        <v>119</v>
      </c>
      <c r="D228" s="22">
        <v>25.12</v>
      </c>
      <c r="E228" s="4" t="s">
        <v>881</v>
      </c>
      <c r="F228" s="4" t="s">
        <v>882</v>
      </c>
      <c r="G228" s="1191">
        <v>1</v>
      </c>
      <c r="H228" s="22">
        <v>24.15</v>
      </c>
      <c r="I228" s="1191">
        <v>0</v>
      </c>
      <c r="J228" s="1194">
        <v>0</v>
      </c>
      <c r="K228" s="1191">
        <f>G228+I228</f>
        <v>1</v>
      </c>
      <c r="L228" s="1194">
        <f>H228+J228</f>
        <v>24.15</v>
      </c>
      <c r="M228" s="4" t="s">
        <v>131</v>
      </c>
      <c r="N228" s="4" t="s">
        <v>66</v>
      </c>
    </row>
    <row r="229" spans="1:14" ht="23.25" customHeight="1">
      <c r="A229" s="4007" t="str">
        <f>A71</f>
        <v>MONTHLY PROGRESS REPORT FOR THE MONTH OF JUNE 2026</v>
      </c>
      <c r="B229" s="4008"/>
      <c r="C229" s="4008"/>
      <c r="D229" s="4008"/>
      <c r="E229" s="4008"/>
      <c r="F229" s="4008"/>
      <c r="G229" s="4008"/>
      <c r="H229" s="4008"/>
      <c r="I229" s="4008"/>
      <c r="J229" s="4008"/>
      <c r="K229" s="4008"/>
      <c r="L229" s="4008"/>
      <c r="M229" s="4008"/>
      <c r="N229" s="4008"/>
    </row>
    <row r="230" spans="1:14" ht="22.5" customHeight="1">
      <c r="A230" s="797" t="s">
        <v>382</v>
      </c>
      <c r="B230" s="797"/>
      <c r="C230" s="797" t="s">
        <v>383</v>
      </c>
      <c r="D230" s="797"/>
      <c r="E230" s="797"/>
      <c r="F230" s="797"/>
      <c r="G230" s="94"/>
      <c r="H230" s="94"/>
      <c r="I230" s="94"/>
      <c r="J230" s="94"/>
      <c r="K230" s="94"/>
      <c r="L230" s="94"/>
      <c r="M230" s="94"/>
      <c r="N230" s="94"/>
    </row>
    <row r="231" spans="1:14" ht="31.5" customHeight="1">
      <c r="A231" s="1170" t="s">
        <v>384</v>
      </c>
      <c r="B231" s="1170"/>
      <c r="C231" s="4009" t="s">
        <v>137</v>
      </c>
      <c r="D231" s="4010"/>
      <c r="E231" s="1170"/>
      <c r="F231" s="1170"/>
      <c r="G231" s="1170"/>
      <c r="H231" s="1170"/>
      <c r="I231" s="1170"/>
      <c r="J231" s="1170"/>
      <c r="K231" s="1170"/>
      <c r="L231" s="1170"/>
      <c r="M231" s="1170"/>
      <c r="N231" s="1170"/>
    </row>
    <row r="232" spans="1:14" ht="60" customHeight="1">
      <c r="A232" s="972" t="s">
        <v>385</v>
      </c>
      <c r="B232" s="3439" t="s">
        <v>4</v>
      </c>
      <c r="C232" s="3439" t="s">
        <v>5</v>
      </c>
      <c r="D232" s="3376" t="s">
        <v>386</v>
      </c>
      <c r="E232" s="3376" t="s">
        <v>7</v>
      </c>
      <c r="F232" s="3376" t="s">
        <v>113</v>
      </c>
      <c r="G232" s="3376" t="s">
        <v>114</v>
      </c>
      <c r="H232" s="4006"/>
      <c r="I232" s="3376" t="s">
        <v>10</v>
      </c>
      <c r="J232" s="4006"/>
      <c r="K232" s="3376" t="s">
        <v>115</v>
      </c>
      <c r="L232" s="4006"/>
      <c r="M232" s="3439" t="s">
        <v>12</v>
      </c>
      <c r="N232" s="3376" t="s">
        <v>13</v>
      </c>
    </row>
    <row r="233" spans="1:14" ht="31.5" customHeight="1">
      <c r="A233" s="973"/>
      <c r="B233" s="4005"/>
      <c r="C233" s="4005"/>
      <c r="D233" s="4005"/>
      <c r="E233" s="4005"/>
      <c r="F233" s="4005"/>
      <c r="G233" s="29" t="s">
        <v>28</v>
      </c>
      <c r="H233" s="29" t="s">
        <v>15</v>
      </c>
      <c r="I233" s="29" t="s">
        <v>28</v>
      </c>
      <c r="J233" s="29" t="s">
        <v>15</v>
      </c>
      <c r="K233" s="29" t="s">
        <v>28</v>
      </c>
      <c r="L233" s="29" t="s">
        <v>15</v>
      </c>
      <c r="M233" s="4005"/>
      <c r="N233" s="4005"/>
    </row>
    <row r="234" spans="1:14" ht="17.25" customHeight="1">
      <c r="A234" s="1172">
        <v>1</v>
      </c>
      <c r="B234" s="1173">
        <v>2</v>
      </c>
      <c r="C234" s="1174">
        <v>3</v>
      </c>
      <c r="D234" s="1175">
        <v>4</v>
      </c>
      <c r="E234" s="1176">
        <v>5</v>
      </c>
      <c r="F234" s="1176">
        <v>6</v>
      </c>
      <c r="G234" s="1174">
        <v>7</v>
      </c>
      <c r="H234" s="1174">
        <v>8</v>
      </c>
      <c r="I234" s="1174">
        <v>9</v>
      </c>
      <c r="J234" s="1174">
        <v>10</v>
      </c>
      <c r="K234" s="1177">
        <v>11</v>
      </c>
      <c r="L234" s="1177">
        <v>12</v>
      </c>
      <c r="M234" s="1177">
        <v>13</v>
      </c>
      <c r="N234" s="1178">
        <v>14</v>
      </c>
    </row>
    <row r="235" spans="1:14" ht="66" customHeight="1">
      <c r="A235" s="1183">
        <v>1</v>
      </c>
      <c r="B235" s="1184" t="s">
        <v>883</v>
      </c>
      <c r="C235" s="6" t="s">
        <v>119</v>
      </c>
      <c r="D235" s="22">
        <v>21.7</v>
      </c>
      <c r="E235" s="4" t="s">
        <v>879</v>
      </c>
      <c r="F235" s="4" t="s">
        <v>364</v>
      </c>
      <c r="G235" s="1191">
        <v>1</v>
      </c>
      <c r="H235" s="22">
        <v>10.8</v>
      </c>
      <c r="I235" s="1191">
        <v>0</v>
      </c>
      <c r="J235" s="1194">
        <v>0</v>
      </c>
      <c r="K235" s="1191">
        <f>G235+I235</f>
        <v>1</v>
      </c>
      <c r="L235" s="1194">
        <f>H235+J235</f>
        <v>10.8</v>
      </c>
      <c r="M235" s="4" t="s">
        <v>447</v>
      </c>
      <c r="N235" s="4" t="s">
        <v>66</v>
      </c>
    </row>
    <row r="236" spans="1:14" ht="23.25" customHeight="1">
      <c r="A236" s="4007" t="str">
        <f>A71</f>
        <v>MONTHLY PROGRESS REPORT FOR THE MONTH OF JUNE 2026</v>
      </c>
      <c r="B236" s="4008"/>
      <c r="C236" s="4008"/>
      <c r="D236" s="4008"/>
      <c r="E236" s="4008"/>
      <c r="F236" s="4008"/>
      <c r="G236" s="4008"/>
      <c r="H236" s="4008"/>
      <c r="I236" s="4008"/>
      <c r="J236" s="4008"/>
      <c r="K236" s="4008"/>
      <c r="L236" s="4008"/>
      <c r="M236" s="4008"/>
      <c r="N236" s="4008"/>
    </row>
    <row r="237" spans="1:14" ht="22.5" customHeight="1">
      <c r="A237" s="797" t="s">
        <v>382</v>
      </c>
      <c r="B237" s="797"/>
      <c r="C237" s="797" t="s">
        <v>383</v>
      </c>
      <c r="D237" s="797"/>
      <c r="E237" s="797"/>
      <c r="F237" s="797"/>
      <c r="G237" s="94"/>
      <c r="H237" s="94"/>
      <c r="I237" s="94"/>
      <c r="J237" s="94"/>
      <c r="K237" s="94"/>
      <c r="L237" s="94"/>
      <c r="M237" s="94"/>
      <c r="N237" s="94"/>
    </row>
    <row r="238" spans="1:14" ht="31.5" customHeight="1">
      <c r="A238" s="1170" t="s">
        <v>384</v>
      </c>
      <c r="B238" s="1170"/>
      <c r="C238" s="4009" t="s">
        <v>137</v>
      </c>
      <c r="D238" s="4010"/>
      <c r="E238" s="1170"/>
      <c r="F238" s="1170"/>
      <c r="G238" s="1170"/>
      <c r="H238" s="1170"/>
      <c r="I238" s="1170"/>
      <c r="J238" s="1170"/>
      <c r="K238" s="1170"/>
      <c r="L238" s="1170"/>
      <c r="M238" s="1170"/>
      <c r="N238" s="1170"/>
    </row>
    <row r="239" spans="1:14" ht="60" customHeight="1">
      <c r="A239" s="972" t="s">
        <v>385</v>
      </c>
      <c r="B239" s="3439" t="s">
        <v>4</v>
      </c>
      <c r="C239" s="3439" t="s">
        <v>5</v>
      </c>
      <c r="D239" s="3376" t="s">
        <v>386</v>
      </c>
      <c r="E239" s="3376" t="s">
        <v>7</v>
      </c>
      <c r="F239" s="3376" t="s">
        <v>113</v>
      </c>
      <c r="G239" s="3376" t="s">
        <v>114</v>
      </c>
      <c r="H239" s="4006"/>
      <c r="I239" s="3376" t="s">
        <v>10</v>
      </c>
      <c r="J239" s="4006"/>
      <c r="K239" s="3376" t="s">
        <v>115</v>
      </c>
      <c r="L239" s="4006"/>
      <c r="M239" s="3439" t="s">
        <v>12</v>
      </c>
      <c r="N239" s="3376" t="s">
        <v>13</v>
      </c>
    </row>
    <row r="240" spans="1:14" ht="31.5" customHeight="1">
      <c r="A240" s="973"/>
      <c r="B240" s="4005"/>
      <c r="C240" s="4005"/>
      <c r="D240" s="4005"/>
      <c r="E240" s="4005"/>
      <c r="F240" s="4005"/>
      <c r="G240" s="29" t="s">
        <v>28</v>
      </c>
      <c r="H240" s="29" t="s">
        <v>15</v>
      </c>
      <c r="I240" s="29" t="s">
        <v>28</v>
      </c>
      <c r="J240" s="29" t="s">
        <v>15</v>
      </c>
      <c r="K240" s="29" t="s">
        <v>28</v>
      </c>
      <c r="L240" s="29" t="s">
        <v>15</v>
      </c>
      <c r="M240" s="4005"/>
      <c r="N240" s="4005"/>
    </row>
    <row r="241" spans="1:14" ht="17.25" customHeight="1">
      <c r="A241" s="1172">
        <v>1</v>
      </c>
      <c r="B241" s="1173">
        <v>2</v>
      </c>
      <c r="C241" s="1174">
        <v>3</v>
      </c>
      <c r="D241" s="1175">
        <v>4</v>
      </c>
      <c r="E241" s="1176">
        <v>5</v>
      </c>
      <c r="F241" s="1176">
        <v>6</v>
      </c>
      <c r="G241" s="1174">
        <v>7</v>
      </c>
      <c r="H241" s="1174">
        <v>8</v>
      </c>
      <c r="I241" s="1174">
        <v>9</v>
      </c>
      <c r="J241" s="1174">
        <v>10</v>
      </c>
      <c r="K241" s="1177">
        <v>11</v>
      </c>
      <c r="L241" s="1177">
        <v>12</v>
      </c>
      <c r="M241" s="1177">
        <v>13</v>
      </c>
      <c r="N241" s="1178">
        <v>14</v>
      </c>
    </row>
    <row r="242" spans="1:14" ht="66" customHeight="1">
      <c r="A242" s="1183">
        <v>1</v>
      </c>
      <c r="B242" s="1184" t="s">
        <v>884</v>
      </c>
      <c r="C242" s="6" t="s">
        <v>119</v>
      </c>
      <c r="D242" s="22">
        <v>36.9</v>
      </c>
      <c r="E242" s="4" t="s">
        <v>885</v>
      </c>
      <c r="F242" s="4" t="s">
        <v>886</v>
      </c>
      <c r="G242" s="1191">
        <v>1</v>
      </c>
      <c r="H242" s="22">
        <v>25</v>
      </c>
      <c r="I242" s="1191">
        <v>0</v>
      </c>
      <c r="J242" s="1194">
        <v>0</v>
      </c>
      <c r="K242" s="1191">
        <f>G242+I242</f>
        <v>1</v>
      </c>
      <c r="L242" s="1194">
        <f>H242+J242</f>
        <v>25</v>
      </c>
      <c r="M242" s="4" t="s">
        <v>1013</v>
      </c>
      <c r="N242" s="4" t="s">
        <v>66</v>
      </c>
    </row>
    <row r="243" spans="1:14" ht="24.75" customHeight="1">
      <c r="A243" s="4007" t="str">
        <f>A1</f>
        <v>MONTHLY PROGRESS REPORT FOR THE MONTH OF JUNE 2026</v>
      </c>
      <c r="B243" s="4008"/>
      <c r="C243" s="4008"/>
      <c r="D243" s="4008"/>
      <c r="E243" s="4008"/>
      <c r="F243" s="4008"/>
      <c r="G243" s="4008"/>
      <c r="H243" s="4008"/>
      <c r="I243" s="4008"/>
      <c r="J243" s="4008"/>
      <c r="K243" s="4008"/>
      <c r="L243" s="4008"/>
      <c r="M243" s="4008"/>
      <c r="N243" s="4008"/>
    </row>
    <row r="244" spans="1:14" ht="15" customHeight="1">
      <c r="A244" s="4011" t="s">
        <v>382</v>
      </c>
      <c r="B244" s="4008"/>
      <c r="C244" s="4011" t="s">
        <v>383</v>
      </c>
      <c r="D244" s="4008"/>
      <c r="E244" s="4008"/>
      <c r="F244" s="4008"/>
      <c r="G244" s="94"/>
      <c r="H244" s="94"/>
      <c r="I244" s="94"/>
      <c r="J244" s="94"/>
      <c r="K244" s="94"/>
      <c r="L244" s="94"/>
      <c r="M244" s="94"/>
      <c r="N244" s="94"/>
    </row>
    <row r="245" spans="1:14" ht="15.6" customHeight="1">
      <c r="A245" s="4012" t="s">
        <v>384</v>
      </c>
      <c r="B245" s="4010"/>
      <c r="C245" s="4009" t="s">
        <v>417</v>
      </c>
      <c r="D245" s="4010"/>
      <c r="E245" s="4010"/>
      <c r="F245" s="4010"/>
      <c r="G245" s="4010"/>
      <c r="H245" s="4010"/>
      <c r="I245" s="4010"/>
      <c r="J245" s="4010"/>
      <c r="K245" s="4010"/>
      <c r="L245" s="4010"/>
      <c r="M245" s="4010"/>
      <c r="N245" s="4010"/>
    </row>
    <row r="246" spans="1:14" ht="58.5" customHeight="1">
      <c r="A246" s="3376" t="s">
        <v>385</v>
      </c>
      <c r="B246" s="3439" t="s">
        <v>4</v>
      </c>
      <c r="C246" s="3439" t="s">
        <v>5</v>
      </c>
      <c r="D246" s="3376" t="s">
        <v>386</v>
      </c>
      <c r="E246" s="3376" t="s">
        <v>7</v>
      </c>
      <c r="F246" s="3376" t="s">
        <v>113</v>
      </c>
      <c r="G246" s="3376" t="s">
        <v>114</v>
      </c>
      <c r="H246" s="4006"/>
      <c r="I246" s="3376" t="s">
        <v>10</v>
      </c>
      <c r="J246" s="4006"/>
      <c r="K246" s="3376" t="s">
        <v>115</v>
      </c>
      <c r="L246" s="4006"/>
      <c r="M246" s="3439" t="s">
        <v>12</v>
      </c>
      <c r="N246" s="3376" t="s">
        <v>13</v>
      </c>
    </row>
    <row r="247" spans="1:14">
      <c r="A247" s="4005"/>
      <c r="B247" s="4005"/>
      <c r="C247" s="4005"/>
      <c r="D247" s="4005"/>
      <c r="E247" s="4005"/>
      <c r="F247" s="4005"/>
      <c r="G247" s="29" t="s">
        <v>28</v>
      </c>
      <c r="H247" s="29" t="s">
        <v>15</v>
      </c>
      <c r="I247" s="29" t="s">
        <v>28</v>
      </c>
      <c r="J247" s="29" t="s">
        <v>15</v>
      </c>
      <c r="K247" s="29" t="s">
        <v>28</v>
      </c>
      <c r="L247" s="29" t="s">
        <v>15</v>
      </c>
      <c r="M247" s="4005"/>
      <c r="N247" s="4005"/>
    </row>
    <row r="248" spans="1:14">
      <c r="A248" s="1201">
        <v>1</v>
      </c>
      <c r="B248" s="1202">
        <v>2</v>
      </c>
      <c r="C248" s="1203">
        <v>3</v>
      </c>
      <c r="D248" s="1204">
        <v>4</v>
      </c>
      <c r="E248" s="1203">
        <v>5</v>
      </c>
      <c r="F248" s="1203">
        <v>6</v>
      </c>
      <c r="G248" s="1203">
        <v>7</v>
      </c>
      <c r="H248" s="1203">
        <v>8</v>
      </c>
      <c r="I248" s="1203">
        <v>9</v>
      </c>
      <c r="J248" s="1203">
        <v>10</v>
      </c>
      <c r="K248" s="1204">
        <v>11</v>
      </c>
      <c r="L248" s="1203">
        <v>12</v>
      </c>
      <c r="M248" s="1189">
        <v>13</v>
      </c>
      <c r="N248" s="1205">
        <v>14</v>
      </c>
    </row>
    <row r="249" spans="1:14" ht="186" customHeight="1">
      <c r="A249" s="1183">
        <v>1</v>
      </c>
      <c r="B249" s="1206" t="s">
        <v>418</v>
      </c>
      <c r="C249" s="6" t="s">
        <v>119</v>
      </c>
      <c r="D249" s="22">
        <v>206.49</v>
      </c>
      <c r="E249" s="6" t="s">
        <v>419</v>
      </c>
      <c r="F249" s="6" t="s">
        <v>420</v>
      </c>
      <c r="G249" s="6"/>
      <c r="H249" s="6">
        <v>195.43</v>
      </c>
      <c r="I249" s="791"/>
      <c r="J249" s="6"/>
      <c r="K249" s="93">
        <v>1</v>
      </c>
      <c r="L249" s="6">
        <v>195.43</v>
      </c>
      <c r="M249" s="1190" t="s">
        <v>421</v>
      </c>
      <c r="N249" s="4"/>
    </row>
    <row r="250" spans="1:14" ht="20.25" customHeight="1">
      <c r="A250" s="4007" t="str">
        <f>A1</f>
        <v>MONTHLY PROGRESS REPORT FOR THE MONTH OF JUNE 2026</v>
      </c>
      <c r="B250" s="4008"/>
      <c r="C250" s="4008"/>
      <c r="D250" s="4008"/>
      <c r="E250" s="4008"/>
      <c r="F250" s="4008"/>
      <c r="G250" s="4008"/>
      <c r="H250" s="4008"/>
      <c r="I250" s="4008"/>
      <c r="J250" s="4008"/>
      <c r="K250" s="4008"/>
      <c r="L250" s="4008"/>
      <c r="M250" s="4008"/>
      <c r="N250" s="4008"/>
    </row>
    <row r="251" spans="1:14" ht="20.25" customHeight="1">
      <c r="A251" s="4011" t="s">
        <v>382</v>
      </c>
      <c r="B251" s="4008"/>
      <c r="C251" s="4011" t="s">
        <v>383</v>
      </c>
      <c r="D251" s="4008"/>
      <c r="E251" s="4008"/>
      <c r="F251" s="4008"/>
      <c r="G251" s="94"/>
      <c r="H251" s="94"/>
      <c r="I251" s="94"/>
      <c r="J251" s="94"/>
      <c r="K251" s="94"/>
      <c r="L251" s="94"/>
      <c r="M251" s="94"/>
      <c r="N251" s="94"/>
    </row>
    <row r="252" spans="1:14" ht="20.25" customHeight="1">
      <c r="A252" s="4012" t="s">
        <v>384</v>
      </c>
      <c r="B252" s="4010"/>
      <c r="C252" s="4009" t="s">
        <v>422</v>
      </c>
      <c r="D252" s="4010"/>
      <c r="E252" s="4010"/>
      <c r="F252" s="4010"/>
      <c r="G252" s="4010"/>
      <c r="H252" s="4010"/>
      <c r="I252" s="4010"/>
      <c r="J252" s="4010"/>
      <c r="K252" s="4010"/>
      <c r="L252" s="4010"/>
      <c r="M252" s="4010"/>
      <c r="N252" s="4010"/>
    </row>
    <row r="253" spans="1:14" ht="63" customHeight="1">
      <c r="A253" s="3376" t="s">
        <v>385</v>
      </c>
      <c r="B253" s="3439" t="s">
        <v>4</v>
      </c>
      <c r="C253" s="3439" t="s">
        <v>5</v>
      </c>
      <c r="D253" s="3376" t="s">
        <v>386</v>
      </c>
      <c r="E253" s="3376" t="s">
        <v>7</v>
      </c>
      <c r="F253" s="3376" t="s">
        <v>113</v>
      </c>
      <c r="G253" s="3376" t="s">
        <v>114</v>
      </c>
      <c r="H253" s="4006"/>
      <c r="I253" s="3376" t="s">
        <v>10</v>
      </c>
      <c r="J253" s="4006"/>
      <c r="K253" s="3376" t="s">
        <v>115</v>
      </c>
      <c r="L253" s="4006"/>
      <c r="M253" s="3439" t="s">
        <v>12</v>
      </c>
      <c r="N253" s="3376" t="s">
        <v>13</v>
      </c>
    </row>
    <row r="254" spans="1:14" ht="20.25" customHeight="1">
      <c r="A254" s="4005"/>
      <c r="B254" s="4005"/>
      <c r="C254" s="4005"/>
      <c r="D254" s="4005"/>
      <c r="E254" s="4005"/>
      <c r="F254" s="4005"/>
      <c r="G254" s="29" t="s">
        <v>28</v>
      </c>
      <c r="H254" s="29" t="s">
        <v>15</v>
      </c>
      <c r="I254" s="29" t="s">
        <v>28</v>
      </c>
      <c r="J254" s="29" t="s">
        <v>15</v>
      </c>
      <c r="K254" s="29" t="s">
        <v>28</v>
      </c>
      <c r="L254" s="29" t="s">
        <v>15</v>
      </c>
      <c r="M254" s="4005"/>
      <c r="N254" s="4005"/>
    </row>
    <row r="255" spans="1:14" ht="15" customHeight="1">
      <c r="A255" s="1201">
        <v>1</v>
      </c>
      <c r="B255" s="1202">
        <v>2</v>
      </c>
      <c r="C255" s="1203">
        <v>3</v>
      </c>
      <c r="D255" s="1204">
        <v>4</v>
      </c>
      <c r="E255" s="1203">
        <v>5</v>
      </c>
      <c r="F255" s="1203">
        <v>6</v>
      </c>
      <c r="G255" s="1203">
        <v>7</v>
      </c>
      <c r="H255" s="1203">
        <v>8</v>
      </c>
      <c r="I255" s="1203">
        <v>9</v>
      </c>
      <c r="J255" s="1203">
        <v>10</v>
      </c>
      <c r="K255" s="1204">
        <v>11</v>
      </c>
      <c r="L255" s="1203">
        <v>12</v>
      </c>
      <c r="M255" s="1207">
        <v>13</v>
      </c>
      <c r="N255" s="1205">
        <v>14</v>
      </c>
    </row>
    <row r="256" spans="1:14" ht="141" customHeight="1">
      <c r="A256" s="29">
        <v>1</v>
      </c>
      <c r="B256" s="1208" t="s">
        <v>423</v>
      </c>
      <c r="C256" s="6" t="s">
        <v>119</v>
      </c>
      <c r="D256" s="22">
        <v>358.18</v>
      </c>
      <c r="E256" s="1209" t="s">
        <v>347</v>
      </c>
      <c r="F256" s="1209" t="s">
        <v>347</v>
      </c>
      <c r="G256" s="1209" t="s">
        <v>347</v>
      </c>
      <c r="H256" s="1209" t="s">
        <v>347</v>
      </c>
      <c r="I256" s="1209" t="s">
        <v>347</v>
      </c>
      <c r="J256" s="1209" t="s">
        <v>347</v>
      </c>
      <c r="K256" s="1209" t="s">
        <v>347</v>
      </c>
      <c r="L256" s="1210" t="s">
        <v>347</v>
      </c>
      <c r="M256" s="4" t="s">
        <v>424</v>
      </c>
      <c r="N256" s="1211"/>
    </row>
    <row r="257" spans="1:17" ht="20.25" customHeight="1">
      <c r="A257" s="4007" t="str">
        <f>A1</f>
        <v>MONTHLY PROGRESS REPORT FOR THE MONTH OF JUNE 2026</v>
      </c>
      <c r="B257" s="4008"/>
      <c r="C257" s="4008"/>
      <c r="D257" s="4008"/>
      <c r="E257" s="4008"/>
      <c r="F257" s="4008"/>
      <c r="G257" s="4008"/>
      <c r="H257" s="4008"/>
      <c r="I257" s="4008"/>
      <c r="J257" s="4008"/>
      <c r="K257" s="4008"/>
      <c r="L257" s="4008"/>
      <c r="M257" s="4008"/>
      <c r="N257" s="4008"/>
    </row>
    <row r="258" spans="1:17" ht="20.25" customHeight="1">
      <c r="A258" s="4011" t="s">
        <v>382</v>
      </c>
      <c r="B258" s="4008"/>
      <c r="C258" s="4011" t="s">
        <v>383</v>
      </c>
      <c r="D258" s="4008"/>
      <c r="E258" s="4008"/>
      <c r="F258" s="4008"/>
      <c r="G258" s="94"/>
      <c r="H258" s="94"/>
      <c r="I258" s="94"/>
      <c r="J258" s="94"/>
      <c r="K258" s="94"/>
      <c r="L258" s="94"/>
      <c r="M258" s="94"/>
      <c r="N258" s="94"/>
    </row>
    <row r="259" spans="1:17" ht="20.25" customHeight="1">
      <c r="A259" s="4012" t="s">
        <v>384</v>
      </c>
      <c r="B259" s="4010"/>
      <c r="C259" s="4009" t="s">
        <v>425</v>
      </c>
      <c r="D259" s="4010"/>
      <c r="E259" s="4010"/>
      <c r="F259" s="4010"/>
      <c r="G259" s="4010"/>
      <c r="H259" s="4010"/>
      <c r="I259" s="4010"/>
      <c r="J259" s="4010"/>
      <c r="K259" s="4010"/>
      <c r="L259" s="4010"/>
      <c r="M259" s="4010"/>
      <c r="N259" s="4010"/>
    </row>
    <row r="260" spans="1:17" ht="66.75" customHeight="1">
      <c r="A260" s="3376" t="s">
        <v>385</v>
      </c>
      <c r="B260" s="3439" t="s">
        <v>4</v>
      </c>
      <c r="C260" s="3439" t="s">
        <v>5</v>
      </c>
      <c r="D260" s="3376" t="s">
        <v>386</v>
      </c>
      <c r="E260" s="3376" t="s">
        <v>7</v>
      </c>
      <c r="F260" s="3376" t="s">
        <v>113</v>
      </c>
      <c r="G260" s="3376" t="s">
        <v>114</v>
      </c>
      <c r="H260" s="4006"/>
      <c r="I260" s="3376" t="s">
        <v>10</v>
      </c>
      <c r="J260" s="4006"/>
      <c r="K260" s="3376" t="s">
        <v>115</v>
      </c>
      <c r="L260" s="4006"/>
      <c r="M260" s="3439" t="s">
        <v>12</v>
      </c>
      <c r="N260" s="3376" t="s">
        <v>13</v>
      </c>
    </row>
    <row r="261" spans="1:17" ht="20.25" customHeight="1">
      <c r="A261" s="4005"/>
      <c r="B261" s="4005"/>
      <c r="C261" s="4005"/>
      <c r="D261" s="4005"/>
      <c r="E261" s="4005"/>
      <c r="F261" s="4005"/>
      <c r="G261" s="29" t="s">
        <v>28</v>
      </c>
      <c r="H261" s="29" t="s">
        <v>15</v>
      </c>
      <c r="I261" s="29" t="s">
        <v>28</v>
      </c>
      <c r="J261" s="29" t="s">
        <v>15</v>
      </c>
      <c r="K261" s="29" t="s">
        <v>28</v>
      </c>
      <c r="L261" s="29" t="s">
        <v>15</v>
      </c>
      <c r="M261" s="4005"/>
      <c r="N261" s="4005"/>
    </row>
    <row r="262" spans="1:17" ht="16.5" customHeight="1">
      <c r="A262" s="1172">
        <v>1</v>
      </c>
      <c r="B262" s="1173">
        <v>2</v>
      </c>
      <c r="C262" s="1174">
        <v>3</v>
      </c>
      <c r="D262" s="1175">
        <v>4</v>
      </c>
      <c r="E262" s="1176">
        <v>5</v>
      </c>
      <c r="F262" s="1176">
        <v>6</v>
      </c>
      <c r="G262" s="1174">
        <v>7</v>
      </c>
      <c r="H262" s="1174">
        <v>8</v>
      </c>
      <c r="I262" s="1174">
        <v>9</v>
      </c>
      <c r="J262" s="1174">
        <v>10</v>
      </c>
      <c r="K262" s="1177">
        <v>11</v>
      </c>
      <c r="L262" s="1177">
        <v>12</v>
      </c>
      <c r="M262" s="1177">
        <v>13</v>
      </c>
      <c r="N262" s="1178">
        <v>14</v>
      </c>
    </row>
    <row r="263" spans="1:17" ht="190.15" customHeight="1">
      <c r="A263" s="29">
        <v>1</v>
      </c>
      <c r="B263" s="1208" t="s">
        <v>426</v>
      </c>
      <c r="C263" s="6" t="s">
        <v>119</v>
      </c>
      <c r="D263" s="22">
        <v>2124</v>
      </c>
      <c r="E263" s="1209" t="s">
        <v>427</v>
      </c>
      <c r="F263" s="1209" t="s">
        <v>1353</v>
      </c>
      <c r="G263" s="1212">
        <v>0.996</v>
      </c>
      <c r="H263" s="22">
        <v>1773.36</v>
      </c>
      <c r="I263" s="1212">
        <v>0</v>
      </c>
      <c r="J263" s="22">
        <v>0</v>
      </c>
      <c r="K263" s="1212">
        <f>G263+I263</f>
        <v>0.996</v>
      </c>
      <c r="L263" s="22">
        <f>H263+J263</f>
        <v>1773.36</v>
      </c>
      <c r="M263" s="1213" t="s">
        <v>2536</v>
      </c>
      <c r="N263" s="4" t="s">
        <v>428</v>
      </c>
      <c r="Q263" s="211"/>
    </row>
    <row r="264" spans="1:17" ht="20.25" customHeight="1">
      <c r="A264" s="4007" t="str">
        <f>A1</f>
        <v>MONTHLY PROGRESS REPORT FOR THE MONTH OF JUNE 2026</v>
      </c>
      <c r="B264" s="4008"/>
      <c r="C264" s="4008"/>
      <c r="D264" s="4008"/>
      <c r="E264" s="4008"/>
      <c r="F264" s="4008"/>
      <c r="G264" s="4008"/>
      <c r="H264" s="4008"/>
      <c r="I264" s="4008"/>
      <c r="J264" s="4008"/>
      <c r="K264" s="4008"/>
      <c r="L264" s="4008"/>
      <c r="M264" s="4008"/>
      <c r="N264" s="4008"/>
    </row>
    <row r="265" spans="1:17" ht="20.25" customHeight="1">
      <c r="A265" s="4011" t="s">
        <v>382</v>
      </c>
      <c r="B265" s="4008"/>
      <c r="C265" s="4011" t="s">
        <v>383</v>
      </c>
      <c r="D265" s="4008"/>
      <c r="E265" s="4008"/>
      <c r="F265" s="4008"/>
      <c r="G265" s="94"/>
      <c r="H265" s="94"/>
      <c r="I265" s="94"/>
      <c r="J265" s="94"/>
      <c r="K265" s="94"/>
      <c r="L265" s="94"/>
      <c r="M265" s="94"/>
      <c r="N265" s="94"/>
    </row>
    <row r="266" spans="1:17" ht="20.25" customHeight="1">
      <c r="A266" s="4012" t="s">
        <v>384</v>
      </c>
      <c r="B266" s="4010"/>
      <c r="C266" s="4009" t="s">
        <v>429</v>
      </c>
      <c r="D266" s="4010"/>
      <c r="E266" s="4010"/>
      <c r="F266" s="4010"/>
      <c r="G266" s="4010"/>
      <c r="H266" s="4010"/>
      <c r="I266" s="4010"/>
      <c r="J266" s="4010"/>
      <c r="K266" s="4010"/>
      <c r="L266" s="4010"/>
      <c r="M266" s="4010"/>
      <c r="N266" s="4010"/>
    </row>
    <row r="267" spans="1:17" ht="68.25" customHeight="1">
      <c r="A267" s="3376" t="s">
        <v>385</v>
      </c>
      <c r="B267" s="3439" t="s">
        <v>4</v>
      </c>
      <c r="C267" s="3439" t="s">
        <v>5</v>
      </c>
      <c r="D267" s="3376" t="s">
        <v>386</v>
      </c>
      <c r="E267" s="3376" t="s">
        <v>7</v>
      </c>
      <c r="F267" s="3376" t="s">
        <v>113</v>
      </c>
      <c r="G267" s="3376" t="s">
        <v>114</v>
      </c>
      <c r="H267" s="4006"/>
      <c r="I267" s="3376" t="s">
        <v>10</v>
      </c>
      <c r="J267" s="4006"/>
      <c r="K267" s="3376" t="s">
        <v>115</v>
      </c>
      <c r="L267" s="4006"/>
      <c r="M267" s="3439" t="s">
        <v>12</v>
      </c>
      <c r="N267" s="3376" t="s">
        <v>13</v>
      </c>
    </row>
    <row r="268" spans="1:17" ht="20.25" customHeight="1">
      <c r="A268" s="4005"/>
      <c r="B268" s="4005"/>
      <c r="C268" s="4005"/>
      <c r="D268" s="4005"/>
      <c r="E268" s="4005"/>
      <c r="F268" s="4005"/>
      <c r="G268" s="29" t="s">
        <v>28</v>
      </c>
      <c r="H268" s="29" t="s">
        <v>15</v>
      </c>
      <c r="I268" s="29" t="s">
        <v>28</v>
      </c>
      <c r="J268" s="29" t="s">
        <v>15</v>
      </c>
      <c r="K268" s="29" t="s">
        <v>28</v>
      </c>
      <c r="L268" s="29" t="s">
        <v>15</v>
      </c>
      <c r="M268" s="4005"/>
      <c r="N268" s="4005"/>
    </row>
    <row r="269" spans="1:17" ht="20.25" customHeight="1">
      <c r="A269" s="1172">
        <v>1</v>
      </c>
      <c r="B269" s="1173">
        <v>2</v>
      </c>
      <c r="C269" s="1174">
        <v>3</v>
      </c>
      <c r="D269" s="1175">
        <v>4</v>
      </c>
      <c r="E269" s="1176">
        <v>5</v>
      </c>
      <c r="F269" s="1176">
        <v>6</v>
      </c>
      <c r="G269" s="1174">
        <v>7</v>
      </c>
      <c r="H269" s="1174">
        <v>8</v>
      </c>
      <c r="I269" s="1174">
        <v>9</v>
      </c>
      <c r="J269" s="1174">
        <v>10</v>
      </c>
      <c r="K269" s="1177">
        <v>11</v>
      </c>
      <c r="L269" s="1177">
        <v>12</v>
      </c>
      <c r="M269" s="1177">
        <v>13</v>
      </c>
      <c r="N269" s="1178">
        <v>14</v>
      </c>
    </row>
    <row r="270" spans="1:17" ht="114.75" customHeight="1">
      <c r="A270" s="1179">
        <v>1</v>
      </c>
      <c r="B270" s="1180" t="s">
        <v>430</v>
      </c>
      <c r="C270" s="147" t="s">
        <v>119</v>
      </c>
      <c r="D270" s="1181">
        <v>1391.86</v>
      </c>
      <c r="E270" s="959" t="s">
        <v>431</v>
      </c>
      <c r="F270" s="959" t="s">
        <v>1518</v>
      </c>
      <c r="G270" s="1185">
        <v>0.95</v>
      </c>
      <c r="H270" s="147">
        <v>767.41</v>
      </c>
      <c r="I270" s="1185">
        <v>0.01</v>
      </c>
      <c r="J270" s="1181">
        <v>0</v>
      </c>
      <c r="K270" s="1185">
        <f>G270+I270</f>
        <v>0.96</v>
      </c>
      <c r="L270" s="1181">
        <f>H270+J270</f>
        <v>767.41</v>
      </c>
      <c r="M270" s="959" t="s">
        <v>21</v>
      </c>
      <c r="N270" s="959" t="s">
        <v>389</v>
      </c>
    </row>
    <row r="271" spans="1:17" ht="21" customHeight="1">
      <c r="A271" s="4007" t="str">
        <f>A1</f>
        <v>MONTHLY PROGRESS REPORT FOR THE MONTH OF JUNE 2026</v>
      </c>
      <c r="B271" s="4008"/>
      <c r="C271" s="4008"/>
      <c r="D271" s="4008"/>
      <c r="E271" s="4008"/>
      <c r="F271" s="4008"/>
      <c r="G271" s="4008"/>
      <c r="H271" s="4008"/>
      <c r="I271" s="4008"/>
      <c r="J271" s="4008"/>
      <c r="K271" s="4008"/>
      <c r="L271" s="4008"/>
      <c r="M271" s="4008"/>
      <c r="N271" s="4008"/>
    </row>
    <row r="272" spans="1:17" ht="21" customHeight="1">
      <c r="A272" s="4011" t="s">
        <v>382</v>
      </c>
      <c r="B272" s="4008"/>
      <c r="C272" s="4011" t="s">
        <v>383</v>
      </c>
      <c r="D272" s="4008"/>
      <c r="E272" s="4008"/>
      <c r="F272" s="4008"/>
      <c r="G272" s="94"/>
      <c r="H272" s="94"/>
      <c r="I272" s="94"/>
      <c r="J272" s="94"/>
      <c r="K272" s="94"/>
      <c r="L272" s="94"/>
      <c r="M272" s="94"/>
      <c r="N272" s="94"/>
    </row>
    <row r="273" spans="1:14" ht="21" customHeight="1">
      <c r="A273" s="4012" t="s">
        <v>384</v>
      </c>
      <c r="B273" s="4010"/>
      <c r="C273" s="4009" t="s">
        <v>432</v>
      </c>
      <c r="D273" s="4010"/>
      <c r="E273" s="4010"/>
      <c r="F273" s="4010"/>
      <c r="G273" s="4010"/>
      <c r="H273" s="4010"/>
      <c r="I273" s="4010"/>
      <c r="J273" s="4010"/>
      <c r="K273" s="4010"/>
      <c r="L273" s="4010"/>
      <c r="M273" s="4010"/>
      <c r="N273" s="4010"/>
    </row>
    <row r="274" spans="1:14" ht="61.5" customHeight="1">
      <c r="A274" s="3376" t="s">
        <v>385</v>
      </c>
      <c r="B274" s="3439" t="s">
        <v>4</v>
      </c>
      <c r="C274" s="3439" t="s">
        <v>5</v>
      </c>
      <c r="D274" s="3376" t="s">
        <v>386</v>
      </c>
      <c r="E274" s="3376" t="s">
        <v>7</v>
      </c>
      <c r="F274" s="3376" t="s">
        <v>113</v>
      </c>
      <c r="G274" s="3376" t="s">
        <v>114</v>
      </c>
      <c r="H274" s="4006"/>
      <c r="I274" s="3376" t="s">
        <v>10</v>
      </c>
      <c r="J274" s="4006"/>
      <c r="K274" s="3376" t="s">
        <v>115</v>
      </c>
      <c r="L274" s="4006"/>
      <c r="M274" s="3439" t="s">
        <v>12</v>
      </c>
      <c r="N274" s="3376" t="s">
        <v>13</v>
      </c>
    </row>
    <row r="275" spans="1:14" ht="21" customHeight="1">
      <c r="A275" s="4005"/>
      <c r="B275" s="4005"/>
      <c r="C275" s="4005"/>
      <c r="D275" s="4005"/>
      <c r="E275" s="4005"/>
      <c r="F275" s="4005"/>
      <c r="G275" s="29" t="s">
        <v>28</v>
      </c>
      <c r="H275" s="29" t="s">
        <v>15</v>
      </c>
      <c r="I275" s="29" t="s">
        <v>28</v>
      </c>
      <c r="J275" s="29" t="s">
        <v>15</v>
      </c>
      <c r="K275" s="29" t="s">
        <v>28</v>
      </c>
      <c r="L275" s="29" t="s">
        <v>15</v>
      </c>
      <c r="M275" s="4005"/>
      <c r="N275" s="4005"/>
    </row>
    <row r="276" spans="1:14" ht="19.5" customHeight="1">
      <c r="A276" s="1172">
        <v>1</v>
      </c>
      <c r="B276" s="1173">
        <v>2</v>
      </c>
      <c r="C276" s="1174">
        <v>3</v>
      </c>
      <c r="D276" s="1175">
        <v>4</v>
      </c>
      <c r="E276" s="1176">
        <v>5</v>
      </c>
      <c r="F276" s="1176">
        <v>6</v>
      </c>
      <c r="G276" s="1174">
        <v>7</v>
      </c>
      <c r="H276" s="1174">
        <v>8</v>
      </c>
      <c r="I276" s="1174">
        <v>9</v>
      </c>
      <c r="J276" s="1174">
        <v>10</v>
      </c>
      <c r="K276" s="1177">
        <v>11</v>
      </c>
      <c r="L276" s="1177">
        <v>12</v>
      </c>
      <c r="M276" s="1177">
        <v>13</v>
      </c>
      <c r="N276" s="1178">
        <v>14</v>
      </c>
    </row>
    <row r="277" spans="1:14" ht="108.75" customHeight="1">
      <c r="A277" s="3439">
        <v>1</v>
      </c>
      <c r="B277" s="1180" t="s">
        <v>2537</v>
      </c>
      <c r="C277" s="3418" t="s">
        <v>119</v>
      </c>
      <c r="D277" s="4015">
        <v>336.53</v>
      </c>
      <c r="E277" s="3426" t="s">
        <v>433</v>
      </c>
      <c r="F277" s="3426" t="s">
        <v>840</v>
      </c>
      <c r="G277" s="1185"/>
      <c r="H277" s="1214"/>
      <c r="I277" s="1185"/>
      <c r="J277" s="1214"/>
      <c r="K277" s="1185"/>
      <c r="L277" s="1214"/>
      <c r="M277" s="3426" t="s">
        <v>2538</v>
      </c>
      <c r="N277" s="3426" t="s">
        <v>389</v>
      </c>
    </row>
    <row r="278" spans="1:14" ht="28.15" customHeight="1">
      <c r="A278" s="4014"/>
      <c r="B278" s="1215" t="s">
        <v>434</v>
      </c>
      <c r="C278" s="4014"/>
      <c r="D278" s="4014"/>
      <c r="E278" s="4014"/>
      <c r="F278" s="4014"/>
      <c r="G278" s="93">
        <v>1</v>
      </c>
      <c r="H278" s="22">
        <v>70.489999999999995</v>
      </c>
      <c r="I278" s="93">
        <v>0</v>
      </c>
      <c r="J278" s="1216">
        <v>0</v>
      </c>
      <c r="K278" s="93">
        <v>1</v>
      </c>
      <c r="L278" s="22">
        <f>H278+J278</f>
        <v>70.489999999999995</v>
      </c>
      <c r="M278" s="4014"/>
      <c r="N278" s="4014"/>
    </row>
    <row r="279" spans="1:14" ht="30.75" customHeight="1">
      <c r="A279" s="4014"/>
      <c r="B279" s="1215" t="s">
        <v>435</v>
      </c>
      <c r="C279" s="4014"/>
      <c r="D279" s="4014"/>
      <c r="E279" s="4014"/>
      <c r="F279" s="4014"/>
      <c r="G279" s="93">
        <v>1</v>
      </c>
      <c r="H279" s="22">
        <v>70.58</v>
      </c>
      <c r="I279" s="93">
        <v>0</v>
      </c>
      <c r="J279" s="1216">
        <v>0</v>
      </c>
      <c r="K279" s="93">
        <v>1</v>
      </c>
      <c r="L279" s="22">
        <f>H279+J279</f>
        <v>70.58</v>
      </c>
      <c r="M279" s="4014"/>
      <c r="N279" s="4014"/>
    </row>
    <row r="280" spans="1:14" ht="30.75" customHeight="1">
      <c r="A280" s="4014"/>
      <c r="B280" s="1215" t="s">
        <v>436</v>
      </c>
      <c r="C280" s="4014"/>
      <c r="D280" s="4014"/>
      <c r="E280" s="4014"/>
      <c r="F280" s="4014"/>
      <c r="G280" s="93">
        <v>1</v>
      </c>
      <c r="H280" s="22">
        <v>81.89</v>
      </c>
      <c r="I280" s="93">
        <v>0</v>
      </c>
      <c r="J280" s="1216">
        <v>0</v>
      </c>
      <c r="K280" s="93">
        <v>1</v>
      </c>
      <c r="L280" s="22">
        <f>H280+J280</f>
        <v>81.89</v>
      </c>
      <c r="M280" s="4014"/>
      <c r="N280" s="4014"/>
    </row>
    <row r="281" spans="1:14" ht="30.75" customHeight="1">
      <c r="A281" s="4005"/>
      <c r="B281" s="1217" t="s">
        <v>437</v>
      </c>
      <c r="C281" s="4005"/>
      <c r="D281" s="4005"/>
      <c r="E281" s="4005"/>
      <c r="F281" s="4005"/>
      <c r="G281" s="1218">
        <v>1</v>
      </c>
      <c r="H281" s="22">
        <v>6.68</v>
      </c>
      <c r="I281" s="1219">
        <v>0</v>
      </c>
      <c r="J281" s="1216">
        <v>0</v>
      </c>
      <c r="K281" s="1219">
        <v>1</v>
      </c>
      <c r="L281" s="22">
        <f>H281+J281</f>
        <v>6.68</v>
      </c>
      <c r="M281" s="4005"/>
      <c r="N281" s="4005"/>
    </row>
    <row r="282" spans="1:14" ht="17.25" customHeight="1">
      <c r="A282" s="837"/>
      <c r="B282" s="29" t="s">
        <v>438</v>
      </c>
      <c r="C282" s="837"/>
      <c r="D282" s="837"/>
      <c r="E282" s="837"/>
      <c r="F282" s="837"/>
      <c r="G282" s="1220">
        <v>1</v>
      </c>
      <c r="H282" s="375">
        <v>229.64</v>
      </c>
      <c r="I282" s="1221">
        <v>0</v>
      </c>
      <c r="J282" s="784">
        <v>0</v>
      </c>
      <c r="K282" s="1221">
        <v>1</v>
      </c>
      <c r="L282" s="375">
        <f>H282+J282</f>
        <v>229.64</v>
      </c>
      <c r="M282" s="837"/>
      <c r="N282" s="837"/>
    </row>
    <row r="283" spans="1:14" ht="17.649999999999999" customHeight="1">
      <c r="A283" s="4007" t="str">
        <f>A1</f>
        <v>MONTHLY PROGRESS REPORT FOR THE MONTH OF JUNE 2026</v>
      </c>
      <c r="B283" s="4008"/>
      <c r="C283" s="4008"/>
      <c r="D283" s="4008"/>
      <c r="E283" s="4008"/>
      <c r="F283" s="4008"/>
      <c r="G283" s="4008"/>
      <c r="H283" s="4008"/>
      <c r="I283" s="4008"/>
      <c r="J283" s="4008"/>
      <c r="K283" s="4008"/>
      <c r="L283" s="4008"/>
      <c r="M283" s="4008"/>
      <c r="N283" s="4008"/>
    </row>
    <row r="284" spans="1:14" ht="15" customHeight="1">
      <c r="A284" s="797" t="s">
        <v>382</v>
      </c>
      <c r="B284" s="797"/>
      <c r="C284" s="797" t="s">
        <v>383</v>
      </c>
      <c r="D284" s="797"/>
      <c r="E284" s="797"/>
      <c r="F284" s="797"/>
      <c r="G284" s="94"/>
      <c r="H284" s="94"/>
      <c r="I284" s="94"/>
      <c r="J284" s="94"/>
      <c r="K284" s="94"/>
      <c r="L284" s="94"/>
      <c r="M284" s="94"/>
      <c r="N284" s="94"/>
    </row>
    <row r="285" spans="1:14" ht="15" customHeight="1">
      <c r="A285" s="1170" t="s">
        <v>384</v>
      </c>
      <c r="B285" s="1170"/>
      <c r="C285" s="1222" t="s">
        <v>1519</v>
      </c>
      <c r="D285" s="1222"/>
      <c r="E285" s="1222"/>
      <c r="F285" s="1170"/>
      <c r="G285" s="1170"/>
      <c r="H285" s="1170"/>
      <c r="I285" s="1170"/>
      <c r="J285" s="1170"/>
      <c r="K285" s="1170"/>
      <c r="L285" s="1170"/>
      <c r="M285" s="1170"/>
      <c r="N285" s="1170"/>
    </row>
    <row r="286" spans="1:14" ht="61.5" customHeight="1">
      <c r="A286" s="972" t="s">
        <v>385</v>
      </c>
      <c r="B286" s="3439" t="s">
        <v>4</v>
      </c>
      <c r="C286" s="3439" t="s">
        <v>5</v>
      </c>
      <c r="D286" s="3376" t="s">
        <v>386</v>
      </c>
      <c r="E286" s="3376" t="s">
        <v>7</v>
      </c>
      <c r="F286" s="972" t="s">
        <v>113</v>
      </c>
      <c r="G286" s="3376" t="s">
        <v>114</v>
      </c>
      <c r="H286" s="4006"/>
      <c r="I286" s="3376" t="s">
        <v>10</v>
      </c>
      <c r="J286" s="4006"/>
      <c r="K286" s="3376" t="s">
        <v>115</v>
      </c>
      <c r="L286" s="4006"/>
      <c r="M286" s="1183" t="s">
        <v>12</v>
      </c>
      <c r="N286" s="972" t="s">
        <v>13</v>
      </c>
    </row>
    <row r="287" spans="1:14">
      <c r="A287" s="973"/>
      <c r="B287" s="4005"/>
      <c r="C287" s="4005"/>
      <c r="D287" s="4005"/>
      <c r="E287" s="4005"/>
      <c r="F287" s="973"/>
      <c r="G287" s="29" t="s">
        <v>28</v>
      </c>
      <c r="H287" s="29" t="s">
        <v>15</v>
      </c>
      <c r="I287" s="29" t="s">
        <v>28</v>
      </c>
      <c r="J287" s="29" t="s">
        <v>15</v>
      </c>
      <c r="K287" s="29" t="s">
        <v>28</v>
      </c>
      <c r="L287" s="29" t="s">
        <v>15</v>
      </c>
      <c r="M287" s="1179"/>
      <c r="N287" s="973"/>
    </row>
    <row r="288" spans="1:14">
      <c r="A288" s="1172">
        <v>1</v>
      </c>
      <c r="B288" s="1173">
        <v>2</v>
      </c>
      <c r="C288" s="1174">
        <v>3</v>
      </c>
      <c r="D288" s="1175">
        <v>4</v>
      </c>
      <c r="E288" s="1176">
        <v>5</v>
      </c>
      <c r="F288" s="1176">
        <v>6</v>
      </c>
      <c r="G288" s="1174">
        <v>7</v>
      </c>
      <c r="H288" s="1174">
        <v>8</v>
      </c>
      <c r="I288" s="1174">
        <v>9</v>
      </c>
      <c r="J288" s="1174">
        <v>10</v>
      </c>
      <c r="K288" s="1177">
        <v>11</v>
      </c>
      <c r="L288" s="1177">
        <v>12</v>
      </c>
      <c r="M288" s="1177">
        <v>13</v>
      </c>
      <c r="N288" s="1178">
        <v>14</v>
      </c>
    </row>
    <row r="289" spans="1:14" ht="139.15" customHeight="1">
      <c r="A289" s="1179">
        <v>1</v>
      </c>
      <c r="B289" s="1184" t="s">
        <v>1520</v>
      </c>
      <c r="C289" s="147" t="s">
        <v>119</v>
      </c>
      <c r="D289" s="1181">
        <v>176.9</v>
      </c>
      <c r="E289" s="959" t="s">
        <v>2539</v>
      </c>
      <c r="F289" s="147" t="s">
        <v>2540</v>
      </c>
      <c r="G289" s="1185">
        <v>0.15</v>
      </c>
      <c r="H289" s="1181">
        <v>0</v>
      </c>
      <c r="I289" s="1185">
        <v>0.05</v>
      </c>
      <c r="J289" s="1181">
        <v>30.91</v>
      </c>
      <c r="K289" s="93">
        <f>G289+I289</f>
        <v>0.2</v>
      </c>
      <c r="L289" s="22">
        <f>H289+J289</f>
        <v>30.91</v>
      </c>
      <c r="M289" s="4" t="s">
        <v>21</v>
      </c>
      <c r="N289" s="4" t="s">
        <v>347</v>
      </c>
    </row>
    <row r="290" spans="1:14" ht="17.649999999999999" customHeight="1">
      <c r="A290" s="4007" t="str">
        <f>A1</f>
        <v>MONTHLY PROGRESS REPORT FOR THE MONTH OF JUNE 2026</v>
      </c>
      <c r="B290" s="4008"/>
      <c r="C290" s="4008"/>
      <c r="D290" s="4008"/>
      <c r="E290" s="4008"/>
      <c r="F290" s="4008"/>
      <c r="G290" s="4008"/>
      <c r="H290" s="4008"/>
      <c r="I290" s="4008"/>
      <c r="J290" s="4008"/>
      <c r="K290" s="4008"/>
      <c r="L290" s="4008"/>
      <c r="M290" s="4008"/>
      <c r="N290" s="4008"/>
    </row>
    <row r="291" spans="1:14" ht="15" customHeight="1">
      <c r="A291" s="797" t="s">
        <v>382</v>
      </c>
      <c r="B291" s="797"/>
      <c r="C291" s="797" t="s">
        <v>383</v>
      </c>
      <c r="D291" s="797"/>
      <c r="E291" s="797"/>
      <c r="F291" s="797"/>
      <c r="G291" s="94"/>
      <c r="H291" s="94"/>
      <c r="I291" s="94"/>
      <c r="J291" s="94"/>
      <c r="K291" s="94"/>
      <c r="L291" s="94"/>
      <c r="M291" s="94"/>
      <c r="N291" s="94"/>
    </row>
    <row r="292" spans="1:14" ht="15" customHeight="1">
      <c r="A292" s="1170" t="s">
        <v>384</v>
      </c>
      <c r="B292" s="1170"/>
      <c r="C292" s="1222" t="s">
        <v>1519</v>
      </c>
      <c r="D292" s="1222"/>
      <c r="E292" s="1222"/>
      <c r="F292" s="1170"/>
      <c r="G292" s="1170"/>
      <c r="H292" s="1170"/>
      <c r="I292" s="1170"/>
      <c r="J292" s="1170"/>
      <c r="K292" s="1170"/>
      <c r="L292" s="1170"/>
      <c r="M292" s="1170"/>
      <c r="N292" s="1170"/>
    </row>
    <row r="293" spans="1:14" ht="61.5" customHeight="1">
      <c r="A293" s="972" t="s">
        <v>385</v>
      </c>
      <c r="B293" s="3439" t="s">
        <v>4</v>
      </c>
      <c r="C293" s="3439" t="s">
        <v>5</v>
      </c>
      <c r="D293" s="3376" t="s">
        <v>386</v>
      </c>
      <c r="E293" s="3376" t="s">
        <v>7</v>
      </c>
      <c r="F293" s="972" t="s">
        <v>113</v>
      </c>
      <c r="G293" s="3376" t="s">
        <v>114</v>
      </c>
      <c r="H293" s="4006"/>
      <c r="I293" s="3376" t="s">
        <v>10</v>
      </c>
      <c r="J293" s="4006"/>
      <c r="K293" s="3376" t="s">
        <v>115</v>
      </c>
      <c r="L293" s="4006"/>
      <c r="M293" s="1183" t="s">
        <v>12</v>
      </c>
      <c r="N293" s="972" t="s">
        <v>13</v>
      </c>
    </row>
    <row r="294" spans="1:14">
      <c r="A294" s="973"/>
      <c r="B294" s="4005"/>
      <c r="C294" s="4005"/>
      <c r="D294" s="4005"/>
      <c r="E294" s="4005"/>
      <c r="F294" s="973"/>
      <c r="G294" s="29" t="s">
        <v>28</v>
      </c>
      <c r="H294" s="29" t="s">
        <v>15</v>
      </c>
      <c r="I294" s="29" t="s">
        <v>28</v>
      </c>
      <c r="J294" s="29" t="s">
        <v>15</v>
      </c>
      <c r="K294" s="29" t="s">
        <v>28</v>
      </c>
      <c r="L294" s="29" t="s">
        <v>15</v>
      </c>
      <c r="M294" s="1179"/>
      <c r="N294" s="973"/>
    </row>
    <row r="295" spans="1:14">
      <c r="A295" s="1172">
        <v>1</v>
      </c>
      <c r="B295" s="1173">
        <v>2</v>
      </c>
      <c r="C295" s="1174">
        <v>3</v>
      </c>
      <c r="D295" s="1175">
        <v>4</v>
      </c>
      <c r="E295" s="1176">
        <v>5</v>
      </c>
      <c r="F295" s="1176">
        <v>6</v>
      </c>
      <c r="G295" s="1174">
        <v>7</v>
      </c>
      <c r="H295" s="1174">
        <v>8</v>
      </c>
      <c r="I295" s="1174">
        <v>9</v>
      </c>
      <c r="J295" s="1174">
        <v>10</v>
      </c>
      <c r="K295" s="1177">
        <v>11</v>
      </c>
      <c r="L295" s="1177">
        <v>12</v>
      </c>
      <c r="M295" s="1177">
        <v>13</v>
      </c>
      <c r="N295" s="1178">
        <v>14</v>
      </c>
    </row>
    <row r="296" spans="1:14" ht="139.15" customHeight="1">
      <c r="A296" s="1179">
        <v>1</v>
      </c>
      <c r="B296" s="1184" t="s">
        <v>1521</v>
      </c>
      <c r="C296" s="147" t="s">
        <v>119</v>
      </c>
      <c r="D296" s="1181">
        <v>572.79999999999995</v>
      </c>
      <c r="E296" s="1223" t="s">
        <v>1986</v>
      </c>
      <c r="F296" s="1224" t="s">
        <v>1987</v>
      </c>
      <c r="G296" s="1185">
        <v>0.02</v>
      </c>
      <c r="H296" s="1181">
        <v>0</v>
      </c>
      <c r="I296" s="1185">
        <v>0.01</v>
      </c>
      <c r="J296" s="1181">
        <v>0</v>
      </c>
      <c r="K296" s="93">
        <f>G296+I296</f>
        <v>0.03</v>
      </c>
      <c r="L296" s="22">
        <f>H296+J296</f>
        <v>0</v>
      </c>
      <c r="M296" s="4" t="s">
        <v>21</v>
      </c>
      <c r="N296" s="4" t="s">
        <v>347</v>
      </c>
    </row>
    <row r="297" spans="1:14" ht="17.649999999999999" customHeight="1">
      <c r="A297" s="4007" t="str">
        <f>A1</f>
        <v>MONTHLY PROGRESS REPORT FOR THE MONTH OF JUNE 2026</v>
      </c>
      <c r="B297" s="4008"/>
      <c r="C297" s="4008"/>
      <c r="D297" s="4008"/>
      <c r="E297" s="4008"/>
      <c r="F297" s="4008"/>
      <c r="G297" s="4008"/>
      <c r="H297" s="4008"/>
      <c r="I297" s="4008"/>
      <c r="J297" s="4008"/>
      <c r="K297" s="4008"/>
      <c r="L297" s="4008"/>
      <c r="M297" s="4008"/>
      <c r="N297" s="4008"/>
    </row>
    <row r="298" spans="1:14" ht="15" customHeight="1">
      <c r="A298" s="797" t="s">
        <v>382</v>
      </c>
      <c r="B298" s="797"/>
      <c r="C298" s="797" t="s">
        <v>383</v>
      </c>
      <c r="D298" s="797"/>
      <c r="E298" s="797"/>
      <c r="F298" s="797"/>
      <c r="G298" s="94"/>
      <c r="H298" s="94"/>
      <c r="I298" s="94"/>
      <c r="J298" s="94"/>
      <c r="K298" s="94"/>
      <c r="L298" s="94"/>
      <c r="M298" s="94"/>
      <c r="N298" s="94"/>
    </row>
    <row r="299" spans="1:14" ht="15" customHeight="1">
      <c r="A299" s="1170" t="s">
        <v>384</v>
      </c>
      <c r="B299" s="1170"/>
      <c r="C299" s="1222" t="s">
        <v>1519</v>
      </c>
      <c r="D299" s="1222"/>
      <c r="E299" s="1222"/>
      <c r="F299" s="1170"/>
      <c r="G299" s="1170"/>
      <c r="H299" s="1170"/>
      <c r="I299" s="1170"/>
      <c r="J299" s="1170"/>
      <c r="K299" s="1170"/>
      <c r="L299" s="1170"/>
      <c r="M299" s="1170"/>
      <c r="N299" s="1170"/>
    </row>
    <row r="300" spans="1:14" ht="61.5" customHeight="1">
      <c r="A300" s="972" t="s">
        <v>385</v>
      </c>
      <c r="B300" s="3439" t="s">
        <v>4</v>
      </c>
      <c r="C300" s="3439" t="s">
        <v>5</v>
      </c>
      <c r="D300" s="3376" t="s">
        <v>386</v>
      </c>
      <c r="E300" s="3376" t="s">
        <v>7</v>
      </c>
      <c r="F300" s="972" t="s">
        <v>113</v>
      </c>
      <c r="G300" s="3376" t="s">
        <v>114</v>
      </c>
      <c r="H300" s="4006"/>
      <c r="I300" s="3376" t="s">
        <v>10</v>
      </c>
      <c r="J300" s="4006"/>
      <c r="K300" s="3376" t="s">
        <v>115</v>
      </c>
      <c r="L300" s="4006"/>
      <c r="M300" s="1183" t="s">
        <v>12</v>
      </c>
      <c r="N300" s="972" t="s">
        <v>13</v>
      </c>
    </row>
    <row r="301" spans="1:14">
      <c r="A301" s="973"/>
      <c r="B301" s="4005"/>
      <c r="C301" s="4005"/>
      <c r="D301" s="4005"/>
      <c r="E301" s="4005"/>
      <c r="F301" s="973"/>
      <c r="G301" s="29" t="s">
        <v>28</v>
      </c>
      <c r="H301" s="29" t="s">
        <v>15</v>
      </c>
      <c r="I301" s="29" t="s">
        <v>28</v>
      </c>
      <c r="J301" s="29" t="s">
        <v>15</v>
      </c>
      <c r="K301" s="29" t="s">
        <v>28</v>
      </c>
      <c r="L301" s="29" t="s">
        <v>15</v>
      </c>
      <c r="M301" s="1179"/>
      <c r="N301" s="973"/>
    </row>
    <row r="302" spans="1:14">
      <c r="A302" s="1172">
        <v>1</v>
      </c>
      <c r="B302" s="1173">
        <v>2</v>
      </c>
      <c r="C302" s="1174">
        <v>3</v>
      </c>
      <c r="D302" s="1175">
        <v>4</v>
      </c>
      <c r="E302" s="1176">
        <v>5</v>
      </c>
      <c r="F302" s="1176">
        <v>6</v>
      </c>
      <c r="G302" s="1174">
        <v>7</v>
      </c>
      <c r="H302" s="1174">
        <v>8</v>
      </c>
      <c r="I302" s="1174">
        <v>9</v>
      </c>
      <c r="J302" s="1174">
        <v>10</v>
      </c>
      <c r="K302" s="1177">
        <v>11</v>
      </c>
      <c r="L302" s="1177">
        <v>12</v>
      </c>
      <c r="M302" s="1177">
        <v>13</v>
      </c>
      <c r="N302" s="1178">
        <v>14</v>
      </c>
    </row>
    <row r="303" spans="1:14" ht="139.15" customHeight="1">
      <c r="A303" s="1179">
        <v>1</v>
      </c>
      <c r="B303" s="1184" t="s">
        <v>1522</v>
      </c>
      <c r="C303" s="147" t="s">
        <v>119</v>
      </c>
      <c r="D303" s="1181">
        <v>401.03</v>
      </c>
      <c r="E303" s="959" t="s">
        <v>1939</v>
      </c>
      <c r="F303" s="147" t="s">
        <v>1523</v>
      </c>
      <c r="G303" s="1185">
        <v>0.02</v>
      </c>
      <c r="H303" s="1181">
        <v>0</v>
      </c>
      <c r="I303" s="1185">
        <v>0.01</v>
      </c>
      <c r="J303" s="1181">
        <v>0</v>
      </c>
      <c r="K303" s="93">
        <f>G303+I303</f>
        <v>0.03</v>
      </c>
      <c r="L303" s="22">
        <f>H303+J303</f>
        <v>0</v>
      </c>
      <c r="M303" s="4" t="s">
        <v>21</v>
      </c>
      <c r="N303" s="4" t="s">
        <v>347</v>
      </c>
    </row>
    <row r="304" spans="1:14" ht="17.649999999999999" customHeight="1">
      <c r="A304" s="4007" t="str">
        <f>A1</f>
        <v>MONTHLY PROGRESS REPORT FOR THE MONTH OF JUNE 2026</v>
      </c>
      <c r="B304" s="4008"/>
      <c r="C304" s="4008"/>
      <c r="D304" s="4008"/>
      <c r="E304" s="4008"/>
      <c r="F304" s="4008"/>
      <c r="G304" s="4008"/>
      <c r="H304" s="4008"/>
      <c r="I304" s="4008"/>
      <c r="J304" s="4008"/>
      <c r="K304" s="4008"/>
      <c r="L304" s="4008"/>
      <c r="M304" s="4008"/>
      <c r="N304" s="4008"/>
    </row>
    <row r="305" spans="1:14" ht="15" customHeight="1">
      <c r="A305" s="797" t="s">
        <v>382</v>
      </c>
      <c r="B305" s="797"/>
      <c r="C305" s="797" t="s">
        <v>383</v>
      </c>
      <c r="D305" s="797"/>
      <c r="E305" s="797"/>
      <c r="F305" s="797"/>
      <c r="G305" s="94"/>
      <c r="H305" s="94"/>
      <c r="I305" s="94"/>
      <c r="J305" s="94"/>
      <c r="K305" s="94"/>
      <c r="L305" s="94"/>
      <c r="M305" s="94"/>
      <c r="N305" s="94"/>
    </row>
    <row r="306" spans="1:14" ht="27.75" customHeight="1">
      <c r="A306" s="1170" t="s">
        <v>384</v>
      </c>
      <c r="B306" s="1170"/>
      <c r="C306" s="4021" t="s">
        <v>1004</v>
      </c>
      <c r="D306" s="4010"/>
      <c r="E306" s="1170"/>
      <c r="F306" s="1170"/>
      <c r="G306" s="1170"/>
      <c r="H306" s="1170"/>
      <c r="I306" s="1170"/>
      <c r="J306" s="1170"/>
      <c r="K306" s="1170"/>
      <c r="L306" s="1170"/>
      <c r="M306" s="1170"/>
      <c r="N306" s="1170"/>
    </row>
    <row r="307" spans="1:14" ht="69.75" customHeight="1">
      <c r="A307" s="972" t="s">
        <v>385</v>
      </c>
      <c r="B307" s="3439" t="s">
        <v>4</v>
      </c>
      <c r="C307" s="3439" t="s">
        <v>5</v>
      </c>
      <c r="D307" s="3376" t="s">
        <v>386</v>
      </c>
      <c r="E307" s="3376" t="s">
        <v>7</v>
      </c>
      <c r="F307" s="972" t="s">
        <v>113</v>
      </c>
      <c r="G307" s="3376" t="s">
        <v>114</v>
      </c>
      <c r="H307" s="4006"/>
      <c r="I307" s="3376" t="s">
        <v>10</v>
      </c>
      <c r="J307" s="4006"/>
      <c r="K307" s="3376" t="s">
        <v>115</v>
      </c>
      <c r="L307" s="4006"/>
      <c r="M307" s="1183" t="s">
        <v>12</v>
      </c>
      <c r="N307" s="972" t="s">
        <v>13</v>
      </c>
    </row>
    <row r="308" spans="1:14">
      <c r="A308" s="973"/>
      <c r="B308" s="4005"/>
      <c r="C308" s="4005"/>
      <c r="D308" s="4005"/>
      <c r="E308" s="4005"/>
      <c r="F308" s="973"/>
      <c r="G308" s="29" t="s">
        <v>28</v>
      </c>
      <c r="H308" s="29" t="s">
        <v>15</v>
      </c>
      <c r="I308" s="29" t="s">
        <v>28</v>
      </c>
      <c r="J308" s="29" t="s">
        <v>15</v>
      </c>
      <c r="K308" s="29" t="s">
        <v>28</v>
      </c>
      <c r="L308" s="29" t="s">
        <v>15</v>
      </c>
      <c r="M308" s="1179"/>
      <c r="N308" s="973"/>
    </row>
    <row r="309" spans="1:14">
      <c r="A309" s="1172">
        <v>1</v>
      </c>
      <c r="B309" s="1173">
        <v>2</v>
      </c>
      <c r="C309" s="1174">
        <v>3</v>
      </c>
      <c r="D309" s="1175">
        <v>4</v>
      </c>
      <c r="E309" s="1176">
        <v>5</v>
      </c>
      <c r="F309" s="1176">
        <v>6</v>
      </c>
      <c r="G309" s="1174">
        <v>7</v>
      </c>
      <c r="H309" s="1174">
        <v>8</v>
      </c>
      <c r="I309" s="1174">
        <v>9</v>
      </c>
      <c r="J309" s="1174">
        <v>10</v>
      </c>
      <c r="K309" s="1177">
        <v>11</v>
      </c>
      <c r="L309" s="1177">
        <v>12</v>
      </c>
      <c r="M309" s="1177">
        <v>13</v>
      </c>
      <c r="N309" s="1178">
        <v>14</v>
      </c>
    </row>
    <row r="310" spans="1:14" ht="106.5" customHeight="1">
      <c r="A310" s="1179">
        <v>1</v>
      </c>
      <c r="B310" s="1184" t="s">
        <v>439</v>
      </c>
      <c r="C310" s="147" t="s">
        <v>119</v>
      </c>
      <c r="D310" s="1181">
        <v>200</v>
      </c>
      <c r="E310" s="959" t="s">
        <v>391</v>
      </c>
      <c r="F310" s="147" t="s">
        <v>440</v>
      </c>
      <c r="G310" s="1185">
        <v>1</v>
      </c>
      <c r="H310" s="147">
        <v>199.92</v>
      </c>
      <c r="I310" s="1185">
        <v>0</v>
      </c>
      <c r="J310" s="1181">
        <v>0</v>
      </c>
      <c r="K310" s="1185">
        <f>G310+I310</f>
        <v>1</v>
      </c>
      <c r="L310" s="147">
        <f>H310+J310</f>
        <v>199.92</v>
      </c>
      <c r="M310" s="959" t="s">
        <v>447</v>
      </c>
      <c r="N310" s="959" t="s">
        <v>389</v>
      </c>
    </row>
    <row r="311" spans="1:14" ht="17.25" customHeight="1">
      <c r="A311" s="4007" t="str">
        <f>A1</f>
        <v>MONTHLY PROGRESS REPORT FOR THE MONTH OF JUNE 2026</v>
      </c>
      <c r="B311" s="4008"/>
      <c r="C311" s="4008"/>
      <c r="D311" s="4008"/>
      <c r="E311" s="4008"/>
      <c r="F311" s="4008"/>
      <c r="G311" s="4008"/>
      <c r="H311" s="4008"/>
      <c r="I311" s="4008"/>
      <c r="J311" s="4008"/>
      <c r="K311" s="4008"/>
      <c r="L311" s="4008"/>
      <c r="M311" s="4008"/>
      <c r="N311" s="4008"/>
    </row>
    <row r="312" spans="1:14" ht="17.25" customHeight="1">
      <c r="A312" s="4011" t="s">
        <v>382</v>
      </c>
      <c r="B312" s="4008"/>
      <c r="C312" s="4011" t="s">
        <v>383</v>
      </c>
      <c r="D312" s="4008"/>
      <c r="E312" s="4008"/>
      <c r="F312" s="4008"/>
      <c r="G312" s="94"/>
      <c r="H312" s="94"/>
      <c r="I312" s="94"/>
      <c r="J312" s="94"/>
      <c r="K312" s="94"/>
      <c r="L312" s="94"/>
      <c r="M312" s="94"/>
      <c r="N312" s="94"/>
    </row>
    <row r="313" spans="1:14" ht="18.75" customHeight="1">
      <c r="A313" s="4012" t="s">
        <v>384</v>
      </c>
      <c r="B313" s="4010"/>
      <c r="C313" s="4009" t="s">
        <v>122</v>
      </c>
      <c r="D313" s="4010"/>
      <c r="E313" s="4010"/>
      <c r="F313" s="4010"/>
      <c r="G313" s="4010"/>
      <c r="H313" s="4010"/>
      <c r="I313" s="4010"/>
      <c r="J313" s="4010"/>
      <c r="K313" s="4010"/>
      <c r="L313" s="4010"/>
      <c r="M313" s="4010"/>
      <c r="N313" s="4010"/>
    </row>
    <row r="314" spans="1:14" ht="61.5" customHeight="1">
      <c r="A314" s="3376" t="s">
        <v>385</v>
      </c>
      <c r="B314" s="3439" t="s">
        <v>4</v>
      </c>
      <c r="C314" s="3439" t="s">
        <v>5</v>
      </c>
      <c r="D314" s="3376" t="s">
        <v>386</v>
      </c>
      <c r="E314" s="3376" t="s">
        <v>7</v>
      </c>
      <c r="F314" s="3376" t="s">
        <v>113</v>
      </c>
      <c r="G314" s="3376" t="s">
        <v>114</v>
      </c>
      <c r="H314" s="4006"/>
      <c r="I314" s="3376" t="s">
        <v>10</v>
      </c>
      <c r="J314" s="4006"/>
      <c r="K314" s="3376" t="s">
        <v>115</v>
      </c>
      <c r="L314" s="4006"/>
      <c r="M314" s="3439" t="s">
        <v>12</v>
      </c>
      <c r="N314" s="3376" t="s">
        <v>13</v>
      </c>
    </row>
    <row r="315" spans="1:14" ht="17.25" customHeight="1">
      <c r="A315" s="4005"/>
      <c r="B315" s="4005"/>
      <c r="C315" s="4005"/>
      <c r="D315" s="4005"/>
      <c r="E315" s="4005"/>
      <c r="F315" s="4005"/>
      <c r="G315" s="29" t="s">
        <v>28</v>
      </c>
      <c r="H315" s="29" t="s">
        <v>15</v>
      </c>
      <c r="I315" s="29" t="s">
        <v>28</v>
      </c>
      <c r="J315" s="29" t="s">
        <v>15</v>
      </c>
      <c r="K315" s="29" t="s">
        <v>28</v>
      </c>
      <c r="L315" s="29" t="s">
        <v>15</v>
      </c>
      <c r="M315" s="4005"/>
      <c r="N315" s="4005"/>
    </row>
    <row r="316" spans="1:14" ht="17.25" customHeight="1">
      <c r="A316" s="1172">
        <v>1</v>
      </c>
      <c r="B316" s="1173">
        <v>2</v>
      </c>
      <c r="C316" s="1174">
        <v>3</v>
      </c>
      <c r="D316" s="1175">
        <v>4</v>
      </c>
      <c r="E316" s="1176">
        <v>5</v>
      </c>
      <c r="F316" s="1176">
        <v>6</v>
      </c>
      <c r="G316" s="1174">
        <v>7</v>
      </c>
      <c r="H316" s="1174">
        <v>8</v>
      </c>
      <c r="I316" s="1174">
        <v>9</v>
      </c>
      <c r="J316" s="1174">
        <v>10</v>
      </c>
      <c r="K316" s="1177">
        <v>11</v>
      </c>
      <c r="L316" s="1177">
        <v>12</v>
      </c>
      <c r="M316" s="1177">
        <v>13</v>
      </c>
      <c r="N316" s="1178">
        <v>14</v>
      </c>
    </row>
    <row r="317" spans="1:14" ht="148.5" customHeight="1">
      <c r="A317" s="1179">
        <v>1</v>
      </c>
      <c r="B317" s="1180" t="s">
        <v>441</v>
      </c>
      <c r="C317" s="147" t="s">
        <v>119</v>
      </c>
      <c r="D317" s="1181">
        <v>185.39</v>
      </c>
      <c r="E317" s="959" t="s">
        <v>442</v>
      </c>
      <c r="F317" s="147" t="s">
        <v>443</v>
      </c>
      <c r="G317" s="1185">
        <v>1</v>
      </c>
      <c r="H317" s="1181">
        <v>185.39</v>
      </c>
      <c r="I317" s="1185">
        <v>0</v>
      </c>
      <c r="J317" s="1181">
        <v>0</v>
      </c>
      <c r="K317" s="1185">
        <f>G317+I317</f>
        <v>1</v>
      </c>
      <c r="L317" s="1181">
        <f>H317+J317</f>
        <v>185.39</v>
      </c>
      <c r="M317" s="1225" t="s">
        <v>444</v>
      </c>
      <c r="N317" s="959" t="s">
        <v>389</v>
      </c>
    </row>
    <row r="318" spans="1:14" ht="15" customHeight="1">
      <c r="A318" s="4007" t="str">
        <f>A1</f>
        <v>MONTHLY PROGRESS REPORT FOR THE MONTH OF JUNE 2026</v>
      </c>
      <c r="B318" s="4008"/>
      <c r="C318" s="4008"/>
      <c r="D318" s="4008"/>
      <c r="E318" s="4008"/>
      <c r="F318" s="4008"/>
      <c r="G318" s="4008"/>
      <c r="H318" s="4008"/>
      <c r="I318" s="4008"/>
      <c r="J318" s="4008"/>
      <c r="K318" s="4008"/>
      <c r="L318" s="4008"/>
      <c r="M318" s="4008"/>
      <c r="N318" s="4008"/>
    </row>
    <row r="319" spans="1:14" ht="15" customHeight="1">
      <c r="A319" s="4011" t="s">
        <v>382</v>
      </c>
      <c r="B319" s="4008"/>
      <c r="C319" s="4011" t="s">
        <v>383</v>
      </c>
      <c r="D319" s="4008"/>
      <c r="E319" s="4008"/>
      <c r="F319" s="4008"/>
      <c r="G319" s="94"/>
      <c r="H319" s="94"/>
      <c r="I319" s="94"/>
      <c r="J319" s="94"/>
      <c r="K319" s="94"/>
      <c r="L319" s="94"/>
      <c r="M319" s="94"/>
      <c r="N319" s="94"/>
    </row>
    <row r="320" spans="1:14" ht="22.5" customHeight="1">
      <c r="A320" s="4012" t="s">
        <v>384</v>
      </c>
      <c r="B320" s="4010"/>
      <c r="C320" s="4009" t="s">
        <v>122</v>
      </c>
      <c r="D320" s="4010"/>
      <c r="E320" s="4010"/>
      <c r="F320" s="4010"/>
      <c r="G320" s="4010"/>
      <c r="H320" s="4010"/>
      <c r="I320" s="4010"/>
      <c r="J320" s="4010"/>
      <c r="K320" s="4010"/>
      <c r="L320" s="4010"/>
      <c r="M320" s="4010"/>
      <c r="N320" s="4010"/>
    </row>
    <row r="321" spans="1:14" ht="64.5" customHeight="1">
      <c r="A321" s="3376" t="s">
        <v>385</v>
      </c>
      <c r="B321" s="3439" t="s">
        <v>4</v>
      </c>
      <c r="C321" s="3439" t="s">
        <v>5</v>
      </c>
      <c r="D321" s="3376" t="s">
        <v>386</v>
      </c>
      <c r="E321" s="3376" t="s">
        <v>7</v>
      </c>
      <c r="F321" s="3376" t="s">
        <v>113</v>
      </c>
      <c r="G321" s="3376" t="s">
        <v>114</v>
      </c>
      <c r="H321" s="4006"/>
      <c r="I321" s="3376" t="s">
        <v>10</v>
      </c>
      <c r="J321" s="4006"/>
      <c r="K321" s="3376" t="s">
        <v>115</v>
      </c>
      <c r="L321" s="4006"/>
      <c r="M321" s="3439" t="s">
        <v>12</v>
      </c>
      <c r="N321" s="3376" t="s">
        <v>13</v>
      </c>
    </row>
    <row r="322" spans="1:14" ht="15" customHeight="1">
      <c r="A322" s="4005"/>
      <c r="B322" s="4005"/>
      <c r="C322" s="4005"/>
      <c r="D322" s="4005"/>
      <c r="E322" s="4005"/>
      <c r="F322" s="4005"/>
      <c r="G322" s="29" t="s">
        <v>28</v>
      </c>
      <c r="H322" s="29" t="s">
        <v>15</v>
      </c>
      <c r="I322" s="29" t="s">
        <v>28</v>
      </c>
      <c r="J322" s="29" t="s">
        <v>15</v>
      </c>
      <c r="K322" s="29" t="s">
        <v>28</v>
      </c>
      <c r="L322" s="29" t="s">
        <v>15</v>
      </c>
      <c r="M322" s="4005"/>
      <c r="N322" s="4005"/>
    </row>
    <row r="323" spans="1:14">
      <c r="A323" s="1172">
        <v>1</v>
      </c>
      <c r="B323" s="1173">
        <v>2</v>
      </c>
      <c r="C323" s="1174">
        <v>3</v>
      </c>
      <c r="D323" s="1175">
        <v>4</v>
      </c>
      <c r="E323" s="1176">
        <v>5</v>
      </c>
      <c r="F323" s="1176">
        <v>6</v>
      </c>
      <c r="G323" s="1174">
        <v>7</v>
      </c>
      <c r="H323" s="1174">
        <v>8</v>
      </c>
      <c r="I323" s="1174">
        <v>9</v>
      </c>
      <c r="J323" s="1174">
        <v>10</v>
      </c>
      <c r="K323" s="1177">
        <v>11</v>
      </c>
      <c r="L323" s="1177">
        <v>12</v>
      </c>
      <c r="M323" s="1177">
        <v>13</v>
      </c>
      <c r="N323" s="1178">
        <v>14</v>
      </c>
    </row>
    <row r="324" spans="1:14" ht="183" customHeight="1">
      <c r="A324" s="1179">
        <v>1</v>
      </c>
      <c r="B324" s="1180" t="s">
        <v>445</v>
      </c>
      <c r="C324" s="147" t="s">
        <v>119</v>
      </c>
      <c r="D324" s="1181">
        <v>478.69</v>
      </c>
      <c r="E324" s="4" t="s">
        <v>446</v>
      </c>
      <c r="F324" s="4" t="s">
        <v>395</v>
      </c>
      <c r="G324" s="1185">
        <v>1</v>
      </c>
      <c r="H324" s="1181">
        <v>458.43</v>
      </c>
      <c r="I324" s="1185">
        <v>0</v>
      </c>
      <c r="J324" s="1181">
        <v>0</v>
      </c>
      <c r="K324" s="1185">
        <f>G324+I324</f>
        <v>1</v>
      </c>
      <c r="L324" s="1181">
        <f>H324+J324</f>
        <v>458.43</v>
      </c>
      <c r="M324" s="1225" t="s">
        <v>447</v>
      </c>
      <c r="N324" s="959" t="s">
        <v>389</v>
      </c>
    </row>
    <row r="325" spans="1:14" ht="17.649999999999999" customHeight="1">
      <c r="A325" s="4007" t="str">
        <f>A1</f>
        <v>MONTHLY PROGRESS REPORT FOR THE MONTH OF JUNE 2026</v>
      </c>
      <c r="B325" s="4008"/>
      <c r="C325" s="4008"/>
      <c r="D325" s="4008"/>
      <c r="E325" s="4008"/>
      <c r="F325" s="4008"/>
      <c r="G325" s="4008"/>
      <c r="H325" s="4008"/>
      <c r="I325" s="4008"/>
      <c r="J325" s="4008"/>
      <c r="K325" s="4008"/>
      <c r="L325" s="4008"/>
      <c r="M325" s="4008"/>
      <c r="N325" s="4008"/>
    </row>
    <row r="326" spans="1:14" ht="15" customHeight="1">
      <c r="A326" s="4011" t="s">
        <v>382</v>
      </c>
      <c r="B326" s="4008"/>
      <c r="C326" s="4011" t="s">
        <v>383</v>
      </c>
      <c r="D326" s="4008"/>
      <c r="E326" s="4008"/>
      <c r="F326" s="4008"/>
      <c r="G326" s="94"/>
      <c r="H326" s="94"/>
      <c r="I326" s="94"/>
      <c r="J326" s="94"/>
      <c r="K326" s="94"/>
      <c r="L326" s="94"/>
      <c r="M326" s="94"/>
      <c r="N326" s="94"/>
    </row>
    <row r="327" spans="1:14" ht="27" customHeight="1">
      <c r="A327" s="4012" t="s">
        <v>384</v>
      </c>
      <c r="B327" s="4010"/>
      <c r="C327" s="4009" t="s">
        <v>122</v>
      </c>
      <c r="D327" s="4010"/>
      <c r="E327" s="4010"/>
      <c r="F327" s="4010"/>
      <c r="G327" s="4010"/>
      <c r="H327" s="4010"/>
      <c r="I327" s="4010"/>
      <c r="J327" s="4010"/>
      <c r="K327" s="4010"/>
      <c r="L327" s="4010"/>
      <c r="M327" s="4010"/>
      <c r="N327" s="4010"/>
    </row>
    <row r="328" spans="1:14" ht="66.75" customHeight="1">
      <c r="A328" s="3376" t="s">
        <v>1005</v>
      </c>
      <c r="B328" s="3439" t="s">
        <v>4</v>
      </c>
      <c r="C328" s="3439" t="s">
        <v>5</v>
      </c>
      <c r="D328" s="3376" t="s">
        <v>386</v>
      </c>
      <c r="E328" s="3376" t="s">
        <v>7</v>
      </c>
      <c r="F328" s="3376" t="s">
        <v>113</v>
      </c>
      <c r="G328" s="3376" t="s">
        <v>114</v>
      </c>
      <c r="H328" s="4006"/>
      <c r="I328" s="3376" t="s">
        <v>10</v>
      </c>
      <c r="J328" s="4006"/>
      <c r="K328" s="3376" t="s">
        <v>115</v>
      </c>
      <c r="L328" s="4006"/>
      <c r="M328" s="3439" t="s">
        <v>12</v>
      </c>
      <c r="N328" s="3376" t="s">
        <v>13</v>
      </c>
    </row>
    <row r="329" spans="1:14">
      <c r="A329" s="4005"/>
      <c r="B329" s="4005"/>
      <c r="C329" s="4005"/>
      <c r="D329" s="4005"/>
      <c r="E329" s="4005"/>
      <c r="F329" s="4005"/>
      <c r="G329" s="29" t="s">
        <v>28</v>
      </c>
      <c r="H329" s="29" t="s">
        <v>15</v>
      </c>
      <c r="I329" s="29" t="s">
        <v>28</v>
      </c>
      <c r="J329" s="29" t="s">
        <v>15</v>
      </c>
      <c r="K329" s="29" t="s">
        <v>28</v>
      </c>
      <c r="L329" s="29" t="s">
        <v>15</v>
      </c>
      <c r="M329" s="4005"/>
      <c r="N329" s="4005"/>
    </row>
    <row r="330" spans="1:14">
      <c r="A330" s="1201">
        <v>1</v>
      </c>
      <c r="B330" s="1226">
        <v>2</v>
      </c>
      <c r="C330" s="1203">
        <v>3</v>
      </c>
      <c r="D330" s="1204">
        <v>4</v>
      </c>
      <c r="E330" s="1227">
        <v>5</v>
      </c>
      <c r="F330" s="1227">
        <v>6</v>
      </c>
      <c r="G330" s="1203">
        <v>7</v>
      </c>
      <c r="H330" s="1203">
        <v>8</v>
      </c>
      <c r="I330" s="1203">
        <v>9</v>
      </c>
      <c r="J330" s="1203">
        <v>10</v>
      </c>
      <c r="K330" s="1177">
        <v>11</v>
      </c>
      <c r="L330" s="1177">
        <v>12</v>
      </c>
      <c r="M330" s="1177">
        <v>13</v>
      </c>
      <c r="N330" s="1189">
        <v>14</v>
      </c>
    </row>
    <row r="331" spans="1:14" ht="94.5" customHeight="1">
      <c r="A331" s="1179">
        <v>1</v>
      </c>
      <c r="B331" s="1228" t="s">
        <v>448</v>
      </c>
      <c r="C331" s="147" t="s">
        <v>119</v>
      </c>
      <c r="D331" s="147">
        <v>369.62</v>
      </c>
      <c r="E331" s="959" t="s">
        <v>449</v>
      </c>
      <c r="F331" s="147" t="s">
        <v>172</v>
      </c>
      <c r="G331" s="1182">
        <v>0.98399999999999999</v>
      </c>
      <c r="H331" s="147">
        <v>342.62</v>
      </c>
      <c r="I331" s="1182">
        <v>3.0000000000000001E-3</v>
      </c>
      <c r="J331" s="1181">
        <v>0</v>
      </c>
      <c r="K331" s="1182">
        <f>G331+I331</f>
        <v>0.98699999999999999</v>
      </c>
      <c r="L331" s="1181">
        <f>H331+J331</f>
        <v>342.62</v>
      </c>
      <c r="M331" s="959" t="s">
        <v>120</v>
      </c>
      <c r="N331" s="959" t="s">
        <v>389</v>
      </c>
    </row>
    <row r="332" spans="1:14" ht="17.649999999999999" customHeight="1">
      <c r="A332" s="4007" t="str">
        <f>A1</f>
        <v>MONTHLY PROGRESS REPORT FOR THE MONTH OF JUNE 2026</v>
      </c>
      <c r="B332" s="4008"/>
      <c r="C332" s="4008"/>
      <c r="D332" s="4008"/>
      <c r="E332" s="4008"/>
      <c r="F332" s="4008"/>
      <c r="G332" s="4008"/>
      <c r="H332" s="4008"/>
      <c r="I332" s="4008"/>
      <c r="J332" s="4008"/>
      <c r="K332" s="4008"/>
      <c r="L332" s="4008"/>
      <c r="M332" s="4008"/>
      <c r="N332" s="4008"/>
    </row>
    <row r="333" spans="1:14" ht="15.75" customHeight="1">
      <c r="A333" s="797" t="s">
        <v>382</v>
      </c>
      <c r="B333" s="797"/>
      <c r="C333" s="797" t="s">
        <v>383</v>
      </c>
      <c r="D333" s="797"/>
      <c r="E333" s="797"/>
      <c r="F333" s="797"/>
      <c r="G333" s="94"/>
      <c r="H333" s="94"/>
      <c r="I333" s="94"/>
      <c r="J333" s="94"/>
      <c r="K333" s="94"/>
      <c r="L333" s="94"/>
      <c r="M333" s="94"/>
      <c r="N333" s="94"/>
    </row>
    <row r="334" spans="1:14" ht="23.25" customHeight="1">
      <c r="A334" s="1170" t="s">
        <v>384</v>
      </c>
      <c r="B334" s="1170"/>
      <c r="C334" s="4009" t="s">
        <v>122</v>
      </c>
      <c r="D334" s="4010"/>
      <c r="E334" s="1170"/>
      <c r="F334" s="1170"/>
      <c r="G334" s="1170"/>
      <c r="H334" s="1170"/>
      <c r="I334" s="1170"/>
      <c r="J334" s="1170"/>
      <c r="K334" s="1170"/>
      <c r="L334" s="1170"/>
      <c r="M334" s="1170"/>
      <c r="N334" s="1170"/>
    </row>
    <row r="335" spans="1:14" ht="68.25" customHeight="1">
      <c r="A335" s="972" t="s">
        <v>385</v>
      </c>
      <c r="B335" s="3439" t="s">
        <v>4</v>
      </c>
      <c r="C335" s="3439" t="s">
        <v>5</v>
      </c>
      <c r="D335" s="3376" t="s">
        <v>386</v>
      </c>
      <c r="E335" s="3376" t="s">
        <v>7</v>
      </c>
      <c r="F335" s="972" t="s">
        <v>113</v>
      </c>
      <c r="G335" s="3376" t="s">
        <v>114</v>
      </c>
      <c r="H335" s="4006"/>
      <c r="I335" s="3376" t="s">
        <v>10</v>
      </c>
      <c r="J335" s="4006"/>
      <c r="K335" s="3376" t="s">
        <v>115</v>
      </c>
      <c r="L335" s="4006"/>
      <c r="M335" s="1183" t="s">
        <v>12</v>
      </c>
      <c r="N335" s="972" t="s">
        <v>13</v>
      </c>
    </row>
    <row r="336" spans="1:14">
      <c r="A336" s="973"/>
      <c r="B336" s="4005"/>
      <c r="C336" s="4005"/>
      <c r="D336" s="4005"/>
      <c r="E336" s="4005"/>
      <c r="F336" s="973"/>
      <c r="G336" s="29" t="s">
        <v>28</v>
      </c>
      <c r="H336" s="29" t="s">
        <v>15</v>
      </c>
      <c r="I336" s="29" t="s">
        <v>28</v>
      </c>
      <c r="J336" s="29" t="s">
        <v>15</v>
      </c>
      <c r="K336" s="29" t="s">
        <v>28</v>
      </c>
      <c r="L336" s="29" t="s">
        <v>15</v>
      </c>
      <c r="M336" s="1179"/>
      <c r="N336" s="973"/>
    </row>
    <row r="337" spans="1:14">
      <c r="A337" s="1172">
        <v>1</v>
      </c>
      <c r="B337" s="1173">
        <v>2</v>
      </c>
      <c r="C337" s="1174">
        <v>3</v>
      </c>
      <c r="D337" s="1175">
        <v>4</v>
      </c>
      <c r="E337" s="1176">
        <v>5</v>
      </c>
      <c r="F337" s="1176">
        <v>6</v>
      </c>
      <c r="G337" s="1174">
        <v>7</v>
      </c>
      <c r="H337" s="1174">
        <v>8</v>
      </c>
      <c r="I337" s="1174">
        <v>9</v>
      </c>
      <c r="J337" s="1174">
        <v>10</v>
      </c>
      <c r="K337" s="1177">
        <v>11</v>
      </c>
      <c r="L337" s="1177">
        <v>12</v>
      </c>
      <c r="M337" s="1177">
        <v>13</v>
      </c>
      <c r="N337" s="1178">
        <v>14</v>
      </c>
    </row>
    <row r="338" spans="1:14" ht="147.75" customHeight="1">
      <c r="A338" s="1179">
        <v>1</v>
      </c>
      <c r="B338" s="1184" t="s">
        <v>450</v>
      </c>
      <c r="C338" s="147" t="s">
        <v>119</v>
      </c>
      <c r="D338" s="1181">
        <v>486.47</v>
      </c>
      <c r="E338" s="959" t="s">
        <v>451</v>
      </c>
      <c r="F338" s="147" t="s">
        <v>1523</v>
      </c>
      <c r="G338" s="1185">
        <v>0.78</v>
      </c>
      <c r="H338" s="1181">
        <v>182.46</v>
      </c>
      <c r="I338" s="1185">
        <v>0.02</v>
      </c>
      <c r="J338" s="1181">
        <v>0</v>
      </c>
      <c r="K338" s="1185">
        <f>G338+I338</f>
        <v>0.8</v>
      </c>
      <c r="L338" s="1181">
        <f>H338+J338</f>
        <v>182.46</v>
      </c>
      <c r="M338" s="959" t="s">
        <v>120</v>
      </c>
      <c r="N338" s="959" t="s">
        <v>389</v>
      </c>
    </row>
    <row r="339" spans="1:14" ht="21.75" customHeight="1">
      <c r="A339" s="4007" t="str">
        <f>A1</f>
        <v>MONTHLY PROGRESS REPORT FOR THE MONTH OF JUNE 2026</v>
      </c>
      <c r="B339" s="4008"/>
      <c r="C339" s="4008"/>
      <c r="D339" s="4008"/>
      <c r="E339" s="4008"/>
      <c r="F339" s="4008"/>
      <c r="G339" s="4008"/>
      <c r="H339" s="4008"/>
      <c r="I339" s="4008"/>
      <c r="J339" s="4008"/>
      <c r="K339" s="4008"/>
      <c r="L339" s="4008"/>
      <c r="M339" s="4008"/>
      <c r="N339" s="4008"/>
    </row>
    <row r="340" spans="1:14" ht="21.75" customHeight="1">
      <c r="A340" s="797" t="s">
        <v>382</v>
      </c>
      <c r="B340" s="797"/>
      <c r="C340" s="797" t="s">
        <v>383</v>
      </c>
      <c r="D340" s="797"/>
      <c r="E340" s="797"/>
      <c r="F340" s="797"/>
      <c r="G340" s="94"/>
      <c r="H340" s="94"/>
      <c r="I340" s="94"/>
      <c r="J340" s="94"/>
      <c r="K340" s="94"/>
      <c r="L340" s="94"/>
      <c r="M340" s="94"/>
      <c r="N340" s="94"/>
    </row>
    <row r="341" spans="1:14" ht="15" customHeight="1">
      <c r="A341" s="1170" t="s">
        <v>384</v>
      </c>
      <c r="B341" s="1170"/>
      <c r="C341" s="4009" t="s">
        <v>122</v>
      </c>
      <c r="D341" s="4010"/>
      <c r="E341" s="1170"/>
      <c r="F341" s="1170"/>
      <c r="G341" s="1170"/>
      <c r="H341" s="1170"/>
      <c r="I341" s="1170"/>
      <c r="J341" s="1170"/>
      <c r="K341" s="1170"/>
      <c r="L341" s="1170"/>
      <c r="M341" s="1170"/>
      <c r="N341" s="1170"/>
    </row>
    <row r="342" spans="1:14" ht="57" customHeight="1">
      <c r="A342" s="972" t="s">
        <v>385</v>
      </c>
      <c r="B342" s="3439" t="s">
        <v>4</v>
      </c>
      <c r="C342" s="3439" t="s">
        <v>5</v>
      </c>
      <c r="D342" s="3376" t="s">
        <v>386</v>
      </c>
      <c r="E342" s="3376" t="s">
        <v>7</v>
      </c>
      <c r="F342" s="3376" t="s">
        <v>113</v>
      </c>
      <c r="G342" s="3376" t="s">
        <v>114</v>
      </c>
      <c r="H342" s="4006"/>
      <c r="I342" s="3376" t="s">
        <v>10</v>
      </c>
      <c r="J342" s="4006"/>
      <c r="K342" s="3376" t="s">
        <v>115</v>
      </c>
      <c r="L342" s="4006"/>
      <c r="M342" s="1183" t="s">
        <v>12</v>
      </c>
      <c r="N342" s="972" t="s">
        <v>13</v>
      </c>
    </row>
    <row r="343" spans="1:14">
      <c r="A343" s="973"/>
      <c r="B343" s="4005"/>
      <c r="C343" s="4005"/>
      <c r="D343" s="4005"/>
      <c r="E343" s="4005"/>
      <c r="F343" s="4005"/>
      <c r="G343" s="29" t="s">
        <v>28</v>
      </c>
      <c r="H343" s="29" t="s">
        <v>15</v>
      </c>
      <c r="I343" s="29" t="s">
        <v>28</v>
      </c>
      <c r="J343" s="29" t="s">
        <v>15</v>
      </c>
      <c r="K343" s="29" t="s">
        <v>28</v>
      </c>
      <c r="L343" s="29" t="s">
        <v>15</v>
      </c>
      <c r="M343" s="29"/>
      <c r="N343" s="419"/>
    </row>
    <row r="344" spans="1:14">
      <c r="A344" s="1172">
        <v>1</v>
      </c>
      <c r="B344" s="1173">
        <v>2</v>
      </c>
      <c r="C344" s="1174">
        <v>3</v>
      </c>
      <c r="D344" s="1175">
        <v>4</v>
      </c>
      <c r="E344" s="1176">
        <v>5</v>
      </c>
      <c r="F344" s="1176">
        <v>6</v>
      </c>
      <c r="G344" s="1174">
        <v>7</v>
      </c>
      <c r="H344" s="1174">
        <v>8</v>
      </c>
      <c r="I344" s="1174">
        <v>9</v>
      </c>
      <c r="J344" s="1174">
        <v>10</v>
      </c>
      <c r="K344" s="1177">
        <v>11</v>
      </c>
      <c r="L344" s="1177">
        <v>12</v>
      </c>
      <c r="M344" s="1177">
        <v>13</v>
      </c>
      <c r="N344" s="1178">
        <v>14</v>
      </c>
    </row>
    <row r="345" spans="1:14" ht="190.5" customHeight="1">
      <c r="A345" s="1179">
        <v>1</v>
      </c>
      <c r="B345" s="1184" t="s">
        <v>452</v>
      </c>
      <c r="C345" s="147" t="s">
        <v>119</v>
      </c>
      <c r="D345" s="1181">
        <v>1443.75</v>
      </c>
      <c r="E345" s="959" t="s">
        <v>451</v>
      </c>
      <c r="F345" s="147" t="s">
        <v>1524</v>
      </c>
      <c r="G345" s="1185">
        <v>0.62</v>
      </c>
      <c r="H345" s="1181">
        <v>647.98</v>
      </c>
      <c r="I345" s="1185">
        <v>0.02</v>
      </c>
      <c r="J345" s="1181">
        <v>323.99</v>
      </c>
      <c r="K345" s="1185">
        <f>G345+I345</f>
        <v>0.64</v>
      </c>
      <c r="L345" s="1181">
        <f>H345+J345</f>
        <v>971.97</v>
      </c>
      <c r="M345" s="1229" t="s">
        <v>120</v>
      </c>
      <c r="N345" s="959" t="s">
        <v>389</v>
      </c>
    </row>
    <row r="346" spans="1:14" ht="24" customHeight="1">
      <c r="A346" s="4007" t="str">
        <f>A1</f>
        <v>MONTHLY PROGRESS REPORT FOR THE MONTH OF JUNE 2026</v>
      </c>
      <c r="B346" s="4008"/>
      <c r="C346" s="4008"/>
      <c r="D346" s="4008"/>
      <c r="E346" s="4008"/>
      <c r="F346" s="4008"/>
      <c r="G346" s="4008"/>
      <c r="H346" s="4008"/>
      <c r="I346" s="4008"/>
      <c r="J346" s="4008"/>
      <c r="K346" s="4008"/>
      <c r="L346" s="4008"/>
      <c r="M346" s="4008"/>
      <c r="N346" s="4008"/>
    </row>
    <row r="347" spans="1:14" ht="15" customHeight="1">
      <c r="A347" s="4011" t="s">
        <v>382</v>
      </c>
      <c r="B347" s="4008"/>
      <c r="C347" s="797" t="s">
        <v>383</v>
      </c>
      <c r="D347" s="797"/>
      <c r="E347" s="797"/>
      <c r="F347" s="797"/>
      <c r="G347" s="94"/>
      <c r="H347" s="94"/>
      <c r="I347" s="94"/>
      <c r="J347" s="94"/>
      <c r="K347" s="94"/>
      <c r="L347" s="94"/>
      <c r="M347" s="94"/>
      <c r="N347" s="94"/>
    </row>
    <row r="348" spans="1:14" ht="27" customHeight="1">
      <c r="A348" s="4012" t="s">
        <v>384</v>
      </c>
      <c r="B348" s="4010"/>
      <c r="C348" s="4009" t="s">
        <v>453</v>
      </c>
      <c r="D348" s="4010"/>
      <c r="E348" s="4010"/>
      <c r="F348" s="1170"/>
      <c r="G348" s="1170"/>
      <c r="H348" s="1170"/>
      <c r="I348" s="1170"/>
      <c r="J348" s="1170"/>
      <c r="K348" s="1170"/>
      <c r="L348" s="1170"/>
      <c r="M348" s="1170"/>
      <c r="N348" s="1170"/>
    </row>
    <row r="349" spans="1:14" ht="60" customHeight="1">
      <c r="A349" s="972" t="s">
        <v>385</v>
      </c>
      <c r="B349" s="3439" t="s">
        <v>4</v>
      </c>
      <c r="C349" s="3439" t="s">
        <v>5</v>
      </c>
      <c r="D349" s="3376" t="s">
        <v>386</v>
      </c>
      <c r="E349" s="3376" t="s">
        <v>7</v>
      </c>
      <c r="F349" s="3376" t="s">
        <v>113</v>
      </c>
      <c r="G349" s="3376" t="s">
        <v>114</v>
      </c>
      <c r="H349" s="4006"/>
      <c r="I349" s="3376" t="s">
        <v>10</v>
      </c>
      <c r="J349" s="4006"/>
      <c r="K349" s="3376" t="s">
        <v>115</v>
      </c>
      <c r="L349" s="4006"/>
      <c r="M349" s="1183" t="s">
        <v>12</v>
      </c>
      <c r="N349" s="972" t="s">
        <v>13</v>
      </c>
    </row>
    <row r="350" spans="1:14">
      <c r="A350" s="973"/>
      <c r="B350" s="4005"/>
      <c r="C350" s="4005"/>
      <c r="D350" s="4005"/>
      <c r="E350" s="4005"/>
      <c r="F350" s="4005"/>
      <c r="G350" s="29" t="s">
        <v>28</v>
      </c>
      <c r="H350" s="29" t="s">
        <v>15</v>
      </c>
      <c r="I350" s="29" t="s">
        <v>28</v>
      </c>
      <c r="J350" s="29" t="s">
        <v>15</v>
      </c>
      <c r="K350" s="29" t="s">
        <v>28</v>
      </c>
      <c r="L350" s="29" t="s">
        <v>15</v>
      </c>
      <c r="M350" s="1179"/>
      <c r="N350" s="973"/>
    </row>
    <row r="351" spans="1:14">
      <c r="A351" s="1201">
        <v>1</v>
      </c>
      <c r="B351" s="1226">
        <v>2</v>
      </c>
      <c r="C351" s="1203">
        <v>3</v>
      </c>
      <c r="D351" s="1204">
        <v>4</v>
      </c>
      <c r="E351" s="1227">
        <v>5</v>
      </c>
      <c r="F351" s="1227">
        <v>6</v>
      </c>
      <c r="G351" s="1203">
        <v>7</v>
      </c>
      <c r="H351" s="1203">
        <v>8</v>
      </c>
      <c r="I351" s="1203">
        <v>9</v>
      </c>
      <c r="J351" s="1203">
        <v>10</v>
      </c>
      <c r="K351" s="1177">
        <v>11</v>
      </c>
      <c r="L351" s="1177">
        <v>12</v>
      </c>
      <c r="M351" s="1177">
        <v>13</v>
      </c>
      <c r="N351" s="1189">
        <v>14</v>
      </c>
    </row>
    <row r="352" spans="1:14" ht="132" customHeight="1">
      <c r="A352" s="1179">
        <v>1</v>
      </c>
      <c r="B352" s="1184" t="s">
        <v>454</v>
      </c>
      <c r="C352" s="147" t="s">
        <v>119</v>
      </c>
      <c r="D352" s="1181">
        <v>1775</v>
      </c>
      <c r="E352" s="959" t="s">
        <v>455</v>
      </c>
      <c r="F352" s="147" t="s">
        <v>456</v>
      </c>
      <c r="G352" s="1185">
        <v>0.79</v>
      </c>
      <c r="H352" s="1181">
        <v>660.75</v>
      </c>
      <c r="I352" s="1185">
        <v>0.01</v>
      </c>
      <c r="J352" s="1181">
        <v>330.38</v>
      </c>
      <c r="K352" s="1185">
        <f>G352+I352</f>
        <v>0.8</v>
      </c>
      <c r="L352" s="1181">
        <f>H352+J352</f>
        <v>991.13</v>
      </c>
      <c r="M352" s="959" t="s">
        <v>120</v>
      </c>
      <c r="N352" s="959" t="s">
        <v>389</v>
      </c>
    </row>
    <row r="353" spans="1:14" ht="33.950000000000003" customHeight="1">
      <c r="A353" s="4007" t="str">
        <f>A1</f>
        <v>MONTHLY PROGRESS REPORT FOR THE MONTH OF JUNE 2026</v>
      </c>
      <c r="B353" s="4008"/>
      <c r="C353" s="4008"/>
      <c r="D353" s="4008"/>
      <c r="E353" s="4008"/>
      <c r="F353" s="4008"/>
      <c r="G353" s="4008"/>
      <c r="H353" s="4008"/>
      <c r="I353" s="4008"/>
      <c r="J353" s="4008"/>
      <c r="K353" s="4008"/>
      <c r="L353" s="4008"/>
      <c r="M353" s="4008"/>
      <c r="N353" s="4008"/>
    </row>
    <row r="354" spans="1:14" ht="15" customHeight="1">
      <c r="A354" s="797" t="s">
        <v>382</v>
      </c>
      <c r="B354" s="797"/>
      <c r="C354" s="797" t="s">
        <v>383</v>
      </c>
      <c r="D354" s="797"/>
      <c r="E354" s="797"/>
      <c r="F354" s="797"/>
      <c r="G354" s="94"/>
      <c r="H354" s="94"/>
      <c r="I354" s="94"/>
      <c r="J354" s="94"/>
      <c r="K354" s="94"/>
      <c r="L354" s="94"/>
      <c r="M354" s="94"/>
      <c r="N354" s="94"/>
    </row>
    <row r="355" spans="1:14" ht="33" customHeight="1">
      <c r="A355" s="1170" t="s">
        <v>384</v>
      </c>
      <c r="B355" s="1170"/>
      <c r="C355" s="4009" t="s">
        <v>1006</v>
      </c>
      <c r="D355" s="4010"/>
      <c r="E355" s="1170"/>
      <c r="F355" s="1170"/>
      <c r="G355" s="1170"/>
      <c r="H355" s="1170"/>
      <c r="I355" s="1170"/>
      <c r="J355" s="1170"/>
      <c r="K355" s="1170"/>
      <c r="L355" s="1170"/>
      <c r="M355" s="1170"/>
      <c r="N355" s="1170"/>
    </row>
    <row r="356" spans="1:14" ht="63" customHeight="1">
      <c r="A356" s="972" t="s">
        <v>385</v>
      </c>
      <c r="B356" s="3439" t="s">
        <v>4</v>
      </c>
      <c r="C356" s="3439" t="s">
        <v>5</v>
      </c>
      <c r="D356" s="3376" t="s">
        <v>386</v>
      </c>
      <c r="E356" s="3376" t="s">
        <v>7</v>
      </c>
      <c r="F356" s="3376" t="s">
        <v>113</v>
      </c>
      <c r="G356" s="3376" t="s">
        <v>114</v>
      </c>
      <c r="H356" s="4006"/>
      <c r="I356" s="3376" t="s">
        <v>10</v>
      </c>
      <c r="J356" s="4006"/>
      <c r="K356" s="3376" t="s">
        <v>115</v>
      </c>
      <c r="L356" s="4006"/>
      <c r="M356" s="1183" t="s">
        <v>12</v>
      </c>
      <c r="N356" s="972" t="s">
        <v>13</v>
      </c>
    </row>
    <row r="357" spans="1:14">
      <c r="A357" s="973"/>
      <c r="B357" s="4005"/>
      <c r="C357" s="4005"/>
      <c r="D357" s="4005"/>
      <c r="E357" s="4005"/>
      <c r="F357" s="4005"/>
      <c r="G357" s="29" t="s">
        <v>28</v>
      </c>
      <c r="H357" s="29" t="s">
        <v>15</v>
      </c>
      <c r="I357" s="29" t="s">
        <v>28</v>
      </c>
      <c r="J357" s="29" t="s">
        <v>15</v>
      </c>
      <c r="K357" s="29" t="s">
        <v>28</v>
      </c>
      <c r="L357" s="29" t="s">
        <v>15</v>
      </c>
      <c r="M357" s="1179"/>
      <c r="N357" s="973"/>
    </row>
    <row r="358" spans="1:14">
      <c r="A358" s="1201">
        <v>1</v>
      </c>
      <c r="B358" s="1226">
        <v>2</v>
      </c>
      <c r="C358" s="1203">
        <v>3</v>
      </c>
      <c r="D358" s="1204">
        <v>4</v>
      </c>
      <c r="E358" s="1227">
        <v>5</v>
      </c>
      <c r="F358" s="1227">
        <v>6</v>
      </c>
      <c r="G358" s="1203">
        <v>7</v>
      </c>
      <c r="H358" s="1203">
        <v>8</v>
      </c>
      <c r="I358" s="1203">
        <v>9</v>
      </c>
      <c r="J358" s="1203">
        <v>10</v>
      </c>
      <c r="K358" s="1177">
        <v>11</v>
      </c>
      <c r="L358" s="1177">
        <v>12</v>
      </c>
      <c r="M358" s="1177">
        <v>13</v>
      </c>
      <c r="N358" s="1189">
        <v>14</v>
      </c>
    </row>
    <row r="359" spans="1:14" ht="249.75" customHeight="1">
      <c r="A359" s="1179">
        <v>1</v>
      </c>
      <c r="B359" s="1184" t="s">
        <v>457</v>
      </c>
      <c r="C359" s="147" t="s">
        <v>119</v>
      </c>
      <c r="D359" s="1181">
        <v>1696</v>
      </c>
      <c r="E359" s="959" t="s">
        <v>458</v>
      </c>
      <c r="F359" s="147" t="s">
        <v>459</v>
      </c>
      <c r="G359" s="1185">
        <v>0.47</v>
      </c>
      <c r="H359" s="1181">
        <v>378.53</v>
      </c>
      <c r="I359" s="1185">
        <v>0</v>
      </c>
      <c r="J359" s="1181">
        <v>378.52</v>
      </c>
      <c r="K359" s="1185">
        <f>G359+I359</f>
        <v>0.47</v>
      </c>
      <c r="L359" s="1181">
        <f>H359+J359</f>
        <v>757.05</v>
      </c>
      <c r="M359" s="1230" t="s">
        <v>1525</v>
      </c>
      <c r="N359" s="959" t="s">
        <v>389</v>
      </c>
    </row>
    <row r="360" spans="1:14" ht="23.25" customHeight="1">
      <c r="A360" s="4007" t="str">
        <f>A1</f>
        <v>MONTHLY PROGRESS REPORT FOR THE MONTH OF JUNE 2026</v>
      </c>
      <c r="B360" s="4008"/>
      <c r="C360" s="4008"/>
      <c r="D360" s="4008"/>
      <c r="E360" s="4008"/>
      <c r="F360" s="4008"/>
      <c r="G360" s="4008"/>
      <c r="H360" s="4008"/>
      <c r="I360" s="4008"/>
      <c r="J360" s="4008"/>
      <c r="K360" s="4008"/>
      <c r="L360" s="4008"/>
      <c r="M360" s="4008"/>
      <c r="N360" s="4008"/>
    </row>
    <row r="361" spans="1:14" ht="22.5" customHeight="1">
      <c r="A361" s="797" t="s">
        <v>382</v>
      </c>
      <c r="B361" s="797"/>
      <c r="C361" s="797" t="s">
        <v>383</v>
      </c>
      <c r="D361" s="797"/>
      <c r="E361" s="797"/>
      <c r="F361" s="797"/>
      <c r="G361" s="94"/>
      <c r="H361" s="94"/>
      <c r="I361" s="94"/>
      <c r="J361" s="94"/>
      <c r="K361" s="94"/>
      <c r="L361" s="94"/>
      <c r="M361" s="94"/>
      <c r="N361" s="94"/>
    </row>
    <row r="362" spans="1:14" ht="31.5" customHeight="1">
      <c r="A362" s="1170" t="s">
        <v>384</v>
      </c>
      <c r="B362" s="1170"/>
      <c r="C362" s="4009" t="s">
        <v>1526</v>
      </c>
      <c r="D362" s="4010"/>
      <c r="E362" s="1170"/>
      <c r="F362" s="1170"/>
      <c r="G362" s="1170"/>
      <c r="H362" s="1170"/>
      <c r="I362" s="1170"/>
      <c r="J362" s="1170"/>
      <c r="K362" s="1170"/>
      <c r="L362" s="1170"/>
      <c r="M362" s="1170"/>
      <c r="N362" s="1170"/>
    </row>
    <row r="363" spans="1:14" ht="60" customHeight="1">
      <c r="A363" s="972" t="s">
        <v>385</v>
      </c>
      <c r="B363" s="3439" t="s">
        <v>4</v>
      </c>
      <c r="C363" s="3439" t="s">
        <v>5</v>
      </c>
      <c r="D363" s="3376" t="s">
        <v>386</v>
      </c>
      <c r="E363" s="3376" t="s">
        <v>7</v>
      </c>
      <c r="F363" s="3376" t="s">
        <v>113</v>
      </c>
      <c r="G363" s="3376" t="s">
        <v>114</v>
      </c>
      <c r="H363" s="4006"/>
      <c r="I363" s="3376" t="s">
        <v>10</v>
      </c>
      <c r="J363" s="4006"/>
      <c r="K363" s="3376" t="s">
        <v>115</v>
      </c>
      <c r="L363" s="4006"/>
      <c r="M363" s="3439" t="s">
        <v>12</v>
      </c>
      <c r="N363" s="3376" t="s">
        <v>13</v>
      </c>
    </row>
    <row r="364" spans="1:14" ht="31.5" customHeight="1">
      <c r="A364" s="973"/>
      <c r="B364" s="4005"/>
      <c r="C364" s="4005"/>
      <c r="D364" s="4005"/>
      <c r="E364" s="4005"/>
      <c r="F364" s="4005"/>
      <c r="G364" s="29" t="s">
        <v>28</v>
      </c>
      <c r="H364" s="29" t="s">
        <v>15</v>
      </c>
      <c r="I364" s="29" t="s">
        <v>28</v>
      </c>
      <c r="J364" s="29" t="s">
        <v>15</v>
      </c>
      <c r="K364" s="29" t="s">
        <v>28</v>
      </c>
      <c r="L364" s="29" t="s">
        <v>15</v>
      </c>
      <c r="M364" s="4005"/>
      <c r="N364" s="4005"/>
    </row>
    <row r="365" spans="1:14" ht="17.25" customHeight="1">
      <c r="A365" s="1172">
        <v>1</v>
      </c>
      <c r="B365" s="1173">
        <v>2</v>
      </c>
      <c r="C365" s="1174">
        <v>3</v>
      </c>
      <c r="D365" s="1175">
        <v>4</v>
      </c>
      <c r="E365" s="1176">
        <v>5</v>
      </c>
      <c r="F365" s="1176">
        <v>6</v>
      </c>
      <c r="G365" s="1174">
        <v>7</v>
      </c>
      <c r="H365" s="1174">
        <v>8</v>
      </c>
      <c r="I365" s="1174">
        <v>9</v>
      </c>
      <c r="J365" s="1174">
        <v>10</v>
      </c>
      <c r="K365" s="1177">
        <v>11</v>
      </c>
      <c r="L365" s="1177">
        <v>12</v>
      </c>
      <c r="M365" s="1177">
        <v>13</v>
      </c>
      <c r="N365" s="1178">
        <v>14</v>
      </c>
    </row>
    <row r="366" spans="1:14" ht="66" customHeight="1">
      <c r="A366" s="1183">
        <v>1</v>
      </c>
      <c r="B366" s="1184" t="s">
        <v>1527</v>
      </c>
      <c r="C366" s="6" t="s">
        <v>119</v>
      </c>
      <c r="D366" s="22">
        <v>13.5</v>
      </c>
      <c r="E366" s="4" t="s">
        <v>347</v>
      </c>
      <c r="F366" s="4" t="s">
        <v>347</v>
      </c>
      <c r="G366" s="1191">
        <v>0</v>
      </c>
      <c r="H366" s="22">
        <v>0</v>
      </c>
      <c r="I366" s="1191">
        <v>0</v>
      </c>
      <c r="J366" s="1194">
        <v>0</v>
      </c>
      <c r="K366" s="1191">
        <f>G366+I366</f>
        <v>0</v>
      </c>
      <c r="L366" s="1194">
        <f>H366+J366</f>
        <v>0</v>
      </c>
      <c r="M366" s="4" t="s">
        <v>2541</v>
      </c>
      <c r="N366" s="4" t="s">
        <v>66</v>
      </c>
    </row>
    <row r="367" spans="1:14" ht="27" customHeight="1">
      <c r="A367" s="4007" t="str">
        <f>A1</f>
        <v>MONTHLY PROGRESS REPORT FOR THE MONTH OF JUNE 2026</v>
      </c>
      <c r="B367" s="4008"/>
      <c r="C367" s="4008"/>
      <c r="D367" s="4008"/>
      <c r="E367" s="4008"/>
      <c r="F367" s="4008"/>
      <c r="G367" s="4008"/>
      <c r="H367" s="4008"/>
      <c r="I367" s="4008"/>
      <c r="J367" s="4008"/>
      <c r="K367" s="4008"/>
      <c r="L367" s="4008"/>
      <c r="M367" s="4008"/>
      <c r="N367" s="4008"/>
    </row>
    <row r="368" spans="1:14" ht="21.75" customHeight="1">
      <c r="A368" s="797" t="s">
        <v>382</v>
      </c>
      <c r="B368" s="797"/>
      <c r="C368" s="797" t="s">
        <v>383</v>
      </c>
      <c r="D368" s="797"/>
      <c r="E368" s="797"/>
      <c r="F368" s="797"/>
      <c r="G368" s="94"/>
      <c r="H368" s="94"/>
      <c r="I368" s="94"/>
      <c r="J368" s="94"/>
      <c r="K368" s="94"/>
      <c r="L368" s="94"/>
      <c r="M368" s="94"/>
      <c r="N368" s="94"/>
    </row>
    <row r="369" spans="1:14" ht="19.5" customHeight="1">
      <c r="A369" s="1170" t="s">
        <v>384</v>
      </c>
      <c r="B369" s="1170"/>
      <c r="C369" s="4009" t="s">
        <v>122</v>
      </c>
      <c r="D369" s="4010"/>
      <c r="E369" s="1170"/>
      <c r="F369" s="1170"/>
      <c r="G369" s="1170"/>
      <c r="H369" s="1170"/>
      <c r="I369" s="1170"/>
      <c r="J369" s="1170"/>
      <c r="K369" s="1170"/>
      <c r="L369" s="1170"/>
      <c r="M369" s="1170"/>
      <c r="N369" s="1170"/>
    </row>
    <row r="370" spans="1:14" ht="79.5" customHeight="1">
      <c r="A370" s="972" t="s">
        <v>385</v>
      </c>
      <c r="B370" s="3439" t="s">
        <v>4</v>
      </c>
      <c r="C370" s="3439" t="s">
        <v>5</v>
      </c>
      <c r="D370" s="3376" t="s">
        <v>386</v>
      </c>
      <c r="E370" s="3376" t="s">
        <v>7</v>
      </c>
      <c r="F370" s="972" t="s">
        <v>113</v>
      </c>
      <c r="G370" s="3376" t="s">
        <v>114</v>
      </c>
      <c r="H370" s="4006"/>
      <c r="I370" s="3376" t="s">
        <v>10</v>
      </c>
      <c r="J370" s="4006"/>
      <c r="K370" s="3376" t="s">
        <v>115</v>
      </c>
      <c r="L370" s="4006"/>
      <c r="M370" s="1183" t="s">
        <v>12</v>
      </c>
      <c r="N370" s="972" t="s">
        <v>13</v>
      </c>
    </row>
    <row r="371" spans="1:14" ht="20.25" customHeight="1">
      <c r="A371" s="973"/>
      <c r="B371" s="4005"/>
      <c r="C371" s="4005"/>
      <c r="D371" s="4005"/>
      <c r="E371" s="4005"/>
      <c r="F371" s="973"/>
      <c r="G371" s="29" t="s">
        <v>28</v>
      </c>
      <c r="H371" s="29" t="s">
        <v>15</v>
      </c>
      <c r="I371" s="29" t="s">
        <v>28</v>
      </c>
      <c r="J371" s="29" t="s">
        <v>15</v>
      </c>
      <c r="K371" s="29" t="s">
        <v>28</v>
      </c>
      <c r="L371" s="29" t="s">
        <v>15</v>
      </c>
      <c r="M371" s="1179"/>
      <c r="N371" s="973"/>
    </row>
    <row r="372" spans="1:14">
      <c r="A372" s="1172">
        <v>1</v>
      </c>
      <c r="B372" s="1173">
        <v>2</v>
      </c>
      <c r="C372" s="1174">
        <v>3</v>
      </c>
      <c r="D372" s="1175">
        <v>4</v>
      </c>
      <c r="E372" s="1176">
        <v>5</v>
      </c>
      <c r="F372" s="1176">
        <v>6</v>
      </c>
      <c r="G372" s="1174">
        <v>7</v>
      </c>
      <c r="H372" s="1174">
        <v>8</v>
      </c>
      <c r="I372" s="1174">
        <v>9</v>
      </c>
      <c r="J372" s="1174">
        <v>10</v>
      </c>
      <c r="K372" s="1177">
        <v>11</v>
      </c>
      <c r="L372" s="1177">
        <v>12</v>
      </c>
      <c r="M372" s="1177">
        <v>13</v>
      </c>
      <c r="N372" s="1178">
        <v>14</v>
      </c>
    </row>
    <row r="373" spans="1:14" ht="151.5" customHeight="1">
      <c r="A373" s="1179">
        <v>1</v>
      </c>
      <c r="B373" s="1184" t="s">
        <v>460</v>
      </c>
      <c r="C373" s="147" t="s">
        <v>119</v>
      </c>
      <c r="D373" s="1181">
        <v>394.15</v>
      </c>
      <c r="E373" s="959" t="s">
        <v>461</v>
      </c>
      <c r="F373" s="147" t="s">
        <v>462</v>
      </c>
      <c r="G373" s="1185">
        <v>1</v>
      </c>
      <c r="H373" s="1181">
        <v>347.76</v>
      </c>
      <c r="I373" s="1185">
        <v>0</v>
      </c>
      <c r="J373" s="1181">
        <v>0</v>
      </c>
      <c r="K373" s="1185">
        <f>G373+I373</f>
        <v>1</v>
      </c>
      <c r="L373" s="1181">
        <f>H373+J373</f>
        <v>347.76</v>
      </c>
      <c r="M373" s="959" t="s">
        <v>120</v>
      </c>
      <c r="N373" s="959" t="s">
        <v>213</v>
      </c>
    </row>
    <row r="374" spans="1:14" ht="27" customHeight="1">
      <c r="A374" s="4007" t="str">
        <f>A8</f>
        <v>MONTHLY PROGRESS REPORT FOR THE MONTH OF JUNE 2026</v>
      </c>
      <c r="B374" s="4008"/>
      <c r="C374" s="4008"/>
      <c r="D374" s="4008"/>
      <c r="E374" s="4008"/>
      <c r="F374" s="4008"/>
      <c r="G374" s="4008"/>
      <c r="H374" s="4008"/>
      <c r="I374" s="4008"/>
      <c r="J374" s="4008"/>
      <c r="K374" s="4008"/>
      <c r="L374" s="4008"/>
      <c r="M374" s="4008"/>
      <c r="N374" s="4008"/>
    </row>
    <row r="375" spans="1:14" ht="21.75" customHeight="1">
      <c r="A375" s="797" t="s">
        <v>382</v>
      </c>
      <c r="B375" s="797"/>
      <c r="C375" s="797" t="s">
        <v>383</v>
      </c>
      <c r="D375" s="797"/>
      <c r="E375" s="797"/>
      <c r="F375" s="797"/>
      <c r="G375" s="94"/>
      <c r="H375" s="94"/>
      <c r="I375" s="94"/>
      <c r="J375" s="94"/>
      <c r="K375" s="94"/>
      <c r="L375" s="94"/>
      <c r="M375" s="94"/>
      <c r="N375" s="94"/>
    </row>
    <row r="376" spans="1:14" ht="19.5" customHeight="1">
      <c r="A376" s="1170" t="s">
        <v>384</v>
      </c>
      <c r="B376" s="1170"/>
      <c r="C376" s="4009" t="s">
        <v>122</v>
      </c>
      <c r="D376" s="4010"/>
      <c r="E376" s="1170"/>
      <c r="F376" s="1170"/>
      <c r="G376" s="1170"/>
      <c r="H376" s="1170"/>
      <c r="I376" s="1170"/>
      <c r="J376" s="1170"/>
      <c r="K376" s="1170"/>
      <c r="L376" s="1170"/>
      <c r="M376" s="1170"/>
      <c r="N376" s="1170"/>
    </row>
    <row r="377" spans="1:14" ht="79.5" customHeight="1">
      <c r="A377" s="972" t="s">
        <v>385</v>
      </c>
      <c r="B377" s="3439" t="s">
        <v>4</v>
      </c>
      <c r="C377" s="3439" t="s">
        <v>5</v>
      </c>
      <c r="D377" s="3376" t="s">
        <v>386</v>
      </c>
      <c r="E377" s="3376" t="s">
        <v>7</v>
      </c>
      <c r="F377" s="972" t="s">
        <v>113</v>
      </c>
      <c r="G377" s="3376" t="s">
        <v>114</v>
      </c>
      <c r="H377" s="4006"/>
      <c r="I377" s="3376" t="s">
        <v>10</v>
      </c>
      <c r="J377" s="4006"/>
      <c r="K377" s="3376" t="s">
        <v>115</v>
      </c>
      <c r="L377" s="4006"/>
      <c r="M377" s="1183" t="s">
        <v>12</v>
      </c>
      <c r="N377" s="972" t="s">
        <v>13</v>
      </c>
    </row>
    <row r="378" spans="1:14" ht="20.25" customHeight="1">
      <c r="A378" s="973"/>
      <c r="B378" s="4005"/>
      <c r="C378" s="4005"/>
      <c r="D378" s="4005"/>
      <c r="E378" s="4005"/>
      <c r="F378" s="973"/>
      <c r="G378" s="29" t="s">
        <v>28</v>
      </c>
      <c r="H378" s="29" t="s">
        <v>15</v>
      </c>
      <c r="I378" s="29" t="s">
        <v>28</v>
      </c>
      <c r="J378" s="29" t="s">
        <v>15</v>
      </c>
      <c r="K378" s="29" t="s">
        <v>28</v>
      </c>
      <c r="L378" s="29" t="s">
        <v>15</v>
      </c>
      <c r="M378" s="1179"/>
      <c r="N378" s="973"/>
    </row>
    <row r="379" spans="1:14">
      <c r="A379" s="1172">
        <v>1</v>
      </c>
      <c r="B379" s="1173">
        <v>2</v>
      </c>
      <c r="C379" s="1174">
        <v>3</v>
      </c>
      <c r="D379" s="1175">
        <v>4</v>
      </c>
      <c r="E379" s="1176">
        <v>5</v>
      </c>
      <c r="F379" s="1176">
        <v>6</v>
      </c>
      <c r="G379" s="1174">
        <v>7</v>
      </c>
      <c r="H379" s="1174">
        <v>8</v>
      </c>
      <c r="I379" s="1174">
        <v>9</v>
      </c>
      <c r="J379" s="1174">
        <v>10</v>
      </c>
      <c r="K379" s="1177">
        <v>11</v>
      </c>
      <c r="L379" s="1177">
        <v>12</v>
      </c>
      <c r="M379" s="1177">
        <v>13</v>
      </c>
      <c r="N379" s="1178">
        <v>14</v>
      </c>
    </row>
    <row r="380" spans="1:14" ht="151.5" customHeight="1">
      <c r="A380" s="1179">
        <v>1</v>
      </c>
      <c r="B380" s="1184" t="s">
        <v>887</v>
      </c>
      <c r="C380" s="147" t="s">
        <v>119</v>
      </c>
      <c r="D380" s="1181">
        <v>115.76</v>
      </c>
      <c r="E380" s="959" t="s">
        <v>888</v>
      </c>
      <c r="F380" s="147" t="s">
        <v>889</v>
      </c>
      <c r="G380" s="1185">
        <v>0.5</v>
      </c>
      <c r="H380" s="1181">
        <v>30.19</v>
      </c>
      <c r="I380" s="1185">
        <v>0.04</v>
      </c>
      <c r="J380" s="1181">
        <v>0</v>
      </c>
      <c r="K380" s="1185">
        <f>G380+I380</f>
        <v>0.54</v>
      </c>
      <c r="L380" s="1181">
        <f>H380+J380</f>
        <v>30.19</v>
      </c>
      <c r="M380" s="959" t="s">
        <v>120</v>
      </c>
      <c r="N380" s="959" t="s">
        <v>213</v>
      </c>
    </row>
    <row r="381" spans="1:14" ht="25.5" customHeight="1">
      <c r="A381" s="4007" t="str">
        <f>A1</f>
        <v>MONTHLY PROGRESS REPORT FOR THE MONTH OF JUNE 2026</v>
      </c>
      <c r="B381" s="4008"/>
      <c r="C381" s="4008"/>
      <c r="D381" s="4008"/>
      <c r="E381" s="4008"/>
      <c r="F381" s="4008"/>
      <c r="G381" s="4008"/>
      <c r="H381" s="4008"/>
      <c r="I381" s="4008"/>
      <c r="J381" s="4008"/>
      <c r="K381" s="4008"/>
      <c r="L381" s="4008"/>
      <c r="M381" s="4008"/>
      <c r="N381" s="4008"/>
    </row>
    <row r="382" spans="1:14" ht="18.75" customHeight="1">
      <c r="A382" s="4011" t="s">
        <v>382</v>
      </c>
      <c r="B382" s="4008"/>
      <c r="C382" s="4011" t="s">
        <v>383</v>
      </c>
      <c r="D382" s="4008"/>
      <c r="E382" s="4008"/>
      <c r="F382" s="4008"/>
      <c r="G382" s="94"/>
      <c r="H382" s="94"/>
      <c r="I382" s="94"/>
      <c r="J382" s="94"/>
      <c r="K382" s="94"/>
      <c r="L382" s="94"/>
      <c r="M382" s="94"/>
      <c r="N382" s="94"/>
    </row>
    <row r="383" spans="1:14" ht="21.75" customHeight="1">
      <c r="A383" s="4012" t="s">
        <v>384</v>
      </c>
      <c r="B383" s="4010"/>
      <c r="C383" s="4009" t="s">
        <v>130</v>
      </c>
      <c r="D383" s="4010"/>
      <c r="E383" s="4010"/>
      <c r="F383" s="4010"/>
      <c r="G383" s="4010"/>
      <c r="H383" s="4010"/>
      <c r="I383" s="4010"/>
      <c r="J383" s="4010"/>
      <c r="K383" s="4010"/>
      <c r="L383" s="4010"/>
      <c r="M383" s="4010"/>
      <c r="N383" s="4010"/>
    </row>
    <row r="384" spans="1:14" ht="60" customHeight="1">
      <c r="A384" s="3376" t="s">
        <v>385</v>
      </c>
      <c r="B384" s="3439" t="s">
        <v>4</v>
      </c>
      <c r="C384" s="3439" t="s">
        <v>5</v>
      </c>
      <c r="D384" s="3376" t="s">
        <v>386</v>
      </c>
      <c r="E384" s="3376" t="s">
        <v>7</v>
      </c>
      <c r="F384" s="3376" t="s">
        <v>113</v>
      </c>
      <c r="G384" s="3376" t="s">
        <v>114</v>
      </c>
      <c r="H384" s="4006"/>
      <c r="I384" s="3376" t="s">
        <v>10</v>
      </c>
      <c r="J384" s="4006"/>
      <c r="K384" s="3376" t="s">
        <v>115</v>
      </c>
      <c r="L384" s="4006"/>
      <c r="M384" s="3439" t="s">
        <v>12</v>
      </c>
      <c r="N384" s="3376" t="s">
        <v>13</v>
      </c>
    </row>
    <row r="385" spans="1:14" ht="18.75" customHeight="1">
      <c r="A385" s="4005"/>
      <c r="B385" s="4005"/>
      <c r="C385" s="4005"/>
      <c r="D385" s="4005"/>
      <c r="E385" s="4005"/>
      <c r="F385" s="4005"/>
      <c r="G385" s="29" t="s">
        <v>28</v>
      </c>
      <c r="H385" s="29" t="s">
        <v>15</v>
      </c>
      <c r="I385" s="29" t="s">
        <v>28</v>
      </c>
      <c r="J385" s="29" t="s">
        <v>15</v>
      </c>
      <c r="K385" s="29" t="s">
        <v>28</v>
      </c>
      <c r="L385" s="29" t="s">
        <v>15</v>
      </c>
      <c r="M385" s="4005"/>
      <c r="N385" s="4005"/>
    </row>
    <row r="386" spans="1:14" ht="14.25" customHeight="1">
      <c r="A386" s="1172">
        <v>1</v>
      </c>
      <c r="B386" s="1173">
        <v>2</v>
      </c>
      <c r="C386" s="1174">
        <v>3</v>
      </c>
      <c r="D386" s="1175">
        <v>4</v>
      </c>
      <c r="E386" s="1176">
        <v>5</v>
      </c>
      <c r="F386" s="1176">
        <v>6</v>
      </c>
      <c r="G386" s="1174">
        <v>7</v>
      </c>
      <c r="H386" s="1174">
        <v>8</v>
      </c>
      <c r="I386" s="1174">
        <v>9</v>
      </c>
      <c r="J386" s="1174">
        <v>10</v>
      </c>
      <c r="K386" s="1177">
        <v>11</v>
      </c>
      <c r="L386" s="1177">
        <v>12</v>
      </c>
      <c r="M386" s="1177">
        <v>13</v>
      </c>
      <c r="N386" s="1178">
        <v>14</v>
      </c>
    </row>
    <row r="387" spans="1:14" ht="140.25" customHeight="1">
      <c r="A387" s="1179">
        <v>1</v>
      </c>
      <c r="B387" s="1231" t="s">
        <v>463</v>
      </c>
      <c r="C387" s="147" t="s">
        <v>119</v>
      </c>
      <c r="D387" s="1181">
        <v>1959</v>
      </c>
      <c r="E387" s="1232" t="s">
        <v>464</v>
      </c>
      <c r="F387" s="1232" t="s">
        <v>1328</v>
      </c>
      <c r="G387" s="1185">
        <v>1</v>
      </c>
      <c r="H387" s="1181">
        <v>1959</v>
      </c>
      <c r="I387" s="1185">
        <v>0</v>
      </c>
      <c r="J387" s="1181">
        <v>0</v>
      </c>
      <c r="K387" s="1185">
        <f>G387+I387</f>
        <v>1</v>
      </c>
      <c r="L387" s="1181">
        <f>H387+J387</f>
        <v>1959</v>
      </c>
      <c r="M387" s="959" t="s">
        <v>1013</v>
      </c>
      <c r="N387" s="959" t="s">
        <v>465</v>
      </c>
    </row>
    <row r="388" spans="1:14" ht="18" customHeight="1">
      <c r="A388" s="4007" t="str">
        <f>A1</f>
        <v>MONTHLY PROGRESS REPORT FOR THE MONTH OF JUNE 2026</v>
      </c>
      <c r="B388" s="4008"/>
      <c r="C388" s="4008"/>
      <c r="D388" s="4008"/>
      <c r="E388" s="4008"/>
      <c r="F388" s="4008"/>
      <c r="G388" s="4008"/>
      <c r="H388" s="4008"/>
      <c r="I388" s="4008"/>
      <c r="J388" s="4008"/>
      <c r="K388" s="4008"/>
      <c r="L388" s="4008"/>
      <c r="M388" s="4008"/>
      <c r="N388" s="4008"/>
    </row>
    <row r="389" spans="1:14" ht="18" customHeight="1">
      <c r="A389" s="4011" t="s">
        <v>382</v>
      </c>
      <c r="B389" s="4008"/>
      <c r="C389" s="4011" t="s">
        <v>383</v>
      </c>
      <c r="D389" s="4008"/>
      <c r="E389" s="4008"/>
      <c r="F389" s="4008"/>
      <c r="G389" s="94"/>
      <c r="H389" s="94"/>
      <c r="I389" s="94"/>
      <c r="J389" s="94"/>
      <c r="K389" s="94"/>
      <c r="L389" s="94"/>
      <c r="M389" s="94"/>
      <c r="N389" s="94"/>
    </row>
    <row r="390" spans="1:14" ht="18" customHeight="1">
      <c r="A390" s="4012" t="s">
        <v>384</v>
      </c>
      <c r="B390" s="4010"/>
      <c r="C390" s="4009" t="s">
        <v>134</v>
      </c>
      <c r="D390" s="4010"/>
      <c r="E390" s="4010"/>
      <c r="F390" s="4010"/>
      <c r="G390" s="4010"/>
      <c r="H390" s="4010"/>
      <c r="I390" s="4010"/>
      <c r="J390" s="4010"/>
      <c r="K390" s="4010"/>
      <c r="L390" s="4010"/>
      <c r="M390" s="4010"/>
      <c r="N390" s="4010"/>
    </row>
    <row r="391" spans="1:14" ht="60.75" customHeight="1">
      <c r="A391" s="3376" t="s">
        <v>385</v>
      </c>
      <c r="B391" s="3439" t="s">
        <v>4</v>
      </c>
      <c r="C391" s="3439" t="s">
        <v>5</v>
      </c>
      <c r="D391" s="3376" t="s">
        <v>386</v>
      </c>
      <c r="E391" s="3376" t="s">
        <v>7</v>
      </c>
      <c r="F391" s="3376" t="s">
        <v>113</v>
      </c>
      <c r="G391" s="3376" t="s">
        <v>114</v>
      </c>
      <c r="H391" s="4006"/>
      <c r="I391" s="3376" t="s">
        <v>10</v>
      </c>
      <c r="J391" s="4006"/>
      <c r="K391" s="3376" t="s">
        <v>115</v>
      </c>
      <c r="L391" s="4006"/>
      <c r="M391" s="3439" t="s">
        <v>12</v>
      </c>
      <c r="N391" s="3376" t="s">
        <v>13</v>
      </c>
    </row>
    <row r="392" spans="1:14" ht="24.75" customHeight="1">
      <c r="A392" s="4005"/>
      <c r="B392" s="4005"/>
      <c r="C392" s="4005"/>
      <c r="D392" s="4005"/>
      <c r="E392" s="4005"/>
      <c r="F392" s="4005"/>
      <c r="G392" s="29" t="s">
        <v>28</v>
      </c>
      <c r="H392" s="29" t="s">
        <v>15</v>
      </c>
      <c r="I392" s="29" t="s">
        <v>28</v>
      </c>
      <c r="J392" s="29" t="s">
        <v>15</v>
      </c>
      <c r="K392" s="29" t="s">
        <v>28</v>
      </c>
      <c r="L392" s="29" t="s">
        <v>15</v>
      </c>
      <c r="M392" s="4005"/>
      <c r="N392" s="4005"/>
    </row>
    <row r="393" spans="1:14" ht="18" customHeight="1" thickBot="1">
      <c r="A393" s="1201">
        <v>1</v>
      </c>
      <c r="B393" s="1202">
        <v>2</v>
      </c>
      <c r="C393" s="1203">
        <v>3</v>
      </c>
      <c r="D393" s="1204">
        <v>4</v>
      </c>
      <c r="E393" s="1203">
        <v>5</v>
      </c>
      <c r="F393" s="1203">
        <v>6</v>
      </c>
      <c r="G393" s="1203">
        <v>7</v>
      </c>
      <c r="H393" s="1203">
        <v>8</v>
      </c>
      <c r="I393" s="1203">
        <v>9</v>
      </c>
      <c r="J393" s="1203">
        <v>10</v>
      </c>
      <c r="K393" s="1204">
        <v>11</v>
      </c>
      <c r="L393" s="1203">
        <v>12</v>
      </c>
      <c r="M393" s="1207">
        <v>13</v>
      </c>
      <c r="N393" s="1205">
        <v>14</v>
      </c>
    </row>
    <row r="394" spans="1:14" ht="182.25" customHeight="1" thickBot="1">
      <c r="A394" s="29">
        <v>1</v>
      </c>
      <c r="B394" s="1233" t="s">
        <v>466</v>
      </c>
      <c r="C394" s="6" t="s">
        <v>119</v>
      </c>
      <c r="D394" s="22">
        <v>328.73</v>
      </c>
      <c r="E394" s="907" t="s">
        <v>467</v>
      </c>
      <c r="F394" s="907" t="s">
        <v>468</v>
      </c>
      <c r="G394" s="1212"/>
      <c r="H394" s="6"/>
      <c r="I394" s="791"/>
      <c r="J394" s="6"/>
      <c r="K394" s="93">
        <v>1</v>
      </c>
      <c r="L394" s="1234">
        <v>300</v>
      </c>
      <c r="M394" s="4" t="s">
        <v>469</v>
      </c>
      <c r="N394" s="1211"/>
    </row>
    <row r="395" spans="1:14" ht="27" customHeight="1">
      <c r="A395" s="4007" t="str">
        <f>A1</f>
        <v>MONTHLY PROGRESS REPORT FOR THE MONTH OF JUNE 2026</v>
      </c>
      <c r="B395" s="4008"/>
      <c r="C395" s="4008"/>
      <c r="D395" s="4008"/>
      <c r="E395" s="4008"/>
      <c r="F395" s="4008"/>
      <c r="G395" s="4008"/>
      <c r="H395" s="4008"/>
      <c r="I395" s="4008"/>
      <c r="J395" s="4008"/>
      <c r="K395" s="4008"/>
      <c r="L395" s="4008"/>
      <c r="M395" s="4008"/>
      <c r="N395" s="4008"/>
    </row>
    <row r="396" spans="1:14" ht="18.75" customHeight="1">
      <c r="A396" s="4011" t="s">
        <v>382</v>
      </c>
      <c r="B396" s="4008"/>
      <c r="C396" s="4011" t="s">
        <v>383</v>
      </c>
      <c r="D396" s="4008"/>
      <c r="E396" s="4008"/>
      <c r="F396" s="4008"/>
      <c r="G396" s="94"/>
      <c r="H396" s="94"/>
      <c r="I396" s="94"/>
      <c r="J396" s="94"/>
      <c r="K396" s="94"/>
      <c r="L396" s="94"/>
      <c r="M396" s="94"/>
      <c r="N396" s="94"/>
    </row>
    <row r="397" spans="1:14" ht="17.25" customHeight="1">
      <c r="A397" s="4012" t="s">
        <v>384</v>
      </c>
      <c r="B397" s="4010"/>
      <c r="C397" s="4009" t="s">
        <v>134</v>
      </c>
      <c r="D397" s="4010"/>
      <c r="E397" s="4010"/>
      <c r="F397" s="4010"/>
      <c r="G397" s="4010"/>
      <c r="H397" s="4010"/>
      <c r="I397" s="4010"/>
      <c r="J397" s="4010"/>
      <c r="K397" s="4010"/>
      <c r="L397" s="4010"/>
      <c r="M397" s="4010"/>
      <c r="N397" s="4010"/>
    </row>
    <row r="398" spans="1:14" ht="140.25" customHeight="1">
      <c r="A398" s="3376" t="s">
        <v>385</v>
      </c>
      <c r="B398" s="3439" t="s">
        <v>4</v>
      </c>
      <c r="C398" s="3439" t="s">
        <v>5</v>
      </c>
      <c r="D398" s="3376" t="s">
        <v>386</v>
      </c>
      <c r="E398" s="3376" t="s">
        <v>7</v>
      </c>
      <c r="F398" s="3376" t="s">
        <v>113</v>
      </c>
      <c r="G398" s="3376" t="s">
        <v>114</v>
      </c>
      <c r="H398" s="4006"/>
      <c r="I398" s="3376" t="s">
        <v>10</v>
      </c>
      <c r="J398" s="4006"/>
      <c r="K398" s="3376" t="s">
        <v>115</v>
      </c>
      <c r="L398" s="4006"/>
      <c r="M398" s="3439" t="s">
        <v>12</v>
      </c>
      <c r="N398" s="3376" t="s">
        <v>13</v>
      </c>
    </row>
    <row r="399" spans="1:14" ht="24" customHeight="1">
      <c r="A399" s="4005"/>
      <c r="B399" s="4005"/>
      <c r="C399" s="4005"/>
      <c r="D399" s="4005"/>
      <c r="E399" s="4005"/>
      <c r="F399" s="4005"/>
      <c r="G399" s="29" t="s">
        <v>28</v>
      </c>
      <c r="H399" s="29" t="s">
        <v>15</v>
      </c>
      <c r="I399" s="29" t="s">
        <v>28</v>
      </c>
      <c r="J399" s="29" t="s">
        <v>15</v>
      </c>
      <c r="K399" s="29" t="s">
        <v>28</v>
      </c>
      <c r="L399" s="29" t="s">
        <v>15</v>
      </c>
      <c r="M399" s="4005"/>
      <c r="N399" s="4005"/>
    </row>
    <row r="400" spans="1:14">
      <c r="A400" s="1201">
        <v>1</v>
      </c>
      <c r="B400" s="1202">
        <v>2</v>
      </c>
      <c r="C400" s="1203">
        <v>3</v>
      </c>
      <c r="D400" s="1204">
        <v>4</v>
      </c>
      <c r="E400" s="1203">
        <v>5</v>
      </c>
      <c r="F400" s="1203">
        <v>6</v>
      </c>
      <c r="G400" s="1203">
        <v>7</v>
      </c>
      <c r="H400" s="1203">
        <v>8</v>
      </c>
      <c r="I400" s="1203">
        <v>9</v>
      </c>
      <c r="J400" s="1203">
        <v>10</v>
      </c>
      <c r="K400" s="1204">
        <v>11</v>
      </c>
      <c r="L400" s="1203">
        <v>12</v>
      </c>
      <c r="M400" s="1189">
        <v>13</v>
      </c>
      <c r="N400" s="1205">
        <v>14</v>
      </c>
    </row>
    <row r="401" spans="1:14" ht="61.9" customHeight="1">
      <c r="A401" s="3439">
        <v>1</v>
      </c>
      <c r="B401" s="1206" t="s">
        <v>470</v>
      </c>
      <c r="C401" s="3418" t="s">
        <v>119</v>
      </c>
      <c r="D401" s="4015">
        <v>800</v>
      </c>
      <c r="E401" s="1235"/>
      <c r="F401" s="1235"/>
      <c r="G401" s="1235"/>
      <c r="H401" s="1235"/>
      <c r="I401" s="1235"/>
      <c r="J401" s="1235"/>
      <c r="K401" s="1236"/>
      <c r="L401" s="1235"/>
      <c r="M401" s="3430" t="s">
        <v>471</v>
      </c>
      <c r="N401" s="4022"/>
    </row>
    <row r="402" spans="1:14" ht="15.4" customHeight="1">
      <c r="A402" s="4014"/>
      <c r="B402" s="1206" t="s">
        <v>472</v>
      </c>
      <c r="C402" s="4014"/>
      <c r="D402" s="4014"/>
      <c r="E402" s="1209" t="s">
        <v>473</v>
      </c>
      <c r="F402" s="1209" t="s">
        <v>474</v>
      </c>
      <c r="G402" s="1212"/>
      <c r="H402" s="6"/>
      <c r="I402" s="791"/>
      <c r="J402" s="6"/>
      <c r="K402" s="93">
        <v>1</v>
      </c>
      <c r="L402" s="6">
        <v>103.67</v>
      </c>
      <c r="M402" s="4014"/>
      <c r="N402" s="4014"/>
    </row>
    <row r="403" spans="1:14" ht="31.15" customHeight="1">
      <c r="A403" s="4014"/>
      <c r="B403" s="1237" t="s">
        <v>475</v>
      </c>
      <c r="C403" s="4014"/>
      <c r="D403" s="4014"/>
      <c r="E403" s="1238"/>
      <c r="F403" s="1238"/>
      <c r="G403" s="1238"/>
      <c r="H403" s="1238"/>
      <c r="I403" s="1238"/>
      <c r="J403" s="1238"/>
      <c r="K403" s="1238"/>
      <c r="L403" s="1238"/>
      <c r="M403" s="4014"/>
      <c r="N403" s="4014"/>
    </row>
    <row r="404" spans="1:14" ht="15.4" customHeight="1">
      <c r="A404" s="4014"/>
      <c r="B404" s="1206" t="s">
        <v>476</v>
      </c>
      <c r="C404" s="4014"/>
      <c r="D404" s="4014"/>
      <c r="E404" s="1239"/>
      <c r="F404" s="1240"/>
      <c r="G404" s="1241"/>
      <c r="H404" s="1242"/>
      <c r="I404" s="1243"/>
      <c r="J404" s="1242"/>
      <c r="K404" s="1243"/>
      <c r="L404" s="1242"/>
      <c r="M404" s="4014"/>
      <c r="N404" s="4014"/>
    </row>
    <row r="405" spans="1:14" ht="23.25" customHeight="1">
      <c r="A405" s="4005"/>
      <c r="B405" s="1206" t="s">
        <v>477</v>
      </c>
      <c r="C405" s="4005"/>
      <c r="D405" s="4005"/>
      <c r="E405" s="1244"/>
      <c r="F405" s="1244"/>
      <c r="G405" s="1182"/>
      <c r="H405" s="147"/>
      <c r="I405" s="1245"/>
      <c r="J405" s="147"/>
      <c r="K405" s="1245"/>
      <c r="L405" s="147"/>
      <c r="M405" s="4005"/>
      <c r="N405" s="4005"/>
    </row>
    <row r="406" spans="1:14" ht="17.649999999999999" customHeight="1">
      <c r="A406" s="4007" t="str">
        <f>A1</f>
        <v>MONTHLY PROGRESS REPORT FOR THE MONTH OF JUNE 2026</v>
      </c>
      <c r="B406" s="4008"/>
      <c r="C406" s="4008"/>
      <c r="D406" s="4008"/>
      <c r="E406" s="4008"/>
      <c r="F406" s="4008"/>
      <c r="G406" s="4008"/>
      <c r="H406" s="4008"/>
      <c r="I406" s="4008"/>
      <c r="J406" s="4008"/>
      <c r="K406" s="4008"/>
      <c r="L406" s="4008"/>
      <c r="M406" s="4008"/>
      <c r="N406" s="4008"/>
    </row>
    <row r="407" spans="1:14" ht="15" customHeight="1">
      <c r="A407" s="4011" t="s">
        <v>382</v>
      </c>
      <c r="B407" s="4008"/>
      <c r="C407" s="4011" t="s">
        <v>383</v>
      </c>
      <c r="D407" s="4008"/>
      <c r="E407" s="4008"/>
      <c r="F407" s="4008"/>
      <c r="G407" s="94"/>
      <c r="H407" s="94"/>
      <c r="I407" s="94"/>
      <c r="J407" s="94"/>
      <c r="K407" s="94"/>
      <c r="L407" s="94"/>
      <c r="M407" s="94"/>
      <c r="N407" s="94"/>
    </row>
    <row r="408" spans="1:14" ht="29.25" customHeight="1">
      <c r="A408" s="4012" t="s">
        <v>384</v>
      </c>
      <c r="B408" s="4010"/>
      <c r="C408" s="4009" t="s">
        <v>134</v>
      </c>
      <c r="D408" s="4010"/>
      <c r="E408" s="4010"/>
      <c r="F408" s="4010"/>
      <c r="G408" s="4010"/>
      <c r="H408" s="4010"/>
      <c r="I408" s="4010"/>
      <c r="J408" s="4010"/>
      <c r="K408" s="4010"/>
      <c r="L408" s="4010"/>
      <c r="M408" s="4010"/>
      <c r="N408" s="4010"/>
    </row>
    <row r="409" spans="1:14" ht="59.25" customHeight="1">
      <c r="A409" s="3376" t="s">
        <v>385</v>
      </c>
      <c r="B409" s="3439" t="s">
        <v>4</v>
      </c>
      <c r="C409" s="3439" t="s">
        <v>5</v>
      </c>
      <c r="D409" s="3376" t="s">
        <v>386</v>
      </c>
      <c r="E409" s="3376" t="s">
        <v>7</v>
      </c>
      <c r="F409" s="3376" t="s">
        <v>113</v>
      </c>
      <c r="G409" s="3376" t="s">
        <v>114</v>
      </c>
      <c r="H409" s="4006"/>
      <c r="I409" s="3376" t="s">
        <v>10</v>
      </c>
      <c r="J409" s="4006"/>
      <c r="K409" s="3376" t="s">
        <v>115</v>
      </c>
      <c r="L409" s="4006"/>
      <c r="M409" s="3439" t="s">
        <v>12</v>
      </c>
      <c r="N409" s="3376" t="s">
        <v>13</v>
      </c>
    </row>
    <row r="410" spans="1:14" ht="43.5" customHeight="1">
      <c r="A410" s="4005"/>
      <c r="B410" s="4005"/>
      <c r="C410" s="4005"/>
      <c r="D410" s="4005"/>
      <c r="E410" s="4005"/>
      <c r="F410" s="4005"/>
      <c r="G410" s="29" t="s">
        <v>28</v>
      </c>
      <c r="H410" s="29" t="s">
        <v>15</v>
      </c>
      <c r="I410" s="29" t="s">
        <v>28</v>
      </c>
      <c r="J410" s="29" t="s">
        <v>15</v>
      </c>
      <c r="K410" s="29" t="s">
        <v>28</v>
      </c>
      <c r="L410" s="29" t="s">
        <v>15</v>
      </c>
      <c r="M410" s="4005"/>
      <c r="N410" s="4005"/>
    </row>
    <row r="411" spans="1:14">
      <c r="A411" s="1201">
        <v>1</v>
      </c>
      <c r="B411" s="1226">
        <v>2</v>
      </c>
      <c r="C411" s="1203">
        <v>3</v>
      </c>
      <c r="D411" s="1204">
        <v>4</v>
      </c>
      <c r="E411" s="1227">
        <v>5</v>
      </c>
      <c r="F411" s="1227">
        <v>6</v>
      </c>
      <c r="G411" s="1203">
        <v>7</v>
      </c>
      <c r="H411" s="1203">
        <v>8</v>
      </c>
      <c r="I411" s="1203">
        <v>9</v>
      </c>
      <c r="J411" s="1203">
        <v>10</v>
      </c>
      <c r="K411" s="1177">
        <v>11</v>
      </c>
      <c r="L411" s="1177">
        <v>12</v>
      </c>
      <c r="M411" s="1177">
        <v>13</v>
      </c>
      <c r="N411" s="1189">
        <v>14</v>
      </c>
    </row>
    <row r="412" spans="1:14" ht="111.75" customHeight="1">
      <c r="A412" s="1179">
        <v>1</v>
      </c>
      <c r="B412" s="1228" t="s">
        <v>478</v>
      </c>
      <c r="C412" s="147" t="s">
        <v>119</v>
      </c>
      <c r="D412" s="147">
        <v>462.75</v>
      </c>
      <c r="E412" s="959" t="s">
        <v>479</v>
      </c>
      <c r="F412" s="147" t="s">
        <v>2542</v>
      </c>
      <c r="G412" s="1182">
        <v>0.875</v>
      </c>
      <c r="H412" s="147">
        <v>162.77000000000001</v>
      </c>
      <c r="I412" s="1185">
        <v>0</v>
      </c>
      <c r="J412" s="1181">
        <v>0</v>
      </c>
      <c r="K412" s="1182">
        <f>G412+I412</f>
        <v>0.875</v>
      </c>
      <c r="L412" s="1181">
        <f>H412+J412</f>
        <v>162.77000000000001</v>
      </c>
      <c r="M412" s="959" t="s">
        <v>1959</v>
      </c>
      <c r="N412" s="959" t="s">
        <v>389</v>
      </c>
    </row>
    <row r="413" spans="1:14" ht="17.649999999999999" customHeight="1">
      <c r="A413" s="4007" t="str">
        <f>A1</f>
        <v>MONTHLY PROGRESS REPORT FOR THE MONTH OF JUNE 2026</v>
      </c>
      <c r="B413" s="4008"/>
      <c r="C413" s="4008"/>
      <c r="D413" s="4008"/>
      <c r="E413" s="4008"/>
      <c r="F413" s="4008"/>
      <c r="G413" s="4008"/>
      <c r="H413" s="4008"/>
      <c r="I413" s="4008"/>
      <c r="J413" s="4008"/>
      <c r="K413" s="4008"/>
      <c r="L413" s="4008"/>
      <c r="M413" s="4008"/>
      <c r="N413" s="4008"/>
    </row>
    <row r="414" spans="1:14" ht="15" customHeight="1">
      <c r="A414" s="797" t="s">
        <v>382</v>
      </c>
      <c r="B414" s="797"/>
      <c r="C414" s="797" t="s">
        <v>383</v>
      </c>
      <c r="D414" s="797"/>
      <c r="E414" s="797"/>
      <c r="F414" s="797"/>
      <c r="G414" s="94"/>
      <c r="H414" s="94"/>
      <c r="I414" s="94"/>
      <c r="J414" s="94"/>
      <c r="K414" s="94"/>
      <c r="L414" s="94"/>
      <c r="M414" s="94"/>
      <c r="N414" s="94"/>
    </row>
    <row r="415" spans="1:14" ht="15" customHeight="1">
      <c r="A415" s="1170" t="s">
        <v>384</v>
      </c>
      <c r="B415" s="1170"/>
      <c r="C415" s="4009" t="s">
        <v>134</v>
      </c>
      <c r="D415" s="4010"/>
      <c r="E415" s="1170"/>
      <c r="F415" s="1170"/>
      <c r="G415" s="1170"/>
      <c r="H415" s="1170"/>
      <c r="I415" s="1170"/>
      <c r="J415" s="1170"/>
      <c r="K415" s="1170"/>
      <c r="L415" s="1170"/>
      <c r="M415" s="1170"/>
      <c r="N415" s="1170"/>
    </row>
    <row r="416" spans="1:14" ht="59.25" customHeight="1">
      <c r="A416" s="972" t="s">
        <v>385</v>
      </c>
      <c r="B416" s="3439" t="s">
        <v>4</v>
      </c>
      <c r="C416" s="3439" t="s">
        <v>5</v>
      </c>
      <c r="D416" s="3376" t="s">
        <v>386</v>
      </c>
      <c r="E416" s="3376" t="s">
        <v>7</v>
      </c>
      <c r="F416" s="972" t="s">
        <v>113</v>
      </c>
      <c r="G416" s="3376" t="s">
        <v>114</v>
      </c>
      <c r="H416" s="4006"/>
      <c r="I416" s="3376" t="s">
        <v>10</v>
      </c>
      <c r="J416" s="4006"/>
      <c r="K416" s="3376" t="s">
        <v>115</v>
      </c>
      <c r="L416" s="4006"/>
      <c r="M416" s="1183" t="s">
        <v>12</v>
      </c>
      <c r="N416" s="972" t="s">
        <v>13</v>
      </c>
    </row>
    <row r="417" spans="1:15">
      <c r="A417" s="973"/>
      <c r="B417" s="4005"/>
      <c r="C417" s="4005"/>
      <c r="D417" s="4005"/>
      <c r="E417" s="4005"/>
      <c r="F417" s="973"/>
      <c r="G417" s="29" t="s">
        <v>28</v>
      </c>
      <c r="H417" s="29" t="s">
        <v>15</v>
      </c>
      <c r="I417" s="29" t="s">
        <v>28</v>
      </c>
      <c r="J417" s="29" t="s">
        <v>15</v>
      </c>
      <c r="K417" s="29" t="s">
        <v>28</v>
      </c>
      <c r="L417" s="29" t="s">
        <v>15</v>
      </c>
      <c r="M417" s="1179"/>
      <c r="N417" s="973"/>
    </row>
    <row r="418" spans="1:15">
      <c r="A418" s="1172">
        <v>1</v>
      </c>
      <c r="B418" s="1173">
        <v>2</v>
      </c>
      <c r="C418" s="1174">
        <v>3</v>
      </c>
      <c r="D418" s="1175">
        <v>4</v>
      </c>
      <c r="E418" s="1176">
        <v>5</v>
      </c>
      <c r="F418" s="1176">
        <v>6</v>
      </c>
      <c r="G418" s="1174">
        <v>7</v>
      </c>
      <c r="H418" s="1174">
        <v>8</v>
      </c>
      <c r="I418" s="1174">
        <v>9</v>
      </c>
      <c r="J418" s="1174">
        <v>10</v>
      </c>
      <c r="K418" s="1177">
        <v>11</v>
      </c>
      <c r="L418" s="1177">
        <v>12</v>
      </c>
      <c r="M418" s="1177">
        <v>13</v>
      </c>
      <c r="N418" s="1178">
        <v>14</v>
      </c>
    </row>
    <row r="419" spans="1:15" ht="141.75" customHeight="1">
      <c r="A419" s="1179">
        <v>1</v>
      </c>
      <c r="B419" s="1184" t="s">
        <v>480</v>
      </c>
      <c r="C419" s="147" t="s">
        <v>119</v>
      </c>
      <c r="D419" s="1181">
        <v>750</v>
      </c>
      <c r="E419" s="959" t="s">
        <v>391</v>
      </c>
      <c r="F419" s="147" t="s">
        <v>1528</v>
      </c>
      <c r="G419" s="1185">
        <v>0.86</v>
      </c>
      <c r="H419" s="1181">
        <v>415.15</v>
      </c>
      <c r="I419" s="1185">
        <v>0.01</v>
      </c>
      <c r="J419" s="1181">
        <v>0</v>
      </c>
      <c r="K419" s="1185">
        <f>G419+I419</f>
        <v>0.87</v>
      </c>
      <c r="L419" s="1181">
        <f>H419+J419</f>
        <v>415.15</v>
      </c>
      <c r="M419" s="959" t="s">
        <v>120</v>
      </c>
      <c r="N419" s="959" t="s">
        <v>389</v>
      </c>
      <c r="O419" s="211" t="s">
        <v>2543</v>
      </c>
    </row>
    <row r="420" spans="1:15" ht="17.649999999999999" customHeight="1">
      <c r="A420" s="4007" t="str">
        <f>A1</f>
        <v>MONTHLY PROGRESS REPORT FOR THE MONTH OF JUNE 2026</v>
      </c>
      <c r="B420" s="4008"/>
      <c r="C420" s="4008"/>
      <c r="D420" s="4008"/>
      <c r="E420" s="4008"/>
      <c r="F420" s="4008"/>
      <c r="G420" s="4008"/>
      <c r="H420" s="4008"/>
      <c r="I420" s="4008"/>
      <c r="J420" s="4008"/>
      <c r="K420" s="4008"/>
      <c r="L420" s="4008"/>
      <c r="M420" s="4008"/>
      <c r="N420" s="4008"/>
    </row>
    <row r="421" spans="1:15" ht="15" customHeight="1">
      <c r="A421" s="797" t="s">
        <v>382</v>
      </c>
      <c r="B421" s="797"/>
      <c r="C421" s="797" t="s">
        <v>383</v>
      </c>
      <c r="D421" s="797"/>
      <c r="E421" s="797"/>
      <c r="F421" s="797"/>
      <c r="G421" s="94"/>
      <c r="H421" s="94"/>
      <c r="I421" s="94"/>
      <c r="J421" s="94"/>
      <c r="K421" s="94"/>
      <c r="L421" s="94"/>
      <c r="M421" s="94"/>
      <c r="N421" s="94"/>
    </row>
    <row r="422" spans="1:15" ht="15" customHeight="1">
      <c r="A422" s="1170" t="s">
        <v>384</v>
      </c>
      <c r="B422" s="1170"/>
      <c r="C422" s="4009" t="s">
        <v>134</v>
      </c>
      <c r="D422" s="4010"/>
      <c r="E422" s="1170"/>
      <c r="F422" s="1170"/>
      <c r="G422" s="1170"/>
      <c r="H422" s="1170"/>
      <c r="I422" s="1170"/>
      <c r="J422" s="1170"/>
      <c r="K422" s="1170"/>
      <c r="L422" s="1170"/>
      <c r="M422" s="1170"/>
      <c r="N422" s="1170"/>
    </row>
    <row r="423" spans="1:15" ht="61.5" customHeight="1">
      <c r="A423" s="972" t="s">
        <v>385</v>
      </c>
      <c r="B423" s="3439" t="s">
        <v>4</v>
      </c>
      <c r="C423" s="3439" t="s">
        <v>5</v>
      </c>
      <c r="D423" s="3376" t="s">
        <v>386</v>
      </c>
      <c r="E423" s="3376" t="s">
        <v>7</v>
      </c>
      <c r="F423" s="972" t="s">
        <v>113</v>
      </c>
      <c r="G423" s="3376" t="s">
        <v>114</v>
      </c>
      <c r="H423" s="4006"/>
      <c r="I423" s="3376" t="s">
        <v>10</v>
      </c>
      <c r="J423" s="4006"/>
      <c r="K423" s="3376" t="s">
        <v>115</v>
      </c>
      <c r="L423" s="4006"/>
      <c r="M423" s="1183" t="s">
        <v>12</v>
      </c>
      <c r="N423" s="972" t="s">
        <v>13</v>
      </c>
    </row>
    <row r="424" spans="1:15">
      <c r="A424" s="973"/>
      <c r="B424" s="4005"/>
      <c r="C424" s="4005"/>
      <c r="D424" s="4005"/>
      <c r="E424" s="4005"/>
      <c r="F424" s="973"/>
      <c r="G424" s="29" t="s">
        <v>28</v>
      </c>
      <c r="H424" s="29" t="s">
        <v>15</v>
      </c>
      <c r="I424" s="29" t="s">
        <v>28</v>
      </c>
      <c r="J424" s="29" t="s">
        <v>15</v>
      </c>
      <c r="K424" s="29" t="s">
        <v>28</v>
      </c>
      <c r="L424" s="29" t="s">
        <v>15</v>
      </c>
      <c r="M424" s="1179"/>
      <c r="N424" s="973"/>
    </row>
    <row r="425" spans="1:15">
      <c r="A425" s="1172">
        <v>1</v>
      </c>
      <c r="B425" s="1173">
        <v>2</v>
      </c>
      <c r="C425" s="1174">
        <v>3</v>
      </c>
      <c r="D425" s="1175">
        <v>4</v>
      </c>
      <c r="E425" s="1176">
        <v>5</v>
      </c>
      <c r="F425" s="1176">
        <v>6</v>
      </c>
      <c r="G425" s="1174">
        <v>7</v>
      </c>
      <c r="H425" s="1174">
        <v>8</v>
      </c>
      <c r="I425" s="1174">
        <v>9</v>
      </c>
      <c r="J425" s="1174">
        <v>10</v>
      </c>
      <c r="K425" s="1177">
        <v>11</v>
      </c>
      <c r="L425" s="1177">
        <v>12</v>
      </c>
      <c r="M425" s="1177">
        <v>13</v>
      </c>
      <c r="N425" s="1178">
        <v>14</v>
      </c>
    </row>
    <row r="426" spans="1:15" ht="163.15" customHeight="1">
      <c r="A426" s="1179">
        <v>1</v>
      </c>
      <c r="B426" s="1184" t="s">
        <v>481</v>
      </c>
      <c r="C426" s="147" t="s">
        <v>119</v>
      </c>
      <c r="D426" s="1181">
        <v>4915.3500000000004</v>
      </c>
      <c r="E426" s="959" t="s">
        <v>482</v>
      </c>
      <c r="F426" s="147" t="s">
        <v>483</v>
      </c>
      <c r="G426" s="1185">
        <v>0.79</v>
      </c>
      <c r="H426" s="1181">
        <v>1906.36</v>
      </c>
      <c r="I426" s="1185">
        <v>0.01</v>
      </c>
      <c r="J426" s="1181">
        <v>0</v>
      </c>
      <c r="K426" s="93">
        <f>G426+I426</f>
        <v>0.8</v>
      </c>
      <c r="L426" s="22">
        <f>H426+J426</f>
        <v>1906.36</v>
      </c>
      <c r="M426" s="4" t="s">
        <v>2544</v>
      </c>
      <c r="N426" s="4" t="s">
        <v>389</v>
      </c>
    </row>
    <row r="427" spans="1:15" ht="17.649999999999999" customHeight="1">
      <c r="A427" s="4007" t="str">
        <f>A8</f>
        <v>MONTHLY PROGRESS REPORT FOR THE MONTH OF JUNE 2026</v>
      </c>
      <c r="B427" s="4008"/>
      <c r="C427" s="4008"/>
      <c r="D427" s="4008"/>
      <c r="E427" s="4008"/>
      <c r="F427" s="4008"/>
      <c r="G427" s="4008"/>
      <c r="H427" s="4008"/>
      <c r="I427" s="4008"/>
      <c r="J427" s="4008"/>
      <c r="K427" s="4008"/>
      <c r="L427" s="4008"/>
      <c r="M427" s="4008"/>
      <c r="N427" s="4008"/>
    </row>
    <row r="428" spans="1:15" ht="15" customHeight="1">
      <c r="A428" s="797" t="s">
        <v>382</v>
      </c>
      <c r="B428" s="797"/>
      <c r="C428" s="797" t="s">
        <v>383</v>
      </c>
      <c r="D428" s="797"/>
      <c r="E428" s="797"/>
      <c r="F428" s="797"/>
      <c r="G428" s="94"/>
      <c r="H428" s="94"/>
      <c r="I428" s="94"/>
      <c r="J428" s="94"/>
      <c r="K428" s="94"/>
      <c r="L428" s="94"/>
      <c r="M428" s="94"/>
      <c r="N428" s="94"/>
    </row>
    <row r="429" spans="1:15" ht="15" customHeight="1">
      <c r="A429" s="1170" t="s">
        <v>384</v>
      </c>
      <c r="B429" s="1170"/>
      <c r="C429" s="4009" t="s">
        <v>890</v>
      </c>
      <c r="D429" s="4010"/>
      <c r="E429" s="1170"/>
      <c r="F429" s="1170"/>
      <c r="G429" s="1170"/>
      <c r="H429" s="1170"/>
      <c r="I429" s="1170"/>
      <c r="J429" s="1170"/>
      <c r="K429" s="1170"/>
      <c r="L429" s="1170"/>
      <c r="M429" s="1170"/>
      <c r="N429" s="1170"/>
    </row>
    <row r="430" spans="1:15" ht="61.5" customHeight="1">
      <c r="A430" s="972" t="s">
        <v>385</v>
      </c>
      <c r="B430" s="3439" t="s">
        <v>4</v>
      </c>
      <c r="C430" s="3439" t="s">
        <v>5</v>
      </c>
      <c r="D430" s="3376" t="s">
        <v>386</v>
      </c>
      <c r="E430" s="3376" t="s">
        <v>7</v>
      </c>
      <c r="F430" s="972" t="s">
        <v>113</v>
      </c>
      <c r="G430" s="3376" t="s">
        <v>114</v>
      </c>
      <c r="H430" s="4006"/>
      <c r="I430" s="3376" t="s">
        <v>10</v>
      </c>
      <c r="J430" s="4006"/>
      <c r="K430" s="3376" t="s">
        <v>115</v>
      </c>
      <c r="L430" s="4006"/>
      <c r="M430" s="1183" t="s">
        <v>12</v>
      </c>
      <c r="N430" s="972" t="s">
        <v>13</v>
      </c>
    </row>
    <row r="431" spans="1:15">
      <c r="A431" s="973"/>
      <c r="B431" s="4005"/>
      <c r="C431" s="4005"/>
      <c r="D431" s="4005"/>
      <c r="E431" s="4005"/>
      <c r="F431" s="973"/>
      <c r="G431" s="29" t="s">
        <v>28</v>
      </c>
      <c r="H431" s="29" t="s">
        <v>15</v>
      </c>
      <c r="I431" s="29" t="s">
        <v>28</v>
      </c>
      <c r="J431" s="29" t="s">
        <v>15</v>
      </c>
      <c r="K431" s="29" t="s">
        <v>28</v>
      </c>
      <c r="L431" s="29" t="s">
        <v>15</v>
      </c>
      <c r="M431" s="1179"/>
      <c r="N431" s="973"/>
    </row>
    <row r="432" spans="1:15">
      <c r="A432" s="1172">
        <v>1</v>
      </c>
      <c r="B432" s="1173">
        <v>2</v>
      </c>
      <c r="C432" s="1174">
        <v>3</v>
      </c>
      <c r="D432" s="1175">
        <v>4</v>
      </c>
      <c r="E432" s="1176">
        <v>5</v>
      </c>
      <c r="F432" s="1176">
        <v>6</v>
      </c>
      <c r="G432" s="1174">
        <v>7</v>
      </c>
      <c r="H432" s="1174">
        <v>8</v>
      </c>
      <c r="I432" s="1174">
        <v>9</v>
      </c>
      <c r="J432" s="1174">
        <v>10</v>
      </c>
      <c r="K432" s="1177">
        <v>11</v>
      </c>
      <c r="L432" s="1177">
        <v>12</v>
      </c>
      <c r="M432" s="1177">
        <v>13</v>
      </c>
      <c r="N432" s="1178">
        <v>14</v>
      </c>
    </row>
    <row r="433" spans="1:14" ht="216" customHeight="1">
      <c r="A433" s="1179">
        <v>1</v>
      </c>
      <c r="B433" s="1184" t="s">
        <v>891</v>
      </c>
      <c r="C433" s="147" t="s">
        <v>119</v>
      </c>
      <c r="D433" s="1181">
        <v>2100</v>
      </c>
      <c r="E433" s="959" t="s">
        <v>347</v>
      </c>
      <c r="F433" s="147" t="s">
        <v>347</v>
      </c>
      <c r="G433" s="1185">
        <v>0.31</v>
      </c>
      <c r="H433" s="1181">
        <v>0</v>
      </c>
      <c r="I433" s="1185">
        <v>0</v>
      </c>
      <c r="J433" s="1181">
        <v>0</v>
      </c>
      <c r="K433" s="1212">
        <f>G433+I433</f>
        <v>0.31</v>
      </c>
      <c r="L433" s="22">
        <f>H433+J433</f>
        <v>0</v>
      </c>
      <c r="M433" s="4" t="s">
        <v>1007</v>
      </c>
      <c r="N433" s="4" t="s">
        <v>347</v>
      </c>
    </row>
    <row r="434" spans="1:14" ht="23.25" customHeight="1">
      <c r="A434" s="4007" t="str">
        <f>A1</f>
        <v>MONTHLY PROGRESS REPORT FOR THE MONTH OF JUNE 2026</v>
      </c>
      <c r="B434" s="4008"/>
      <c r="C434" s="4008"/>
      <c r="D434" s="4008"/>
      <c r="E434" s="4008"/>
      <c r="F434" s="4008"/>
      <c r="G434" s="4008"/>
      <c r="H434" s="4008"/>
      <c r="I434" s="4008"/>
      <c r="J434" s="4008"/>
      <c r="K434" s="4008"/>
      <c r="L434" s="4008"/>
      <c r="M434" s="4008"/>
      <c r="N434" s="4008"/>
    </row>
    <row r="435" spans="1:14" ht="22.5" customHeight="1">
      <c r="A435" s="797" t="s">
        <v>382</v>
      </c>
      <c r="B435" s="797"/>
      <c r="C435" s="797" t="s">
        <v>383</v>
      </c>
      <c r="D435" s="797"/>
      <c r="E435" s="797"/>
      <c r="F435" s="797"/>
      <c r="G435" s="94"/>
      <c r="H435" s="94"/>
      <c r="I435" s="94"/>
      <c r="J435" s="94"/>
      <c r="K435" s="94"/>
      <c r="L435" s="94"/>
      <c r="M435" s="94"/>
      <c r="N435" s="94"/>
    </row>
    <row r="436" spans="1:14" ht="31.5" customHeight="1">
      <c r="A436" s="1170" t="s">
        <v>384</v>
      </c>
      <c r="B436" s="1170"/>
      <c r="C436" s="1222" t="s">
        <v>1529</v>
      </c>
      <c r="D436" s="1171"/>
      <c r="E436" s="1170"/>
      <c r="F436" s="1170"/>
      <c r="G436" s="1170"/>
      <c r="H436" s="1170"/>
      <c r="I436" s="1170"/>
      <c r="J436" s="1170"/>
      <c r="K436" s="1170"/>
      <c r="L436" s="1170"/>
      <c r="M436" s="1170"/>
      <c r="N436" s="1170"/>
    </row>
    <row r="437" spans="1:14" ht="60" customHeight="1">
      <c r="A437" s="972" t="s">
        <v>385</v>
      </c>
      <c r="B437" s="3439" t="s">
        <v>4</v>
      </c>
      <c r="C437" s="3439" t="s">
        <v>5</v>
      </c>
      <c r="D437" s="3376" t="s">
        <v>386</v>
      </c>
      <c r="E437" s="3376" t="s">
        <v>7</v>
      </c>
      <c r="F437" s="3376" t="s">
        <v>113</v>
      </c>
      <c r="G437" s="3376" t="s">
        <v>114</v>
      </c>
      <c r="H437" s="4006"/>
      <c r="I437" s="3376" t="s">
        <v>10</v>
      </c>
      <c r="J437" s="4006"/>
      <c r="K437" s="3376" t="s">
        <v>115</v>
      </c>
      <c r="L437" s="4006"/>
      <c r="M437" s="3439" t="s">
        <v>12</v>
      </c>
      <c r="N437" s="3376" t="s">
        <v>13</v>
      </c>
    </row>
    <row r="438" spans="1:14" ht="31.5" customHeight="1">
      <c r="A438" s="973"/>
      <c r="B438" s="4005"/>
      <c r="C438" s="4005"/>
      <c r="D438" s="4005"/>
      <c r="E438" s="4005"/>
      <c r="F438" s="4005"/>
      <c r="G438" s="29" t="s">
        <v>28</v>
      </c>
      <c r="H438" s="29" t="s">
        <v>15</v>
      </c>
      <c r="I438" s="29" t="s">
        <v>28</v>
      </c>
      <c r="J438" s="29" t="s">
        <v>15</v>
      </c>
      <c r="K438" s="29" t="s">
        <v>28</v>
      </c>
      <c r="L438" s="29" t="s">
        <v>15</v>
      </c>
      <c r="M438" s="4005"/>
      <c r="N438" s="4005"/>
    </row>
    <row r="439" spans="1:14" ht="17.25" customHeight="1">
      <c r="A439" s="1172">
        <v>1</v>
      </c>
      <c r="B439" s="1173">
        <v>2</v>
      </c>
      <c r="C439" s="1174">
        <v>3</v>
      </c>
      <c r="D439" s="1175">
        <v>4</v>
      </c>
      <c r="E439" s="1176">
        <v>5</v>
      </c>
      <c r="F439" s="1176">
        <v>6</v>
      </c>
      <c r="G439" s="1174">
        <v>7</v>
      </c>
      <c r="H439" s="1174">
        <v>8</v>
      </c>
      <c r="I439" s="1174">
        <v>9</v>
      </c>
      <c r="J439" s="1174">
        <v>10</v>
      </c>
      <c r="K439" s="1177">
        <v>11</v>
      </c>
      <c r="L439" s="1177">
        <v>12</v>
      </c>
      <c r="M439" s="1177">
        <v>13</v>
      </c>
      <c r="N439" s="1178">
        <v>14</v>
      </c>
    </row>
    <row r="440" spans="1:14" ht="66" customHeight="1">
      <c r="A440" s="1183">
        <v>1</v>
      </c>
      <c r="B440" s="1184" t="s">
        <v>1530</v>
      </c>
      <c r="C440" s="6" t="s">
        <v>119</v>
      </c>
      <c r="D440" s="22">
        <v>194.38</v>
      </c>
      <c r="E440" s="4" t="s">
        <v>347</v>
      </c>
      <c r="F440" s="4" t="s">
        <v>347</v>
      </c>
      <c r="G440" s="1191">
        <v>0</v>
      </c>
      <c r="H440" s="22">
        <v>0</v>
      </c>
      <c r="I440" s="1191">
        <v>0</v>
      </c>
      <c r="J440" s="1194">
        <v>0</v>
      </c>
      <c r="K440" s="1191">
        <f>G440+I440</f>
        <v>0</v>
      </c>
      <c r="L440" s="1194">
        <f>H440+J440</f>
        <v>0</v>
      </c>
      <c r="M440" s="4" t="s">
        <v>2545</v>
      </c>
      <c r="N440" s="4" t="s">
        <v>66</v>
      </c>
    </row>
    <row r="441" spans="1:14" ht="23.25" customHeight="1">
      <c r="A441" s="4007" t="str">
        <f>A1</f>
        <v>MONTHLY PROGRESS REPORT FOR THE MONTH OF JUNE 2026</v>
      </c>
      <c r="B441" s="4008"/>
      <c r="C441" s="4008"/>
      <c r="D441" s="4008"/>
      <c r="E441" s="4008"/>
      <c r="F441" s="4008"/>
      <c r="G441" s="4008"/>
      <c r="H441" s="4008"/>
      <c r="I441" s="4008"/>
      <c r="J441" s="4008"/>
      <c r="K441" s="4008"/>
      <c r="L441" s="4008"/>
      <c r="M441" s="4008"/>
      <c r="N441" s="4008"/>
    </row>
    <row r="442" spans="1:14" ht="22.5" customHeight="1">
      <c r="A442" s="797" t="s">
        <v>382</v>
      </c>
      <c r="B442" s="797"/>
      <c r="C442" s="797" t="s">
        <v>383</v>
      </c>
      <c r="D442" s="797"/>
      <c r="E442" s="797"/>
      <c r="F442" s="797"/>
      <c r="G442" s="94"/>
      <c r="H442" s="94"/>
      <c r="I442" s="94"/>
      <c r="J442" s="94"/>
      <c r="K442" s="94"/>
      <c r="L442" s="94"/>
      <c r="M442" s="94"/>
      <c r="N442" s="94"/>
    </row>
    <row r="443" spans="1:14" ht="31.5" customHeight="1">
      <c r="A443" s="1170" t="s">
        <v>384</v>
      </c>
      <c r="B443" s="1170"/>
      <c r="C443" s="1222" t="s">
        <v>1529</v>
      </c>
      <c r="D443" s="1171"/>
      <c r="E443" s="1170"/>
      <c r="F443" s="1170"/>
      <c r="G443" s="1170"/>
      <c r="H443" s="1170"/>
      <c r="I443" s="1170"/>
      <c r="J443" s="1170"/>
      <c r="K443" s="1170"/>
      <c r="L443" s="1170"/>
      <c r="M443" s="1170"/>
      <c r="N443" s="1170"/>
    </row>
    <row r="444" spans="1:14" ht="60" customHeight="1">
      <c r="A444" s="972" t="s">
        <v>385</v>
      </c>
      <c r="B444" s="3439" t="s">
        <v>4</v>
      </c>
      <c r="C444" s="3439" t="s">
        <v>5</v>
      </c>
      <c r="D444" s="3376" t="s">
        <v>386</v>
      </c>
      <c r="E444" s="3376" t="s">
        <v>7</v>
      </c>
      <c r="F444" s="3376" t="s">
        <v>113</v>
      </c>
      <c r="G444" s="3376" t="s">
        <v>114</v>
      </c>
      <c r="H444" s="4006"/>
      <c r="I444" s="3376" t="s">
        <v>10</v>
      </c>
      <c r="J444" s="4006"/>
      <c r="K444" s="3376" t="s">
        <v>115</v>
      </c>
      <c r="L444" s="4006"/>
      <c r="M444" s="3439" t="s">
        <v>12</v>
      </c>
      <c r="N444" s="3376" t="s">
        <v>13</v>
      </c>
    </row>
    <row r="445" spans="1:14" ht="31.5" customHeight="1">
      <c r="A445" s="973"/>
      <c r="B445" s="4005"/>
      <c r="C445" s="4005"/>
      <c r="D445" s="4005"/>
      <c r="E445" s="4005"/>
      <c r="F445" s="4005"/>
      <c r="G445" s="29" t="s">
        <v>28</v>
      </c>
      <c r="H445" s="29" t="s">
        <v>15</v>
      </c>
      <c r="I445" s="29" t="s">
        <v>28</v>
      </c>
      <c r="J445" s="29" t="s">
        <v>15</v>
      </c>
      <c r="K445" s="29" t="s">
        <v>28</v>
      </c>
      <c r="L445" s="29" t="s">
        <v>15</v>
      </c>
      <c r="M445" s="4005"/>
      <c r="N445" s="4005"/>
    </row>
    <row r="446" spans="1:14" ht="17.25" customHeight="1">
      <c r="A446" s="1172">
        <v>1</v>
      </c>
      <c r="B446" s="1173">
        <v>2</v>
      </c>
      <c r="C446" s="1174">
        <v>3</v>
      </c>
      <c r="D446" s="1175">
        <v>4</v>
      </c>
      <c r="E446" s="1176">
        <v>5</v>
      </c>
      <c r="F446" s="1176">
        <v>6</v>
      </c>
      <c r="G446" s="1174">
        <v>7</v>
      </c>
      <c r="H446" s="1174">
        <v>8</v>
      </c>
      <c r="I446" s="1174">
        <v>9</v>
      </c>
      <c r="J446" s="1174">
        <v>10</v>
      </c>
      <c r="K446" s="1177">
        <v>11</v>
      </c>
      <c r="L446" s="1177">
        <v>12</v>
      </c>
      <c r="M446" s="1177">
        <v>13</v>
      </c>
      <c r="N446" s="1178">
        <v>14</v>
      </c>
    </row>
    <row r="447" spans="1:14" ht="66" customHeight="1">
      <c r="A447" s="1183">
        <v>1</v>
      </c>
      <c r="B447" s="1184" t="s">
        <v>1531</v>
      </c>
      <c r="C447" s="958" t="s">
        <v>119</v>
      </c>
      <c r="D447" s="1188">
        <v>193.46</v>
      </c>
      <c r="E447" s="732" t="s">
        <v>2438</v>
      </c>
      <c r="F447" s="732" t="s">
        <v>2546</v>
      </c>
      <c r="G447" s="1193">
        <v>0.02</v>
      </c>
      <c r="H447" s="1181">
        <v>0</v>
      </c>
      <c r="I447" s="1193">
        <v>0.02</v>
      </c>
      <c r="J447" s="1186">
        <v>0</v>
      </c>
      <c r="K447" s="1193">
        <f>G447+I447</f>
        <v>0.04</v>
      </c>
      <c r="L447" s="1186">
        <f>H447+J447</f>
        <v>0</v>
      </c>
      <c r="M447" s="732" t="s">
        <v>120</v>
      </c>
      <c r="N447" s="732" t="s">
        <v>66</v>
      </c>
    </row>
    <row r="448" spans="1:14" ht="23.25" customHeight="1">
      <c r="A448" s="4007" t="str">
        <f>A1</f>
        <v>MONTHLY PROGRESS REPORT FOR THE MONTH OF JUNE 2026</v>
      </c>
      <c r="B448" s="4008"/>
      <c r="C448" s="4008"/>
      <c r="D448" s="4008"/>
      <c r="E448" s="4008"/>
      <c r="F448" s="4008"/>
      <c r="G448" s="4008"/>
      <c r="H448" s="4008"/>
      <c r="I448" s="4008"/>
      <c r="J448" s="4008"/>
      <c r="K448" s="4008"/>
      <c r="L448" s="4008"/>
      <c r="M448" s="4008"/>
      <c r="N448" s="4008"/>
    </row>
    <row r="449" spans="1:15" ht="22.5" customHeight="1">
      <c r="A449" s="797" t="s">
        <v>382</v>
      </c>
      <c r="B449" s="797"/>
      <c r="C449" s="797" t="s">
        <v>383</v>
      </c>
      <c r="D449" s="797"/>
      <c r="E449" s="797"/>
      <c r="F449" s="797"/>
      <c r="G449" s="94"/>
      <c r="H449" s="94"/>
      <c r="I449" s="94"/>
      <c r="J449" s="94"/>
      <c r="K449" s="94"/>
      <c r="L449" s="94"/>
      <c r="M449" s="94"/>
      <c r="N449" s="94"/>
    </row>
    <row r="450" spans="1:15" ht="31.5" customHeight="1">
      <c r="A450" s="1170" t="s">
        <v>384</v>
      </c>
      <c r="B450" s="1170"/>
      <c r="C450" s="1222" t="s">
        <v>2547</v>
      </c>
      <c r="D450" s="1171"/>
      <c r="E450" s="1170"/>
      <c r="F450" s="1170"/>
      <c r="G450" s="1170"/>
      <c r="H450" s="1170"/>
      <c r="I450" s="1170"/>
      <c r="J450" s="1170"/>
      <c r="K450" s="1170"/>
      <c r="L450" s="1170"/>
      <c r="M450" s="1170"/>
      <c r="N450" s="1170"/>
    </row>
    <row r="451" spans="1:15" ht="60" customHeight="1">
      <c r="A451" s="972" t="s">
        <v>385</v>
      </c>
      <c r="B451" s="3439" t="s">
        <v>4</v>
      </c>
      <c r="C451" s="3439" t="s">
        <v>5</v>
      </c>
      <c r="D451" s="3376" t="s">
        <v>386</v>
      </c>
      <c r="E451" s="3376" t="s">
        <v>7</v>
      </c>
      <c r="F451" s="3376" t="s">
        <v>113</v>
      </c>
      <c r="G451" s="3376" t="s">
        <v>114</v>
      </c>
      <c r="H451" s="4006"/>
      <c r="I451" s="3376" t="s">
        <v>10</v>
      </c>
      <c r="J451" s="4006"/>
      <c r="K451" s="3376" t="s">
        <v>115</v>
      </c>
      <c r="L451" s="4006"/>
      <c r="M451" s="3439" t="s">
        <v>12</v>
      </c>
      <c r="N451" s="3376" t="s">
        <v>13</v>
      </c>
    </row>
    <row r="452" spans="1:15" ht="31.5" customHeight="1">
      <c r="A452" s="973"/>
      <c r="B452" s="4005"/>
      <c r="C452" s="4005"/>
      <c r="D452" s="4005"/>
      <c r="E452" s="4005"/>
      <c r="F452" s="4005"/>
      <c r="G452" s="29" t="s">
        <v>28</v>
      </c>
      <c r="H452" s="29" t="s">
        <v>15</v>
      </c>
      <c r="I452" s="29" t="s">
        <v>28</v>
      </c>
      <c r="J452" s="29" t="s">
        <v>15</v>
      </c>
      <c r="K452" s="29" t="s">
        <v>28</v>
      </c>
      <c r="L452" s="29" t="s">
        <v>15</v>
      </c>
      <c r="M452" s="4005"/>
      <c r="N452" s="4005"/>
    </row>
    <row r="453" spans="1:15" ht="17.25" customHeight="1">
      <c r="A453" s="1172">
        <v>1</v>
      </c>
      <c r="B453" s="1173">
        <v>2</v>
      </c>
      <c r="C453" s="1174">
        <v>3</v>
      </c>
      <c r="D453" s="1175">
        <v>4</v>
      </c>
      <c r="E453" s="1176">
        <v>5</v>
      </c>
      <c r="F453" s="1176">
        <v>6</v>
      </c>
      <c r="G453" s="1174">
        <v>7</v>
      </c>
      <c r="H453" s="1174">
        <v>8</v>
      </c>
      <c r="I453" s="1174">
        <v>9</v>
      </c>
      <c r="J453" s="1174">
        <v>10</v>
      </c>
      <c r="K453" s="1177">
        <v>11</v>
      </c>
      <c r="L453" s="1177">
        <v>12</v>
      </c>
      <c r="M453" s="1177">
        <v>13</v>
      </c>
      <c r="N453" s="1178">
        <v>14</v>
      </c>
    </row>
    <row r="454" spans="1:15" ht="66" customHeight="1">
      <c r="A454" s="1183">
        <v>1</v>
      </c>
      <c r="B454" s="1184" t="s">
        <v>2548</v>
      </c>
      <c r="C454" s="6" t="s">
        <v>119</v>
      </c>
      <c r="D454" s="22">
        <v>9971</v>
      </c>
      <c r="E454" s="4" t="s">
        <v>172</v>
      </c>
      <c r="F454" s="4" t="s">
        <v>2549</v>
      </c>
      <c r="G454" s="1191">
        <v>0</v>
      </c>
      <c r="H454" s="22">
        <v>0</v>
      </c>
      <c r="I454" s="1191">
        <v>0.01</v>
      </c>
      <c r="J454" s="1194">
        <v>0</v>
      </c>
      <c r="K454" s="1191">
        <f>G454+I454</f>
        <v>0.01</v>
      </c>
      <c r="L454" s="1194">
        <f>H454+J454</f>
        <v>0</v>
      </c>
      <c r="M454" s="4" t="s">
        <v>21</v>
      </c>
      <c r="N454" s="4" t="s">
        <v>66</v>
      </c>
    </row>
    <row r="458" spans="1:15" ht="15" customHeight="1">
      <c r="L458" s="4023" t="s">
        <v>1515</v>
      </c>
      <c r="M458" s="4023"/>
      <c r="N458" s="4023"/>
      <c r="O458" s="4023"/>
    </row>
    <row r="459" spans="1:15">
      <c r="L459" s="4023"/>
      <c r="M459" s="4023"/>
      <c r="N459" s="4023"/>
      <c r="O459" s="4023"/>
    </row>
    <row r="460" spans="1:15">
      <c r="L460" s="4023"/>
      <c r="M460" s="4023"/>
      <c r="N460" s="4023"/>
      <c r="O460" s="4023"/>
    </row>
  </sheetData>
  <mergeCells count="802">
    <mergeCell ref="N451:N452"/>
    <mergeCell ref="L458:O460"/>
    <mergeCell ref="B451:B452"/>
    <mergeCell ref="C451:C452"/>
    <mergeCell ref="D451:D452"/>
    <mergeCell ref="E451:E452"/>
    <mergeCell ref="F451:F452"/>
    <mergeCell ref="G451:H451"/>
    <mergeCell ref="I451:J451"/>
    <mergeCell ref="K451:L451"/>
    <mergeCell ref="M451:M452"/>
    <mergeCell ref="A441:N441"/>
    <mergeCell ref="B444:B445"/>
    <mergeCell ref="C444:C445"/>
    <mergeCell ref="D444:D445"/>
    <mergeCell ref="E444:E445"/>
    <mergeCell ref="F444:F445"/>
    <mergeCell ref="G444:H444"/>
    <mergeCell ref="I444:J444"/>
    <mergeCell ref="K444:L444"/>
    <mergeCell ref="M444:M445"/>
    <mergeCell ref="N444:N445"/>
    <mergeCell ref="C437:C438"/>
    <mergeCell ref="D437:D438"/>
    <mergeCell ref="E437:E438"/>
    <mergeCell ref="F437:F438"/>
    <mergeCell ref="G437:H437"/>
    <mergeCell ref="I437:J437"/>
    <mergeCell ref="K437:L437"/>
    <mergeCell ref="M437:M438"/>
    <mergeCell ref="N437:N438"/>
    <mergeCell ref="A427:N427"/>
    <mergeCell ref="C429:D429"/>
    <mergeCell ref="B430:B431"/>
    <mergeCell ref="C430:C431"/>
    <mergeCell ref="D430:D431"/>
    <mergeCell ref="E430:E431"/>
    <mergeCell ref="G430:H430"/>
    <mergeCell ref="I430:J430"/>
    <mergeCell ref="K430:L430"/>
    <mergeCell ref="A420:N420"/>
    <mergeCell ref="C422:D422"/>
    <mergeCell ref="B423:B424"/>
    <mergeCell ref="C423:C424"/>
    <mergeCell ref="D423:D424"/>
    <mergeCell ref="E423:E424"/>
    <mergeCell ref="G423:H423"/>
    <mergeCell ref="I423:J423"/>
    <mergeCell ref="K423:L423"/>
    <mergeCell ref="A413:N413"/>
    <mergeCell ref="C415:D415"/>
    <mergeCell ref="B416:B417"/>
    <mergeCell ref="C416:C417"/>
    <mergeCell ref="D416:D417"/>
    <mergeCell ref="E416:E417"/>
    <mergeCell ref="G416:H416"/>
    <mergeCell ref="I416:J416"/>
    <mergeCell ref="K416:L416"/>
    <mergeCell ref="C408:N408"/>
    <mergeCell ref="A409:A410"/>
    <mergeCell ref="B409:B410"/>
    <mergeCell ref="C409:C410"/>
    <mergeCell ref="D409:D410"/>
    <mergeCell ref="E409:E410"/>
    <mergeCell ref="F409:F410"/>
    <mergeCell ref="G409:H409"/>
    <mergeCell ref="I409:J409"/>
    <mergeCell ref="K409:L409"/>
    <mergeCell ref="M409:M410"/>
    <mergeCell ref="N409:N410"/>
    <mergeCell ref="A401:A405"/>
    <mergeCell ref="C401:C405"/>
    <mergeCell ref="D401:D405"/>
    <mergeCell ref="M401:M405"/>
    <mergeCell ref="N401:N405"/>
    <mergeCell ref="A406:N406"/>
    <mergeCell ref="A407:B407"/>
    <mergeCell ref="C407:F407"/>
    <mergeCell ref="A395:N395"/>
    <mergeCell ref="A396:B396"/>
    <mergeCell ref="C396:F396"/>
    <mergeCell ref="C397:N397"/>
    <mergeCell ref="A398:A399"/>
    <mergeCell ref="B398:B399"/>
    <mergeCell ref="C398:C399"/>
    <mergeCell ref="D398:D399"/>
    <mergeCell ref="E398:E399"/>
    <mergeCell ref="F398:F399"/>
    <mergeCell ref="G398:H398"/>
    <mergeCell ref="I398:J398"/>
    <mergeCell ref="K398:L398"/>
    <mergeCell ref="M398:M399"/>
    <mergeCell ref="N398:N399"/>
    <mergeCell ref="A388:N388"/>
    <mergeCell ref="A389:B389"/>
    <mergeCell ref="C389:F389"/>
    <mergeCell ref="C390:N390"/>
    <mergeCell ref="A391:A392"/>
    <mergeCell ref="B391:B392"/>
    <mergeCell ref="C391:C392"/>
    <mergeCell ref="D391:D392"/>
    <mergeCell ref="E391:E392"/>
    <mergeCell ref="F391:F392"/>
    <mergeCell ref="G391:H391"/>
    <mergeCell ref="I391:J391"/>
    <mergeCell ref="K391:L391"/>
    <mergeCell ref="M391:M392"/>
    <mergeCell ref="N391:N392"/>
    <mergeCell ref="A381:N381"/>
    <mergeCell ref="A382:B382"/>
    <mergeCell ref="C382:F382"/>
    <mergeCell ref="C383:N383"/>
    <mergeCell ref="A384:A385"/>
    <mergeCell ref="B384:B385"/>
    <mergeCell ref="C384:C385"/>
    <mergeCell ref="D384:D385"/>
    <mergeCell ref="E384:E385"/>
    <mergeCell ref="F384:F385"/>
    <mergeCell ref="G384:H384"/>
    <mergeCell ref="I384:J384"/>
    <mergeCell ref="K384:L384"/>
    <mergeCell ref="M384:M385"/>
    <mergeCell ref="N384:N385"/>
    <mergeCell ref="A374:N374"/>
    <mergeCell ref="C376:D376"/>
    <mergeCell ref="B377:B378"/>
    <mergeCell ref="C377:C378"/>
    <mergeCell ref="D377:D378"/>
    <mergeCell ref="E377:E378"/>
    <mergeCell ref="G377:H377"/>
    <mergeCell ref="I377:J377"/>
    <mergeCell ref="K377:L377"/>
    <mergeCell ref="A367:N367"/>
    <mergeCell ref="C369:D369"/>
    <mergeCell ref="B370:B371"/>
    <mergeCell ref="C370:C371"/>
    <mergeCell ref="D370:D371"/>
    <mergeCell ref="E370:E371"/>
    <mergeCell ref="G370:H370"/>
    <mergeCell ref="I370:J370"/>
    <mergeCell ref="K370:L370"/>
    <mergeCell ref="A360:N360"/>
    <mergeCell ref="C362:D362"/>
    <mergeCell ref="B363:B364"/>
    <mergeCell ref="C363:C364"/>
    <mergeCell ref="D363:D364"/>
    <mergeCell ref="E363:E364"/>
    <mergeCell ref="F363:F364"/>
    <mergeCell ref="G363:H363"/>
    <mergeCell ref="I363:J363"/>
    <mergeCell ref="K363:L363"/>
    <mergeCell ref="M363:M364"/>
    <mergeCell ref="N363:N364"/>
    <mergeCell ref="A346:N346"/>
    <mergeCell ref="A347:B347"/>
    <mergeCell ref="C348:E348"/>
    <mergeCell ref="B349:B350"/>
    <mergeCell ref="C349:C350"/>
    <mergeCell ref="D349:D350"/>
    <mergeCell ref="E349:E350"/>
    <mergeCell ref="F349:F350"/>
    <mergeCell ref="G349:H349"/>
    <mergeCell ref="I349:J349"/>
    <mergeCell ref="K349:L349"/>
    <mergeCell ref="A339:N339"/>
    <mergeCell ref="C341:D341"/>
    <mergeCell ref="B342:B343"/>
    <mergeCell ref="C342:C343"/>
    <mergeCell ref="D342:D343"/>
    <mergeCell ref="E342:E343"/>
    <mergeCell ref="F342:F343"/>
    <mergeCell ref="G342:H342"/>
    <mergeCell ref="I342:J342"/>
    <mergeCell ref="K342:L342"/>
    <mergeCell ref="A332:N332"/>
    <mergeCell ref="C334:D334"/>
    <mergeCell ref="B335:B336"/>
    <mergeCell ref="C335:C336"/>
    <mergeCell ref="D335:D336"/>
    <mergeCell ref="E335:E336"/>
    <mergeCell ref="G335:H335"/>
    <mergeCell ref="I335:J335"/>
    <mergeCell ref="K335:L335"/>
    <mergeCell ref="A325:N325"/>
    <mergeCell ref="A326:B326"/>
    <mergeCell ref="C326:F326"/>
    <mergeCell ref="C327:N327"/>
    <mergeCell ref="A328:A329"/>
    <mergeCell ref="B328:B329"/>
    <mergeCell ref="C328:C329"/>
    <mergeCell ref="D328:D329"/>
    <mergeCell ref="E328:E329"/>
    <mergeCell ref="F328:F329"/>
    <mergeCell ref="G328:H328"/>
    <mergeCell ref="I328:J328"/>
    <mergeCell ref="K328:L328"/>
    <mergeCell ref="M328:M329"/>
    <mergeCell ref="N328:N329"/>
    <mergeCell ref="A327:B327"/>
    <mergeCell ref="N314:N315"/>
    <mergeCell ref="A318:N318"/>
    <mergeCell ref="A319:B319"/>
    <mergeCell ref="C319:F319"/>
    <mergeCell ref="C320:N320"/>
    <mergeCell ref="A321:A322"/>
    <mergeCell ref="B321:B322"/>
    <mergeCell ref="C321:C322"/>
    <mergeCell ref="D321:D322"/>
    <mergeCell ref="E321:E322"/>
    <mergeCell ref="F321:F322"/>
    <mergeCell ref="G321:H321"/>
    <mergeCell ref="I321:J321"/>
    <mergeCell ref="K321:L321"/>
    <mergeCell ref="M321:M322"/>
    <mergeCell ref="N321:N322"/>
    <mergeCell ref="A297:N297"/>
    <mergeCell ref="B300:B301"/>
    <mergeCell ref="C300:C301"/>
    <mergeCell ref="D300:D301"/>
    <mergeCell ref="E300:E301"/>
    <mergeCell ref="G300:H300"/>
    <mergeCell ref="I300:J300"/>
    <mergeCell ref="K300:L300"/>
    <mergeCell ref="A290:N290"/>
    <mergeCell ref="B293:B294"/>
    <mergeCell ref="C293:C294"/>
    <mergeCell ref="D293:D294"/>
    <mergeCell ref="E293:E294"/>
    <mergeCell ref="G293:H293"/>
    <mergeCell ref="I293:J293"/>
    <mergeCell ref="K293:L293"/>
    <mergeCell ref="A283:N283"/>
    <mergeCell ref="B286:B287"/>
    <mergeCell ref="C286:C287"/>
    <mergeCell ref="D286:D287"/>
    <mergeCell ref="E286:E287"/>
    <mergeCell ref="G286:H286"/>
    <mergeCell ref="I286:J286"/>
    <mergeCell ref="K286:L286"/>
    <mergeCell ref="N274:N275"/>
    <mergeCell ref="A277:A281"/>
    <mergeCell ref="C277:C281"/>
    <mergeCell ref="D277:D281"/>
    <mergeCell ref="E277:E281"/>
    <mergeCell ref="F277:F281"/>
    <mergeCell ref="M277:M281"/>
    <mergeCell ref="N277:N281"/>
    <mergeCell ref="B274:B275"/>
    <mergeCell ref="C274:C275"/>
    <mergeCell ref="D274:D275"/>
    <mergeCell ref="E274:E275"/>
    <mergeCell ref="F274:F275"/>
    <mergeCell ref="G274:H274"/>
    <mergeCell ref="I274:J274"/>
    <mergeCell ref="K274:L274"/>
    <mergeCell ref="M274:M275"/>
    <mergeCell ref="A36:N36"/>
    <mergeCell ref="M4:M5"/>
    <mergeCell ref="D32:D33"/>
    <mergeCell ref="E32:E33"/>
    <mergeCell ref="G25:H25"/>
    <mergeCell ref="I25:J25"/>
    <mergeCell ref="A29:N29"/>
    <mergeCell ref="C31:D31"/>
    <mergeCell ref="I53:J53"/>
    <mergeCell ref="A43:N43"/>
    <mergeCell ref="G39:H39"/>
    <mergeCell ref="I39:J39"/>
    <mergeCell ref="K39:L39"/>
    <mergeCell ref="C38:D38"/>
    <mergeCell ref="B39:B40"/>
    <mergeCell ref="C39:C40"/>
    <mergeCell ref="D39:D40"/>
    <mergeCell ref="E39:E40"/>
    <mergeCell ref="A50:N50"/>
    <mergeCell ref="C52:D52"/>
    <mergeCell ref="B46:B47"/>
    <mergeCell ref="C46:C47"/>
    <mergeCell ref="D46:D47"/>
    <mergeCell ref="E46:E47"/>
    <mergeCell ref="G46:H46"/>
    <mergeCell ref="I46:J46"/>
    <mergeCell ref="K46:L46"/>
    <mergeCell ref="K53:L53"/>
    <mergeCell ref="B53:B54"/>
    <mergeCell ref="C53:C54"/>
    <mergeCell ref="D53:D54"/>
    <mergeCell ref="F120:F121"/>
    <mergeCell ref="G120:H120"/>
    <mergeCell ref="I120:J120"/>
    <mergeCell ref="F113:F114"/>
    <mergeCell ref="D101:D102"/>
    <mergeCell ref="F74:F75"/>
    <mergeCell ref="G74:H74"/>
    <mergeCell ref="I74:J74"/>
    <mergeCell ref="K74:L74"/>
    <mergeCell ref="E120:E121"/>
    <mergeCell ref="I90:J90"/>
    <mergeCell ref="K90:L90"/>
    <mergeCell ref="E101:E102"/>
    <mergeCell ref="D120:D121"/>
    <mergeCell ref="K120:L120"/>
    <mergeCell ref="K113:L113"/>
    <mergeCell ref="M90:M91"/>
    <mergeCell ref="N90:N91"/>
    <mergeCell ref="A87:N87"/>
    <mergeCell ref="C89:D89"/>
    <mergeCell ref="A90:A91"/>
    <mergeCell ref="B90:B91"/>
    <mergeCell ref="G135:H135"/>
    <mergeCell ref="I135:J135"/>
    <mergeCell ref="K135:L135"/>
    <mergeCell ref="M135:M136"/>
    <mergeCell ref="A123:A130"/>
    <mergeCell ref="C123:C130"/>
    <mergeCell ref="D123:D130"/>
    <mergeCell ref="E123:E130"/>
    <mergeCell ref="F123:F130"/>
    <mergeCell ref="H124:H130"/>
    <mergeCell ref="J124:J130"/>
    <mergeCell ref="E135:E136"/>
    <mergeCell ref="M101:M102"/>
    <mergeCell ref="G106:H106"/>
    <mergeCell ref="I106:J106"/>
    <mergeCell ref="F135:F136"/>
    <mergeCell ref="E113:E114"/>
    <mergeCell ref="I101:I102"/>
    <mergeCell ref="A194:N194"/>
    <mergeCell ref="C196:D196"/>
    <mergeCell ref="F190:F191"/>
    <mergeCell ref="G190:H190"/>
    <mergeCell ref="A173:N173"/>
    <mergeCell ref="C175:D175"/>
    <mergeCell ref="B176:B177"/>
    <mergeCell ref="N176:N177"/>
    <mergeCell ref="C176:C177"/>
    <mergeCell ref="D176:D177"/>
    <mergeCell ref="I190:J190"/>
    <mergeCell ref="K190:L190"/>
    <mergeCell ref="M190:M191"/>
    <mergeCell ref="N190:N191"/>
    <mergeCell ref="D183:D184"/>
    <mergeCell ref="E183:E184"/>
    <mergeCell ref="A187:N187"/>
    <mergeCell ref="C189:D189"/>
    <mergeCell ref="B190:B191"/>
    <mergeCell ref="C190:C191"/>
    <mergeCell ref="I183:J183"/>
    <mergeCell ref="K183:L183"/>
    <mergeCell ref="M183:M184"/>
    <mergeCell ref="N183:N184"/>
    <mergeCell ref="A208:N208"/>
    <mergeCell ref="C210:D210"/>
    <mergeCell ref="B211:B212"/>
    <mergeCell ref="C211:C212"/>
    <mergeCell ref="D211:D212"/>
    <mergeCell ref="E211:E212"/>
    <mergeCell ref="D204:D205"/>
    <mergeCell ref="E204:E205"/>
    <mergeCell ref="F204:F205"/>
    <mergeCell ref="G204:H204"/>
    <mergeCell ref="I204:J204"/>
    <mergeCell ref="K204:L204"/>
    <mergeCell ref="M204:M205"/>
    <mergeCell ref="N204:N205"/>
    <mergeCell ref="A215:N215"/>
    <mergeCell ref="C217:D217"/>
    <mergeCell ref="B218:B219"/>
    <mergeCell ref="C218:C219"/>
    <mergeCell ref="F211:F212"/>
    <mergeCell ref="G211:H211"/>
    <mergeCell ref="I211:J211"/>
    <mergeCell ref="K211:L211"/>
    <mergeCell ref="M211:M212"/>
    <mergeCell ref="N211:N212"/>
    <mergeCell ref="A236:N236"/>
    <mergeCell ref="D225:D226"/>
    <mergeCell ref="E225:E226"/>
    <mergeCell ref="C231:D231"/>
    <mergeCell ref="B232:B233"/>
    <mergeCell ref="C232:C233"/>
    <mergeCell ref="D232:D233"/>
    <mergeCell ref="E232:E233"/>
    <mergeCell ref="I225:J225"/>
    <mergeCell ref="K225:L225"/>
    <mergeCell ref="M225:M226"/>
    <mergeCell ref="A222:N222"/>
    <mergeCell ref="C224:D224"/>
    <mergeCell ref="N225:N226"/>
    <mergeCell ref="F218:F219"/>
    <mergeCell ref="G218:H218"/>
    <mergeCell ref="F232:F233"/>
    <mergeCell ref="G232:H232"/>
    <mergeCell ref="I232:J232"/>
    <mergeCell ref="K232:L232"/>
    <mergeCell ref="M232:M233"/>
    <mergeCell ref="N232:N233"/>
    <mergeCell ref="D218:D219"/>
    <mergeCell ref="E218:E219"/>
    <mergeCell ref="I218:J218"/>
    <mergeCell ref="K218:L218"/>
    <mergeCell ref="M218:M219"/>
    <mergeCell ref="N218:N219"/>
    <mergeCell ref="B225:B226"/>
    <mergeCell ref="C225:C226"/>
    <mergeCell ref="A229:N229"/>
    <mergeCell ref="F225:F226"/>
    <mergeCell ref="G225:H225"/>
    <mergeCell ref="A304:N304"/>
    <mergeCell ref="C306:D306"/>
    <mergeCell ref="B307:B308"/>
    <mergeCell ref="C307:C308"/>
    <mergeCell ref="D307:D308"/>
    <mergeCell ref="E307:E308"/>
    <mergeCell ref="G307:H307"/>
    <mergeCell ref="I307:J307"/>
    <mergeCell ref="K307:L307"/>
    <mergeCell ref="A434:N434"/>
    <mergeCell ref="B437:B438"/>
    <mergeCell ref="A448:N448"/>
    <mergeCell ref="A201:N201"/>
    <mergeCell ref="C203:D203"/>
    <mergeCell ref="B204:B205"/>
    <mergeCell ref="C204:C205"/>
    <mergeCell ref="F197:F198"/>
    <mergeCell ref="G197:H197"/>
    <mergeCell ref="I197:J197"/>
    <mergeCell ref="K197:L197"/>
    <mergeCell ref="M197:M198"/>
    <mergeCell ref="N197:N198"/>
    <mergeCell ref="B197:B198"/>
    <mergeCell ref="C197:C198"/>
    <mergeCell ref="D197:D198"/>
    <mergeCell ref="E197:E198"/>
    <mergeCell ref="A348:B348"/>
    <mergeCell ref="A408:B408"/>
    <mergeCell ref="A397:B397"/>
    <mergeCell ref="A383:B383"/>
    <mergeCell ref="A390:B390"/>
    <mergeCell ref="B356:B357"/>
    <mergeCell ref="C356:C357"/>
    <mergeCell ref="D190:D191"/>
    <mergeCell ref="E190:E191"/>
    <mergeCell ref="A180:N180"/>
    <mergeCell ref="C182:D182"/>
    <mergeCell ref="B183:B184"/>
    <mergeCell ref="C183:C184"/>
    <mergeCell ref="B169:B170"/>
    <mergeCell ref="C169:C170"/>
    <mergeCell ref="D169:D170"/>
    <mergeCell ref="E169:E170"/>
    <mergeCell ref="F169:F170"/>
    <mergeCell ref="G169:H169"/>
    <mergeCell ref="I169:J169"/>
    <mergeCell ref="E176:E177"/>
    <mergeCell ref="F176:F177"/>
    <mergeCell ref="G176:H176"/>
    <mergeCell ref="I176:J176"/>
    <mergeCell ref="K176:L176"/>
    <mergeCell ref="M176:M177"/>
    <mergeCell ref="K169:L169"/>
    <mergeCell ref="M169:M170"/>
    <mergeCell ref="N169:N170"/>
    <mergeCell ref="F183:F184"/>
    <mergeCell ref="G183:H183"/>
    <mergeCell ref="J101:J102"/>
    <mergeCell ref="K101:K102"/>
    <mergeCell ref="L101:L102"/>
    <mergeCell ref="G113:H113"/>
    <mergeCell ref="A117:N117"/>
    <mergeCell ref="C119:D119"/>
    <mergeCell ref="B120:B121"/>
    <mergeCell ref="C120:C121"/>
    <mergeCell ref="B106:B107"/>
    <mergeCell ref="C106:C107"/>
    <mergeCell ref="D106:D107"/>
    <mergeCell ref="E106:E107"/>
    <mergeCell ref="F106:F107"/>
    <mergeCell ref="I113:J113"/>
    <mergeCell ref="A110:N110"/>
    <mergeCell ref="C112:D112"/>
    <mergeCell ref="B113:B114"/>
    <mergeCell ref="C113:C114"/>
    <mergeCell ref="D113:D114"/>
    <mergeCell ref="K106:L106"/>
    <mergeCell ref="C168:D168"/>
    <mergeCell ref="A132:N132"/>
    <mergeCell ref="C134:D134"/>
    <mergeCell ref="B135:B136"/>
    <mergeCell ref="C135:C136"/>
    <mergeCell ref="D135:D136"/>
    <mergeCell ref="N135:N136"/>
    <mergeCell ref="C161:D161"/>
    <mergeCell ref="B162:B163"/>
    <mergeCell ref="C162:C163"/>
    <mergeCell ref="D162:D163"/>
    <mergeCell ref="E162:E163"/>
    <mergeCell ref="F162:F163"/>
    <mergeCell ref="G162:H162"/>
    <mergeCell ref="I162:J162"/>
    <mergeCell ref="K162:L162"/>
    <mergeCell ref="A152:N152"/>
    <mergeCell ref="D148:D149"/>
    <mergeCell ref="E148:E149"/>
    <mergeCell ref="A159:N159"/>
    <mergeCell ref="A138:A143"/>
    <mergeCell ref="E155:E156"/>
    <mergeCell ref="F155:F156"/>
    <mergeCell ref="G155:H155"/>
    <mergeCell ref="I155:J155"/>
    <mergeCell ref="K155:L155"/>
    <mergeCell ref="M162:M163"/>
    <mergeCell ref="N162:N163"/>
    <mergeCell ref="A166:N166"/>
    <mergeCell ref="M155:M156"/>
    <mergeCell ref="N155:N156"/>
    <mergeCell ref="N148:N149"/>
    <mergeCell ref="N138:N143"/>
    <mergeCell ref="L139:L143"/>
    <mergeCell ref="A145:N145"/>
    <mergeCell ref="C147:D147"/>
    <mergeCell ref="B148:B149"/>
    <mergeCell ref="C148:C149"/>
    <mergeCell ref="F148:F149"/>
    <mergeCell ref="G148:H148"/>
    <mergeCell ref="D138:D143"/>
    <mergeCell ref="E138:E143"/>
    <mergeCell ref="C138:C143"/>
    <mergeCell ref="C154:D154"/>
    <mergeCell ref="B155:B156"/>
    <mergeCell ref="C155:C156"/>
    <mergeCell ref="D155:D156"/>
    <mergeCell ref="F138:F143"/>
    <mergeCell ref="N123:N130"/>
    <mergeCell ref="L124:L130"/>
    <mergeCell ref="H139:H143"/>
    <mergeCell ref="J139:J143"/>
    <mergeCell ref="I148:J148"/>
    <mergeCell ref="K148:L148"/>
    <mergeCell ref="M148:M149"/>
    <mergeCell ref="A93:A94"/>
    <mergeCell ref="C93:C94"/>
    <mergeCell ref="D93:D94"/>
    <mergeCell ref="E93:E94"/>
    <mergeCell ref="F93:F94"/>
    <mergeCell ref="I98:J98"/>
    <mergeCell ref="K98:L98"/>
    <mergeCell ref="A103:N103"/>
    <mergeCell ref="C105:D105"/>
    <mergeCell ref="M98:M99"/>
    <mergeCell ref="N98:N99"/>
    <mergeCell ref="N101:N102"/>
    <mergeCell ref="A95:N95"/>
    <mergeCell ref="C97:D97"/>
    <mergeCell ref="A98:A99"/>
    <mergeCell ref="B98:B99"/>
    <mergeCell ref="C98:C99"/>
    <mergeCell ref="D98:D99"/>
    <mergeCell ref="E98:E99"/>
    <mergeCell ref="F98:F99"/>
    <mergeCell ref="G98:H98"/>
    <mergeCell ref="A101:A102"/>
    <mergeCell ref="C101:C102"/>
    <mergeCell ref="C90:C91"/>
    <mergeCell ref="D90:D91"/>
    <mergeCell ref="E90:E91"/>
    <mergeCell ref="F90:F91"/>
    <mergeCell ref="G90:H90"/>
    <mergeCell ref="F101:F102"/>
    <mergeCell ref="G101:G102"/>
    <mergeCell ref="H101:H102"/>
    <mergeCell ref="C82:C83"/>
    <mergeCell ref="D82:D83"/>
    <mergeCell ref="E82:E83"/>
    <mergeCell ref="F82:F83"/>
    <mergeCell ref="G82:H82"/>
    <mergeCell ref="A85:A86"/>
    <mergeCell ref="N85:N86"/>
    <mergeCell ref="G85:G86"/>
    <mergeCell ref="H85:H86"/>
    <mergeCell ref="I85:I86"/>
    <mergeCell ref="J85:J86"/>
    <mergeCell ref="K85:K86"/>
    <mergeCell ref="L85:L86"/>
    <mergeCell ref="M85:M86"/>
    <mergeCell ref="C85:C86"/>
    <mergeCell ref="D85:D86"/>
    <mergeCell ref="E85:E86"/>
    <mergeCell ref="F85:F86"/>
    <mergeCell ref="N77:N78"/>
    <mergeCell ref="G77:G78"/>
    <mergeCell ref="H77:H78"/>
    <mergeCell ref="I77:I78"/>
    <mergeCell ref="J77:J78"/>
    <mergeCell ref="K77:K78"/>
    <mergeCell ref="L77:L78"/>
    <mergeCell ref="M77:M78"/>
    <mergeCell ref="N93:N94"/>
    <mergeCell ref="G93:G94"/>
    <mergeCell ref="H93:H94"/>
    <mergeCell ref="I93:I94"/>
    <mergeCell ref="J93:J94"/>
    <mergeCell ref="K93:K94"/>
    <mergeCell ref="L93:L94"/>
    <mergeCell ref="M93:M94"/>
    <mergeCell ref="A79:N79"/>
    <mergeCell ref="I82:J82"/>
    <mergeCell ref="K82:L82"/>
    <mergeCell ref="M82:M83"/>
    <mergeCell ref="N82:N83"/>
    <mergeCell ref="C81:D81"/>
    <mergeCell ref="A82:A83"/>
    <mergeCell ref="B82:B83"/>
    <mergeCell ref="E18:E19"/>
    <mergeCell ref="A1:N1"/>
    <mergeCell ref="A2:B2"/>
    <mergeCell ref="C2:F2"/>
    <mergeCell ref="A3:B3"/>
    <mergeCell ref="C3:N3"/>
    <mergeCell ref="A4:A5"/>
    <mergeCell ref="B4:B5"/>
    <mergeCell ref="G11:H11"/>
    <mergeCell ref="I11:J11"/>
    <mergeCell ref="K11:L11"/>
    <mergeCell ref="C4:C5"/>
    <mergeCell ref="D4:D5"/>
    <mergeCell ref="C10:D10"/>
    <mergeCell ref="B11:B12"/>
    <mergeCell ref="C11:C12"/>
    <mergeCell ref="D11:D12"/>
    <mergeCell ref="E11:E12"/>
    <mergeCell ref="E4:E5"/>
    <mergeCell ref="F4:F5"/>
    <mergeCell ref="G4:H4"/>
    <mergeCell ref="I4:J4"/>
    <mergeCell ref="K4:L4"/>
    <mergeCell ref="N4:N5"/>
    <mergeCell ref="I32:J32"/>
    <mergeCell ref="C45:D45"/>
    <mergeCell ref="E60:E61"/>
    <mergeCell ref="F60:F61"/>
    <mergeCell ref="G60:H60"/>
    <mergeCell ref="I60:J60"/>
    <mergeCell ref="K60:L60"/>
    <mergeCell ref="C24:D24"/>
    <mergeCell ref="A8:N8"/>
    <mergeCell ref="A15:N15"/>
    <mergeCell ref="C17:D17"/>
    <mergeCell ref="M60:M61"/>
    <mergeCell ref="E53:E54"/>
    <mergeCell ref="G53:H53"/>
    <mergeCell ref="A57:N57"/>
    <mergeCell ref="B25:B26"/>
    <mergeCell ref="C25:C26"/>
    <mergeCell ref="D25:D26"/>
    <mergeCell ref="E25:E26"/>
    <mergeCell ref="K25:L25"/>
    <mergeCell ref="G32:H32"/>
    <mergeCell ref="B18:B19"/>
    <mergeCell ref="C18:C19"/>
    <mergeCell ref="D18:D19"/>
    <mergeCell ref="C60:C61"/>
    <mergeCell ref="D60:D61"/>
    <mergeCell ref="M74:M75"/>
    <mergeCell ref="D67:D68"/>
    <mergeCell ref="E67:E68"/>
    <mergeCell ref="A71:N71"/>
    <mergeCell ref="C73:D73"/>
    <mergeCell ref="A74:A75"/>
    <mergeCell ref="B74:B75"/>
    <mergeCell ref="G67:H67"/>
    <mergeCell ref="I67:J67"/>
    <mergeCell ref="N74:N75"/>
    <mergeCell ref="G18:H18"/>
    <mergeCell ref="I18:J18"/>
    <mergeCell ref="K18:L18"/>
    <mergeCell ref="A22:N22"/>
    <mergeCell ref="C74:C75"/>
    <mergeCell ref="D74:D75"/>
    <mergeCell ref="A77:A78"/>
    <mergeCell ref="C77:C78"/>
    <mergeCell ref="E77:E78"/>
    <mergeCell ref="F77:F78"/>
    <mergeCell ref="D77:D78"/>
    <mergeCell ref="A64:N64"/>
    <mergeCell ref="C66:D66"/>
    <mergeCell ref="B67:B68"/>
    <mergeCell ref="C67:C68"/>
    <mergeCell ref="K67:L67"/>
    <mergeCell ref="E74:E75"/>
    <mergeCell ref="B32:B33"/>
    <mergeCell ref="C32:C33"/>
    <mergeCell ref="K32:L32"/>
    <mergeCell ref="C59:D59"/>
    <mergeCell ref="A60:A61"/>
    <mergeCell ref="B60:B61"/>
    <mergeCell ref="N60:N61"/>
    <mergeCell ref="D356:D357"/>
    <mergeCell ref="E356:E357"/>
    <mergeCell ref="A353:N353"/>
    <mergeCell ref="C355:D355"/>
    <mergeCell ref="F356:F357"/>
    <mergeCell ref="G356:H356"/>
    <mergeCell ref="I356:J356"/>
    <mergeCell ref="K356:L356"/>
    <mergeCell ref="A311:N311"/>
    <mergeCell ref="A312:B312"/>
    <mergeCell ref="C312:F312"/>
    <mergeCell ref="C313:N313"/>
    <mergeCell ref="A314:A315"/>
    <mergeCell ref="B314:B315"/>
    <mergeCell ref="C314:C315"/>
    <mergeCell ref="D314:D315"/>
    <mergeCell ref="E314:E315"/>
    <mergeCell ref="A320:B320"/>
    <mergeCell ref="A313:B313"/>
    <mergeCell ref="F314:F315"/>
    <mergeCell ref="G314:H314"/>
    <mergeCell ref="I314:J314"/>
    <mergeCell ref="K314:L314"/>
    <mergeCell ref="M314:M315"/>
    <mergeCell ref="A274:A275"/>
    <mergeCell ref="A258:B258"/>
    <mergeCell ref="C258:F258"/>
    <mergeCell ref="C259:N259"/>
    <mergeCell ref="A266:B266"/>
    <mergeCell ref="N260:N261"/>
    <mergeCell ref="A259:B259"/>
    <mergeCell ref="A260:A261"/>
    <mergeCell ref="B260:B261"/>
    <mergeCell ref="C260:C261"/>
    <mergeCell ref="C266:N266"/>
    <mergeCell ref="A267:A268"/>
    <mergeCell ref="B267:B268"/>
    <mergeCell ref="C267:C268"/>
    <mergeCell ref="D267:D268"/>
    <mergeCell ref="E267:E268"/>
    <mergeCell ref="F267:F268"/>
    <mergeCell ref="G267:H267"/>
    <mergeCell ref="I267:J267"/>
    <mergeCell ref="K267:L267"/>
    <mergeCell ref="M267:M268"/>
    <mergeCell ref="D260:D261"/>
    <mergeCell ref="E260:E261"/>
    <mergeCell ref="F260:F261"/>
    <mergeCell ref="A250:N250"/>
    <mergeCell ref="A251:B251"/>
    <mergeCell ref="C251:F251"/>
    <mergeCell ref="A252:B252"/>
    <mergeCell ref="C252:N252"/>
    <mergeCell ref="A253:A254"/>
    <mergeCell ref="B253:B254"/>
    <mergeCell ref="N253:N254"/>
    <mergeCell ref="A273:B273"/>
    <mergeCell ref="N267:N268"/>
    <mergeCell ref="A271:N271"/>
    <mergeCell ref="A272:B272"/>
    <mergeCell ref="C272:F272"/>
    <mergeCell ref="C273:N273"/>
    <mergeCell ref="G260:H260"/>
    <mergeCell ref="I260:J260"/>
    <mergeCell ref="K260:L260"/>
    <mergeCell ref="M260:M261"/>
    <mergeCell ref="A264:N264"/>
    <mergeCell ref="A265:B265"/>
    <mergeCell ref="C265:F265"/>
    <mergeCell ref="C253:C254"/>
    <mergeCell ref="D253:D254"/>
    <mergeCell ref="E253:E254"/>
    <mergeCell ref="F253:F254"/>
    <mergeCell ref="G253:H253"/>
    <mergeCell ref="I253:J253"/>
    <mergeCell ref="A257:N257"/>
    <mergeCell ref="K253:L253"/>
    <mergeCell ref="M253:M254"/>
    <mergeCell ref="C238:D238"/>
    <mergeCell ref="B239:B240"/>
    <mergeCell ref="C239:C240"/>
    <mergeCell ref="D239:D240"/>
    <mergeCell ref="E239:E240"/>
    <mergeCell ref="F239:F240"/>
    <mergeCell ref="G239:H239"/>
    <mergeCell ref="I239:J239"/>
    <mergeCell ref="K239:L239"/>
    <mergeCell ref="M239:M240"/>
    <mergeCell ref="N239:N240"/>
    <mergeCell ref="A243:N243"/>
    <mergeCell ref="C244:F244"/>
    <mergeCell ref="C245:N245"/>
    <mergeCell ref="A244:B244"/>
    <mergeCell ref="A245:B245"/>
    <mergeCell ref="A246:A247"/>
    <mergeCell ref="B246:B247"/>
    <mergeCell ref="C246:C247"/>
    <mergeCell ref="D246:D247"/>
    <mergeCell ref="E246:E247"/>
    <mergeCell ref="F246:F247"/>
    <mergeCell ref="G246:H246"/>
    <mergeCell ref="I246:J246"/>
    <mergeCell ref="K246:L246"/>
    <mergeCell ref="M246:M247"/>
    <mergeCell ref="N246:N247"/>
  </mergeCells>
  <phoneticPr fontId="119" type="noConversion"/>
  <pageMargins left="0.7" right="0.7" top="0.75" bottom="0.75" header="0.3" footer="0.3"/>
  <pageSetup paperSize="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20327-2AA9-4038-9FB6-ADCBD577A193}">
  <dimension ref="A1:N34"/>
  <sheetViews>
    <sheetView workbookViewId="0">
      <selection activeCell="K36" sqref="K36"/>
    </sheetView>
  </sheetViews>
  <sheetFormatPr defaultRowHeight="15"/>
  <cols>
    <col min="1" max="1" width="6.7109375" customWidth="1"/>
    <col min="2" max="2" width="26.140625" customWidth="1"/>
    <col min="5" max="5" width="12.28515625" customWidth="1"/>
    <col min="6" max="6" width="11.85546875" customWidth="1"/>
    <col min="12" max="12" width="10.42578125" customWidth="1"/>
    <col min="13" max="13" width="11.140625" customWidth="1"/>
  </cols>
  <sheetData>
    <row r="1" spans="1:14" ht="40.5" customHeight="1">
      <c r="A1" s="4035" t="s">
        <v>2721</v>
      </c>
      <c r="B1" s="4035"/>
      <c r="C1" s="4035"/>
      <c r="D1" s="4035"/>
      <c r="E1" s="4035"/>
      <c r="F1" s="4035"/>
      <c r="G1" s="4035"/>
      <c r="H1" s="4035"/>
      <c r="I1" s="4035"/>
      <c r="J1" s="4035"/>
      <c r="K1" s="4035"/>
      <c r="L1" s="4035"/>
      <c r="M1" s="4035"/>
      <c r="N1" s="4035"/>
    </row>
    <row r="2" spans="1:14" ht="15.75">
      <c r="A2" s="4033" t="s">
        <v>224</v>
      </c>
      <c r="B2" s="1949" t="s">
        <v>2722</v>
      </c>
      <c r="C2" s="4033" t="s">
        <v>5</v>
      </c>
      <c r="D2" s="4033" t="s">
        <v>2723</v>
      </c>
      <c r="E2" s="4033" t="s">
        <v>7</v>
      </c>
      <c r="F2" s="4033" t="s">
        <v>250</v>
      </c>
      <c r="G2" s="4031" t="s">
        <v>2724</v>
      </c>
      <c r="H2" s="4032"/>
      <c r="I2" s="4031" t="s">
        <v>376</v>
      </c>
      <c r="J2" s="4032"/>
      <c r="K2" s="4031" t="s">
        <v>2725</v>
      </c>
      <c r="L2" s="4032"/>
      <c r="M2" s="4033" t="s">
        <v>12</v>
      </c>
      <c r="N2" s="4033" t="s">
        <v>2726</v>
      </c>
    </row>
    <row r="3" spans="1:14" ht="15.75">
      <c r="A3" s="4034"/>
      <c r="B3" s="1949" t="s">
        <v>4</v>
      </c>
      <c r="C3" s="4034"/>
      <c r="D3" s="4034"/>
      <c r="E3" s="4034"/>
      <c r="F3" s="4034"/>
      <c r="G3" s="1949" t="s">
        <v>28</v>
      </c>
      <c r="H3" s="1949" t="s">
        <v>15</v>
      </c>
      <c r="I3" s="1949" t="s">
        <v>28</v>
      </c>
      <c r="J3" s="1949" t="s">
        <v>15</v>
      </c>
      <c r="K3" s="1949" t="s">
        <v>28</v>
      </c>
      <c r="L3" s="1949" t="s">
        <v>15</v>
      </c>
      <c r="M3" s="4034"/>
      <c r="N3" s="4034"/>
    </row>
    <row r="4" spans="1:14" ht="15.75">
      <c r="A4" s="1951">
        <v>1</v>
      </c>
      <c r="B4" s="1951">
        <v>2</v>
      </c>
      <c r="C4" s="1952">
        <v>3</v>
      </c>
      <c r="D4" s="1951">
        <v>4</v>
      </c>
      <c r="E4" s="1951">
        <v>5</v>
      </c>
      <c r="F4" s="1951">
        <v>6</v>
      </c>
      <c r="G4" s="1951">
        <v>7</v>
      </c>
      <c r="H4" s="1951">
        <v>8</v>
      </c>
      <c r="I4" s="1951">
        <v>9</v>
      </c>
      <c r="J4" s="1951">
        <v>10</v>
      </c>
      <c r="K4" s="1951">
        <v>11</v>
      </c>
      <c r="L4" s="1951">
        <v>12</v>
      </c>
      <c r="M4" s="1951">
        <v>13</v>
      </c>
      <c r="N4" s="1951">
        <v>14</v>
      </c>
    </row>
    <row r="5" spans="1:14" ht="15.75">
      <c r="A5" s="4028" t="s">
        <v>2727</v>
      </c>
      <c r="B5" s="4029"/>
      <c r="C5" s="4029"/>
      <c r="D5" s="4029"/>
      <c r="E5" s="4029"/>
      <c r="F5" s="4029"/>
      <c r="G5" s="4029"/>
      <c r="H5" s="4029"/>
      <c r="I5" s="4029"/>
      <c r="J5" s="4029"/>
      <c r="K5" s="4029"/>
      <c r="L5" s="4029"/>
      <c r="M5" s="4029"/>
      <c r="N5" s="4030"/>
    </row>
    <row r="6" spans="1:14" ht="63">
      <c r="A6" s="1953">
        <v>1</v>
      </c>
      <c r="B6" s="1949" t="s">
        <v>1989</v>
      </c>
      <c r="C6" s="1949" t="s">
        <v>92</v>
      </c>
      <c r="D6" s="1954">
        <v>15.07</v>
      </c>
      <c r="E6" s="1955">
        <v>46205</v>
      </c>
      <c r="F6" s="1955">
        <v>46208</v>
      </c>
      <c r="G6" s="1956">
        <v>0.05</v>
      </c>
      <c r="H6" s="1949" t="s">
        <v>347</v>
      </c>
      <c r="I6" s="1956">
        <v>0.95</v>
      </c>
      <c r="J6" s="1957"/>
      <c r="K6" s="1956">
        <v>1</v>
      </c>
      <c r="L6" s="1949" t="s">
        <v>347</v>
      </c>
      <c r="M6" s="1949" t="s">
        <v>52</v>
      </c>
      <c r="N6" s="1949" t="s">
        <v>202</v>
      </c>
    </row>
    <row r="7" spans="1:14" ht="47.25">
      <c r="A7" s="1958">
        <v>2</v>
      </c>
      <c r="B7" s="1948" t="s">
        <v>2728</v>
      </c>
      <c r="C7" s="1948" t="s">
        <v>92</v>
      </c>
      <c r="D7" s="1959">
        <v>77.67</v>
      </c>
      <c r="E7" s="1960">
        <v>46205</v>
      </c>
      <c r="F7" s="1960">
        <v>46211</v>
      </c>
      <c r="G7" s="1961">
        <v>0.3</v>
      </c>
      <c r="H7" s="1948" t="s">
        <v>347</v>
      </c>
      <c r="I7" s="1961">
        <v>0.4</v>
      </c>
      <c r="J7" s="1962"/>
      <c r="K7" s="1961">
        <v>0.7</v>
      </c>
      <c r="L7" s="1948" t="s">
        <v>347</v>
      </c>
      <c r="M7" s="1949" t="s">
        <v>2729</v>
      </c>
      <c r="N7" s="1949" t="s">
        <v>202</v>
      </c>
    </row>
    <row r="8" spans="1:14" ht="31.5">
      <c r="A8" s="1963">
        <v>3</v>
      </c>
      <c r="B8" s="1964" t="s">
        <v>2730</v>
      </c>
      <c r="C8" s="1965" t="s">
        <v>92</v>
      </c>
      <c r="D8" s="1965">
        <v>109.62</v>
      </c>
      <c r="E8" s="1965" t="s">
        <v>2731</v>
      </c>
      <c r="F8" s="1965" t="s">
        <v>2732</v>
      </c>
      <c r="G8" s="1966">
        <v>0.1</v>
      </c>
      <c r="H8" s="1965" t="s">
        <v>347</v>
      </c>
      <c r="I8" s="1966">
        <v>0.15</v>
      </c>
      <c r="J8" s="1965"/>
      <c r="K8" s="1966">
        <v>0.25</v>
      </c>
      <c r="L8" s="1965" t="s">
        <v>347</v>
      </c>
      <c r="M8" s="1950" t="s">
        <v>2729</v>
      </c>
      <c r="N8" s="1949" t="s">
        <v>202</v>
      </c>
    </row>
    <row r="10" spans="1:14" ht="47.25" customHeight="1">
      <c r="A10" s="4037" t="s">
        <v>2733</v>
      </c>
      <c r="B10" s="4037"/>
      <c r="C10" s="4037"/>
      <c r="D10" s="4037"/>
      <c r="E10" s="4037"/>
      <c r="F10" s="4037"/>
      <c r="G10" s="4037"/>
      <c r="H10" s="4037"/>
      <c r="I10" s="4037"/>
      <c r="J10" s="4037"/>
      <c r="K10" s="4037"/>
      <c r="L10" s="4037"/>
      <c r="M10" s="4037"/>
    </row>
    <row r="11" spans="1:14" ht="15.75">
      <c r="A11" s="4036" t="s">
        <v>4</v>
      </c>
      <c r="B11" s="4036"/>
      <c r="C11" s="4036"/>
      <c r="D11" s="12" t="s">
        <v>175</v>
      </c>
      <c r="E11" s="4026" t="s">
        <v>2734</v>
      </c>
      <c r="F11" s="4026"/>
      <c r="G11" s="4026"/>
      <c r="H11" s="4026"/>
      <c r="I11" s="4026"/>
      <c r="J11" s="4026"/>
      <c r="K11" s="4026"/>
      <c r="L11" s="4026"/>
    </row>
    <row r="12" spans="1:14" ht="15.75">
      <c r="A12" s="4036" t="s">
        <v>174</v>
      </c>
      <c r="B12" s="4036"/>
      <c r="C12" s="4036"/>
      <c r="D12" s="12" t="s">
        <v>175</v>
      </c>
      <c r="E12" s="1968" t="s">
        <v>2735</v>
      </c>
      <c r="F12" s="1968"/>
      <c r="G12" s="1968"/>
      <c r="H12" s="1968"/>
      <c r="I12" s="1968"/>
      <c r="J12" s="1968"/>
      <c r="K12" s="1968"/>
      <c r="L12" s="1968"/>
    </row>
    <row r="13" spans="1:14" ht="15.75">
      <c r="A13" s="4036" t="s">
        <v>7</v>
      </c>
      <c r="B13" s="4036"/>
      <c r="C13" s="4036"/>
      <c r="D13" s="12" t="s">
        <v>175</v>
      </c>
      <c r="E13" s="1968" t="s">
        <v>1991</v>
      </c>
      <c r="F13" s="1968"/>
      <c r="G13" s="1968"/>
      <c r="H13" s="1968"/>
      <c r="I13" s="1968"/>
      <c r="J13" s="1968"/>
      <c r="K13" s="1968"/>
      <c r="L13" s="1968"/>
    </row>
    <row r="14" spans="1:14" ht="15.75">
      <c r="A14" s="4036" t="s">
        <v>8</v>
      </c>
      <c r="B14" s="4036"/>
      <c r="C14" s="4036"/>
      <c r="D14" s="12" t="s">
        <v>175</v>
      </c>
      <c r="E14" s="1968" t="s">
        <v>1992</v>
      </c>
      <c r="F14" s="1969"/>
      <c r="G14" s="1968"/>
      <c r="H14" s="1968"/>
      <c r="I14" s="1968"/>
      <c r="J14" s="1968"/>
      <c r="K14" s="1968"/>
      <c r="L14" s="1968"/>
    </row>
    <row r="15" spans="1:14" ht="15.75">
      <c r="A15" s="4011" t="s">
        <v>916</v>
      </c>
      <c r="B15" s="4011"/>
      <c r="C15" s="4011"/>
      <c r="D15" s="12" t="s">
        <v>175</v>
      </c>
      <c r="E15" s="4026" t="s">
        <v>2736</v>
      </c>
      <c r="F15" s="4026"/>
      <c r="G15" s="4026"/>
      <c r="H15" s="4026"/>
      <c r="I15" s="4026"/>
      <c r="J15" s="4026"/>
      <c r="K15" s="4026"/>
      <c r="L15" s="4026"/>
    </row>
    <row r="16" spans="1:14" ht="33.75" customHeight="1">
      <c r="A16" s="3426" t="s">
        <v>2737</v>
      </c>
      <c r="B16" s="3951" t="s">
        <v>2586</v>
      </c>
      <c r="C16" s="4027" t="s">
        <v>917</v>
      </c>
      <c r="D16" s="4027"/>
      <c r="E16" s="4027"/>
      <c r="F16" s="3947" t="s">
        <v>2587</v>
      </c>
      <c r="G16" s="3947"/>
      <c r="H16" s="3947" t="s">
        <v>1805</v>
      </c>
      <c r="I16" s="3947"/>
      <c r="J16" s="3947" t="s">
        <v>2738</v>
      </c>
      <c r="K16" s="3947"/>
      <c r="L16" s="3951" t="s">
        <v>2739</v>
      </c>
      <c r="M16" s="4024" t="s">
        <v>2740</v>
      </c>
    </row>
    <row r="17" spans="1:13" ht="31.5">
      <c r="A17" s="3426"/>
      <c r="B17" s="3952"/>
      <c r="C17" s="4" t="s">
        <v>2741</v>
      </c>
      <c r="D17" s="6" t="s">
        <v>5</v>
      </c>
      <c r="E17" s="1" t="s">
        <v>2742</v>
      </c>
      <c r="F17" s="4" t="s">
        <v>2743</v>
      </c>
      <c r="G17" s="4" t="s">
        <v>2744</v>
      </c>
      <c r="H17" s="4" t="s">
        <v>2743</v>
      </c>
      <c r="I17" s="4" t="s">
        <v>2744</v>
      </c>
      <c r="J17" s="4" t="s">
        <v>2743</v>
      </c>
      <c r="K17" s="4" t="s">
        <v>2744</v>
      </c>
      <c r="L17" s="3952"/>
      <c r="M17" s="4025"/>
    </row>
    <row r="18" spans="1:13">
      <c r="A18" s="1967">
        <v>1</v>
      </c>
      <c r="B18" s="1967">
        <v>2</v>
      </c>
      <c r="C18" s="1967">
        <v>3</v>
      </c>
      <c r="D18" s="1967">
        <v>4</v>
      </c>
      <c r="E18" s="1967">
        <v>5</v>
      </c>
      <c r="F18" s="1967">
        <v>6</v>
      </c>
      <c r="G18" s="1967">
        <v>7</v>
      </c>
      <c r="H18" s="1967">
        <v>8</v>
      </c>
      <c r="I18" s="1967">
        <v>9</v>
      </c>
      <c r="J18" s="1967">
        <v>10</v>
      </c>
      <c r="K18" s="1967">
        <v>11</v>
      </c>
      <c r="L18" s="1967">
        <v>12</v>
      </c>
      <c r="M18" s="1967">
        <v>13</v>
      </c>
    </row>
    <row r="19" spans="1:13" ht="60">
      <c r="A19" s="7">
        <v>1</v>
      </c>
      <c r="B19" s="1970" t="s">
        <v>1990</v>
      </c>
      <c r="C19" s="1971" t="s">
        <v>2745</v>
      </c>
      <c r="D19" s="1971" t="s">
        <v>160</v>
      </c>
      <c r="E19" s="1971" t="s">
        <v>2746</v>
      </c>
      <c r="F19" s="13">
        <v>0.65</v>
      </c>
      <c r="G19" s="7"/>
      <c r="H19" s="13">
        <v>0.05</v>
      </c>
      <c r="I19" s="8"/>
      <c r="J19" s="13">
        <v>0.70000000000000007</v>
      </c>
      <c r="K19" s="7">
        <v>266.68</v>
      </c>
      <c r="L19" s="10" t="s">
        <v>120</v>
      </c>
      <c r="M19" s="10" t="s">
        <v>202</v>
      </c>
    </row>
    <row r="21" spans="1:13">
      <c r="A21" s="4040" t="s">
        <v>2747</v>
      </c>
      <c r="B21" s="4041"/>
      <c r="C21" s="4041"/>
      <c r="D21" s="4041"/>
      <c r="E21" s="4041"/>
      <c r="F21" s="4041"/>
      <c r="G21" s="4041"/>
      <c r="H21" s="4041"/>
      <c r="I21" s="4041"/>
      <c r="J21" s="4041"/>
      <c r="K21" s="4041"/>
      <c r="L21" s="4041"/>
      <c r="M21" s="4041"/>
    </row>
    <row r="22" spans="1:13" ht="61.5" customHeight="1">
      <c r="A22" s="4042"/>
      <c r="B22" s="4042"/>
      <c r="C22" s="4042"/>
      <c r="D22" s="4042"/>
      <c r="E22" s="4042"/>
      <c r="F22" s="4042"/>
      <c r="G22" s="4042"/>
      <c r="H22" s="4042"/>
      <c r="I22" s="4042"/>
      <c r="J22" s="4042"/>
      <c r="K22" s="4042"/>
      <c r="L22" s="4042"/>
      <c r="M22" s="4042"/>
    </row>
    <row r="23" spans="1:13" ht="52.5" customHeight="1">
      <c r="A23" s="4043" t="s">
        <v>224</v>
      </c>
      <c r="B23" s="4043" t="s">
        <v>1227</v>
      </c>
      <c r="C23" s="4046" t="s">
        <v>5</v>
      </c>
      <c r="D23" s="4043" t="s">
        <v>2748</v>
      </c>
      <c r="E23" s="4043" t="s">
        <v>7</v>
      </c>
      <c r="F23" s="4043" t="s">
        <v>250</v>
      </c>
      <c r="G23" s="4047" t="s">
        <v>2749</v>
      </c>
      <c r="H23" s="4048"/>
      <c r="I23" s="4047" t="s">
        <v>376</v>
      </c>
      <c r="J23" s="4048"/>
      <c r="K23" s="4047" t="s">
        <v>2725</v>
      </c>
      <c r="L23" s="4048"/>
      <c r="M23" s="4046" t="s">
        <v>12</v>
      </c>
    </row>
    <row r="24" spans="1:13" ht="23.25" customHeight="1">
      <c r="A24" s="4044"/>
      <c r="B24" s="4045"/>
      <c r="C24" s="4044"/>
      <c r="D24" s="4045"/>
      <c r="E24" s="4045"/>
      <c r="F24" s="4045"/>
      <c r="G24" s="1974" t="s">
        <v>28</v>
      </c>
      <c r="H24" s="1974" t="s">
        <v>15</v>
      </c>
      <c r="I24" s="1974" t="s">
        <v>28</v>
      </c>
      <c r="J24" s="1974" t="s">
        <v>15</v>
      </c>
      <c r="K24" s="1974" t="s">
        <v>28</v>
      </c>
      <c r="L24" s="1974" t="s">
        <v>15</v>
      </c>
      <c r="M24" s="4044"/>
    </row>
    <row r="25" spans="1:13" ht="15.75">
      <c r="A25" s="1977">
        <v>1</v>
      </c>
      <c r="B25" s="1977">
        <v>2</v>
      </c>
      <c r="C25" s="1977">
        <v>3</v>
      </c>
      <c r="D25" s="1977">
        <v>4</v>
      </c>
      <c r="E25" s="1977">
        <v>5</v>
      </c>
      <c r="F25" s="1977">
        <v>6</v>
      </c>
      <c r="G25" s="1977">
        <v>7</v>
      </c>
      <c r="H25" s="1977">
        <v>8</v>
      </c>
      <c r="I25" s="1977">
        <v>9</v>
      </c>
      <c r="J25" s="1977">
        <v>10</v>
      </c>
      <c r="K25" s="1977">
        <v>11</v>
      </c>
      <c r="L25" s="1977">
        <v>12</v>
      </c>
      <c r="M25" s="1977">
        <v>13</v>
      </c>
    </row>
    <row r="26" spans="1:13" ht="157.5">
      <c r="A26" s="1974">
        <v>1</v>
      </c>
      <c r="B26" s="1975" t="s">
        <v>2750</v>
      </c>
      <c r="C26" s="1974" t="s">
        <v>119</v>
      </c>
      <c r="D26" s="1974">
        <v>58.56</v>
      </c>
      <c r="E26" s="1978">
        <v>46055</v>
      </c>
      <c r="F26" s="1978">
        <v>46420</v>
      </c>
      <c r="G26" s="1973">
        <v>0.8</v>
      </c>
      <c r="H26" s="1972" t="s">
        <v>347</v>
      </c>
      <c r="I26" s="1973">
        <v>0</v>
      </c>
      <c r="J26" s="1974"/>
      <c r="K26" s="1976">
        <v>0.8</v>
      </c>
      <c r="L26" s="1974" t="s">
        <v>347</v>
      </c>
      <c r="M26" s="1974"/>
    </row>
    <row r="27" spans="1:13" ht="78.75">
      <c r="A27" s="1974">
        <v>2</v>
      </c>
      <c r="B27" s="1975" t="s">
        <v>1988</v>
      </c>
      <c r="C27" s="1974" t="s">
        <v>119</v>
      </c>
      <c r="D27" s="1974">
        <v>240.39</v>
      </c>
      <c r="E27" s="1978">
        <v>46055</v>
      </c>
      <c r="F27" s="1978">
        <v>46420</v>
      </c>
      <c r="G27" s="1973">
        <v>0.8</v>
      </c>
      <c r="H27" s="1972" t="s">
        <v>347</v>
      </c>
      <c r="I27" s="1973">
        <v>0.05</v>
      </c>
      <c r="J27" s="1974"/>
      <c r="K27" s="1976">
        <v>0.85000000000000009</v>
      </c>
      <c r="L27" s="1974">
        <v>90.47</v>
      </c>
      <c r="M27" s="1974"/>
    </row>
    <row r="33" spans="2:13" ht="16.5">
      <c r="B33" s="4038"/>
      <c r="C33" s="4038"/>
      <c r="D33" s="4038"/>
      <c r="E33" s="4038"/>
      <c r="F33" s="4038"/>
      <c r="I33" s="4039" t="s">
        <v>2751</v>
      </c>
      <c r="J33" s="4039"/>
      <c r="K33" s="4039"/>
      <c r="L33" s="4039"/>
      <c r="M33" s="4039"/>
    </row>
    <row r="34" spans="2:13" ht="16.5">
      <c r="B34" s="4038"/>
      <c r="C34" s="4038"/>
      <c r="D34" s="4038"/>
      <c r="E34" s="4038"/>
      <c r="F34" s="4038"/>
      <c r="I34" s="4039" t="s">
        <v>2752</v>
      </c>
      <c r="J34" s="4039"/>
      <c r="K34" s="4039"/>
      <c r="L34" s="4039"/>
      <c r="M34" s="4039"/>
    </row>
  </sheetData>
  <mergeCells count="43">
    <mergeCell ref="B33:F33"/>
    <mergeCell ref="I33:M33"/>
    <mergeCell ref="B34:F34"/>
    <mergeCell ref="I34:M34"/>
    <mergeCell ref="A21:M22"/>
    <mergeCell ref="A23:A24"/>
    <mergeCell ref="B23:B24"/>
    <mergeCell ref="C23:C24"/>
    <mergeCell ref="D23:D24"/>
    <mergeCell ref="E23:E24"/>
    <mergeCell ref="F23:F24"/>
    <mergeCell ref="G23:H23"/>
    <mergeCell ref="I23:J23"/>
    <mergeCell ref="K23:L23"/>
    <mergeCell ref="M23:M24"/>
    <mergeCell ref="A14:C14"/>
    <mergeCell ref="A10:M10"/>
    <mergeCell ref="A11:C11"/>
    <mergeCell ref="E11:L11"/>
    <mergeCell ref="A12:C12"/>
    <mergeCell ref="A13:C13"/>
    <mergeCell ref="A1:N1"/>
    <mergeCell ref="A2:A3"/>
    <mergeCell ref="C2:C3"/>
    <mergeCell ref="D2:D3"/>
    <mergeCell ref="E2:E3"/>
    <mergeCell ref="F2:F3"/>
    <mergeCell ref="N2:N3"/>
    <mergeCell ref="A5:N5"/>
    <mergeCell ref="G2:H2"/>
    <mergeCell ref="I2:J2"/>
    <mergeCell ref="K2:L2"/>
    <mergeCell ref="M2:M3"/>
    <mergeCell ref="M16:M17"/>
    <mergeCell ref="A15:C15"/>
    <mergeCell ref="E15:L15"/>
    <mergeCell ref="A16:A17"/>
    <mergeCell ref="B16:B17"/>
    <mergeCell ref="C16:E16"/>
    <mergeCell ref="F16:G16"/>
    <mergeCell ref="H16:I16"/>
    <mergeCell ref="J16:K16"/>
    <mergeCell ref="L16:L17"/>
  </mergeCells>
  <phoneticPr fontId="119" type="noConversion"/>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F0944-A4BF-4076-9777-F682AAE11073}">
  <dimension ref="A2:T69"/>
  <sheetViews>
    <sheetView workbookViewId="0">
      <selection activeCell="M12" sqref="M12:M19"/>
    </sheetView>
  </sheetViews>
  <sheetFormatPr defaultRowHeight="15"/>
  <cols>
    <col min="1" max="1" width="4.42578125" customWidth="1"/>
    <col min="2" max="2" width="33" customWidth="1"/>
    <col min="13" max="13" width="11.85546875" customWidth="1"/>
    <col min="14" max="14" width="15.140625" customWidth="1"/>
    <col min="15" max="15" width="15.28515625" customWidth="1"/>
  </cols>
  <sheetData>
    <row r="2" spans="1:20">
      <c r="A2" s="4052" t="s">
        <v>2498</v>
      </c>
      <c r="B2" s="4052"/>
      <c r="C2" s="4052"/>
      <c r="D2" s="4052"/>
      <c r="E2" s="4052"/>
      <c r="F2" s="4052"/>
      <c r="G2" s="4052"/>
      <c r="H2" s="4052"/>
      <c r="I2" s="4052"/>
      <c r="J2" s="4052"/>
      <c r="K2" s="4052"/>
      <c r="L2" s="4052"/>
      <c r="M2" s="4052"/>
      <c r="N2" s="4052"/>
      <c r="O2" s="4052"/>
    </row>
    <row r="3" spans="1:20">
      <c r="A3" s="4052" t="s">
        <v>2333</v>
      </c>
      <c r="B3" s="4052"/>
      <c r="C3" s="4052"/>
      <c r="D3" s="4052"/>
      <c r="E3" s="4052"/>
      <c r="F3" s="4052"/>
      <c r="G3" s="4052"/>
      <c r="H3" s="4052"/>
      <c r="I3" s="4052"/>
      <c r="J3" s="4052"/>
      <c r="K3" s="4052"/>
      <c r="L3" s="4052"/>
      <c r="M3" s="4052"/>
      <c r="N3" s="4052"/>
      <c r="O3" s="4052"/>
    </row>
    <row r="4" spans="1:20">
      <c r="A4" s="854" t="s">
        <v>2334</v>
      </c>
      <c r="B4" s="854"/>
      <c r="C4" s="845"/>
      <c r="D4" s="845"/>
      <c r="E4" s="845"/>
      <c r="F4" s="845"/>
      <c r="G4" s="845"/>
      <c r="H4" s="845"/>
      <c r="I4" s="845"/>
      <c r="J4" s="845"/>
      <c r="K4" s="845"/>
      <c r="L4" s="845"/>
      <c r="M4" s="845"/>
      <c r="N4" s="845"/>
      <c r="O4" s="845"/>
    </row>
    <row r="5" spans="1:20">
      <c r="A5" s="854" t="s">
        <v>2335</v>
      </c>
      <c r="B5" s="854"/>
      <c r="C5" s="845"/>
      <c r="D5" s="845"/>
      <c r="E5" s="845"/>
      <c r="F5" s="845"/>
      <c r="G5" s="845"/>
      <c r="H5" s="845"/>
      <c r="I5" s="845"/>
      <c r="J5" s="845"/>
      <c r="K5" s="845"/>
      <c r="L5" s="845"/>
      <c r="M5" s="845" t="s">
        <v>2336</v>
      </c>
      <c r="N5" s="845"/>
      <c r="O5" s="845"/>
    </row>
    <row r="6" spans="1:20" ht="38.25">
      <c r="A6" s="4053" t="s">
        <v>3</v>
      </c>
      <c r="B6" s="4055" t="s">
        <v>2337</v>
      </c>
      <c r="C6" s="4053" t="s">
        <v>5</v>
      </c>
      <c r="D6" s="4057" t="s">
        <v>2338</v>
      </c>
      <c r="E6" s="844" t="s">
        <v>7</v>
      </c>
      <c r="F6" s="4057" t="s">
        <v>2339</v>
      </c>
      <c r="G6" s="4057" t="s">
        <v>2340</v>
      </c>
      <c r="H6" s="4063"/>
      <c r="I6" s="3865" t="s">
        <v>1039</v>
      </c>
      <c r="J6" s="3862"/>
      <c r="K6" s="3865" t="s">
        <v>11</v>
      </c>
      <c r="L6" s="3865"/>
      <c r="M6" s="4060" t="s">
        <v>12</v>
      </c>
      <c r="N6" s="4055" t="s">
        <v>13</v>
      </c>
      <c r="O6" s="846"/>
      <c r="T6" s="437"/>
    </row>
    <row r="7" spans="1:20">
      <c r="A7" s="4054"/>
      <c r="B7" s="4056"/>
      <c r="C7" s="4054"/>
      <c r="D7" s="4058"/>
      <c r="E7" s="864"/>
      <c r="F7" s="4062"/>
      <c r="G7" s="850" t="s">
        <v>2341</v>
      </c>
      <c r="H7" s="850" t="s">
        <v>51</v>
      </c>
      <c r="I7" s="850" t="s">
        <v>2341</v>
      </c>
      <c r="J7" s="850" t="s">
        <v>51</v>
      </c>
      <c r="K7" s="864" t="s">
        <v>2341</v>
      </c>
      <c r="L7" s="864" t="s">
        <v>51</v>
      </c>
      <c r="M7" s="4061"/>
      <c r="N7" s="4059"/>
      <c r="O7" s="846"/>
      <c r="Q7" s="855"/>
      <c r="R7" s="855"/>
    </row>
    <row r="8" spans="1:20">
      <c r="A8" s="850">
        <v>1</v>
      </c>
      <c r="B8" s="850">
        <v>2</v>
      </c>
      <c r="C8" s="850">
        <v>3</v>
      </c>
      <c r="D8" s="857">
        <v>4</v>
      </c>
      <c r="E8" s="850">
        <v>5</v>
      </c>
      <c r="F8" s="850">
        <v>6</v>
      </c>
      <c r="G8" s="856">
        <v>7</v>
      </c>
      <c r="H8" s="850">
        <v>8</v>
      </c>
      <c r="I8" s="850">
        <v>9</v>
      </c>
      <c r="J8" s="850">
        <v>10</v>
      </c>
      <c r="K8" s="850">
        <v>11</v>
      </c>
      <c r="L8" s="850">
        <v>12</v>
      </c>
      <c r="M8" s="859">
        <v>13</v>
      </c>
      <c r="N8" s="850">
        <v>14</v>
      </c>
      <c r="O8" s="855"/>
    </row>
    <row r="9" spans="1:20">
      <c r="A9" s="860">
        <v>1</v>
      </c>
      <c r="B9" s="862" t="s">
        <v>2342</v>
      </c>
      <c r="C9" s="858"/>
      <c r="D9" s="853"/>
      <c r="E9" s="853"/>
      <c r="F9" s="853"/>
      <c r="G9" s="853"/>
      <c r="H9" s="853"/>
      <c r="I9" s="853"/>
      <c r="J9" s="853"/>
      <c r="K9" s="853"/>
      <c r="L9" s="853"/>
      <c r="M9" s="853"/>
      <c r="N9" s="863"/>
    </row>
    <row r="10" spans="1:20" ht="25.5">
      <c r="A10" s="2"/>
      <c r="B10" s="861" t="s">
        <v>2343</v>
      </c>
      <c r="C10" s="2"/>
      <c r="D10" s="188">
        <v>47</v>
      </c>
      <c r="E10" s="16"/>
      <c r="F10" s="2"/>
      <c r="G10" s="852">
        <v>0</v>
      </c>
      <c r="H10" s="188">
        <v>0</v>
      </c>
      <c r="I10" s="852">
        <v>0.9</v>
      </c>
      <c r="J10" s="188">
        <v>44.61</v>
      </c>
      <c r="K10" s="852">
        <v>0.9</v>
      </c>
      <c r="L10" s="188">
        <v>44.61</v>
      </c>
      <c r="M10" s="91" t="s">
        <v>2370</v>
      </c>
      <c r="N10" s="438" t="s">
        <v>53</v>
      </c>
      <c r="O10" s="851"/>
      <c r="P10" s="851"/>
      <c r="Q10" s="851"/>
      <c r="R10" s="851"/>
      <c r="S10" s="851"/>
      <c r="T10" s="851"/>
    </row>
    <row r="11" spans="1:20">
      <c r="A11" s="849">
        <v>2</v>
      </c>
      <c r="B11" s="865" t="s">
        <v>2344</v>
      </c>
      <c r="C11" s="866"/>
      <c r="D11" s="853"/>
      <c r="E11" s="867"/>
      <c r="F11" s="853"/>
      <c r="G11" s="853"/>
      <c r="H11" s="853"/>
      <c r="I11" s="853"/>
      <c r="J11" s="853"/>
      <c r="K11" s="853"/>
      <c r="L11" s="853"/>
      <c r="M11" s="853"/>
      <c r="N11" s="868"/>
      <c r="O11" s="846"/>
      <c r="Q11" s="846" t="s">
        <v>2345</v>
      </c>
    </row>
    <row r="12" spans="1:20" ht="38.25">
      <c r="A12" s="849"/>
      <c r="B12" s="869" t="s">
        <v>2346</v>
      </c>
      <c r="C12" s="525"/>
      <c r="D12" s="842">
        <v>9.4700000000000006</v>
      </c>
      <c r="E12" s="16"/>
      <c r="F12" s="2"/>
      <c r="G12" s="840">
        <v>0</v>
      </c>
      <c r="H12" s="188">
        <v>0</v>
      </c>
      <c r="I12" s="840">
        <v>0.7</v>
      </c>
      <c r="J12" s="188">
        <v>0</v>
      </c>
      <c r="K12" s="840">
        <v>0.7</v>
      </c>
      <c r="L12" s="188">
        <v>0</v>
      </c>
      <c r="M12" s="91" t="s">
        <v>2370</v>
      </c>
      <c r="N12" s="438" t="s">
        <v>2347</v>
      </c>
      <c r="O12" s="846"/>
    </row>
    <row r="13" spans="1:20" ht="38.25">
      <c r="A13" s="847"/>
      <c r="B13" s="869" t="s">
        <v>2348</v>
      </c>
      <c r="C13" s="868"/>
      <c r="D13" s="438">
        <v>6.43</v>
      </c>
      <c r="E13" s="868"/>
      <c r="F13" s="868"/>
      <c r="G13" s="840">
        <v>0</v>
      </c>
      <c r="H13" s="188">
        <v>0</v>
      </c>
      <c r="I13" s="840">
        <v>0.7</v>
      </c>
      <c r="J13" s="188">
        <v>0</v>
      </c>
      <c r="K13" s="840">
        <v>0.7</v>
      </c>
      <c r="L13" s="188">
        <v>0</v>
      </c>
      <c r="M13" s="91" t="s">
        <v>2370</v>
      </c>
      <c r="N13" s="438" t="s">
        <v>2347</v>
      </c>
      <c r="O13" s="846"/>
    </row>
    <row r="14" spans="1:20" ht="38.25">
      <c r="A14" s="847"/>
      <c r="B14" s="869" t="s">
        <v>2349</v>
      </c>
      <c r="C14" s="868"/>
      <c r="D14" s="438">
        <v>16.989999999999998</v>
      </c>
      <c r="E14" s="868"/>
      <c r="F14" s="868"/>
      <c r="G14" s="840">
        <v>0</v>
      </c>
      <c r="H14" s="188">
        <v>0</v>
      </c>
      <c r="I14" s="840">
        <v>0.7</v>
      </c>
      <c r="J14" s="188">
        <v>0</v>
      </c>
      <c r="K14" s="840">
        <v>0.7</v>
      </c>
      <c r="L14" s="188">
        <v>0</v>
      </c>
      <c r="M14" s="91" t="s">
        <v>2370</v>
      </c>
      <c r="N14" s="438" t="s">
        <v>2347</v>
      </c>
      <c r="O14" s="846"/>
    </row>
    <row r="15" spans="1:20" ht="38.25">
      <c r="A15" s="847"/>
      <c r="B15" s="869" t="s">
        <v>2350</v>
      </c>
      <c r="C15" s="868"/>
      <c r="D15" s="438">
        <v>10.55</v>
      </c>
      <c r="E15" s="868"/>
      <c r="F15" s="868"/>
      <c r="G15" s="840">
        <v>0</v>
      </c>
      <c r="H15" s="188">
        <v>0</v>
      </c>
      <c r="I15" s="840">
        <v>0.7</v>
      </c>
      <c r="J15" s="188">
        <v>0</v>
      </c>
      <c r="K15" s="840">
        <v>0.7</v>
      </c>
      <c r="L15" s="188">
        <v>0</v>
      </c>
      <c r="M15" s="91" t="s">
        <v>2370</v>
      </c>
      <c r="N15" s="438" t="s">
        <v>2347</v>
      </c>
      <c r="O15" s="846"/>
    </row>
    <row r="16" spans="1:20" ht="38.25">
      <c r="A16" s="847"/>
      <c r="B16" s="869" t="s">
        <v>2351</v>
      </c>
      <c r="C16" s="868"/>
      <c r="D16" s="438">
        <v>6.9</v>
      </c>
      <c r="E16" s="868"/>
      <c r="F16" s="868"/>
      <c r="G16" s="840">
        <v>0</v>
      </c>
      <c r="H16" s="188">
        <v>0</v>
      </c>
      <c r="I16" s="840">
        <v>0.7</v>
      </c>
      <c r="J16" s="188">
        <v>0</v>
      </c>
      <c r="K16" s="840">
        <v>0.7</v>
      </c>
      <c r="L16" s="188">
        <v>0</v>
      </c>
      <c r="M16" s="91" t="s">
        <v>2370</v>
      </c>
      <c r="N16" s="438" t="s">
        <v>2347</v>
      </c>
      <c r="O16" s="846"/>
    </row>
    <row r="17" spans="1:15" ht="38.25">
      <c r="A17" s="847"/>
      <c r="B17" s="869" t="s">
        <v>2352</v>
      </c>
      <c r="C17" s="868"/>
      <c r="D17" s="438">
        <v>10.55</v>
      </c>
      <c r="E17" s="868"/>
      <c r="F17" s="868"/>
      <c r="G17" s="840">
        <v>0</v>
      </c>
      <c r="H17" s="188">
        <v>0</v>
      </c>
      <c r="I17" s="840">
        <v>0.7</v>
      </c>
      <c r="J17" s="188">
        <v>0</v>
      </c>
      <c r="K17" s="840">
        <v>0.7</v>
      </c>
      <c r="L17" s="188">
        <v>0</v>
      </c>
      <c r="M17" s="91" t="s">
        <v>2370</v>
      </c>
      <c r="N17" s="438" t="s">
        <v>2347</v>
      </c>
      <c r="O17" s="846"/>
    </row>
    <row r="18" spans="1:15" ht="38.25">
      <c r="A18" s="847"/>
      <c r="B18" s="869" t="s">
        <v>2353</v>
      </c>
      <c r="C18" s="868"/>
      <c r="D18" s="438">
        <v>10.1</v>
      </c>
      <c r="E18" s="868"/>
      <c r="F18" s="868"/>
      <c r="G18" s="840">
        <v>0</v>
      </c>
      <c r="H18" s="188">
        <v>0</v>
      </c>
      <c r="I18" s="840">
        <v>0.7</v>
      </c>
      <c r="J18" s="188">
        <v>0</v>
      </c>
      <c r="K18" s="840">
        <v>0.7</v>
      </c>
      <c r="L18" s="188">
        <v>0</v>
      </c>
      <c r="M18" s="91" t="s">
        <v>2370</v>
      </c>
      <c r="N18" s="438" t="s">
        <v>2347</v>
      </c>
      <c r="O18" s="846"/>
    </row>
    <row r="19" spans="1:15" ht="51">
      <c r="A19" s="848"/>
      <c r="B19" s="869" t="s">
        <v>2354</v>
      </c>
      <c r="C19" s="868"/>
      <c r="D19" s="438">
        <v>17.57</v>
      </c>
      <c r="E19" s="868"/>
      <c r="F19" s="868"/>
      <c r="G19" s="840">
        <v>0</v>
      </c>
      <c r="H19" s="188">
        <v>0</v>
      </c>
      <c r="I19" s="840">
        <v>0.7</v>
      </c>
      <c r="J19" s="188">
        <v>0</v>
      </c>
      <c r="K19" s="840">
        <v>0.7</v>
      </c>
      <c r="L19" s="188">
        <v>0</v>
      </c>
      <c r="M19" s="91" t="s">
        <v>2370</v>
      </c>
      <c r="N19" s="438" t="s">
        <v>2347</v>
      </c>
      <c r="O19" s="846"/>
    </row>
    <row r="20" spans="1:15">
      <c r="A20" s="846"/>
      <c r="O20" s="846"/>
    </row>
    <row r="21" spans="1:15">
      <c r="A21" s="4049" t="s">
        <v>2333</v>
      </c>
      <c r="B21" s="4049"/>
      <c r="C21" s="4049"/>
      <c r="D21" s="4049"/>
      <c r="E21" s="4049"/>
      <c r="F21" s="4049"/>
      <c r="G21" s="4049"/>
      <c r="H21" s="4049"/>
      <c r="I21" s="4049"/>
      <c r="J21" s="4049"/>
      <c r="K21" s="4049"/>
      <c r="L21" s="4049"/>
      <c r="M21" s="4049"/>
      <c r="N21" s="4049"/>
      <c r="O21" s="4049"/>
    </row>
    <row r="22" spans="1:15" ht="43.5" customHeight="1">
      <c r="A22" s="3882" t="s">
        <v>3</v>
      </c>
      <c r="B22" s="4050" t="s">
        <v>2355</v>
      </c>
      <c r="C22" s="3882" t="s">
        <v>2356</v>
      </c>
      <c r="D22" s="3882" t="s">
        <v>2357</v>
      </c>
      <c r="E22" s="3861" t="s">
        <v>2358</v>
      </c>
      <c r="F22" s="3861"/>
      <c r="G22" s="3882" t="s">
        <v>2339</v>
      </c>
      <c r="H22" s="3882" t="s">
        <v>2359</v>
      </c>
      <c r="I22" s="3861" t="s">
        <v>2360</v>
      </c>
      <c r="J22" s="3861"/>
      <c r="K22" s="3861" t="s">
        <v>2361</v>
      </c>
      <c r="L22" s="3861"/>
      <c r="M22" s="3861" t="s">
        <v>2362</v>
      </c>
      <c r="N22" s="3861"/>
      <c r="O22" s="4050" t="s">
        <v>12</v>
      </c>
    </row>
    <row r="23" spans="1:15">
      <c r="A23" s="3883"/>
      <c r="B23" s="4051"/>
      <c r="C23" s="3883"/>
      <c r="D23" s="3883"/>
      <c r="E23" s="898" t="s">
        <v>2341</v>
      </c>
      <c r="F23" s="898" t="s">
        <v>51</v>
      </c>
      <c r="G23" s="3883"/>
      <c r="H23" s="3883"/>
      <c r="I23" s="898" t="s">
        <v>2341</v>
      </c>
      <c r="J23" s="898" t="s">
        <v>51</v>
      </c>
      <c r="K23" s="898" t="s">
        <v>2341</v>
      </c>
      <c r="L23" s="898" t="s">
        <v>51</v>
      </c>
      <c r="M23" s="898" t="s">
        <v>2341</v>
      </c>
      <c r="N23" s="898" t="s">
        <v>51</v>
      </c>
      <c r="O23" s="4051"/>
    </row>
    <row r="24" spans="1:15">
      <c r="A24" s="898">
        <v>1</v>
      </c>
      <c r="B24" s="898">
        <v>2</v>
      </c>
      <c r="C24" s="898">
        <v>3</v>
      </c>
      <c r="D24" s="898">
        <v>4</v>
      </c>
      <c r="E24" s="898">
        <v>5</v>
      </c>
      <c r="F24" s="898">
        <v>6</v>
      </c>
      <c r="G24" s="898">
        <v>7</v>
      </c>
      <c r="H24" s="898">
        <v>8</v>
      </c>
      <c r="I24" s="898">
        <v>9</v>
      </c>
      <c r="J24" s="898">
        <v>10</v>
      </c>
      <c r="K24" s="898">
        <v>11</v>
      </c>
      <c r="L24" s="898">
        <v>12</v>
      </c>
      <c r="M24" s="898">
        <v>13</v>
      </c>
      <c r="N24" s="898">
        <v>14</v>
      </c>
      <c r="O24" s="898">
        <v>15</v>
      </c>
    </row>
    <row r="25" spans="1:15">
      <c r="A25" s="874">
        <v>2</v>
      </c>
      <c r="B25" s="883" t="s">
        <v>2363</v>
      </c>
      <c r="C25" s="884"/>
      <c r="D25" s="885"/>
      <c r="E25" s="885"/>
      <c r="F25" s="885"/>
      <c r="G25" s="885"/>
      <c r="H25" s="885"/>
      <c r="I25" s="885"/>
      <c r="J25" s="885"/>
      <c r="K25" s="885"/>
      <c r="L25" s="885"/>
      <c r="M25" s="885"/>
      <c r="N25" s="885"/>
      <c r="O25" s="886"/>
    </row>
    <row r="26" spans="1:15" ht="30">
      <c r="A26" s="875"/>
      <c r="B26" s="901" t="s">
        <v>2364</v>
      </c>
      <c r="C26" s="870" t="s">
        <v>2365</v>
      </c>
      <c r="D26" s="870" t="s">
        <v>2366</v>
      </c>
      <c r="E26" s="871">
        <v>0.2</v>
      </c>
      <c r="F26" s="870"/>
      <c r="G26" s="870"/>
      <c r="H26" s="887">
        <v>2</v>
      </c>
      <c r="I26" s="871">
        <v>0.2</v>
      </c>
      <c r="J26" s="870"/>
      <c r="K26" s="871">
        <v>0.4</v>
      </c>
      <c r="L26" s="870"/>
      <c r="M26" s="871">
        <v>0.4</v>
      </c>
      <c r="N26" s="870"/>
      <c r="O26" s="870" t="s">
        <v>52</v>
      </c>
    </row>
    <row r="27" spans="1:15" ht="30">
      <c r="A27" s="875"/>
      <c r="B27" s="902" t="s">
        <v>2367</v>
      </c>
      <c r="C27" s="870" t="s">
        <v>2365</v>
      </c>
      <c r="D27" s="870" t="s">
        <v>2366</v>
      </c>
      <c r="E27" s="871">
        <v>0.2</v>
      </c>
      <c r="F27" s="870"/>
      <c r="G27" s="870"/>
      <c r="H27" s="887">
        <v>2</v>
      </c>
      <c r="I27" s="871">
        <v>0.2</v>
      </c>
      <c r="J27" s="870"/>
      <c r="K27" s="871">
        <v>0.4</v>
      </c>
      <c r="L27" s="870"/>
      <c r="M27" s="871">
        <v>0.4</v>
      </c>
      <c r="N27" s="870"/>
      <c r="O27" s="870" t="s">
        <v>52</v>
      </c>
    </row>
    <row r="28" spans="1:15" ht="30">
      <c r="A28" s="875"/>
      <c r="B28" s="873" t="s">
        <v>2368</v>
      </c>
      <c r="C28" s="7" t="s">
        <v>2369</v>
      </c>
      <c r="D28" s="7" t="s">
        <v>2366</v>
      </c>
      <c r="E28" s="13">
        <v>0.2</v>
      </c>
      <c r="F28" s="7"/>
      <c r="G28" s="7"/>
      <c r="H28" s="7">
        <v>10.56</v>
      </c>
      <c r="I28" s="7"/>
      <c r="J28" s="7"/>
      <c r="K28" s="7"/>
      <c r="L28" s="7"/>
      <c r="M28" s="13">
        <v>0.2</v>
      </c>
      <c r="N28" s="7"/>
      <c r="O28" s="870" t="s">
        <v>2370</v>
      </c>
    </row>
    <row r="29" spans="1:15" ht="30">
      <c r="A29" s="875"/>
      <c r="B29" s="902" t="s">
        <v>2371</v>
      </c>
      <c r="C29" s="870" t="s">
        <v>2372</v>
      </c>
      <c r="D29" s="870" t="s">
        <v>2366</v>
      </c>
      <c r="E29" s="871">
        <v>0.2</v>
      </c>
      <c r="F29" s="870"/>
      <c r="G29" s="870"/>
      <c r="H29" s="887">
        <v>27</v>
      </c>
      <c r="I29" s="871"/>
      <c r="J29" s="870"/>
      <c r="K29" s="871">
        <v>0.4</v>
      </c>
      <c r="L29" s="870"/>
      <c r="M29" s="871">
        <v>0.4</v>
      </c>
      <c r="N29" s="870"/>
      <c r="O29" s="870" t="s">
        <v>52</v>
      </c>
    </row>
    <row r="30" spans="1:15" ht="30">
      <c r="A30" s="875"/>
      <c r="B30" s="873" t="s">
        <v>2373</v>
      </c>
      <c r="C30" s="870" t="s">
        <v>2372</v>
      </c>
      <c r="D30" s="870" t="s">
        <v>2366</v>
      </c>
      <c r="E30" s="871">
        <v>0.2</v>
      </c>
      <c r="F30" s="870"/>
      <c r="G30" s="870"/>
      <c r="H30" s="887">
        <v>27</v>
      </c>
      <c r="I30" s="871">
        <v>0.55000000000000004</v>
      </c>
      <c r="J30" s="870"/>
      <c r="K30" s="871">
        <v>0.95</v>
      </c>
      <c r="L30" s="870"/>
      <c r="M30" s="871">
        <v>0.95</v>
      </c>
      <c r="N30" s="870"/>
      <c r="O30" s="870" t="s">
        <v>52</v>
      </c>
    </row>
    <row r="31" spans="1:15" ht="30">
      <c r="A31" s="876"/>
      <c r="B31" s="889" t="s">
        <v>2374</v>
      </c>
      <c r="C31" s="7" t="s">
        <v>2375</v>
      </c>
      <c r="D31" s="7" t="s">
        <v>2366</v>
      </c>
      <c r="E31" s="13" t="s">
        <v>2376</v>
      </c>
      <c r="F31" s="7"/>
      <c r="G31" s="7"/>
      <c r="H31" s="11">
        <v>15</v>
      </c>
      <c r="I31" s="13">
        <v>0.2</v>
      </c>
      <c r="J31" s="7"/>
      <c r="K31" s="13">
        <v>0.2</v>
      </c>
      <c r="L31" s="7"/>
      <c r="M31" s="13">
        <v>0.2</v>
      </c>
      <c r="N31" s="7"/>
      <c r="O31" s="7" t="s">
        <v>2370</v>
      </c>
    </row>
    <row r="32" spans="1:15" ht="30">
      <c r="A32" s="876"/>
      <c r="B32" s="889" t="s">
        <v>2377</v>
      </c>
      <c r="C32" s="870" t="s">
        <v>2365</v>
      </c>
      <c r="D32" s="7" t="s">
        <v>2366</v>
      </c>
      <c r="E32" s="13">
        <v>0.2</v>
      </c>
      <c r="F32" s="7"/>
      <c r="G32" s="7"/>
      <c r="H32" s="887">
        <v>2</v>
      </c>
      <c r="I32" s="13">
        <v>0.2</v>
      </c>
      <c r="J32" s="7"/>
      <c r="K32" s="13">
        <v>0.2</v>
      </c>
      <c r="L32" s="7"/>
      <c r="M32" s="13">
        <v>0.2</v>
      </c>
      <c r="N32" s="7"/>
      <c r="O32" s="7" t="s">
        <v>2370</v>
      </c>
    </row>
    <row r="33" spans="1:15" ht="45">
      <c r="A33" s="876"/>
      <c r="B33" s="889" t="s">
        <v>2378</v>
      </c>
      <c r="C33" s="7" t="s">
        <v>2379</v>
      </c>
      <c r="D33" s="7" t="s">
        <v>2366</v>
      </c>
      <c r="E33" s="13">
        <v>0.2</v>
      </c>
      <c r="F33" s="7"/>
      <c r="G33" s="7"/>
      <c r="H33" s="7" t="s">
        <v>2379</v>
      </c>
      <c r="I33" s="13">
        <v>0.2</v>
      </c>
      <c r="J33" s="7"/>
      <c r="K33" s="13">
        <v>0.2</v>
      </c>
      <c r="L33" s="7"/>
      <c r="M33" s="13">
        <v>0.2</v>
      </c>
      <c r="N33" s="7"/>
      <c r="O33" s="7" t="s">
        <v>2370</v>
      </c>
    </row>
    <row r="34" spans="1:15">
      <c r="A34" s="874">
        <v>3</v>
      </c>
      <c r="B34" s="890" t="s">
        <v>2380</v>
      </c>
      <c r="C34" s="891"/>
      <c r="D34" s="891"/>
      <c r="E34" s="891"/>
      <c r="F34" s="892"/>
      <c r="G34" s="892"/>
      <c r="H34" s="891"/>
      <c r="I34" s="892"/>
      <c r="J34" s="892"/>
      <c r="K34" s="892"/>
      <c r="L34" s="892"/>
      <c r="M34" s="891"/>
      <c r="N34" s="892"/>
      <c r="O34" s="7"/>
    </row>
    <row r="35" spans="1:15">
      <c r="A35" s="877"/>
      <c r="B35" s="888" t="s">
        <v>2381</v>
      </c>
      <c r="C35" s="7" t="s">
        <v>2382</v>
      </c>
      <c r="D35" s="7" t="s">
        <v>2366</v>
      </c>
      <c r="E35" s="7" t="s">
        <v>686</v>
      </c>
      <c r="F35" s="108"/>
      <c r="G35" s="108"/>
      <c r="H35" s="11">
        <v>8</v>
      </c>
      <c r="I35" s="13"/>
      <c r="J35" s="7"/>
      <c r="K35" s="13">
        <v>1</v>
      </c>
      <c r="L35" s="7"/>
      <c r="M35" s="13">
        <v>1</v>
      </c>
      <c r="N35" s="7" t="s">
        <v>2382</v>
      </c>
      <c r="O35" s="7" t="s">
        <v>52</v>
      </c>
    </row>
    <row r="36" spans="1:15">
      <c r="A36" s="874">
        <v>4</v>
      </c>
      <c r="B36" s="4068" t="s">
        <v>2383</v>
      </c>
      <c r="C36" s="4069"/>
      <c r="D36" s="891"/>
      <c r="E36" s="891"/>
      <c r="F36" s="891"/>
      <c r="G36" s="891"/>
      <c r="H36" s="891"/>
      <c r="I36" s="891"/>
      <c r="J36" s="891"/>
      <c r="K36" s="891"/>
      <c r="L36" s="891"/>
      <c r="M36" s="891"/>
      <c r="N36" s="891"/>
      <c r="O36" s="7"/>
    </row>
    <row r="37" spans="1:15" ht="30">
      <c r="A37" s="875"/>
      <c r="B37" s="873" t="s">
        <v>2384</v>
      </c>
      <c r="C37" s="7" t="s">
        <v>2385</v>
      </c>
      <c r="D37" s="7" t="s">
        <v>2366</v>
      </c>
      <c r="E37" s="7" t="s">
        <v>686</v>
      </c>
      <c r="F37" s="7"/>
      <c r="G37" s="7"/>
      <c r="H37" s="11">
        <v>3</v>
      </c>
      <c r="I37" s="13"/>
      <c r="J37" s="7"/>
      <c r="K37" s="13">
        <v>1</v>
      </c>
      <c r="L37" s="7"/>
      <c r="M37" s="13">
        <v>1</v>
      </c>
      <c r="N37" s="7" t="s">
        <v>2385</v>
      </c>
      <c r="O37" s="7" t="s">
        <v>52</v>
      </c>
    </row>
    <row r="38" spans="1:15" ht="30">
      <c r="A38" s="875"/>
      <c r="B38" s="873" t="s">
        <v>2386</v>
      </c>
      <c r="C38" s="7" t="s">
        <v>2385</v>
      </c>
      <c r="D38" s="7" t="s">
        <v>2366</v>
      </c>
      <c r="E38" s="7" t="s">
        <v>686</v>
      </c>
      <c r="F38" s="7"/>
      <c r="G38" s="7"/>
      <c r="H38" s="11">
        <v>3</v>
      </c>
      <c r="I38" s="13"/>
      <c r="J38" s="7"/>
      <c r="K38" s="13">
        <v>1</v>
      </c>
      <c r="L38" s="7"/>
      <c r="M38" s="13">
        <v>1</v>
      </c>
      <c r="N38" s="7" t="s">
        <v>2385</v>
      </c>
      <c r="O38" s="7" t="s">
        <v>52</v>
      </c>
    </row>
    <row r="39" spans="1:15">
      <c r="A39" s="875"/>
      <c r="B39" s="873" t="s">
        <v>2387</v>
      </c>
      <c r="C39" s="7" t="s">
        <v>2385</v>
      </c>
      <c r="D39" s="870" t="s">
        <v>2366</v>
      </c>
      <c r="E39" s="7" t="s">
        <v>686</v>
      </c>
      <c r="F39" s="870"/>
      <c r="G39" s="870"/>
      <c r="H39" s="11">
        <v>3</v>
      </c>
      <c r="I39" s="871">
        <v>0.05</v>
      </c>
      <c r="J39" s="870"/>
      <c r="K39" s="13">
        <v>1</v>
      </c>
      <c r="L39" s="7"/>
      <c r="M39" s="13">
        <v>1</v>
      </c>
      <c r="N39" s="7" t="s">
        <v>2385</v>
      </c>
      <c r="O39" s="7" t="s">
        <v>52</v>
      </c>
    </row>
    <row r="40" spans="1:15">
      <c r="A40" s="875"/>
      <c r="B40" s="873" t="s">
        <v>2388</v>
      </c>
      <c r="C40" s="7" t="s">
        <v>2385</v>
      </c>
      <c r="D40" s="7" t="s">
        <v>2366</v>
      </c>
      <c r="E40" s="7" t="s">
        <v>686</v>
      </c>
      <c r="F40" s="7"/>
      <c r="G40" s="7"/>
      <c r="H40" s="11">
        <v>3</v>
      </c>
      <c r="I40" s="871">
        <v>0.05</v>
      </c>
      <c r="J40" s="7"/>
      <c r="K40" s="13">
        <v>1</v>
      </c>
      <c r="L40" s="7"/>
      <c r="M40" s="13">
        <v>1</v>
      </c>
      <c r="N40" s="7" t="s">
        <v>2385</v>
      </c>
      <c r="O40" s="7" t="s">
        <v>52</v>
      </c>
    </row>
    <row r="41" spans="1:15">
      <c r="A41" s="875"/>
      <c r="B41" s="873" t="s">
        <v>2389</v>
      </c>
      <c r="C41" s="7" t="s">
        <v>2385</v>
      </c>
      <c r="D41" s="7" t="s">
        <v>2366</v>
      </c>
      <c r="E41" s="7" t="s">
        <v>686</v>
      </c>
      <c r="F41" s="7"/>
      <c r="G41" s="7"/>
      <c r="H41" s="11">
        <v>3</v>
      </c>
      <c r="I41" s="871"/>
      <c r="J41" s="7"/>
      <c r="K41" s="13">
        <v>1</v>
      </c>
      <c r="L41" s="7"/>
      <c r="M41" s="13">
        <v>1</v>
      </c>
      <c r="N41" s="7" t="s">
        <v>2385</v>
      </c>
      <c r="O41" s="7" t="s">
        <v>52</v>
      </c>
    </row>
    <row r="42" spans="1:15">
      <c r="A42" s="878"/>
      <c r="B42" s="873" t="s">
        <v>2390</v>
      </c>
      <c r="C42" s="7" t="s">
        <v>2385</v>
      </c>
      <c r="D42" s="7" t="s">
        <v>2366</v>
      </c>
      <c r="E42" s="7" t="s">
        <v>686</v>
      </c>
      <c r="F42" s="7"/>
      <c r="G42" s="7"/>
      <c r="H42" s="11">
        <v>3</v>
      </c>
      <c r="I42" s="871"/>
      <c r="J42" s="7"/>
      <c r="K42" s="13">
        <v>1</v>
      </c>
      <c r="L42" s="7"/>
      <c r="M42" s="13">
        <v>1</v>
      </c>
      <c r="N42" s="7" t="s">
        <v>2385</v>
      </c>
      <c r="O42" s="7" t="s">
        <v>52</v>
      </c>
    </row>
    <row r="43" spans="1:15">
      <c r="A43" s="874">
        <v>5</v>
      </c>
      <c r="B43" s="872" t="s">
        <v>2391</v>
      </c>
      <c r="C43" s="891"/>
      <c r="D43" s="891"/>
      <c r="E43" s="893"/>
      <c r="F43" s="891"/>
      <c r="G43" s="891"/>
      <c r="H43" s="894"/>
      <c r="I43" s="893"/>
      <c r="J43" s="891"/>
      <c r="K43" s="893"/>
      <c r="L43" s="891"/>
      <c r="M43" s="893"/>
      <c r="N43" s="892"/>
      <c r="O43" s="7"/>
    </row>
    <row r="44" spans="1:15">
      <c r="A44" s="878"/>
      <c r="B44" s="889" t="s">
        <v>2392</v>
      </c>
      <c r="C44" s="7" t="s">
        <v>2393</v>
      </c>
      <c r="D44" s="7" t="s">
        <v>2366</v>
      </c>
      <c r="E44" s="13" t="s">
        <v>686</v>
      </c>
      <c r="F44" s="7"/>
      <c r="G44" s="7"/>
      <c r="H44" s="11">
        <v>13</v>
      </c>
      <c r="I44" s="13"/>
      <c r="J44" s="7"/>
      <c r="K44" s="13">
        <v>1</v>
      </c>
      <c r="L44" s="7"/>
      <c r="M44" s="13">
        <v>1</v>
      </c>
      <c r="N44" s="7" t="s">
        <v>2393</v>
      </c>
      <c r="O44" s="7" t="s">
        <v>52</v>
      </c>
    </row>
    <row r="45" spans="1:15">
      <c r="A45" s="882">
        <v>6</v>
      </c>
      <c r="B45" s="899" t="s">
        <v>2342</v>
      </c>
      <c r="C45" s="7"/>
      <c r="D45" s="108"/>
      <c r="E45" s="108"/>
      <c r="F45" s="108"/>
      <c r="G45" s="108"/>
      <c r="H45" s="108"/>
      <c r="I45" s="108"/>
      <c r="J45" s="108"/>
      <c r="K45" s="108"/>
      <c r="L45" s="108"/>
      <c r="M45" s="108"/>
      <c r="N45" s="108"/>
      <c r="O45" s="7"/>
    </row>
    <row r="46" spans="1:15" ht="30">
      <c r="A46" s="880"/>
      <c r="B46" s="32" t="s">
        <v>2394</v>
      </c>
      <c r="C46" s="7" t="s">
        <v>2382</v>
      </c>
      <c r="D46" s="7" t="s">
        <v>2366</v>
      </c>
      <c r="E46" s="13" t="s">
        <v>686</v>
      </c>
      <c r="F46" s="108"/>
      <c r="G46" s="108"/>
      <c r="H46" s="11">
        <v>8</v>
      </c>
      <c r="I46" s="13">
        <v>0.1</v>
      </c>
      <c r="J46" s="7"/>
      <c r="K46" s="13">
        <v>1</v>
      </c>
      <c r="L46" s="7"/>
      <c r="M46" s="13">
        <v>1</v>
      </c>
      <c r="N46" s="7" t="s">
        <v>2382</v>
      </c>
      <c r="O46" s="7" t="s">
        <v>52</v>
      </c>
    </row>
    <row r="47" spans="1:15">
      <c r="A47" s="881"/>
      <c r="B47" s="32" t="s">
        <v>2395</v>
      </c>
      <c r="C47" s="7" t="s">
        <v>2396</v>
      </c>
      <c r="D47" s="7" t="s">
        <v>2366</v>
      </c>
      <c r="E47" s="13" t="s">
        <v>686</v>
      </c>
      <c r="F47" s="108"/>
      <c r="G47" s="108"/>
      <c r="H47" s="11">
        <v>10</v>
      </c>
      <c r="I47" s="13"/>
      <c r="J47" s="7"/>
      <c r="K47" s="13">
        <v>1</v>
      </c>
      <c r="L47" s="7"/>
      <c r="M47" s="13">
        <v>1</v>
      </c>
      <c r="N47" s="7" t="s">
        <v>2382</v>
      </c>
      <c r="O47" s="7" t="s">
        <v>52</v>
      </c>
    </row>
    <row r="48" spans="1:15">
      <c r="A48" s="879"/>
      <c r="B48" s="32" t="s">
        <v>2397</v>
      </c>
      <c r="C48" s="7" t="s">
        <v>2396</v>
      </c>
      <c r="D48" s="7" t="s">
        <v>2366</v>
      </c>
      <c r="E48" s="13" t="s">
        <v>686</v>
      </c>
      <c r="F48" s="108"/>
      <c r="G48" s="108"/>
      <c r="H48" s="11">
        <v>10</v>
      </c>
      <c r="I48" s="13"/>
      <c r="J48" s="7"/>
      <c r="K48" s="13">
        <v>1</v>
      </c>
      <c r="L48" s="7"/>
      <c r="M48" s="13">
        <v>1</v>
      </c>
      <c r="N48" s="7" t="s">
        <v>2396</v>
      </c>
      <c r="O48" s="7" t="s">
        <v>52</v>
      </c>
    </row>
    <row r="49" spans="1:15">
      <c r="A49" s="880"/>
      <c r="B49" s="32" t="s">
        <v>2398</v>
      </c>
      <c r="C49" s="7" t="s">
        <v>2399</v>
      </c>
      <c r="D49" s="7" t="s">
        <v>2366</v>
      </c>
      <c r="E49" s="13" t="s">
        <v>686</v>
      </c>
      <c r="F49" s="108"/>
      <c r="G49" s="108"/>
      <c r="H49" s="11">
        <v>12</v>
      </c>
      <c r="I49" s="13">
        <v>0.4</v>
      </c>
      <c r="J49" s="7"/>
      <c r="K49" s="13">
        <v>0.9</v>
      </c>
      <c r="L49" s="7"/>
      <c r="M49" s="13">
        <v>0.9</v>
      </c>
      <c r="N49" s="108"/>
      <c r="O49" s="870" t="s">
        <v>2370</v>
      </c>
    </row>
    <row r="50" spans="1:15">
      <c r="A50" s="881"/>
      <c r="B50" s="32" t="s">
        <v>2400</v>
      </c>
      <c r="C50" s="7" t="s">
        <v>2401</v>
      </c>
      <c r="D50" s="7" t="s">
        <v>2366</v>
      </c>
      <c r="E50" s="13" t="s">
        <v>686</v>
      </c>
      <c r="F50" s="108"/>
      <c r="G50" s="108"/>
      <c r="H50" s="11">
        <v>11</v>
      </c>
      <c r="I50" s="13">
        <v>0.1</v>
      </c>
      <c r="J50" s="7"/>
      <c r="K50" s="13">
        <v>0.3</v>
      </c>
      <c r="L50" s="7"/>
      <c r="M50" s="13">
        <v>0.3</v>
      </c>
      <c r="N50" s="108"/>
      <c r="O50" s="870" t="s">
        <v>2370</v>
      </c>
    </row>
    <row r="51" spans="1:15">
      <c r="A51" s="849">
        <v>7</v>
      </c>
      <c r="B51" s="899" t="s">
        <v>2402</v>
      </c>
      <c r="C51" s="108"/>
      <c r="D51" s="108"/>
      <c r="E51" s="108"/>
      <c r="F51" s="108"/>
      <c r="G51" s="108"/>
      <c r="H51" s="108"/>
      <c r="I51" s="108"/>
      <c r="J51" s="108"/>
      <c r="K51" s="108"/>
      <c r="L51" s="108"/>
      <c r="M51" s="108"/>
      <c r="N51" s="108"/>
      <c r="O51" s="108"/>
    </row>
    <row r="52" spans="1:15" ht="30">
      <c r="A52" s="841"/>
      <c r="B52" s="900" t="s">
        <v>2403</v>
      </c>
      <c r="C52" s="108"/>
      <c r="D52" s="108"/>
      <c r="E52" s="108"/>
      <c r="F52" s="108"/>
      <c r="G52" s="108"/>
      <c r="H52" s="108"/>
      <c r="I52" s="108"/>
      <c r="J52" s="108"/>
      <c r="K52" s="108"/>
      <c r="L52" s="108"/>
      <c r="M52" s="108"/>
      <c r="N52" s="108"/>
      <c r="O52" s="896"/>
    </row>
    <row r="53" spans="1:15">
      <c r="A53" s="841"/>
      <c r="B53" s="900" t="s">
        <v>2404</v>
      </c>
      <c r="C53" s="4064" t="s">
        <v>2405</v>
      </c>
      <c r="D53" s="3906" t="s">
        <v>2366</v>
      </c>
      <c r="E53" s="4067">
        <v>0.4</v>
      </c>
      <c r="F53" s="4064"/>
      <c r="G53" s="4064"/>
      <c r="H53" s="4064"/>
      <c r="I53" s="4065">
        <v>0.4</v>
      </c>
      <c r="J53" s="4064"/>
      <c r="K53" s="4065">
        <v>0.4</v>
      </c>
      <c r="L53" s="4064"/>
      <c r="M53" s="4065">
        <v>0.4</v>
      </c>
      <c r="N53" s="4071"/>
      <c r="O53" s="3832" t="s">
        <v>2370</v>
      </c>
    </row>
    <row r="54" spans="1:15">
      <c r="A54" s="841"/>
      <c r="B54" s="32" t="s">
        <v>2406</v>
      </c>
      <c r="C54" s="4064"/>
      <c r="D54" s="3907"/>
      <c r="E54" s="3907"/>
      <c r="F54" s="4064"/>
      <c r="G54" s="4064"/>
      <c r="H54" s="4064"/>
      <c r="I54" s="4064"/>
      <c r="J54" s="4064"/>
      <c r="K54" s="4064"/>
      <c r="L54" s="4064"/>
      <c r="M54" s="4064"/>
      <c r="N54" s="4071"/>
      <c r="O54" s="3848"/>
    </row>
    <row r="55" spans="1:15" ht="30">
      <c r="A55" s="841"/>
      <c r="B55" s="32" t="s">
        <v>2407</v>
      </c>
      <c r="C55" s="4064"/>
      <c r="D55" s="3908"/>
      <c r="E55" s="3908"/>
      <c r="F55" s="4064"/>
      <c r="G55" s="4064"/>
      <c r="H55" s="4064"/>
      <c r="I55" s="4064"/>
      <c r="J55" s="4064"/>
      <c r="K55" s="4064"/>
      <c r="L55" s="4064"/>
      <c r="M55" s="4064"/>
      <c r="N55" s="4071"/>
      <c r="O55" s="3848"/>
    </row>
    <row r="56" spans="1:15">
      <c r="A56" s="841"/>
      <c r="B56" s="900" t="s">
        <v>2408</v>
      </c>
      <c r="C56" s="4066" t="s">
        <v>2409</v>
      </c>
      <c r="D56" s="4064" t="s">
        <v>2366</v>
      </c>
      <c r="E56" s="4065">
        <v>0.3</v>
      </c>
      <c r="F56" s="4064"/>
      <c r="G56" s="4064"/>
      <c r="H56" s="4064"/>
      <c r="I56" s="4065">
        <v>0.4</v>
      </c>
      <c r="J56" s="4064"/>
      <c r="K56" s="4065">
        <v>0.4</v>
      </c>
      <c r="L56" s="4064"/>
      <c r="M56" s="4065">
        <v>0.4</v>
      </c>
      <c r="N56" s="4070"/>
      <c r="O56" s="3832" t="s">
        <v>2370</v>
      </c>
    </row>
    <row r="57" spans="1:15" ht="30">
      <c r="A57" s="841"/>
      <c r="B57" s="32" t="s">
        <v>2410</v>
      </c>
      <c r="C57" s="4066"/>
      <c r="D57" s="4064"/>
      <c r="E57" s="4064"/>
      <c r="F57" s="4064"/>
      <c r="G57" s="4064"/>
      <c r="H57" s="4064"/>
      <c r="I57" s="4064"/>
      <c r="J57" s="4064"/>
      <c r="K57" s="4064"/>
      <c r="L57" s="4064"/>
      <c r="M57" s="4064"/>
      <c r="N57" s="4070"/>
      <c r="O57" s="3848"/>
    </row>
    <row r="58" spans="1:15" ht="30">
      <c r="A58" s="841"/>
      <c r="B58" s="32" t="s">
        <v>2411</v>
      </c>
      <c r="C58" s="4066"/>
      <c r="D58" s="4064"/>
      <c r="E58" s="4064"/>
      <c r="F58" s="4064"/>
      <c r="G58" s="4064"/>
      <c r="H58" s="4064"/>
      <c r="I58" s="4064"/>
      <c r="J58" s="4064"/>
      <c r="K58" s="4064"/>
      <c r="L58" s="4064"/>
      <c r="M58" s="4064"/>
      <c r="N58" s="4070"/>
      <c r="O58" s="3833"/>
    </row>
    <row r="59" spans="1:15">
      <c r="A59" s="847"/>
      <c r="B59" s="900" t="s">
        <v>2412</v>
      </c>
      <c r="C59" s="4064" t="s">
        <v>2413</v>
      </c>
      <c r="D59" s="4064" t="s">
        <v>2366</v>
      </c>
      <c r="E59" s="4064" t="s">
        <v>686</v>
      </c>
      <c r="F59" s="4064"/>
      <c r="G59" s="4064"/>
      <c r="H59" s="4064"/>
      <c r="I59" s="4065">
        <v>0.1</v>
      </c>
      <c r="J59" s="4064"/>
      <c r="K59" s="4065">
        <v>0.1</v>
      </c>
      <c r="L59" s="4064"/>
      <c r="M59" s="4065">
        <v>0.1</v>
      </c>
      <c r="N59" s="4064"/>
      <c r="O59" s="3832" t="s">
        <v>2370</v>
      </c>
    </row>
    <row r="60" spans="1:15" ht="30">
      <c r="A60" s="847"/>
      <c r="B60" s="32" t="s">
        <v>2414</v>
      </c>
      <c r="C60" s="4064"/>
      <c r="D60" s="4064"/>
      <c r="E60" s="4064"/>
      <c r="F60" s="4064"/>
      <c r="G60" s="4064"/>
      <c r="H60" s="4064"/>
      <c r="I60" s="4064"/>
      <c r="J60" s="4064"/>
      <c r="K60" s="4064"/>
      <c r="L60" s="4064"/>
      <c r="M60" s="4064"/>
      <c r="N60" s="4064"/>
      <c r="O60" s="3848"/>
    </row>
    <row r="61" spans="1:15" ht="60">
      <c r="A61" s="847"/>
      <c r="B61" s="189" t="s">
        <v>2415</v>
      </c>
      <c r="C61" s="4064"/>
      <c r="D61" s="4064"/>
      <c r="E61" s="4064"/>
      <c r="F61" s="4064"/>
      <c r="G61" s="4064"/>
      <c r="H61" s="4064"/>
      <c r="I61" s="4064"/>
      <c r="J61" s="4064"/>
      <c r="K61" s="4064"/>
      <c r="L61" s="4064"/>
      <c r="M61" s="4064"/>
      <c r="N61" s="4064"/>
      <c r="O61" s="3833"/>
    </row>
    <row r="62" spans="1:15">
      <c r="A62" s="847"/>
      <c r="B62" s="895" t="s">
        <v>2416</v>
      </c>
      <c r="C62" s="897" t="s">
        <v>2417</v>
      </c>
      <c r="D62" s="7" t="s">
        <v>2366</v>
      </c>
      <c r="E62" s="7" t="s">
        <v>686</v>
      </c>
      <c r="F62" s="108"/>
      <c r="G62" s="108"/>
      <c r="H62" s="897">
        <v>61.4</v>
      </c>
      <c r="I62" s="13">
        <v>0.3</v>
      </c>
      <c r="J62" s="108"/>
      <c r="K62" s="13">
        <v>0.3</v>
      </c>
      <c r="L62" s="108"/>
      <c r="M62" s="13">
        <v>0.3</v>
      </c>
      <c r="N62" s="897">
        <v>30</v>
      </c>
      <c r="O62" s="7" t="s">
        <v>2370</v>
      </c>
    </row>
    <row r="63" spans="1:15">
      <c r="A63" s="848"/>
      <c r="B63" s="895" t="s">
        <v>2418</v>
      </c>
      <c r="C63" s="108" t="s">
        <v>2419</v>
      </c>
      <c r="D63" s="7" t="s">
        <v>2366</v>
      </c>
      <c r="E63" s="7" t="s">
        <v>686</v>
      </c>
      <c r="F63" s="108"/>
      <c r="G63" s="108"/>
      <c r="H63" s="108"/>
      <c r="I63" s="13">
        <v>0.1</v>
      </c>
      <c r="J63" s="108"/>
      <c r="K63" s="13">
        <v>0.1</v>
      </c>
      <c r="L63" s="108"/>
      <c r="M63" s="13">
        <v>0.1</v>
      </c>
      <c r="N63" s="108"/>
      <c r="O63" s="7" t="s">
        <v>2370</v>
      </c>
    </row>
    <row r="64" spans="1:15">
      <c r="A64" s="846"/>
      <c r="O64" s="846"/>
    </row>
    <row r="65" spans="1:15">
      <c r="A65" s="846"/>
      <c r="O65" s="846"/>
    </row>
    <row r="66" spans="1:15">
      <c r="A66" s="846"/>
    </row>
    <row r="68" spans="1:15">
      <c r="M68" s="846"/>
      <c r="N68" s="12" t="s">
        <v>2420</v>
      </c>
      <c r="O68" s="846"/>
    </row>
    <row r="69" spans="1:15">
      <c r="M69" s="846"/>
      <c r="N69" s="12" t="s">
        <v>2421</v>
      </c>
      <c r="O69" s="846"/>
    </row>
  </sheetData>
  <mergeCells count="64">
    <mergeCell ref="K59:K61"/>
    <mergeCell ref="L59:L61"/>
    <mergeCell ref="M59:M61"/>
    <mergeCell ref="N59:N61"/>
    <mergeCell ref="B36:C36"/>
    <mergeCell ref="N56:N58"/>
    <mergeCell ref="K56:K58"/>
    <mergeCell ref="L56:L58"/>
    <mergeCell ref="M56:M58"/>
    <mergeCell ref="K53:K55"/>
    <mergeCell ref="L53:L55"/>
    <mergeCell ref="M53:M55"/>
    <mergeCell ref="N53:N55"/>
    <mergeCell ref="F56:F58"/>
    <mergeCell ref="G56:G58"/>
    <mergeCell ref="C53:C55"/>
    <mergeCell ref="D53:D55"/>
    <mergeCell ref="E53:E55"/>
    <mergeCell ref="F53:F55"/>
    <mergeCell ref="G53:G55"/>
    <mergeCell ref="K22:L22"/>
    <mergeCell ref="D22:D23"/>
    <mergeCell ref="E22:F22"/>
    <mergeCell ref="G22:G23"/>
    <mergeCell ref="M22:N22"/>
    <mergeCell ref="O22:O23"/>
    <mergeCell ref="H53:H55"/>
    <mergeCell ref="I53:I55"/>
    <mergeCell ref="J53:J55"/>
    <mergeCell ref="O53:O55"/>
    <mergeCell ref="H22:H23"/>
    <mergeCell ref="I22:J22"/>
    <mergeCell ref="O56:O58"/>
    <mergeCell ref="C59:C61"/>
    <mergeCell ref="D59:D61"/>
    <mergeCell ref="E59:E61"/>
    <mergeCell ref="F59:F61"/>
    <mergeCell ref="G59:G61"/>
    <mergeCell ref="H59:H61"/>
    <mergeCell ref="I59:I61"/>
    <mergeCell ref="J59:J61"/>
    <mergeCell ref="H56:H58"/>
    <mergeCell ref="I56:I58"/>
    <mergeCell ref="J56:J58"/>
    <mergeCell ref="C56:C58"/>
    <mergeCell ref="D56:D58"/>
    <mergeCell ref="E56:E58"/>
    <mergeCell ref="O59:O61"/>
    <mergeCell ref="A21:O21"/>
    <mergeCell ref="A22:A23"/>
    <mergeCell ref="B22:B23"/>
    <mergeCell ref="C22:C23"/>
    <mergeCell ref="A2:O2"/>
    <mergeCell ref="A3:O3"/>
    <mergeCell ref="A6:A7"/>
    <mergeCell ref="B6:B7"/>
    <mergeCell ref="C6:C7"/>
    <mergeCell ref="D6:D7"/>
    <mergeCell ref="N6:N7"/>
    <mergeCell ref="K6:L6"/>
    <mergeCell ref="M6:M7"/>
    <mergeCell ref="F6:F7"/>
    <mergeCell ref="G6:H6"/>
    <mergeCell ref="I6:J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T47"/>
  <sheetViews>
    <sheetView topLeftCell="A31" workbookViewId="0">
      <selection activeCell="N49" sqref="N49:N50"/>
    </sheetView>
  </sheetViews>
  <sheetFormatPr defaultRowHeight="15"/>
  <cols>
    <col min="1" max="1" width="5.42578125" customWidth="1"/>
    <col min="2" max="2" width="39" customWidth="1"/>
    <col min="5" max="5" width="11.7109375" customWidth="1"/>
    <col min="6" max="6" width="12" customWidth="1"/>
    <col min="13" max="13" width="11.28515625" style="17" customWidth="1"/>
    <col min="14" max="14" width="9.140625" style="12"/>
  </cols>
  <sheetData>
    <row r="1" spans="1:20" ht="15.75">
      <c r="A1" s="3955" t="s">
        <v>2500</v>
      </c>
      <c r="B1" s="3955"/>
      <c r="C1" s="3955"/>
      <c r="D1" s="3955"/>
      <c r="E1" s="3955"/>
      <c r="F1" s="3955"/>
      <c r="G1" s="3955"/>
      <c r="H1" s="3955"/>
      <c r="I1" s="3955"/>
      <c r="J1" s="3955"/>
      <c r="K1" s="3955"/>
      <c r="L1" s="3955"/>
      <c r="M1" s="3955"/>
      <c r="N1" s="3955"/>
    </row>
    <row r="2" spans="1:20">
      <c r="A2" s="2217" t="s">
        <v>174</v>
      </c>
      <c r="B2" s="2217"/>
      <c r="C2" s="4072" t="s">
        <v>271</v>
      </c>
      <c r="D2" s="4072"/>
      <c r="E2" s="4072"/>
      <c r="F2" s="4072"/>
      <c r="G2" s="4072"/>
      <c r="H2" s="4072"/>
      <c r="I2" s="4072"/>
      <c r="J2" s="4072"/>
      <c r="K2" s="112"/>
      <c r="L2" s="4072"/>
      <c r="M2" s="4072"/>
      <c r="N2" s="4072"/>
    </row>
    <row r="3" spans="1:20">
      <c r="A3" s="2217" t="s">
        <v>272</v>
      </c>
      <c r="B3" s="2217"/>
      <c r="C3" s="2207" t="s">
        <v>273</v>
      </c>
      <c r="D3" s="112"/>
      <c r="E3" s="112"/>
      <c r="F3" s="112"/>
      <c r="G3" s="112"/>
      <c r="H3" s="112"/>
      <c r="I3" s="112"/>
      <c r="J3" s="112"/>
      <c r="K3" s="112"/>
      <c r="L3" s="4073"/>
      <c r="M3" s="4073"/>
      <c r="N3" s="4073"/>
    </row>
    <row r="4" spans="1:20" ht="45" customHeight="1">
      <c r="A4" s="3376" t="s">
        <v>243</v>
      </c>
      <c r="B4" s="3439" t="s">
        <v>274</v>
      </c>
      <c r="C4" s="3439" t="s">
        <v>5</v>
      </c>
      <c r="D4" s="3376" t="s">
        <v>275</v>
      </c>
      <c r="E4" s="4074" t="s">
        <v>276</v>
      </c>
      <c r="F4" s="4074" t="s">
        <v>250</v>
      </c>
      <c r="G4" s="3376" t="s">
        <v>277</v>
      </c>
      <c r="H4" s="3376"/>
      <c r="I4" s="3376" t="s">
        <v>10</v>
      </c>
      <c r="J4" s="3376"/>
      <c r="K4" s="3376" t="s">
        <v>278</v>
      </c>
      <c r="L4" s="3376"/>
      <c r="M4" s="4074" t="s">
        <v>12</v>
      </c>
      <c r="N4" s="3376" t="s">
        <v>279</v>
      </c>
      <c r="O4" s="420"/>
      <c r="P4" s="420"/>
      <c r="Q4" s="420"/>
      <c r="R4" s="420"/>
      <c r="S4" s="420"/>
      <c r="T4" s="420"/>
    </row>
    <row r="5" spans="1:20">
      <c r="A5" s="3376"/>
      <c r="B5" s="3439"/>
      <c r="C5" s="3439"/>
      <c r="D5" s="3376"/>
      <c r="E5" s="4075"/>
      <c r="F5" s="4075"/>
      <c r="G5" s="29" t="s">
        <v>28</v>
      </c>
      <c r="H5" s="29" t="s">
        <v>15</v>
      </c>
      <c r="I5" s="29" t="s">
        <v>28</v>
      </c>
      <c r="J5" s="29" t="s">
        <v>15</v>
      </c>
      <c r="K5" s="29" t="s">
        <v>28</v>
      </c>
      <c r="L5" s="419" t="s">
        <v>15</v>
      </c>
      <c r="M5" s="4075"/>
      <c r="N5" s="3376"/>
      <c r="O5" s="420"/>
      <c r="P5" s="420" t="s">
        <v>2327</v>
      </c>
      <c r="Q5" s="420"/>
      <c r="R5" s="420"/>
      <c r="S5" s="420"/>
      <c r="T5" s="420"/>
    </row>
    <row r="6" spans="1:20">
      <c r="A6" s="2220">
        <v>1</v>
      </c>
      <c r="B6" s="2220">
        <v>2</v>
      </c>
      <c r="C6" s="2220">
        <v>3</v>
      </c>
      <c r="D6" s="2220">
        <v>4</v>
      </c>
      <c r="E6" s="2220">
        <v>5</v>
      </c>
      <c r="F6" s="2220">
        <v>6</v>
      </c>
      <c r="G6" s="2220">
        <v>7</v>
      </c>
      <c r="H6" s="2220">
        <v>8</v>
      </c>
      <c r="I6" s="2220">
        <v>9</v>
      </c>
      <c r="J6" s="2220">
        <v>10</v>
      </c>
      <c r="K6" s="2220">
        <v>11</v>
      </c>
      <c r="L6" s="2220">
        <v>12</v>
      </c>
      <c r="M6" s="2220">
        <v>13</v>
      </c>
      <c r="N6" s="2220">
        <v>14</v>
      </c>
      <c r="O6" s="19"/>
      <c r="P6" s="19"/>
      <c r="Q6" s="19"/>
      <c r="R6" s="19"/>
      <c r="S6" s="19"/>
      <c r="T6" s="19"/>
    </row>
    <row r="7" spans="1:20" ht="60">
      <c r="A7" s="6">
        <v>1</v>
      </c>
      <c r="B7" s="23" t="s">
        <v>280</v>
      </c>
      <c r="C7" s="6" t="s">
        <v>119</v>
      </c>
      <c r="D7" s="2234">
        <v>1400</v>
      </c>
      <c r="E7" s="2235" t="s">
        <v>2328</v>
      </c>
      <c r="F7" s="2235" t="s">
        <v>2856</v>
      </c>
      <c r="G7" s="791">
        <v>0.38</v>
      </c>
      <c r="H7" s="22">
        <v>357.3</v>
      </c>
      <c r="I7" s="791">
        <v>3.999999999999998E-2</v>
      </c>
      <c r="J7" s="22">
        <v>0</v>
      </c>
      <c r="K7" s="791">
        <v>0.42</v>
      </c>
      <c r="L7" s="22">
        <v>357.3</v>
      </c>
      <c r="M7" s="2228" t="s">
        <v>281</v>
      </c>
      <c r="N7" s="6" t="s">
        <v>282</v>
      </c>
      <c r="O7" s="2219"/>
      <c r="P7" s="2221"/>
      <c r="Q7" s="2218"/>
      <c r="R7" s="2218"/>
      <c r="S7" s="2218"/>
      <c r="T7" s="2218"/>
    </row>
    <row r="8" spans="1:20" ht="28.5">
      <c r="A8" s="2222">
        <v>2</v>
      </c>
      <c r="B8" s="2229" t="s">
        <v>1259</v>
      </c>
      <c r="C8" s="2230" t="s">
        <v>119</v>
      </c>
      <c r="D8" s="2231">
        <v>500</v>
      </c>
      <c r="E8" s="2232"/>
      <c r="F8" s="2224"/>
      <c r="G8" s="2225"/>
      <c r="H8" s="2226"/>
      <c r="I8" s="2225"/>
      <c r="J8" s="22"/>
      <c r="K8" s="2225"/>
      <c r="L8" s="2226"/>
      <c r="M8" s="2227"/>
      <c r="N8" s="2222"/>
      <c r="T8" s="138"/>
    </row>
    <row r="9" spans="1:20" ht="45">
      <c r="A9" s="2222"/>
      <c r="B9" s="2223" t="s">
        <v>2862</v>
      </c>
      <c r="C9" s="2222" t="s">
        <v>119</v>
      </c>
      <c r="D9" s="2233">
        <v>298</v>
      </c>
      <c r="E9" s="2232" t="s">
        <v>2857</v>
      </c>
      <c r="F9" s="2232" t="s">
        <v>2858</v>
      </c>
      <c r="G9" s="2225">
        <v>0.4</v>
      </c>
      <c r="H9" s="2226">
        <v>0</v>
      </c>
      <c r="I9" s="2225">
        <v>6.9999999999999951E-2</v>
      </c>
      <c r="J9" s="2226">
        <v>50</v>
      </c>
      <c r="K9" s="2225">
        <v>0.47</v>
      </c>
      <c r="L9" s="2226">
        <v>50</v>
      </c>
      <c r="M9" s="2227" t="s">
        <v>281</v>
      </c>
      <c r="N9" s="2222" t="s">
        <v>282</v>
      </c>
    </row>
    <row r="10" spans="1:20" ht="30">
      <c r="A10" s="2222"/>
      <c r="B10" s="2223" t="s">
        <v>1260</v>
      </c>
      <c r="C10" s="2222" t="s">
        <v>119</v>
      </c>
      <c r="D10" s="2233">
        <v>202</v>
      </c>
      <c r="E10" s="2232" t="s">
        <v>2859</v>
      </c>
      <c r="F10" s="2232" t="s">
        <v>2860</v>
      </c>
      <c r="G10" s="2225">
        <v>0.32</v>
      </c>
      <c r="H10" s="2226">
        <v>0</v>
      </c>
      <c r="I10" s="2225">
        <v>3.999999999999998E-2</v>
      </c>
      <c r="J10" s="2226">
        <v>0</v>
      </c>
      <c r="K10" s="2225">
        <v>0.36</v>
      </c>
      <c r="L10" s="2226">
        <v>0</v>
      </c>
      <c r="M10" s="2227" t="s">
        <v>281</v>
      </c>
      <c r="N10" s="2222" t="s">
        <v>282</v>
      </c>
    </row>
    <row r="11" spans="1:20" ht="45">
      <c r="A11" s="2222">
        <v>3</v>
      </c>
      <c r="B11" s="2223" t="s">
        <v>2329</v>
      </c>
      <c r="C11" s="2222" t="s">
        <v>119</v>
      </c>
      <c r="D11" s="2226">
        <v>492</v>
      </c>
      <c r="E11" s="2224">
        <v>46086</v>
      </c>
      <c r="F11" s="2224">
        <v>46451</v>
      </c>
      <c r="G11" s="2236">
        <v>0.03</v>
      </c>
      <c r="H11" s="2226">
        <v>0</v>
      </c>
      <c r="I11" s="2236">
        <v>0.03</v>
      </c>
      <c r="J11" s="2226">
        <v>0</v>
      </c>
      <c r="K11" s="2225">
        <v>0.06</v>
      </c>
      <c r="L11" s="2226">
        <v>0</v>
      </c>
      <c r="M11" s="2223" t="s">
        <v>2330</v>
      </c>
      <c r="N11" s="2222" t="s">
        <v>282</v>
      </c>
    </row>
    <row r="12" spans="1:20" ht="45">
      <c r="A12" s="2222">
        <v>4</v>
      </c>
      <c r="B12" s="102" t="s">
        <v>2861</v>
      </c>
      <c r="C12" s="2222" t="s">
        <v>119</v>
      </c>
      <c r="D12" s="2222">
        <v>853.63</v>
      </c>
      <c r="E12" s="2224">
        <v>46182</v>
      </c>
      <c r="F12" s="2224">
        <v>46547</v>
      </c>
      <c r="G12" s="2236">
        <v>0</v>
      </c>
      <c r="H12" s="2226">
        <v>0</v>
      </c>
      <c r="I12" s="2236">
        <v>0.05</v>
      </c>
      <c r="J12" s="2226">
        <v>0</v>
      </c>
      <c r="K12" s="2225">
        <v>0.05</v>
      </c>
      <c r="L12" s="2226">
        <v>0</v>
      </c>
      <c r="M12" s="2223" t="s">
        <v>2330</v>
      </c>
      <c r="N12" s="2222" t="s">
        <v>282</v>
      </c>
    </row>
    <row r="14" spans="1:20" ht="15.75">
      <c r="A14" s="3955" t="s">
        <v>2500</v>
      </c>
      <c r="B14" s="3955"/>
      <c r="C14" s="3955"/>
      <c r="D14" s="3955"/>
      <c r="E14" s="3955"/>
      <c r="F14" s="3955"/>
      <c r="G14" s="3955"/>
      <c r="H14" s="3955"/>
      <c r="I14" s="3955"/>
      <c r="J14" s="3955"/>
      <c r="K14" s="3955"/>
      <c r="L14" s="3955"/>
      <c r="M14" s="3955"/>
      <c r="N14" s="3955"/>
    </row>
    <row r="15" spans="1:20">
      <c r="A15" s="2217" t="s">
        <v>174</v>
      </c>
      <c r="B15" s="2217"/>
      <c r="C15" s="4072" t="s">
        <v>271</v>
      </c>
      <c r="D15" s="4072"/>
      <c r="E15" s="4072"/>
      <c r="F15" s="4072"/>
      <c r="G15" s="4072"/>
      <c r="H15" s="4072"/>
      <c r="I15" s="4072"/>
      <c r="J15" s="4072"/>
      <c r="K15" s="112"/>
      <c r="L15" s="4072"/>
      <c r="M15" s="4072"/>
      <c r="N15" s="4072"/>
    </row>
    <row r="16" spans="1:20">
      <c r="A16" s="2217" t="s">
        <v>272</v>
      </c>
      <c r="B16" s="2217"/>
      <c r="C16" s="2207" t="s">
        <v>988</v>
      </c>
      <c r="D16" s="112"/>
      <c r="E16" s="112"/>
      <c r="F16" s="112"/>
      <c r="G16" s="112"/>
      <c r="H16" s="112"/>
      <c r="I16" s="112"/>
      <c r="J16" s="112"/>
      <c r="K16" s="112"/>
      <c r="L16" s="4073"/>
      <c r="M16" s="4073"/>
      <c r="N16" s="4073"/>
    </row>
    <row r="17" spans="1:14" ht="56.25" customHeight="1">
      <c r="A17" s="3376" t="s">
        <v>243</v>
      </c>
      <c r="B17" s="3439" t="s">
        <v>274</v>
      </c>
      <c r="C17" s="3439" t="s">
        <v>5</v>
      </c>
      <c r="D17" s="3376" t="s">
        <v>275</v>
      </c>
      <c r="E17" s="4074" t="s">
        <v>276</v>
      </c>
      <c r="F17" s="4074" t="s">
        <v>250</v>
      </c>
      <c r="G17" s="3376" t="s">
        <v>277</v>
      </c>
      <c r="H17" s="3376"/>
      <c r="I17" s="3376" t="s">
        <v>10</v>
      </c>
      <c r="J17" s="3376"/>
      <c r="K17" s="3376" t="s">
        <v>278</v>
      </c>
      <c r="L17" s="3376"/>
      <c r="M17" s="4074" t="s">
        <v>12</v>
      </c>
      <c r="N17" s="3376" t="s">
        <v>279</v>
      </c>
    </row>
    <row r="18" spans="1:14">
      <c r="A18" s="3376"/>
      <c r="B18" s="3439"/>
      <c r="C18" s="3439"/>
      <c r="D18" s="3376"/>
      <c r="E18" s="4075"/>
      <c r="F18" s="4075"/>
      <c r="G18" s="29" t="s">
        <v>28</v>
      </c>
      <c r="H18" s="29" t="s">
        <v>15</v>
      </c>
      <c r="I18" s="29" t="s">
        <v>28</v>
      </c>
      <c r="J18" s="29" t="s">
        <v>15</v>
      </c>
      <c r="K18" s="29" t="s">
        <v>28</v>
      </c>
      <c r="L18" s="419" t="s">
        <v>15</v>
      </c>
      <c r="M18" s="4075"/>
      <c r="N18" s="3376"/>
    </row>
    <row r="19" spans="1:14">
      <c r="A19" s="2220">
        <v>1</v>
      </c>
      <c r="B19" s="2220">
        <v>2</v>
      </c>
      <c r="C19" s="2220">
        <v>3</v>
      </c>
      <c r="D19" s="2220">
        <v>4</v>
      </c>
      <c r="E19" s="2220">
        <v>5</v>
      </c>
      <c r="F19" s="2220">
        <v>6</v>
      </c>
      <c r="G19" s="2220">
        <v>7</v>
      </c>
      <c r="H19" s="2220">
        <v>8</v>
      </c>
      <c r="I19" s="2220">
        <v>9</v>
      </c>
      <c r="J19" s="2220">
        <v>10</v>
      </c>
      <c r="K19" s="2220">
        <v>11</v>
      </c>
      <c r="L19" s="2220">
        <v>12</v>
      </c>
      <c r="M19" s="2220">
        <v>13</v>
      </c>
      <c r="N19" s="2220">
        <v>14</v>
      </c>
    </row>
    <row r="20" spans="1:14" ht="60">
      <c r="A20" s="6">
        <v>1</v>
      </c>
      <c r="B20" s="23" t="s">
        <v>283</v>
      </c>
      <c r="C20" s="6" t="s">
        <v>119</v>
      </c>
      <c r="D20" s="22">
        <v>800</v>
      </c>
      <c r="E20" s="834" t="s">
        <v>2331</v>
      </c>
      <c r="F20" s="834" t="s">
        <v>2332</v>
      </c>
      <c r="G20" s="791">
        <v>0.98</v>
      </c>
      <c r="H20" s="22">
        <v>499.74</v>
      </c>
      <c r="I20" s="791">
        <v>5.0000000000000044E-3</v>
      </c>
      <c r="J20" s="22">
        <v>0</v>
      </c>
      <c r="K20" s="791">
        <v>0.98499999999999999</v>
      </c>
      <c r="L20" s="22">
        <v>499.74</v>
      </c>
      <c r="M20" s="2228" t="s">
        <v>2863</v>
      </c>
      <c r="N20" s="6" t="s">
        <v>282</v>
      </c>
    </row>
    <row r="21" spans="1:14" ht="45">
      <c r="A21" s="6">
        <v>2</v>
      </c>
      <c r="B21" s="23" t="s">
        <v>284</v>
      </c>
      <c r="C21" s="6" t="s">
        <v>119</v>
      </c>
      <c r="D21" s="22">
        <v>1664</v>
      </c>
      <c r="E21" s="834">
        <v>45111</v>
      </c>
      <c r="F21" s="2237" t="s">
        <v>2864</v>
      </c>
      <c r="G21" s="791">
        <v>0.66500000000000004</v>
      </c>
      <c r="H21" s="22">
        <v>859.69</v>
      </c>
      <c r="I21" s="791">
        <v>1.5000000000000013E-2</v>
      </c>
      <c r="J21" s="22">
        <v>120</v>
      </c>
      <c r="K21" s="791">
        <v>0.68</v>
      </c>
      <c r="L21" s="22">
        <v>979.69</v>
      </c>
      <c r="M21" s="2228" t="s">
        <v>281</v>
      </c>
      <c r="N21" s="6" t="s">
        <v>282</v>
      </c>
    </row>
    <row r="22" spans="1:14" ht="45">
      <c r="A22" s="6">
        <v>3</v>
      </c>
      <c r="B22" s="23" t="s">
        <v>285</v>
      </c>
      <c r="C22" s="6" t="s">
        <v>119</v>
      </c>
      <c r="D22" s="22">
        <v>2000</v>
      </c>
      <c r="E22" s="834">
        <v>45873</v>
      </c>
      <c r="F22" s="2237" t="s">
        <v>2865</v>
      </c>
      <c r="G22" s="791">
        <v>0.31</v>
      </c>
      <c r="H22" s="22">
        <v>339.96</v>
      </c>
      <c r="I22" s="791">
        <v>1.5000000000000013E-2</v>
      </c>
      <c r="J22" s="22">
        <v>0</v>
      </c>
      <c r="K22" s="791">
        <v>0.32500000000000001</v>
      </c>
      <c r="L22" s="22">
        <v>339.96</v>
      </c>
      <c r="M22" s="2228" t="s">
        <v>281</v>
      </c>
      <c r="N22" s="6" t="s">
        <v>282</v>
      </c>
    </row>
    <row r="24" spans="1:14" ht="15.75">
      <c r="A24" s="3955" t="s">
        <v>2500</v>
      </c>
      <c r="B24" s="3955"/>
      <c r="C24" s="3955"/>
      <c r="D24" s="3955"/>
      <c r="E24" s="3955"/>
      <c r="F24" s="3955"/>
      <c r="G24" s="3955"/>
      <c r="H24" s="3955"/>
      <c r="I24" s="3955"/>
      <c r="J24" s="3955"/>
      <c r="K24" s="3955"/>
      <c r="L24" s="3955"/>
      <c r="M24" s="3955"/>
      <c r="N24" s="3955"/>
    </row>
    <row r="25" spans="1:14">
      <c r="A25" s="2217" t="s">
        <v>174</v>
      </c>
      <c r="B25" s="2217"/>
      <c r="C25" s="4072" t="s">
        <v>271</v>
      </c>
      <c r="D25" s="4072"/>
      <c r="E25" s="4072"/>
      <c r="F25" s="4072"/>
      <c r="G25" s="4072"/>
      <c r="H25" s="4072"/>
      <c r="I25" s="4072"/>
      <c r="J25" s="4072"/>
      <c r="K25" s="112"/>
      <c r="L25" s="4072"/>
      <c r="M25" s="4072"/>
      <c r="N25" s="4072"/>
    </row>
    <row r="26" spans="1:14">
      <c r="A26" s="2217" t="s">
        <v>272</v>
      </c>
      <c r="B26" s="2217"/>
      <c r="C26" s="2207" t="s">
        <v>892</v>
      </c>
      <c r="D26" s="112"/>
      <c r="E26" s="112"/>
      <c r="F26" s="112"/>
      <c r="G26" s="112"/>
      <c r="H26" s="112"/>
      <c r="I26" s="112"/>
      <c r="J26" s="112"/>
      <c r="K26" s="112"/>
      <c r="L26" s="4073"/>
      <c r="M26" s="4073"/>
      <c r="N26" s="4073"/>
    </row>
    <row r="27" spans="1:14" ht="50.25" customHeight="1">
      <c r="A27" s="3376" t="s">
        <v>243</v>
      </c>
      <c r="B27" s="3439" t="s">
        <v>274</v>
      </c>
      <c r="C27" s="3439" t="s">
        <v>5</v>
      </c>
      <c r="D27" s="3376" t="s">
        <v>275</v>
      </c>
      <c r="E27" s="4074" t="s">
        <v>276</v>
      </c>
      <c r="F27" s="4074" t="s">
        <v>250</v>
      </c>
      <c r="G27" s="3376" t="s">
        <v>277</v>
      </c>
      <c r="H27" s="3376"/>
      <c r="I27" s="3376" t="s">
        <v>10</v>
      </c>
      <c r="J27" s="3376"/>
      <c r="K27" s="3376" t="s">
        <v>278</v>
      </c>
      <c r="L27" s="3376"/>
      <c r="M27" s="4074" t="s">
        <v>12</v>
      </c>
      <c r="N27" s="3376" t="s">
        <v>279</v>
      </c>
    </row>
    <row r="28" spans="1:14">
      <c r="A28" s="3376"/>
      <c r="B28" s="3439"/>
      <c r="C28" s="3439"/>
      <c r="D28" s="3376"/>
      <c r="E28" s="4075"/>
      <c r="F28" s="4075"/>
      <c r="G28" s="29" t="s">
        <v>28</v>
      </c>
      <c r="H28" s="29" t="s">
        <v>15</v>
      </c>
      <c r="I28" s="29" t="s">
        <v>28</v>
      </c>
      <c r="J28" s="29" t="s">
        <v>15</v>
      </c>
      <c r="K28" s="29" t="s">
        <v>28</v>
      </c>
      <c r="L28" s="419" t="s">
        <v>15</v>
      </c>
      <c r="M28" s="4075"/>
      <c r="N28" s="3376"/>
    </row>
    <row r="29" spans="1:14">
      <c r="A29" s="2238">
        <v>1</v>
      </c>
      <c r="B29" s="2238">
        <v>2</v>
      </c>
      <c r="C29" s="2238">
        <v>3</v>
      </c>
      <c r="D29" s="2238">
        <v>4</v>
      </c>
      <c r="E29" s="2238">
        <v>5</v>
      </c>
      <c r="F29" s="2238">
        <v>6</v>
      </c>
      <c r="G29" s="2238">
        <v>7</v>
      </c>
      <c r="H29" s="2238">
        <v>8</v>
      </c>
      <c r="I29" s="2238">
        <v>9</v>
      </c>
      <c r="J29" s="2238">
        <v>10</v>
      </c>
      <c r="K29" s="2238">
        <v>11</v>
      </c>
      <c r="L29" s="2238">
        <v>12</v>
      </c>
      <c r="M29" s="2238">
        <v>13</v>
      </c>
      <c r="N29" s="2238">
        <v>14</v>
      </c>
    </row>
    <row r="30" spans="1:14" ht="120">
      <c r="A30" s="6">
        <v>1</v>
      </c>
      <c r="B30" s="23" t="s">
        <v>286</v>
      </c>
      <c r="C30" s="6" t="s">
        <v>119</v>
      </c>
      <c r="D30" s="22">
        <v>320</v>
      </c>
      <c r="E30" s="834">
        <v>45150</v>
      </c>
      <c r="F30" s="834" t="s">
        <v>2866</v>
      </c>
      <c r="G30" s="791">
        <v>0.76</v>
      </c>
      <c r="H30" s="22">
        <v>139.99919</v>
      </c>
      <c r="I30" s="791">
        <v>0</v>
      </c>
      <c r="J30" s="22">
        <v>0</v>
      </c>
      <c r="K30" s="791">
        <v>0.76</v>
      </c>
      <c r="L30" s="22">
        <v>139.99919</v>
      </c>
      <c r="M30" s="2228" t="s">
        <v>287</v>
      </c>
      <c r="N30" s="6" t="s">
        <v>282</v>
      </c>
    </row>
    <row r="31" spans="1:14" ht="120">
      <c r="A31" s="6">
        <v>2</v>
      </c>
      <c r="B31" s="23" t="s">
        <v>288</v>
      </c>
      <c r="C31" s="6" t="s">
        <v>119</v>
      </c>
      <c r="D31" s="22">
        <v>720</v>
      </c>
      <c r="E31" s="834">
        <v>45150</v>
      </c>
      <c r="F31" s="834">
        <v>45881</v>
      </c>
      <c r="G31" s="791">
        <v>0.63</v>
      </c>
      <c r="H31" s="22">
        <v>149.86351999999999</v>
      </c>
      <c r="I31" s="791">
        <v>0</v>
      </c>
      <c r="J31" s="22">
        <v>0</v>
      </c>
      <c r="K31" s="791">
        <v>0.63</v>
      </c>
      <c r="L31" s="22">
        <v>149.86351999999999</v>
      </c>
      <c r="M31" s="2228" t="s">
        <v>287</v>
      </c>
      <c r="N31" s="6" t="s">
        <v>282</v>
      </c>
    </row>
    <row r="33" spans="1:14" ht="15.75">
      <c r="A33" s="3955" t="s">
        <v>2500</v>
      </c>
      <c r="B33" s="3955"/>
      <c r="C33" s="3955"/>
      <c r="D33" s="3955"/>
      <c r="E33" s="3955"/>
      <c r="F33" s="3955"/>
      <c r="G33" s="3955"/>
      <c r="H33" s="3955"/>
      <c r="I33" s="3955"/>
      <c r="J33" s="3955"/>
      <c r="K33" s="3955"/>
      <c r="L33" s="3955"/>
      <c r="M33" s="3955"/>
      <c r="N33" s="3955"/>
    </row>
    <row r="34" spans="1:14">
      <c r="A34" s="2217" t="s">
        <v>174</v>
      </c>
      <c r="B34" s="2217"/>
      <c r="C34" s="4072" t="s">
        <v>271</v>
      </c>
      <c r="D34" s="4072"/>
      <c r="E34" s="4072"/>
      <c r="F34" s="4072"/>
      <c r="G34" s="4072"/>
      <c r="H34" s="4072"/>
      <c r="I34" s="4072"/>
      <c r="J34" s="4072"/>
      <c r="K34" s="112"/>
      <c r="L34" s="4072"/>
      <c r="M34" s="4072"/>
      <c r="N34" s="4072"/>
    </row>
    <row r="35" spans="1:14">
      <c r="A35" s="2217" t="s">
        <v>272</v>
      </c>
      <c r="B35" s="2217"/>
      <c r="C35" s="2207" t="s">
        <v>893</v>
      </c>
      <c r="D35" s="112"/>
      <c r="E35" s="112"/>
      <c r="F35" s="112"/>
      <c r="G35" s="112"/>
      <c r="H35" s="112"/>
      <c r="I35" s="112"/>
      <c r="J35" s="112"/>
      <c r="K35" s="112"/>
      <c r="L35" s="4073"/>
      <c r="M35" s="4073"/>
      <c r="N35" s="4073"/>
    </row>
    <row r="36" spans="1:14" ht="48" customHeight="1">
      <c r="A36" s="3376" t="s">
        <v>243</v>
      </c>
      <c r="B36" s="837" t="s">
        <v>989</v>
      </c>
      <c r="C36" s="3439" t="s">
        <v>5</v>
      </c>
      <c r="D36" s="3376" t="s">
        <v>275</v>
      </c>
      <c r="E36" s="4074" t="s">
        <v>276</v>
      </c>
      <c r="F36" s="4074" t="s">
        <v>250</v>
      </c>
      <c r="G36" s="3376" t="s">
        <v>277</v>
      </c>
      <c r="H36" s="3376"/>
      <c r="I36" s="3376" t="s">
        <v>10</v>
      </c>
      <c r="J36" s="3376"/>
      <c r="K36" s="3376" t="s">
        <v>278</v>
      </c>
      <c r="L36" s="3376"/>
      <c r="M36" s="4074" t="s">
        <v>12</v>
      </c>
      <c r="N36" s="3376" t="s">
        <v>279</v>
      </c>
    </row>
    <row r="37" spans="1:14">
      <c r="A37" s="3376"/>
      <c r="B37" s="837" t="s">
        <v>274</v>
      </c>
      <c r="C37" s="3439"/>
      <c r="D37" s="3376"/>
      <c r="E37" s="4075"/>
      <c r="F37" s="4075"/>
      <c r="G37" s="29" t="s">
        <v>28</v>
      </c>
      <c r="H37" s="29" t="s">
        <v>15</v>
      </c>
      <c r="I37" s="29" t="s">
        <v>28</v>
      </c>
      <c r="J37" s="29" t="s">
        <v>15</v>
      </c>
      <c r="K37" s="29" t="s">
        <v>28</v>
      </c>
      <c r="L37" s="419" t="s">
        <v>15</v>
      </c>
      <c r="M37" s="4075"/>
      <c r="N37" s="3376"/>
    </row>
    <row r="38" spans="1:14">
      <c r="A38" s="2238">
        <v>1</v>
      </c>
      <c r="B38" s="2238">
        <v>2</v>
      </c>
      <c r="C38" s="2238">
        <v>3</v>
      </c>
      <c r="D38" s="2238">
        <v>4</v>
      </c>
      <c r="E38" s="2238">
        <v>5</v>
      </c>
      <c r="F38" s="2238">
        <v>6</v>
      </c>
      <c r="G38" s="2238">
        <v>7</v>
      </c>
      <c r="H38" s="2238">
        <v>8</v>
      </c>
      <c r="I38" s="2238">
        <v>9</v>
      </c>
      <c r="J38" s="2238">
        <v>10</v>
      </c>
      <c r="K38" s="2238">
        <v>11</v>
      </c>
      <c r="L38" s="2238">
        <v>12</v>
      </c>
      <c r="M38" s="2238">
        <v>13</v>
      </c>
      <c r="N38" s="2238">
        <v>14</v>
      </c>
    </row>
    <row r="39" spans="1:14" ht="45">
      <c r="A39" s="6">
        <v>1</v>
      </c>
      <c r="B39" s="23" t="s">
        <v>289</v>
      </c>
      <c r="C39" s="6" t="s">
        <v>119</v>
      </c>
      <c r="D39" s="22">
        <v>4555</v>
      </c>
      <c r="E39" s="834">
        <v>45932</v>
      </c>
      <c r="F39" s="2237" t="s">
        <v>2867</v>
      </c>
      <c r="G39" s="791">
        <v>0.32500000000000001</v>
      </c>
      <c r="H39" s="22">
        <v>1330.52</v>
      </c>
      <c r="I39" s="791">
        <v>1.4999999999999999E-2</v>
      </c>
      <c r="J39" s="22">
        <v>0</v>
      </c>
      <c r="K39" s="791">
        <v>0.34</v>
      </c>
      <c r="L39" s="22">
        <v>1330.52</v>
      </c>
      <c r="M39" s="2228" t="s">
        <v>281</v>
      </c>
      <c r="N39" s="6" t="s">
        <v>282</v>
      </c>
    </row>
    <row r="45" spans="1:14" ht="15.75">
      <c r="M45" s="2239" t="s">
        <v>1261</v>
      </c>
      <c r="N45"/>
    </row>
    <row r="46" spans="1:14" ht="15.75">
      <c r="M46" s="2239" t="s">
        <v>1262</v>
      </c>
      <c r="N46"/>
    </row>
    <row r="47" spans="1:14" ht="15.75">
      <c r="M47" s="2239" t="s">
        <v>1263</v>
      </c>
      <c r="N47"/>
    </row>
  </sheetData>
  <mergeCells count="59">
    <mergeCell ref="M36:M37"/>
    <mergeCell ref="N36:N37"/>
    <mergeCell ref="A33:N33"/>
    <mergeCell ref="C34:J34"/>
    <mergeCell ref="L34:N34"/>
    <mergeCell ref="L35:N35"/>
    <mergeCell ref="A36:A37"/>
    <mergeCell ref="C36:C37"/>
    <mergeCell ref="D36:D37"/>
    <mergeCell ref="E36:E37"/>
    <mergeCell ref="F36:F37"/>
    <mergeCell ref="G36:H36"/>
    <mergeCell ref="I36:J36"/>
    <mergeCell ref="K36:L36"/>
    <mergeCell ref="A24:N24"/>
    <mergeCell ref="C25:J25"/>
    <mergeCell ref="L25:N25"/>
    <mergeCell ref="L26:N26"/>
    <mergeCell ref="A27:A28"/>
    <mergeCell ref="B27:B28"/>
    <mergeCell ref="C27:C28"/>
    <mergeCell ref="D27:D28"/>
    <mergeCell ref="E27:E28"/>
    <mergeCell ref="F27:F28"/>
    <mergeCell ref="G27:H27"/>
    <mergeCell ref="I27:J27"/>
    <mergeCell ref="K27:L27"/>
    <mergeCell ref="M27:M28"/>
    <mergeCell ref="N27:N28"/>
    <mergeCell ref="C15:J15"/>
    <mergeCell ref="L15:N15"/>
    <mergeCell ref="L16:N16"/>
    <mergeCell ref="A17:A18"/>
    <mergeCell ref="B17:B18"/>
    <mergeCell ref="C17:C18"/>
    <mergeCell ref="D17:D18"/>
    <mergeCell ref="E17:E18"/>
    <mergeCell ref="F17:F18"/>
    <mergeCell ref="G17:H17"/>
    <mergeCell ref="I17:J17"/>
    <mergeCell ref="K17:L17"/>
    <mergeCell ref="M17:M18"/>
    <mergeCell ref="N17:N18"/>
    <mergeCell ref="A1:N1"/>
    <mergeCell ref="A14:N14"/>
    <mergeCell ref="C2:J2"/>
    <mergeCell ref="L2:N2"/>
    <mergeCell ref="L3:N3"/>
    <mergeCell ref="A4:A5"/>
    <mergeCell ref="B4:B5"/>
    <mergeCell ref="C4:C5"/>
    <mergeCell ref="D4:D5"/>
    <mergeCell ref="E4:E5"/>
    <mergeCell ref="F4:F5"/>
    <mergeCell ref="G4:H4"/>
    <mergeCell ref="I4:J4"/>
    <mergeCell ref="K4:L4"/>
    <mergeCell ref="M4:M5"/>
    <mergeCell ref="N4:N5"/>
  </mergeCells>
  <pageMargins left="0.7" right="0.7" top="0.75" bottom="0.75" header="0.3" footer="0.3"/>
  <pageSetup paperSize="5" orientation="landscape"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Q146"/>
  <sheetViews>
    <sheetView topLeftCell="A76" workbookViewId="0">
      <selection activeCell="I142" sqref="I142"/>
    </sheetView>
  </sheetViews>
  <sheetFormatPr defaultColWidth="12.85546875" defaultRowHeight="15"/>
  <cols>
    <col min="1" max="1" width="6.28515625" style="12" customWidth="1"/>
    <col min="2" max="2" width="25" customWidth="1"/>
    <col min="3" max="3" width="7.7109375" style="12" customWidth="1"/>
    <col min="4" max="4" width="12.140625" style="12" customWidth="1"/>
    <col min="5" max="5" width="17.5703125" style="12" customWidth="1"/>
    <col min="6" max="6" width="12.85546875" style="12"/>
    <col min="7" max="7" width="16.28515625" style="12" customWidth="1"/>
    <col min="8" max="8" width="12.85546875" style="12"/>
    <col min="9" max="9" width="8.7109375" style="12" customWidth="1"/>
    <col min="10" max="10" width="12.7109375" style="12" customWidth="1"/>
    <col min="11" max="11" width="13.85546875" style="12" customWidth="1"/>
    <col min="12" max="12" width="10" style="12" customWidth="1"/>
    <col min="13" max="13" width="10.42578125" style="381" customWidth="1"/>
    <col min="14" max="14" width="12.85546875" style="12"/>
  </cols>
  <sheetData>
    <row r="1" spans="1:17" ht="25.5" customHeight="1">
      <c r="A1" s="4096" t="s">
        <v>2830</v>
      </c>
      <c r="B1" s="4096"/>
      <c r="C1" s="4096"/>
      <c r="D1" s="4096"/>
      <c r="E1" s="4096"/>
      <c r="F1" s="4096"/>
      <c r="G1" s="4096"/>
      <c r="H1" s="4096"/>
      <c r="I1" s="4096"/>
      <c r="J1" s="4096"/>
      <c r="K1" s="4096"/>
      <c r="L1" s="4096"/>
      <c r="M1"/>
      <c r="N1"/>
    </row>
    <row r="2" spans="1:17" ht="15.75">
      <c r="A2" s="3932" t="s">
        <v>1267</v>
      </c>
      <c r="B2" s="3932"/>
      <c r="C2" s="3932"/>
      <c r="D2" s="3932"/>
      <c r="E2" s="3932"/>
      <c r="F2" s="3932"/>
      <c r="G2" s="3932"/>
      <c r="H2" s="3932"/>
      <c r="I2" s="3932"/>
      <c r="J2" s="3932"/>
      <c r="K2" s="17"/>
      <c r="L2" s="17"/>
      <c r="M2"/>
      <c r="N2"/>
    </row>
    <row r="3" spans="1:17" ht="15.75">
      <c r="A3" s="736"/>
      <c r="C3"/>
      <c r="D3" s="17"/>
      <c r="E3" s="17"/>
      <c r="F3" s="17"/>
      <c r="H3" s="17"/>
      <c r="I3"/>
      <c r="J3"/>
      <c r="K3" s="17"/>
      <c r="L3" s="17"/>
      <c r="M3"/>
      <c r="N3"/>
    </row>
    <row r="4" spans="1:17" ht="15.75">
      <c r="A4" s="4095" t="s">
        <v>61</v>
      </c>
      <c r="B4" s="4095"/>
      <c r="C4" s="4095"/>
      <c r="D4" s="20"/>
      <c r="E4" s="17"/>
      <c r="F4" s="17"/>
      <c r="H4" s="17"/>
      <c r="I4" s="4095"/>
      <c r="J4" s="4095"/>
      <c r="K4" s="4095"/>
      <c r="L4" s="4095"/>
      <c r="M4"/>
      <c r="N4"/>
    </row>
    <row r="5" spans="1:17" ht="15.75">
      <c r="A5" s="4095" t="s">
        <v>1268</v>
      </c>
      <c r="B5" s="4095"/>
      <c r="C5" s="4095"/>
      <c r="D5" s="4095"/>
      <c r="E5" s="17"/>
      <c r="F5" s="17"/>
      <c r="H5" s="17"/>
      <c r="I5" s="4095" t="s">
        <v>1269</v>
      </c>
      <c r="J5" s="4095"/>
      <c r="K5" s="4095"/>
      <c r="L5" s="4095"/>
      <c r="M5"/>
      <c r="N5"/>
    </row>
    <row r="6" spans="1:17" ht="15.75">
      <c r="A6" s="4095" t="s">
        <v>1270</v>
      </c>
      <c r="B6" s="4095"/>
      <c r="C6" s="4095"/>
      <c r="D6" s="17"/>
      <c r="E6" s="17"/>
      <c r="F6" s="17"/>
      <c r="H6" s="17"/>
      <c r="I6" s="4095" t="s">
        <v>1271</v>
      </c>
      <c r="J6" s="4095"/>
      <c r="K6" s="4095"/>
      <c r="L6" s="4095"/>
      <c r="M6"/>
      <c r="N6"/>
    </row>
    <row r="7" spans="1:17" ht="15.75">
      <c r="A7" s="95" t="s">
        <v>1272</v>
      </c>
      <c r="C7"/>
      <c r="D7" s="17"/>
      <c r="E7" s="17"/>
      <c r="F7" s="17"/>
      <c r="H7" s="17"/>
      <c r="I7"/>
      <c r="J7"/>
      <c r="K7" s="17"/>
      <c r="L7" s="17"/>
      <c r="M7"/>
      <c r="N7"/>
    </row>
    <row r="8" spans="1:17" ht="15.75">
      <c r="C8"/>
      <c r="D8" s="17"/>
      <c r="E8" s="17"/>
      <c r="F8" s="17"/>
      <c r="H8" s="17"/>
      <c r="I8"/>
      <c r="J8"/>
      <c r="K8" s="17"/>
      <c r="L8" s="2191"/>
      <c r="M8"/>
      <c r="N8"/>
    </row>
    <row r="9" spans="1:17" ht="40.5" customHeight="1">
      <c r="A9" s="4081" t="s">
        <v>243</v>
      </c>
      <c r="B9" s="4082" t="s">
        <v>1227</v>
      </c>
      <c r="C9" s="4081" t="s">
        <v>5</v>
      </c>
      <c r="D9" s="4081" t="s">
        <v>1273</v>
      </c>
      <c r="E9" s="4081"/>
      <c r="F9" s="4081" t="s">
        <v>1274</v>
      </c>
      <c r="G9" s="4081"/>
      <c r="H9" s="4081" t="s">
        <v>247</v>
      </c>
      <c r="I9" s="4081"/>
      <c r="J9" s="4081" t="s">
        <v>1275</v>
      </c>
      <c r="K9" s="4081"/>
      <c r="L9" s="4082" t="s">
        <v>12</v>
      </c>
      <c r="M9"/>
      <c r="N9"/>
    </row>
    <row r="10" spans="1:17" ht="15.75">
      <c r="A10" s="4081"/>
      <c r="B10" s="4083"/>
      <c r="C10" s="4081"/>
      <c r="D10" s="734" t="s">
        <v>918</v>
      </c>
      <c r="E10" s="734" t="s">
        <v>1276</v>
      </c>
      <c r="F10" s="734" t="s">
        <v>14</v>
      </c>
      <c r="G10" s="734" t="s">
        <v>924</v>
      </c>
      <c r="H10" s="734" t="s">
        <v>14</v>
      </c>
      <c r="I10" s="734" t="s">
        <v>924</v>
      </c>
      <c r="J10" s="734" t="s">
        <v>14</v>
      </c>
      <c r="K10" s="734" t="s">
        <v>924</v>
      </c>
      <c r="L10" s="4083"/>
      <c r="M10"/>
      <c r="N10"/>
    </row>
    <row r="11" spans="1:17" ht="15.75">
      <c r="A11" s="734">
        <v>1</v>
      </c>
      <c r="B11" s="798">
        <v>2</v>
      </c>
      <c r="C11" s="734">
        <v>3</v>
      </c>
      <c r="D11" s="799">
        <v>4</v>
      </c>
      <c r="E11" s="799">
        <v>5</v>
      </c>
      <c r="F11" s="799">
        <v>6</v>
      </c>
      <c r="G11" s="734">
        <v>7</v>
      </c>
      <c r="H11" s="799">
        <v>8</v>
      </c>
      <c r="I11" s="799">
        <v>9</v>
      </c>
      <c r="J11" s="799">
        <v>10</v>
      </c>
      <c r="K11" s="799">
        <v>11</v>
      </c>
      <c r="L11" s="799">
        <v>12</v>
      </c>
      <c r="M11"/>
      <c r="N11"/>
    </row>
    <row r="12" spans="1:17" ht="18.75">
      <c r="A12" s="1">
        <v>1</v>
      </c>
      <c r="B12" s="800" t="s">
        <v>1277</v>
      </c>
      <c r="C12" s="1" t="s">
        <v>1278</v>
      </c>
      <c r="D12" s="425">
        <v>124539</v>
      </c>
      <c r="E12" s="2193">
        <v>21669786</v>
      </c>
      <c r="F12" s="801">
        <v>124539</v>
      </c>
      <c r="G12" s="425">
        <v>1313717.3999999999</v>
      </c>
      <c r="H12" s="425"/>
      <c r="I12" s="425"/>
      <c r="J12" s="801">
        <v>124539</v>
      </c>
      <c r="K12" s="425">
        <v>1313717.3999999999</v>
      </c>
      <c r="L12" s="4084" t="s">
        <v>21</v>
      </c>
      <c r="M12"/>
      <c r="N12"/>
      <c r="O12" s="796"/>
      <c r="P12" s="802"/>
      <c r="Q12" s="796"/>
    </row>
    <row r="13" spans="1:17" ht="15.75">
      <c r="A13" s="1"/>
      <c r="B13" s="800" t="s">
        <v>1279</v>
      </c>
      <c r="C13" s="1" t="s">
        <v>17</v>
      </c>
      <c r="D13" s="801">
        <v>10.837</v>
      </c>
      <c r="E13" s="2193">
        <v>3531843.57</v>
      </c>
      <c r="F13" s="801">
        <v>10.837</v>
      </c>
      <c r="G13" s="425">
        <v>2448695.4700000002</v>
      </c>
      <c r="H13" s="801"/>
      <c r="I13" s="425"/>
      <c r="J13" s="801">
        <v>10.837</v>
      </c>
      <c r="K13" s="425">
        <v>2448695.4700000007</v>
      </c>
      <c r="L13" s="4085"/>
      <c r="M13"/>
      <c r="N13"/>
      <c r="O13" s="796"/>
      <c r="P13" s="802"/>
      <c r="Q13" s="796"/>
    </row>
    <row r="14" spans="1:17" ht="31.5">
      <c r="A14" s="1">
        <v>2</v>
      </c>
      <c r="B14" s="800" t="s">
        <v>1280</v>
      </c>
      <c r="C14" s="1" t="s">
        <v>17</v>
      </c>
      <c r="D14" s="801">
        <v>10.837</v>
      </c>
      <c r="E14" s="2193">
        <v>1584396</v>
      </c>
      <c r="F14" s="801">
        <v>10.837</v>
      </c>
      <c r="G14" s="2193">
        <v>1580595</v>
      </c>
      <c r="H14" s="801"/>
      <c r="I14" s="425"/>
      <c r="J14" s="801">
        <v>10.837</v>
      </c>
      <c r="K14" s="425">
        <v>1580595</v>
      </c>
      <c r="L14" s="4085"/>
      <c r="M14"/>
      <c r="N14"/>
      <c r="O14" s="796"/>
      <c r="P14" s="802"/>
      <c r="Q14" s="796"/>
    </row>
    <row r="15" spans="1:17" ht="15.75">
      <c r="A15" s="1">
        <v>3</v>
      </c>
      <c r="B15" s="803" t="s">
        <v>1281</v>
      </c>
      <c r="C15" s="1" t="s">
        <v>17</v>
      </c>
      <c r="D15" s="801">
        <v>10.837</v>
      </c>
      <c r="E15" s="2193">
        <v>15311275.5</v>
      </c>
      <c r="F15" s="801">
        <v>10.837</v>
      </c>
      <c r="G15" s="2193">
        <v>14834519.93</v>
      </c>
      <c r="H15" s="801"/>
      <c r="I15" s="425"/>
      <c r="J15" s="801">
        <v>10.837</v>
      </c>
      <c r="K15" s="425">
        <v>14834519.93</v>
      </c>
      <c r="L15" s="4085"/>
      <c r="M15"/>
      <c r="N15"/>
      <c r="O15" s="796"/>
      <c r="Q15" s="796"/>
    </row>
    <row r="16" spans="1:17" ht="15.75">
      <c r="A16" s="1">
        <v>4</v>
      </c>
      <c r="B16" s="803" t="s">
        <v>1282</v>
      </c>
      <c r="C16" s="1" t="s">
        <v>17</v>
      </c>
      <c r="D16" s="801">
        <v>10.837</v>
      </c>
      <c r="E16" s="2193">
        <v>47880734</v>
      </c>
      <c r="F16" s="801">
        <v>10.837</v>
      </c>
      <c r="G16" s="1">
        <v>29657927.829999998</v>
      </c>
      <c r="H16" s="801"/>
      <c r="I16" s="425"/>
      <c r="J16" s="801">
        <v>10.837</v>
      </c>
      <c r="K16" s="425">
        <v>29657927.828200005</v>
      </c>
      <c r="L16" s="4085"/>
      <c r="M16"/>
      <c r="N16"/>
      <c r="O16" s="796"/>
      <c r="Q16" s="796"/>
    </row>
    <row r="17" spans="1:17" ht="15.75">
      <c r="A17" s="1">
        <v>5</v>
      </c>
      <c r="B17" s="803" t="s">
        <v>1066</v>
      </c>
      <c r="C17" s="1" t="s">
        <v>17</v>
      </c>
      <c r="D17" s="801">
        <v>10.837</v>
      </c>
      <c r="E17" s="2193">
        <v>1765164.38</v>
      </c>
      <c r="F17" s="801">
        <v>10.837</v>
      </c>
      <c r="G17" s="425">
        <v>164536.95999999999</v>
      </c>
      <c r="H17" s="801"/>
      <c r="I17" s="425"/>
      <c r="J17" s="801">
        <v>10.837</v>
      </c>
      <c r="K17" s="425">
        <v>164536.96400000001</v>
      </c>
      <c r="L17" s="735"/>
      <c r="M17"/>
      <c r="N17"/>
      <c r="O17" s="796"/>
      <c r="Q17" s="796"/>
    </row>
    <row r="18" spans="1:17" ht="15.75">
      <c r="A18" s="1"/>
      <c r="B18" s="803" t="s">
        <v>1283</v>
      </c>
      <c r="C18" s="1"/>
      <c r="D18" s="804"/>
      <c r="E18" s="2193">
        <v>4587160</v>
      </c>
      <c r="F18" s="801"/>
      <c r="G18" s="425"/>
      <c r="H18" s="801"/>
      <c r="I18" s="425"/>
      <c r="J18" s="801"/>
      <c r="K18" s="425"/>
      <c r="L18" s="735"/>
      <c r="M18"/>
      <c r="N18" s="809"/>
      <c r="O18" s="796"/>
      <c r="Q18" s="796"/>
    </row>
    <row r="19" spans="1:17" ht="15.75">
      <c r="A19" s="833"/>
      <c r="B19" s="805" t="s">
        <v>1284</v>
      </c>
      <c r="C19" s="1"/>
      <c r="D19" s="804"/>
      <c r="E19" s="2200">
        <v>96330359.450000003</v>
      </c>
      <c r="F19" s="2194"/>
      <c r="G19" s="2194">
        <v>49999992.590000004</v>
      </c>
      <c r="H19" s="2194"/>
      <c r="I19" s="806"/>
      <c r="J19" s="806"/>
      <c r="K19" s="2203">
        <v>49999992.592200011</v>
      </c>
      <c r="L19" s="2192"/>
      <c r="M19" s="15"/>
      <c r="N19" s="809"/>
      <c r="O19" s="796"/>
      <c r="Q19" s="796"/>
    </row>
    <row r="20" spans="1:17" ht="15.75">
      <c r="A20" s="1">
        <v>1</v>
      </c>
      <c r="B20" s="803" t="s">
        <v>1375</v>
      </c>
      <c r="C20" s="1"/>
      <c r="D20" s="804"/>
      <c r="E20" s="2200">
        <v>2752296</v>
      </c>
      <c r="F20" s="2194"/>
      <c r="G20" s="2194"/>
      <c r="H20" s="2194"/>
      <c r="I20" s="806"/>
      <c r="J20" s="806"/>
      <c r="K20" s="2203"/>
      <c r="L20" s="2192"/>
      <c r="M20" s="15"/>
      <c r="N20" s="809"/>
      <c r="O20" s="796"/>
      <c r="Q20" s="796"/>
    </row>
    <row r="21" spans="1:17" ht="15.75">
      <c r="A21" s="1"/>
      <c r="B21" s="803" t="s">
        <v>1376</v>
      </c>
      <c r="C21" s="1"/>
      <c r="D21" s="804"/>
      <c r="E21" s="2200">
        <v>917432</v>
      </c>
      <c r="F21" s="2194"/>
      <c r="G21" s="2194"/>
      <c r="H21" s="2194"/>
      <c r="I21" s="806"/>
      <c r="J21" s="806"/>
      <c r="K21" s="2203"/>
      <c r="L21" s="2192"/>
      <c r="M21" s="15"/>
      <c r="N21" s="809"/>
      <c r="O21" s="796"/>
      <c r="Q21" s="796"/>
    </row>
    <row r="22" spans="1:17" ht="15.75">
      <c r="A22" s="1"/>
      <c r="B22" s="805" t="s">
        <v>1377</v>
      </c>
      <c r="C22" s="1"/>
      <c r="D22" s="804"/>
      <c r="E22" s="2200">
        <v>100000087.45</v>
      </c>
      <c r="F22" s="2194"/>
      <c r="G22" s="2194"/>
      <c r="H22" s="2194"/>
      <c r="I22" s="806"/>
      <c r="J22" s="806"/>
      <c r="K22" s="2203"/>
      <c r="L22" s="2192"/>
      <c r="M22" s="15"/>
      <c r="N22" s="809"/>
      <c r="O22" s="796"/>
      <c r="Q22" s="796"/>
    </row>
    <row r="23" spans="1:17" ht="15.75">
      <c r="A23" s="733"/>
      <c r="B23" s="3932" t="s">
        <v>2325</v>
      </c>
      <c r="C23" s="3932"/>
      <c r="D23" s="3932"/>
      <c r="E23" s="3932"/>
      <c r="F23" s="807"/>
      <c r="G23" s="2196"/>
      <c r="H23" s="807"/>
      <c r="I23" s="808"/>
      <c r="J23" s="807"/>
      <c r="K23" s="808"/>
      <c r="L23" s="807"/>
      <c r="M23"/>
      <c r="N23"/>
    </row>
    <row r="24" spans="1:17" ht="15.75">
      <c r="A24" s="733"/>
      <c r="B24" s="736"/>
      <c r="C24" s="736"/>
      <c r="D24" s="736"/>
      <c r="E24" s="736"/>
      <c r="F24" s="807"/>
      <c r="G24" s="2196"/>
      <c r="H24" s="807"/>
      <c r="I24" s="808"/>
      <c r="J24" s="807"/>
      <c r="K24" s="808"/>
      <c r="L24" s="807"/>
      <c r="M24"/>
      <c r="N24"/>
    </row>
    <row r="25" spans="1:17" ht="15.75">
      <c r="A25" s="736"/>
      <c r="B25" s="816"/>
      <c r="C25"/>
      <c r="D25" s="17"/>
      <c r="E25" s="2195"/>
      <c r="F25" s="17"/>
      <c r="G25" s="2197"/>
      <c r="H25" s="2202"/>
      <c r="I25" s="810"/>
      <c r="J25"/>
      <c r="K25" s="2204"/>
      <c r="L25" s="17"/>
      <c r="M25"/>
      <c r="N25" s="809"/>
      <c r="O25" s="809"/>
    </row>
    <row r="26" spans="1:17">
      <c r="A26" s="3936" t="s">
        <v>2830</v>
      </c>
      <c r="B26" s="3936"/>
      <c r="C26" s="3936"/>
      <c r="D26" s="3936"/>
      <c r="E26" s="3936"/>
      <c r="F26" s="3936"/>
      <c r="G26" s="3936"/>
      <c r="H26" s="3936"/>
      <c r="I26" s="3936"/>
      <c r="J26" s="3936"/>
      <c r="K26" s="3936"/>
      <c r="L26" s="3936"/>
      <c r="M26"/>
      <c r="N26"/>
    </row>
    <row r="27" spans="1:17" ht="15.75">
      <c r="A27" s="1968" t="s">
        <v>1285</v>
      </c>
      <c r="B27" s="1968"/>
      <c r="C27" s="1968"/>
      <c r="D27" s="736"/>
      <c r="E27" s="736"/>
      <c r="F27" s="736"/>
      <c r="G27" s="736"/>
      <c r="H27" s="736"/>
      <c r="I27" s="1968"/>
      <c r="J27" s="1968"/>
      <c r="K27" s="17"/>
      <c r="L27" s="17"/>
      <c r="M27"/>
      <c r="N27"/>
    </row>
    <row r="28" spans="1:17" ht="15.75">
      <c r="A28" s="736"/>
      <c r="C28"/>
      <c r="D28" s="17"/>
      <c r="E28" s="17"/>
      <c r="F28" s="17"/>
      <c r="H28" s="17"/>
      <c r="I28"/>
      <c r="J28"/>
      <c r="K28" s="17"/>
      <c r="L28" s="17"/>
      <c r="M28"/>
      <c r="N28"/>
    </row>
    <row r="29" spans="1:17" ht="15.75">
      <c r="A29" s="4095" t="s">
        <v>61</v>
      </c>
      <c r="B29" s="4095"/>
      <c r="C29" s="4095"/>
      <c r="D29" s="20"/>
      <c r="E29" s="17"/>
      <c r="F29" s="17"/>
      <c r="H29" s="17"/>
      <c r="I29" s="4095"/>
      <c r="J29" s="4095"/>
      <c r="K29" s="4095"/>
      <c r="L29" s="4095"/>
      <c r="M29"/>
      <c r="N29"/>
    </row>
    <row r="30" spans="1:17" ht="15.75">
      <c r="A30" s="4095" t="s">
        <v>1286</v>
      </c>
      <c r="B30" s="4095"/>
      <c r="C30" s="4095"/>
      <c r="D30" s="4095"/>
      <c r="E30" s="17"/>
      <c r="F30" s="17"/>
      <c r="H30" s="17"/>
      <c r="I30" s="4095" t="s">
        <v>1269</v>
      </c>
      <c r="J30" s="4095"/>
      <c r="K30" s="4095"/>
      <c r="L30" s="4095"/>
      <c r="M30"/>
      <c r="N30"/>
    </row>
    <row r="31" spans="1:17" ht="15.75">
      <c r="A31" s="4095" t="s">
        <v>1287</v>
      </c>
      <c r="B31" s="4095"/>
      <c r="C31" s="4095"/>
      <c r="D31" s="17"/>
      <c r="E31" s="17"/>
      <c r="F31" s="17"/>
      <c r="H31" s="17"/>
      <c r="I31" s="4095" t="s">
        <v>1271</v>
      </c>
      <c r="J31" s="4095"/>
      <c r="K31" s="4095"/>
      <c r="L31" s="4095"/>
      <c r="M31"/>
      <c r="N31"/>
    </row>
    <row r="32" spans="1:17" ht="15.75">
      <c r="A32" s="95" t="s">
        <v>1288</v>
      </c>
      <c r="C32"/>
      <c r="D32" s="17"/>
      <c r="E32" s="17"/>
      <c r="F32" s="17"/>
      <c r="H32" s="17"/>
      <c r="I32"/>
      <c r="J32"/>
      <c r="K32" s="17"/>
      <c r="L32" s="17"/>
      <c r="M32"/>
      <c r="N32"/>
    </row>
    <row r="33" spans="1:17" ht="15.75">
      <c r="C33"/>
      <c r="D33" s="17"/>
      <c r="E33" s="17"/>
      <c r="F33" s="17"/>
      <c r="H33" s="17"/>
      <c r="I33"/>
      <c r="J33"/>
      <c r="K33" s="17"/>
      <c r="L33" s="2191"/>
      <c r="M33"/>
      <c r="N33"/>
    </row>
    <row r="34" spans="1:17" ht="33.75" customHeight="1">
      <c r="A34" s="4081" t="s">
        <v>243</v>
      </c>
      <c r="B34" s="4082" t="s">
        <v>1227</v>
      </c>
      <c r="C34" s="4081" t="s">
        <v>5</v>
      </c>
      <c r="D34" s="4081" t="s">
        <v>917</v>
      </c>
      <c r="E34" s="4081"/>
      <c r="F34" s="4081" t="s">
        <v>1274</v>
      </c>
      <c r="G34" s="4081"/>
      <c r="H34" s="4081" t="s">
        <v>1238</v>
      </c>
      <c r="I34" s="4081"/>
      <c r="J34" s="4081" t="s">
        <v>1275</v>
      </c>
      <c r="K34" s="4081"/>
      <c r="L34" s="4082" t="s">
        <v>12</v>
      </c>
      <c r="M34"/>
      <c r="N34" s="814"/>
    </row>
    <row r="35" spans="1:17" ht="15.75">
      <c r="A35" s="4081"/>
      <c r="B35" s="4083"/>
      <c r="C35" s="4081"/>
      <c r="D35" s="734" t="s">
        <v>918</v>
      </c>
      <c r="E35" s="734" t="s">
        <v>1276</v>
      </c>
      <c r="F35" s="734" t="s">
        <v>14</v>
      </c>
      <c r="G35" s="734" t="s">
        <v>924</v>
      </c>
      <c r="H35" s="734" t="s">
        <v>14</v>
      </c>
      <c r="I35" s="734" t="s">
        <v>924</v>
      </c>
      <c r="J35" s="734" t="s">
        <v>14</v>
      </c>
      <c r="K35" s="734" t="s">
        <v>924</v>
      </c>
      <c r="L35" s="4083"/>
      <c r="M35"/>
      <c r="N35" s="814"/>
    </row>
    <row r="36" spans="1:17" ht="15.75">
      <c r="A36" s="734">
        <v>1</v>
      </c>
      <c r="B36" s="798">
        <v>2</v>
      </c>
      <c r="C36" s="734">
        <v>3</v>
      </c>
      <c r="D36" s="799">
        <v>4</v>
      </c>
      <c r="E36" s="799">
        <v>5</v>
      </c>
      <c r="F36" s="799">
        <v>6</v>
      </c>
      <c r="G36" s="734">
        <v>7</v>
      </c>
      <c r="H36" s="799"/>
      <c r="I36" s="799">
        <v>9</v>
      </c>
      <c r="J36" s="799">
        <v>10</v>
      </c>
      <c r="K36" s="799">
        <v>11</v>
      </c>
      <c r="L36" s="799">
        <v>12</v>
      </c>
      <c r="M36"/>
      <c r="N36"/>
    </row>
    <row r="37" spans="1:17" ht="15.75">
      <c r="A37" s="1">
        <v>1</v>
      </c>
      <c r="B37" s="800" t="s">
        <v>153</v>
      </c>
      <c r="C37" s="1" t="s">
        <v>17</v>
      </c>
      <c r="D37" s="801">
        <v>14</v>
      </c>
      <c r="E37" s="2193">
        <v>22273648.359999999</v>
      </c>
      <c r="F37" s="801">
        <v>14</v>
      </c>
      <c r="G37" s="425">
        <v>22272972.350000001</v>
      </c>
      <c r="H37" s="801"/>
      <c r="I37" s="425"/>
      <c r="J37" s="425">
        <v>14</v>
      </c>
      <c r="K37" s="425">
        <v>22272972.350000001</v>
      </c>
      <c r="L37" s="4084" t="s">
        <v>21</v>
      </c>
      <c r="M37"/>
      <c r="N37"/>
      <c r="O37" s="796"/>
      <c r="P37" s="802"/>
      <c r="Q37" s="796"/>
    </row>
    <row r="38" spans="1:17" ht="31.5">
      <c r="A38" s="1">
        <v>2</v>
      </c>
      <c r="B38" s="800" t="s">
        <v>1280</v>
      </c>
      <c r="C38" s="1" t="s">
        <v>17</v>
      </c>
      <c r="D38" s="801">
        <v>14</v>
      </c>
      <c r="E38" s="2193">
        <v>4620000</v>
      </c>
      <c r="F38" s="801">
        <v>14</v>
      </c>
      <c r="G38" s="425">
        <v>4648958.8499999996</v>
      </c>
      <c r="H38" s="801"/>
      <c r="I38" s="425"/>
      <c r="J38" s="425">
        <v>14</v>
      </c>
      <c r="K38" s="425">
        <v>4618958.8499999996</v>
      </c>
      <c r="L38" s="4085"/>
      <c r="M38"/>
      <c r="N38"/>
      <c r="O38" s="796"/>
      <c r="P38" s="802"/>
      <c r="Q38" s="796"/>
    </row>
    <row r="39" spans="1:17" ht="15.75">
      <c r="A39" s="1">
        <v>3</v>
      </c>
      <c r="B39" s="803" t="s">
        <v>1281</v>
      </c>
      <c r="C39" s="1" t="s">
        <v>17</v>
      </c>
      <c r="D39" s="801">
        <v>14</v>
      </c>
      <c r="E39" s="2193">
        <v>33446000</v>
      </c>
      <c r="F39" s="801">
        <v>14</v>
      </c>
      <c r="G39" s="425">
        <v>31055996.620000001</v>
      </c>
      <c r="H39" s="801"/>
      <c r="I39" s="425"/>
      <c r="J39" s="425">
        <v>14</v>
      </c>
      <c r="K39" s="425">
        <v>31055996.620000001</v>
      </c>
      <c r="L39" s="4085"/>
      <c r="M39"/>
      <c r="N39"/>
      <c r="O39" s="796"/>
      <c r="Q39" s="796"/>
    </row>
    <row r="40" spans="1:17" ht="15.75">
      <c r="A40" s="1">
        <v>4</v>
      </c>
      <c r="B40" s="803" t="s">
        <v>1289</v>
      </c>
      <c r="C40" s="1" t="s">
        <v>17</v>
      </c>
      <c r="D40" s="801">
        <v>6</v>
      </c>
      <c r="E40" s="2193">
        <v>8045730</v>
      </c>
      <c r="F40" s="801"/>
      <c r="G40" s="811"/>
      <c r="H40" s="801"/>
      <c r="I40" s="811"/>
      <c r="J40" s="425">
        <v>0</v>
      </c>
      <c r="K40" s="425"/>
      <c r="L40" s="4085"/>
      <c r="M40"/>
      <c r="N40"/>
      <c r="O40" s="796"/>
      <c r="Q40" s="796"/>
    </row>
    <row r="41" spans="1:17" ht="15.75">
      <c r="A41" s="1">
        <v>5</v>
      </c>
      <c r="B41" s="803" t="s">
        <v>1290</v>
      </c>
      <c r="C41" s="1" t="s">
        <v>17</v>
      </c>
      <c r="D41" s="801">
        <v>6</v>
      </c>
      <c r="E41" s="2193">
        <v>8197200</v>
      </c>
      <c r="F41" s="801"/>
      <c r="G41" s="1"/>
      <c r="H41" s="801"/>
      <c r="I41" s="425"/>
      <c r="J41" s="425">
        <v>0</v>
      </c>
      <c r="K41" s="425"/>
      <c r="L41" s="4085"/>
      <c r="M41"/>
      <c r="N41"/>
      <c r="O41" s="796"/>
      <c r="Q41" s="796"/>
    </row>
    <row r="42" spans="1:17" ht="15.75">
      <c r="A42" s="1">
        <v>6</v>
      </c>
      <c r="B42" s="803" t="s">
        <v>1291</v>
      </c>
      <c r="C42" s="1" t="s">
        <v>17</v>
      </c>
      <c r="D42" s="801">
        <v>6</v>
      </c>
      <c r="E42" s="2193">
        <v>2079000</v>
      </c>
      <c r="F42" s="801"/>
      <c r="G42" s="1"/>
      <c r="H42" s="801"/>
      <c r="I42" s="425"/>
      <c r="J42" s="425">
        <v>0</v>
      </c>
      <c r="K42" s="425"/>
      <c r="L42" s="4085"/>
      <c r="M42"/>
      <c r="N42"/>
      <c r="O42" s="796"/>
      <c r="Q42" s="796"/>
    </row>
    <row r="43" spans="1:17" ht="15.75">
      <c r="A43" s="1">
        <v>7</v>
      </c>
      <c r="B43" s="803" t="s">
        <v>1292</v>
      </c>
      <c r="C43" s="1" t="s">
        <v>17</v>
      </c>
      <c r="D43" s="801">
        <v>6</v>
      </c>
      <c r="E43" s="2193">
        <v>673200</v>
      </c>
      <c r="F43" s="801"/>
      <c r="G43" s="425"/>
      <c r="H43" s="801"/>
      <c r="I43" s="425"/>
      <c r="J43" s="425">
        <v>0</v>
      </c>
      <c r="K43" s="425"/>
      <c r="L43" s="4085"/>
      <c r="M43"/>
      <c r="N43"/>
      <c r="O43" s="796"/>
      <c r="Q43" s="796"/>
    </row>
    <row r="44" spans="1:17" ht="15.75">
      <c r="A44" s="1">
        <v>8</v>
      </c>
      <c r="B44" s="803" t="s">
        <v>1293</v>
      </c>
      <c r="C44" s="1" t="s">
        <v>17</v>
      </c>
      <c r="D44" s="801">
        <v>6</v>
      </c>
      <c r="E44" s="2193">
        <v>6138000</v>
      </c>
      <c r="F44" s="801"/>
      <c r="G44" s="1"/>
      <c r="H44" s="801"/>
      <c r="I44" s="425"/>
      <c r="J44" s="425">
        <v>0</v>
      </c>
      <c r="K44" s="425"/>
      <c r="L44" s="4085"/>
      <c r="M44"/>
      <c r="N44"/>
      <c r="O44" s="796"/>
      <c r="Q44" s="796"/>
    </row>
    <row r="45" spans="1:17" ht="15.75">
      <c r="A45" s="1">
        <v>9</v>
      </c>
      <c r="B45" s="803" t="s">
        <v>1294</v>
      </c>
      <c r="C45" s="1" t="s">
        <v>17</v>
      </c>
      <c r="D45" s="801">
        <v>6</v>
      </c>
      <c r="E45" s="2193">
        <v>2079000</v>
      </c>
      <c r="F45" s="801"/>
      <c r="G45" s="1"/>
      <c r="H45" s="801"/>
      <c r="I45" s="425"/>
      <c r="J45" s="425">
        <v>0</v>
      </c>
      <c r="K45" s="425"/>
      <c r="L45" s="4085"/>
      <c r="M45"/>
      <c r="N45"/>
      <c r="O45" s="796"/>
      <c r="Q45" s="796"/>
    </row>
    <row r="46" spans="1:17" ht="15.75">
      <c r="A46" s="1">
        <v>10</v>
      </c>
      <c r="B46" s="803" t="s">
        <v>1282</v>
      </c>
      <c r="C46" s="1" t="s">
        <v>17</v>
      </c>
      <c r="D46" s="801">
        <v>8</v>
      </c>
      <c r="E46" s="2193">
        <v>48708000</v>
      </c>
      <c r="F46" s="801">
        <v>6</v>
      </c>
      <c r="G46" s="1">
        <v>22812871.5</v>
      </c>
      <c r="H46" s="801"/>
      <c r="I46" s="425"/>
      <c r="J46" s="425">
        <v>6</v>
      </c>
      <c r="K46" s="425">
        <v>22812871.5</v>
      </c>
      <c r="L46" s="4085"/>
      <c r="M46"/>
      <c r="N46"/>
      <c r="O46" s="796"/>
      <c r="Q46" s="796"/>
    </row>
    <row r="47" spans="1:17" ht="15.75">
      <c r="A47" s="1">
        <v>12</v>
      </c>
      <c r="B47" s="803" t="s">
        <v>1295</v>
      </c>
      <c r="C47" s="1" t="s">
        <v>17</v>
      </c>
      <c r="D47" s="801">
        <v>6</v>
      </c>
      <c r="E47" s="2193">
        <v>13720000</v>
      </c>
      <c r="F47" s="801">
        <v>6</v>
      </c>
      <c r="G47" s="425"/>
      <c r="H47" s="801"/>
      <c r="I47" s="425"/>
      <c r="J47" s="425">
        <v>6</v>
      </c>
      <c r="K47" s="425"/>
      <c r="L47" s="4085"/>
      <c r="M47"/>
      <c r="N47"/>
      <c r="O47" s="796"/>
      <c r="Q47" s="796"/>
    </row>
    <row r="48" spans="1:17" ht="15.75">
      <c r="A48" s="1">
        <v>13</v>
      </c>
      <c r="B48" s="803" t="s">
        <v>1296</v>
      </c>
      <c r="C48" s="1" t="s">
        <v>160</v>
      </c>
      <c r="D48" s="425">
        <v>200</v>
      </c>
      <c r="E48" s="2193">
        <v>11297837</v>
      </c>
      <c r="F48" s="801">
        <v>150</v>
      </c>
      <c r="G48" s="425"/>
      <c r="H48" s="801"/>
      <c r="I48" s="425"/>
      <c r="J48" s="425">
        <v>150</v>
      </c>
      <c r="K48" s="425"/>
      <c r="L48" s="4085"/>
      <c r="M48"/>
      <c r="N48" s="813"/>
      <c r="O48" s="796"/>
      <c r="Q48" s="796"/>
    </row>
    <row r="49" spans="1:17" ht="15.75">
      <c r="A49" s="1">
        <v>14</v>
      </c>
      <c r="B49" s="803" t="s">
        <v>1297</v>
      </c>
      <c r="C49" s="1" t="s">
        <v>160</v>
      </c>
      <c r="D49" s="425">
        <v>6762</v>
      </c>
      <c r="E49" s="2193">
        <v>17484569.314999998</v>
      </c>
      <c r="F49" s="425">
        <v>6762</v>
      </c>
      <c r="G49" s="425"/>
      <c r="H49" s="801"/>
      <c r="I49" s="812"/>
      <c r="J49" s="425">
        <v>6762</v>
      </c>
      <c r="K49" s="425"/>
      <c r="L49" s="4085"/>
      <c r="M49"/>
      <c r="N49" s="813">
        <v>0</v>
      </c>
      <c r="O49" s="822">
        <v>2585.7097478556639</v>
      </c>
      <c r="P49" s="823">
        <v>0</v>
      </c>
      <c r="Q49" s="796"/>
    </row>
    <row r="50" spans="1:17" ht="15.75">
      <c r="A50" s="1">
        <v>15</v>
      </c>
      <c r="B50" s="817" t="s">
        <v>1298</v>
      </c>
      <c r="C50" s="1" t="s">
        <v>162</v>
      </c>
      <c r="D50" s="804">
        <v>28</v>
      </c>
      <c r="E50" s="2193">
        <v>27725827.649999999</v>
      </c>
      <c r="F50" s="425">
        <v>28</v>
      </c>
      <c r="G50" s="425"/>
      <c r="H50" s="801"/>
      <c r="I50" s="425"/>
      <c r="J50" s="425">
        <v>28</v>
      </c>
      <c r="K50" s="425"/>
      <c r="L50" s="4085"/>
      <c r="M50"/>
      <c r="N50" s="15">
        <v>0</v>
      </c>
      <c r="O50" s="822">
        <v>990208.13035714277</v>
      </c>
      <c r="P50" s="823">
        <v>0</v>
      </c>
      <c r="Q50" s="796"/>
    </row>
    <row r="51" spans="1:17" ht="15.75">
      <c r="A51" s="1">
        <v>16</v>
      </c>
      <c r="B51" s="803" t="s">
        <v>1299</v>
      </c>
      <c r="C51" s="1" t="s">
        <v>162</v>
      </c>
      <c r="D51" s="804">
        <v>14</v>
      </c>
      <c r="E51" s="2193">
        <v>1219550</v>
      </c>
      <c r="F51" s="425">
        <v>0</v>
      </c>
      <c r="G51" s="425"/>
      <c r="H51" s="801"/>
      <c r="I51" s="425"/>
      <c r="J51" s="425">
        <v>0</v>
      </c>
      <c r="K51" s="425"/>
      <c r="L51" s="735"/>
      <c r="M51"/>
      <c r="N51"/>
      <c r="O51" s="796"/>
      <c r="P51" s="823">
        <v>0</v>
      </c>
      <c r="Q51" s="796"/>
    </row>
    <row r="52" spans="1:17" ht="15.75">
      <c r="A52" s="833"/>
      <c r="B52" s="803" t="s">
        <v>1283</v>
      </c>
      <c r="C52" s="1"/>
      <c r="D52" s="804"/>
      <c r="E52" s="2193">
        <v>10385378.140000001</v>
      </c>
      <c r="F52" s="425">
        <v>0</v>
      </c>
      <c r="G52" s="425"/>
      <c r="H52" s="801"/>
      <c r="I52" s="425"/>
      <c r="J52" s="425"/>
      <c r="K52" s="425"/>
      <c r="L52" s="735"/>
      <c r="M52"/>
      <c r="N52"/>
      <c r="O52" s="796"/>
      <c r="Q52" s="796"/>
    </row>
    <row r="53" spans="1:17" ht="15.75">
      <c r="A53" s="833"/>
      <c r="B53" s="805" t="s">
        <v>1284</v>
      </c>
      <c r="C53" s="1"/>
      <c r="D53" s="804"/>
      <c r="E53" s="2200">
        <v>218092940.46000001</v>
      </c>
      <c r="F53" s="2194"/>
      <c r="G53" s="2194">
        <v>80760799.319999993</v>
      </c>
      <c r="H53" s="2194"/>
      <c r="I53" s="806"/>
      <c r="J53" s="806"/>
      <c r="K53" s="2203">
        <v>80760799.319999993</v>
      </c>
      <c r="L53" s="2192"/>
      <c r="M53" s="15" t="s">
        <v>1782</v>
      </c>
      <c r="N53"/>
      <c r="O53" s="796"/>
      <c r="Q53" s="796"/>
    </row>
    <row r="54" spans="1:17" ht="15.75">
      <c r="A54" s="1"/>
      <c r="B54" s="803" t="s">
        <v>1375</v>
      </c>
      <c r="C54" s="1"/>
      <c r="D54" s="804"/>
      <c r="E54" s="2200">
        <v>6231227</v>
      </c>
      <c r="F54" s="2194"/>
      <c r="G54" s="2194">
        <v>303700</v>
      </c>
      <c r="H54" s="2194"/>
      <c r="I54" s="806"/>
      <c r="J54" s="806"/>
      <c r="K54" s="2203">
        <v>303700</v>
      </c>
      <c r="L54" s="2192"/>
      <c r="M54" s="15"/>
      <c r="N54"/>
      <c r="O54" s="796"/>
      <c r="Q54" s="796"/>
    </row>
    <row r="55" spans="1:17" ht="15.75">
      <c r="A55" s="1"/>
      <c r="B55" s="803" t="s">
        <v>1376</v>
      </c>
      <c r="C55" s="1"/>
      <c r="D55" s="804"/>
      <c r="E55" s="2200">
        <v>2077076</v>
      </c>
      <c r="F55" s="2194"/>
      <c r="G55" s="2194"/>
      <c r="H55" s="2194"/>
      <c r="I55" s="806"/>
      <c r="J55" s="806"/>
      <c r="K55" s="2203"/>
      <c r="L55" s="2192"/>
      <c r="M55" s="15"/>
      <c r="N55"/>
      <c r="O55" s="796">
        <v>0.3716970349843482</v>
      </c>
      <c r="Q55" s="796"/>
    </row>
    <row r="56" spans="1:17" ht="15.75">
      <c r="A56" s="1"/>
      <c r="B56" s="805" t="s">
        <v>1377</v>
      </c>
      <c r="C56" s="1"/>
      <c r="D56" s="804"/>
      <c r="E56" s="2200">
        <v>226401243.46000001</v>
      </c>
      <c r="F56" s="2194"/>
      <c r="G56" s="2194">
        <v>81064499.319999993</v>
      </c>
      <c r="H56" s="2194"/>
      <c r="I56" s="806"/>
      <c r="J56" s="806"/>
      <c r="K56" s="2203">
        <v>81064499.319999993</v>
      </c>
      <c r="L56" s="2192"/>
      <c r="M56" s="15"/>
      <c r="N56"/>
      <c r="O56" s="796"/>
      <c r="Q56" s="796"/>
    </row>
    <row r="57" spans="1:17" ht="15.75">
      <c r="A57" s="733"/>
      <c r="B57" s="3577" t="s">
        <v>1300</v>
      </c>
      <c r="C57" s="3577"/>
      <c r="D57" s="3577"/>
      <c r="E57" s="2201">
        <v>0.51285714285714301</v>
      </c>
      <c r="F57" s="807"/>
      <c r="G57" s="2196"/>
      <c r="H57" s="807"/>
      <c r="I57" s="808"/>
      <c r="J57" s="807"/>
      <c r="K57" s="808"/>
      <c r="L57" s="807"/>
      <c r="M57"/>
      <c r="N57"/>
      <c r="O57" s="823">
        <v>81064499.319999993</v>
      </c>
    </row>
    <row r="58" spans="1:17" ht="15.75">
      <c r="A58" s="736"/>
      <c r="C58"/>
      <c r="D58" s="17"/>
      <c r="E58" s="2195"/>
      <c r="F58" s="17"/>
      <c r="G58" s="2197"/>
      <c r="H58" s="17"/>
      <c r="I58" s="15"/>
      <c r="J58"/>
      <c r="K58" s="2204"/>
      <c r="L58" s="17"/>
      <c r="M58"/>
      <c r="N58"/>
    </row>
    <row r="59" spans="1:17">
      <c r="A59" s="3936" t="s">
        <v>2830</v>
      </c>
      <c r="B59" s="3936"/>
      <c r="C59" s="3936"/>
      <c r="D59" s="3936"/>
      <c r="E59" s="3936"/>
      <c r="F59" s="3936"/>
      <c r="G59" s="3936"/>
      <c r="H59" s="3936"/>
      <c r="I59" s="3936"/>
      <c r="J59" s="3936"/>
      <c r="K59" s="3936"/>
      <c r="L59" s="3936"/>
      <c r="M59"/>
      <c r="N59"/>
    </row>
    <row r="60" spans="1:17" ht="15.75">
      <c r="A60" s="3932" t="s">
        <v>1301</v>
      </c>
      <c r="B60" s="3932"/>
      <c r="C60" s="3932"/>
      <c r="D60" s="3932"/>
      <c r="E60" s="3932"/>
      <c r="F60" s="3932"/>
      <c r="G60" s="3932"/>
      <c r="H60" s="3932"/>
      <c r="I60" s="3932"/>
      <c r="J60" s="3932"/>
      <c r="K60" s="3932"/>
      <c r="L60" s="3932"/>
      <c r="M60"/>
      <c r="N60"/>
    </row>
    <row r="61" spans="1:17" ht="15.75">
      <c r="A61" s="736"/>
      <c r="C61"/>
      <c r="D61" s="17"/>
      <c r="E61" s="17"/>
      <c r="F61" s="17"/>
      <c r="H61" s="17"/>
      <c r="I61"/>
      <c r="J61"/>
      <c r="K61" s="17"/>
      <c r="L61" s="17"/>
      <c r="M61"/>
      <c r="N61"/>
    </row>
    <row r="62" spans="1:17" ht="15.75">
      <c r="A62" s="4095" t="s">
        <v>61</v>
      </c>
      <c r="B62" s="4095"/>
      <c r="C62" s="4095"/>
      <c r="D62" s="20"/>
      <c r="E62" s="17"/>
      <c r="F62" s="17"/>
      <c r="H62" s="17"/>
      <c r="I62" s="4095"/>
      <c r="J62" s="4095"/>
      <c r="K62" s="4095"/>
      <c r="L62" s="4095"/>
      <c r="M62"/>
      <c r="N62"/>
    </row>
    <row r="63" spans="1:17" ht="15.75">
      <c r="A63" s="4095" t="s">
        <v>1302</v>
      </c>
      <c r="B63" s="4095"/>
      <c r="C63" s="4095"/>
      <c r="D63" s="4095"/>
      <c r="E63" s="17"/>
      <c r="F63" s="17"/>
      <c r="H63" s="17"/>
      <c r="I63" s="4095" t="s">
        <v>1269</v>
      </c>
      <c r="J63" s="4095"/>
      <c r="K63" s="4095"/>
      <c r="L63" s="4095"/>
      <c r="M63"/>
      <c r="N63"/>
    </row>
    <row r="64" spans="1:17" ht="15.75">
      <c r="A64" s="4095" t="s">
        <v>1303</v>
      </c>
      <c r="B64" s="4095"/>
      <c r="C64" s="4095"/>
      <c r="D64" s="17"/>
      <c r="E64" s="17"/>
      <c r="F64" s="17"/>
      <c r="H64" s="17"/>
      <c r="I64" s="4095" t="s">
        <v>1271</v>
      </c>
      <c r="J64" s="4095"/>
      <c r="K64" s="4095"/>
      <c r="L64" s="4095"/>
      <c r="M64"/>
      <c r="N64"/>
    </row>
    <row r="65" spans="1:17" ht="15.75">
      <c r="A65" s="95" t="s">
        <v>1272</v>
      </c>
      <c r="C65"/>
      <c r="D65" s="17"/>
      <c r="E65" s="17"/>
      <c r="F65" s="17"/>
      <c r="H65" s="17"/>
      <c r="I65"/>
      <c r="J65"/>
      <c r="K65" s="17"/>
      <c r="L65" s="17"/>
      <c r="M65"/>
      <c r="N65"/>
    </row>
    <row r="66" spans="1:17" ht="15.75">
      <c r="C66"/>
      <c r="D66" s="17"/>
      <c r="E66" s="17"/>
      <c r="F66" s="17"/>
      <c r="H66" s="17"/>
      <c r="I66"/>
      <c r="J66"/>
      <c r="K66" s="17"/>
      <c r="L66" s="2191"/>
      <c r="M66"/>
      <c r="N66"/>
    </row>
    <row r="67" spans="1:17" ht="36" customHeight="1">
      <c r="A67" s="4081" t="s">
        <v>243</v>
      </c>
      <c r="B67" s="4082" t="s">
        <v>1227</v>
      </c>
      <c r="C67" s="4081" t="s">
        <v>5</v>
      </c>
      <c r="D67" s="4081" t="s">
        <v>917</v>
      </c>
      <c r="E67" s="4081"/>
      <c r="F67" s="4081" t="s">
        <v>1274</v>
      </c>
      <c r="G67" s="4081"/>
      <c r="H67" s="4081" t="s">
        <v>1238</v>
      </c>
      <c r="I67" s="4081"/>
      <c r="J67" s="4081" t="s">
        <v>1275</v>
      </c>
      <c r="K67" s="4081"/>
      <c r="L67" s="4082" t="s">
        <v>12</v>
      </c>
      <c r="M67"/>
      <c r="N67"/>
    </row>
    <row r="68" spans="1:17" ht="15.75">
      <c r="A68" s="4081"/>
      <c r="B68" s="4083"/>
      <c r="C68" s="4081"/>
      <c r="D68" s="734" t="s">
        <v>918</v>
      </c>
      <c r="E68" s="734" t="s">
        <v>1276</v>
      </c>
      <c r="F68" s="734" t="s">
        <v>14</v>
      </c>
      <c r="G68" s="734" t="s">
        <v>924</v>
      </c>
      <c r="H68" s="734" t="s">
        <v>14</v>
      </c>
      <c r="I68" s="734" t="s">
        <v>924</v>
      </c>
      <c r="J68" s="734" t="s">
        <v>14</v>
      </c>
      <c r="K68" s="734" t="s">
        <v>924</v>
      </c>
      <c r="L68" s="4083"/>
      <c r="M68"/>
      <c r="N68"/>
    </row>
    <row r="69" spans="1:17" ht="15.75">
      <c r="A69" s="734">
        <v>1</v>
      </c>
      <c r="B69" s="798">
        <v>2</v>
      </c>
      <c r="C69" s="734">
        <v>3</v>
      </c>
      <c r="D69" s="799">
        <v>4</v>
      </c>
      <c r="E69" s="799">
        <v>5</v>
      </c>
      <c r="F69" s="799">
        <v>6</v>
      </c>
      <c r="G69" s="734">
        <v>7</v>
      </c>
      <c r="H69" s="799">
        <v>8</v>
      </c>
      <c r="I69" s="799">
        <v>9</v>
      </c>
      <c r="J69" s="799">
        <v>10</v>
      </c>
      <c r="K69" s="799">
        <v>11</v>
      </c>
      <c r="L69" s="799">
        <v>12</v>
      </c>
      <c r="M69"/>
      <c r="N69"/>
    </row>
    <row r="70" spans="1:17" ht="15.75">
      <c r="A70" s="1">
        <v>1</v>
      </c>
      <c r="B70" s="800" t="s">
        <v>1224</v>
      </c>
      <c r="C70" s="1" t="s">
        <v>17</v>
      </c>
      <c r="D70" s="801">
        <v>4.7</v>
      </c>
      <c r="E70" s="2193">
        <v>1588390.58</v>
      </c>
      <c r="F70" s="801">
        <v>4.7</v>
      </c>
      <c r="G70" s="425">
        <v>1433216.78</v>
      </c>
      <c r="H70" s="801"/>
      <c r="I70" s="425"/>
      <c r="J70" s="425">
        <v>4.7</v>
      </c>
      <c r="K70" s="425">
        <v>1433216.78</v>
      </c>
      <c r="L70" s="4084" t="s">
        <v>21</v>
      </c>
      <c r="M70"/>
      <c r="N70"/>
      <c r="O70" s="796"/>
      <c r="P70" s="802"/>
      <c r="Q70" s="796"/>
    </row>
    <row r="71" spans="1:17" ht="31.5">
      <c r="A71" s="1">
        <v>2</v>
      </c>
      <c r="B71" s="800" t="s">
        <v>1280</v>
      </c>
      <c r="C71" s="1" t="s">
        <v>17</v>
      </c>
      <c r="D71" s="801">
        <v>4.7</v>
      </c>
      <c r="E71" s="2193">
        <v>123375</v>
      </c>
      <c r="F71" s="801">
        <v>4.7</v>
      </c>
      <c r="G71" s="425">
        <v>123375</v>
      </c>
      <c r="H71" s="801"/>
      <c r="I71" s="425"/>
      <c r="J71" s="425">
        <v>4.7</v>
      </c>
      <c r="K71" s="425">
        <v>123375</v>
      </c>
      <c r="L71" s="4085"/>
      <c r="M71"/>
      <c r="N71"/>
      <c r="O71" s="796"/>
      <c r="P71" s="802"/>
      <c r="Q71" s="796"/>
    </row>
    <row r="72" spans="1:17" ht="15.75">
      <c r="A72" s="1">
        <v>3</v>
      </c>
      <c r="B72" s="803" t="s">
        <v>1281</v>
      </c>
      <c r="C72" s="1" t="s">
        <v>17</v>
      </c>
      <c r="D72" s="801">
        <v>3.78</v>
      </c>
      <c r="E72" s="2193">
        <v>6274422</v>
      </c>
      <c r="F72" s="801">
        <v>3.78</v>
      </c>
      <c r="G72" s="425">
        <v>7472934.4500000002</v>
      </c>
      <c r="H72" s="801"/>
      <c r="I72" s="425"/>
      <c r="J72" s="425">
        <v>3.78</v>
      </c>
      <c r="K72" s="425">
        <v>7472934.4500000002</v>
      </c>
      <c r="L72" s="4085"/>
      <c r="M72"/>
      <c r="N72"/>
      <c r="O72" s="796"/>
      <c r="Q72" s="796"/>
    </row>
    <row r="73" spans="1:17" ht="15.75">
      <c r="A73" s="1">
        <v>10</v>
      </c>
      <c r="B73" s="803" t="s">
        <v>1282</v>
      </c>
      <c r="C73" s="1" t="s">
        <v>17</v>
      </c>
      <c r="D73" s="801">
        <v>4.7</v>
      </c>
      <c r="E73" s="2193">
        <v>24350700</v>
      </c>
      <c r="F73" s="801">
        <v>4.7</v>
      </c>
      <c r="G73" s="425">
        <v>8909378</v>
      </c>
      <c r="H73" s="801"/>
      <c r="I73" s="425"/>
      <c r="J73" s="425">
        <v>4.7</v>
      </c>
      <c r="K73" s="425">
        <v>8909378</v>
      </c>
      <c r="L73" s="4085"/>
      <c r="M73"/>
      <c r="N73"/>
      <c r="O73" s="796"/>
      <c r="Q73" s="796"/>
    </row>
    <row r="74" spans="1:17" ht="15.75">
      <c r="A74" s="1">
        <v>16</v>
      </c>
      <c r="B74" s="803" t="s">
        <v>1299</v>
      </c>
      <c r="C74" s="1" t="s">
        <v>162</v>
      </c>
      <c r="D74" s="804">
        <v>900</v>
      </c>
      <c r="E74" s="2193">
        <v>580551.25</v>
      </c>
      <c r="F74" s="425">
        <v>900</v>
      </c>
      <c r="G74" s="425"/>
      <c r="H74" s="801"/>
      <c r="I74" s="425"/>
      <c r="J74" s="425">
        <v>900</v>
      </c>
      <c r="K74" s="425"/>
      <c r="L74" s="735"/>
      <c r="M74"/>
      <c r="N74"/>
      <c r="O74" s="796"/>
      <c r="Q74" s="796"/>
    </row>
    <row r="75" spans="1:17" ht="15.75">
      <c r="A75" s="833"/>
      <c r="B75" s="803" t="s">
        <v>1283</v>
      </c>
      <c r="C75" s="1"/>
      <c r="D75" s="804"/>
      <c r="E75" s="2193">
        <v>1645871.94</v>
      </c>
      <c r="F75" s="425"/>
      <c r="G75" s="425"/>
      <c r="H75" s="425"/>
      <c r="I75" s="425"/>
      <c r="J75" s="425"/>
      <c r="K75" s="425"/>
      <c r="L75" s="735"/>
      <c r="M75"/>
      <c r="N75"/>
      <c r="O75" s="796"/>
      <c r="Q75" s="796"/>
    </row>
    <row r="76" spans="1:17" ht="15.75">
      <c r="A76" s="833"/>
      <c r="B76" s="805" t="s">
        <v>1284</v>
      </c>
      <c r="C76" s="1"/>
      <c r="D76" s="804"/>
      <c r="E76" s="2200">
        <v>34563310.769999996</v>
      </c>
      <c r="F76" s="2194"/>
      <c r="G76" s="2194">
        <v>17938904.23</v>
      </c>
      <c r="H76" s="2194"/>
      <c r="I76" s="806"/>
      <c r="J76" s="806"/>
      <c r="K76" s="2203">
        <v>17938904.23</v>
      </c>
      <c r="L76" s="2192"/>
      <c r="M76" s="15"/>
      <c r="N76"/>
      <c r="O76" s="796"/>
      <c r="Q76" s="796"/>
    </row>
    <row r="77" spans="1:17" ht="15.75">
      <c r="A77" s="1"/>
      <c r="B77" s="803" t="s">
        <v>40</v>
      </c>
      <c r="C77" s="1"/>
      <c r="D77" s="804"/>
      <c r="E77" s="2200"/>
      <c r="F77" s="2194"/>
      <c r="G77" s="2194"/>
      <c r="H77" s="2194"/>
      <c r="I77" s="806"/>
      <c r="J77" s="806"/>
      <c r="K77" s="2203"/>
      <c r="L77" s="2192"/>
      <c r="M77" s="15"/>
      <c r="N77"/>
      <c r="O77" s="796"/>
      <c r="Q77" s="796"/>
    </row>
    <row r="78" spans="1:17" ht="15.75">
      <c r="A78" s="422"/>
      <c r="B78" s="803" t="s">
        <v>1376</v>
      </c>
      <c r="C78" s="818"/>
      <c r="D78" s="819"/>
      <c r="E78" s="820"/>
      <c r="F78" s="820"/>
      <c r="G78" s="2198"/>
      <c r="H78" s="820"/>
      <c r="I78" s="821"/>
      <c r="J78" s="820"/>
      <c r="K78" s="821"/>
      <c r="L78" s="820"/>
      <c r="M78"/>
      <c r="N78"/>
    </row>
    <row r="79" spans="1:17" ht="15.75">
      <c r="A79" s="7"/>
      <c r="B79" s="805" t="s">
        <v>1377</v>
      </c>
      <c r="C79" s="9"/>
      <c r="D79" s="936"/>
      <c r="E79" s="936"/>
      <c r="F79" s="936"/>
      <c r="G79" s="7"/>
      <c r="H79" s="936"/>
      <c r="I79" s="9"/>
      <c r="J79" s="9"/>
      <c r="K79" s="936"/>
      <c r="L79" s="936"/>
      <c r="M79"/>
      <c r="N79"/>
    </row>
    <row r="80" spans="1:17" ht="15.75">
      <c r="B80" s="4078" t="s">
        <v>1868</v>
      </c>
      <c r="C80" s="4079"/>
      <c r="D80" s="4079"/>
      <c r="E80" s="4079"/>
      <c r="F80" s="17"/>
      <c r="H80" s="17"/>
      <c r="I80"/>
      <c r="J80"/>
      <c r="K80" s="17"/>
      <c r="L80" s="17"/>
      <c r="M80"/>
      <c r="N80"/>
    </row>
    <row r="84" spans="1:17">
      <c r="A84" s="3936" t="s">
        <v>2831</v>
      </c>
      <c r="B84" s="3936"/>
      <c r="C84" s="3936"/>
      <c r="D84" s="3936"/>
      <c r="E84" s="3936"/>
      <c r="F84" s="3936"/>
      <c r="G84" s="3936"/>
      <c r="H84" s="3936"/>
      <c r="I84" s="3936"/>
      <c r="J84" s="3936"/>
      <c r="K84" s="3936"/>
      <c r="L84" s="3936"/>
      <c r="M84"/>
      <c r="N84"/>
    </row>
    <row r="85" spans="1:17" ht="15.75">
      <c r="A85" s="3932" t="s">
        <v>1304</v>
      </c>
      <c r="B85" s="3932"/>
      <c r="C85" s="3932"/>
      <c r="D85" s="3932"/>
      <c r="E85" s="3932"/>
      <c r="F85" s="3932"/>
      <c r="G85" s="3932"/>
      <c r="H85" s="3932"/>
      <c r="I85" s="3932"/>
      <c r="J85" s="3932"/>
      <c r="K85" s="3932"/>
      <c r="L85" s="17"/>
      <c r="M85"/>
      <c r="N85"/>
    </row>
    <row r="86" spans="1:17" ht="15.75">
      <c r="A86" s="736"/>
      <c r="C86"/>
      <c r="D86" s="17"/>
      <c r="E86" s="17"/>
      <c r="F86" s="17"/>
      <c r="H86" s="17"/>
      <c r="I86"/>
      <c r="J86"/>
      <c r="K86" s="17"/>
      <c r="L86" s="17"/>
      <c r="M86"/>
      <c r="N86"/>
    </row>
    <row r="87" spans="1:17" ht="15.75">
      <c r="A87" s="4095" t="s">
        <v>61</v>
      </c>
      <c r="B87" s="4095"/>
      <c r="C87" s="4095"/>
      <c r="D87" s="20"/>
      <c r="E87" s="17"/>
      <c r="F87" s="17"/>
      <c r="H87" s="17"/>
      <c r="I87" s="4095"/>
      <c r="J87" s="4095"/>
      <c r="K87" s="4095"/>
      <c r="L87" s="4095"/>
      <c r="M87"/>
      <c r="N87"/>
    </row>
    <row r="88" spans="1:17" ht="15.75">
      <c r="A88" s="4095" t="s">
        <v>1286</v>
      </c>
      <c r="B88" s="4095"/>
      <c r="C88" s="4095"/>
      <c r="D88" s="4095"/>
      <c r="E88" s="17"/>
      <c r="F88" s="17"/>
      <c r="H88" s="17"/>
      <c r="I88" s="4095" t="s">
        <v>1269</v>
      </c>
      <c r="J88" s="4095"/>
      <c r="K88" s="4095"/>
      <c r="L88" s="4095"/>
      <c r="M88"/>
      <c r="N88"/>
    </row>
    <row r="89" spans="1:17" ht="15.75">
      <c r="A89" s="4095" t="s">
        <v>1305</v>
      </c>
      <c r="B89" s="4095"/>
      <c r="C89" s="4095"/>
      <c r="D89" s="17"/>
      <c r="E89" s="17"/>
      <c r="F89" s="17"/>
      <c r="H89" s="17"/>
      <c r="I89" s="4095">
        <v>8</v>
      </c>
      <c r="J89" s="4095"/>
      <c r="K89" s="4095"/>
      <c r="L89" s="4095"/>
      <c r="M89"/>
      <c r="N89"/>
    </row>
    <row r="90" spans="1:17" ht="15.75">
      <c r="A90" s="95" t="s">
        <v>1306</v>
      </c>
      <c r="C90"/>
      <c r="D90" s="17"/>
      <c r="E90" s="17"/>
      <c r="F90" s="17"/>
      <c r="H90" s="17"/>
      <c r="I90"/>
      <c r="J90"/>
      <c r="K90" s="17"/>
      <c r="L90" s="17"/>
      <c r="M90"/>
      <c r="N90"/>
    </row>
    <row r="91" spans="1:17" ht="15.75">
      <c r="C91"/>
      <c r="D91" s="17"/>
      <c r="E91" s="17"/>
      <c r="F91" s="17"/>
      <c r="H91" s="17"/>
      <c r="I91"/>
      <c r="J91"/>
      <c r="K91" s="17"/>
      <c r="L91" s="2191"/>
      <c r="M91"/>
      <c r="N91"/>
    </row>
    <row r="92" spans="1:17" ht="33" customHeight="1">
      <c r="A92" s="4081" t="s">
        <v>243</v>
      </c>
      <c r="B92" s="4082" t="s">
        <v>1227</v>
      </c>
      <c r="C92" s="4081" t="s">
        <v>5</v>
      </c>
      <c r="D92" s="4081" t="s">
        <v>917</v>
      </c>
      <c r="E92" s="4081"/>
      <c r="F92" s="4081" t="s">
        <v>1274</v>
      </c>
      <c r="G92" s="4081"/>
      <c r="H92" s="4081" t="s">
        <v>1238</v>
      </c>
      <c r="I92" s="4081"/>
      <c r="J92" s="4081" t="s">
        <v>1275</v>
      </c>
      <c r="K92" s="4081"/>
      <c r="L92" s="4082" t="s">
        <v>12</v>
      </c>
      <c r="M92"/>
      <c r="N92"/>
    </row>
    <row r="93" spans="1:17" ht="15.75">
      <c r="A93" s="4081"/>
      <c r="B93" s="4083"/>
      <c r="C93" s="4081"/>
      <c r="D93" s="734" t="s">
        <v>918</v>
      </c>
      <c r="E93" s="734" t="s">
        <v>1276</v>
      </c>
      <c r="F93" s="734" t="s">
        <v>14</v>
      </c>
      <c r="G93" s="734" t="s">
        <v>924</v>
      </c>
      <c r="H93" s="734" t="s">
        <v>14</v>
      </c>
      <c r="I93" s="734" t="s">
        <v>924</v>
      </c>
      <c r="J93" s="734" t="s">
        <v>14</v>
      </c>
      <c r="K93" s="734" t="s">
        <v>924</v>
      </c>
      <c r="L93" s="4083"/>
      <c r="M93"/>
      <c r="N93"/>
    </row>
    <row r="94" spans="1:17" ht="15.75">
      <c r="A94" s="734">
        <v>1</v>
      </c>
      <c r="B94" s="798">
        <v>2</v>
      </c>
      <c r="C94" s="734">
        <v>3</v>
      </c>
      <c r="D94" s="799">
        <v>4</v>
      </c>
      <c r="E94" s="799">
        <v>5</v>
      </c>
      <c r="F94" s="799">
        <v>6</v>
      </c>
      <c r="G94" s="734">
        <v>7</v>
      </c>
      <c r="H94" s="799">
        <v>8</v>
      </c>
      <c r="I94" s="799">
        <v>9</v>
      </c>
      <c r="J94" s="799">
        <v>10</v>
      </c>
      <c r="K94" s="799">
        <v>11</v>
      </c>
      <c r="L94" s="799">
        <v>12</v>
      </c>
      <c r="M94"/>
      <c r="N94"/>
    </row>
    <row r="95" spans="1:17" ht="15.75">
      <c r="A95" s="1">
        <v>1</v>
      </c>
      <c r="B95" s="800" t="s">
        <v>153</v>
      </c>
      <c r="C95" s="1" t="s">
        <v>17</v>
      </c>
      <c r="D95" s="801">
        <v>6</v>
      </c>
      <c r="E95" s="2193">
        <v>52027848.880000003</v>
      </c>
      <c r="F95" s="801">
        <v>6</v>
      </c>
      <c r="G95" s="425">
        <v>499.17</v>
      </c>
      <c r="H95" s="801"/>
      <c r="I95" s="815"/>
      <c r="J95" s="425">
        <v>6</v>
      </c>
      <c r="K95" s="425">
        <v>499.17</v>
      </c>
      <c r="L95" s="4084" t="s">
        <v>21</v>
      </c>
      <c r="M95"/>
      <c r="N95"/>
      <c r="O95" s="796"/>
      <c r="P95" s="802"/>
      <c r="Q95" s="796"/>
    </row>
    <row r="96" spans="1:17" ht="31.5">
      <c r="A96" s="1"/>
      <c r="B96" s="800" t="s">
        <v>1280</v>
      </c>
      <c r="C96" s="1" t="s">
        <v>17</v>
      </c>
      <c r="D96" s="801">
        <v>6</v>
      </c>
      <c r="E96" s="2193">
        <v>805500</v>
      </c>
      <c r="F96" s="801">
        <v>5.5</v>
      </c>
      <c r="G96" s="425">
        <v>5.95</v>
      </c>
      <c r="H96" s="801"/>
      <c r="I96" s="425"/>
      <c r="J96" s="425">
        <v>5.5</v>
      </c>
      <c r="K96" s="425">
        <v>5.95</v>
      </c>
      <c r="L96" s="4085"/>
      <c r="M96"/>
      <c r="N96"/>
      <c r="O96" s="796"/>
      <c r="P96" s="802"/>
      <c r="Q96" s="796"/>
    </row>
    <row r="97" spans="1:17" ht="15.75">
      <c r="A97" s="1"/>
      <c r="B97" s="800" t="s">
        <v>1307</v>
      </c>
      <c r="C97" s="1" t="s">
        <v>17</v>
      </c>
      <c r="D97" s="801">
        <v>4</v>
      </c>
      <c r="E97" s="2193">
        <v>3420000</v>
      </c>
      <c r="F97" s="801">
        <v>4</v>
      </c>
      <c r="G97" s="425">
        <v>25.82</v>
      </c>
      <c r="H97" s="801"/>
      <c r="I97" s="425"/>
      <c r="J97" s="425">
        <v>4</v>
      </c>
      <c r="K97" s="425">
        <v>25.82</v>
      </c>
      <c r="L97" s="4085"/>
      <c r="M97"/>
      <c r="N97"/>
      <c r="O97" s="796"/>
      <c r="P97" s="802"/>
      <c r="Q97" s="796"/>
    </row>
    <row r="98" spans="1:17" ht="15.75">
      <c r="A98" s="1">
        <v>2</v>
      </c>
      <c r="B98" s="803" t="s">
        <v>1281</v>
      </c>
      <c r="C98" s="1" t="s">
        <v>17</v>
      </c>
      <c r="D98" s="801">
        <v>6</v>
      </c>
      <c r="E98" s="2193">
        <v>14231250</v>
      </c>
      <c r="F98" s="801">
        <v>3</v>
      </c>
      <c r="G98" s="425">
        <v>72.150000000000006</v>
      </c>
      <c r="H98" s="801"/>
      <c r="I98" s="425"/>
      <c r="J98" s="425">
        <v>3</v>
      </c>
      <c r="K98" s="425">
        <v>72.150000000000006</v>
      </c>
      <c r="L98" s="4085"/>
      <c r="M98"/>
      <c r="N98"/>
      <c r="O98" s="796"/>
      <c r="Q98" s="796"/>
    </row>
    <row r="99" spans="1:17" ht="15.75">
      <c r="A99" s="1">
        <v>4</v>
      </c>
      <c r="B99" s="803" t="s">
        <v>1308</v>
      </c>
      <c r="C99" s="1" t="s">
        <v>17</v>
      </c>
      <c r="D99" s="801">
        <v>6</v>
      </c>
      <c r="E99" s="2193">
        <v>7290000</v>
      </c>
      <c r="F99" s="801">
        <v>3</v>
      </c>
      <c r="G99" s="811">
        <v>36.93</v>
      </c>
      <c r="H99" s="801"/>
      <c r="I99" s="811"/>
      <c r="J99" s="425">
        <v>3</v>
      </c>
      <c r="K99" s="425">
        <v>36.93</v>
      </c>
      <c r="L99" s="4085"/>
      <c r="M99"/>
      <c r="N99"/>
      <c r="O99" s="796"/>
      <c r="Q99" s="796"/>
    </row>
    <row r="100" spans="1:17" ht="15.75">
      <c r="A100" s="1">
        <v>5</v>
      </c>
      <c r="B100" s="803" t="s">
        <v>1289</v>
      </c>
      <c r="C100" s="1" t="s">
        <v>17</v>
      </c>
      <c r="D100" s="801">
        <v>6</v>
      </c>
      <c r="E100" s="2193">
        <v>7290000</v>
      </c>
      <c r="F100" s="801">
        <v>3</v>
      </c>
      <c r="G100" s="1">
        <v>36.93</v>
      </c>
      <c r="H100" s="801"/>
      <c r="I100" s="425"/>
      <c r="J100" s="425">
        <v>3</v>
      </c>
      <c r="K100" s="425">
        <v>36.93</v>
      </c>
      <c r="L100" s="4085"/>
      <c r="M100"/>
      <c r="N100"/>
      <c r="O100" s="796"/>
      <c r="Q100" s="796"/>
    </row>
    <row r="101" spans="1:17" ht="15.75">
      <c r="A101" s="1">
        <v>6</v>
      </c>
      <c r="B101" s="803" t="s">
        <v>1291</v>
      </c>
      <c r="C101" s="1" t="s">
        <v>17</v>
      </c>
      <c r="D101" s="801">
        <v>6</v>
      </c>
      <c r="E101" s="2193">
        <v>2160000</v>
      </c>
      <c r="F101" s="801"/>
      <c r="G101" s="1"/>
      <c r="H101" s="801"/>
      <c r="I101" s="425"/>
      <c r="J101" s="425"/>
      <c r="K101" s="425"/>
      <c r="L101" s="4085"/>
      <c r="M101"/>
      <c r="N101"/>
      <c r="O101" s="796"/>
      <c r="Q101" s="796"/>
    </row>
    <row r="102" spans="1:17" ht="15.75">
      <c r="A102" s="1">
        <v>7</v>
      </c>
      <c r="B102" s="803" t="s">
        <v>1292</v>
      </c>
      <c r="C102" s="1" t="s">
        <v>17</v>
      </c>
      <c r="D102" s="801">
        <v>6</v>
      </c>
      <c r="E102" s="2193">
        <v>1170000</v>
      </c>
      <c r="F102" s="801"/>
      <c r="G102" s="425"/>
      <c r="H102" s="801"/>
      <c r="I102" s="425"/>
      <c r="J102" s="425"/>
      <c r="K102" s="425"/>
      <c r="L102" s="4085"/>
      <c r="M102"/>
      <c r="N102"/>
      <c r="O102" s="796"/>
      <c r="Q102" s="796"/>
    </row>
    <row r="103" spans="1:17" ht="15.75">
      <c r="A103" s="1">
        <v>8</v>
      </c>
      <c r="B103" s="803" t="s">
        <v>1293</v>
      </c>
      <c r="C103" s="1" t="s">
        <v>17</v>
      </c>
      <c r="D103" s="801">
        <v>6</v>
      </c>
      <c r="E103" s="2193">
        <v>6120000</v>
      </c>
      <c r="F103" s="801"/>
      <c r="G103" s="1"/>
      <c r="H103" s="801"/>
      <c r="I103" s="425"/>
      <c r="J103" s="425"/>
      <c r="K103" s="425"/>
      <c r="L103" s="4085"/>
      <c r="M103"/>
      <c r="N103"/>
      <c r="O103" s="796"/>
      <c r="Q103" s="796"/>
    </row>
    <row r="104" spans="1:17" ht="15.75">
      <c r="A104" s="1"/>
      <c r="B104" s="803" t="s">
        <v>1294</v>
      </c>
      <c r="C104" s="1" t="s">
        <v>17</v>
      </c>
      <c r="D104" s="801">
        <v>6</v>
      </c>
      <c r="E104" s="2193">
        <v>1980000</v>
      </c>
      <c r="F104" s="801"/>
      <c r="G104" s="1"/>
      <c r="H104" s="801"/>
      <c r="I104" s="425"/>
      <c r="J104" s="425"/>
      <c r="K104" s="425"/>
      <c r="L104" s="4085"/>
      <c r="M104"/>
      <c r="N104"/>
      <c r="O104" s="796"/>
      <c r="Q104" s="796"/>
    </row>
    <row r="105" spans="1:17" ht="15.75">
      <c r="A105" s="1">
        <v>9</v>
      </c>
      <c r="B105" s="803" t="s">
        <v>1309</v>
      </c>
      <c r="C105" s="1" t="s">
        <v>17</v>
      </c>
      <c r="D105" s="801">
        <v>6</v>
      </c>
      <c r="E105" s="2193">
        <v>1890000</v>
      </c>
      <c r="F105" s="801"/>
      <c r="G105" s="1"/>
      <c r="H105" s="801"/>
      <c r="I105" s="425"/>
      <c r="J105" s="425"/>
      <c r="K105" s="425"/>
      <c r="L105" s="4085"/>
      <c r="M105"/>
      <c r="N105"/>
      <c r="O105" s="796"/>
      <c r="Q105" s="796"/>
    </row>
    <row r="106" spans="1:17" ht="15.75">
      <c r="A106" s="1"/>
      <c r="B106" s="803" t="s">
        <v>1295</v>
      </c>
      <c r="C106" s="1" t="s">
        <v>17</v>
      </c>
      <c r="D106" s="801">
        <v>6</v>
      </c>
      <c r="E106" s="2193">
        <v>900000</v>
      </c>
      <c r="F106" s="801">
        <v>2</v>
      </c>
      <c r="G106" s="1"/>
      <c r="H106" s="801"/>
      <c r="I106" s="425"/>
      <c r="J106" s="425">
        <v>2</v>
      </c>
      <c r="K106" s="425"/>
      <c r="L106" s="4085"/>
      <c r="M106"/>
      <c r="N106"/>
      <c r="O106" s="796"/>
      <c r="Q106" s="796"/>
    </row>
    <row r="107" spans="1:17" ht="15.75">
      <c r="A107" s="1">
        <v>10</v>
      </c>
      <c r="B107" s="803" t="s">
        <v>1296</v>
      </c>
      <c r="C107" s="1" t="s">
        <v>160</v>
      </c>
      <c r="D107" s="425">
        <v>1605</v>
      </c>
      <c r="E107" s="2193">
        <v>30932668.799999997</v>
      </c>
      <c r="F107" s="801">
        <v>239</v>
      </c>
      <c r="G107" s="425"/>
      <c r="H107" s="425"/>
      <c r="I107" s="425"/>
      <c r="J107" s="425">
        <v>239</v>
      </c>
      <c r="K107" s="425"/>
      <c r="L107" s="4085"/>
      <c r="M107"/>
      <c r="N107" s="813"/>
      <c r="O107" s="796"/>
      <c r="Q107" s="796"/>
    </row>
    <row r="108" spans="1:17" ht="15.75">
      <c r="A108" s="1">
        <v>12</v>
      </c>
      <c r="B108" s="803" t="s">
        <v>1297</v>
      </c>
      <c r="C108" s="1" t="s">
        <v>160</v>
      </c>
      <c r="D108" s="425">
        <v>4666.8500000000004</v>
      </c>
      <c r="E108" s="2193">
        <v>11891072.699999999</v>
      </c>
      <c r="F108" s="801"/>
      <c r="G108" s="425"/>
      <c r="H108" s="801"/>
      <c r="I108" s="812"/>
      <c r="J108" s="425"/>
      <c r="K108" s="425"/>
      <c r="L108" s="4085"/>
      <c r="M108"/>
      <c r="N108" s="813"/>
      <c r="O108" s="796"/>
      <c r="Q108" s="796"/>
    </row>
    <row r="109" spans="1:17" ht="15.75">
      <c r="A109" s="1">
        <v>13</v>
      </c>
      <c r="B109" s="803" t="s">
        <v>1310</v>
      </c>
      <c r="C109" s="1" t="s">
        <v>162</v>
      </c>
      <c r="D109" s="804">
        <v>12</v>
      </c>
      <c r="E109" s="2193">
        <v>5699963.2499999991</v>
      </c>
      <c r="F109" s="801">
        <v>2</v>
      </c>
      <c r="G109" s="425"/>
      <c r="H109" s="801"/>
      <c r="I109" s="425"/>
      <c r="J109" s="425">
        <v>2</v>
      </c>
      <c r="K109" s="425"/>
      <c r="L109" s="4085"/>
      <c r="M109"/>
      <c r="N109"/>
      <c r="O109" s="796"/>
      <c r="Q109" s="796"/>
    </row>
    <row r="110" spans="1:17" ht="63">
      <c r="A110" s="833"/>
      <c r="C110" s="805" t="s">
        <v>1283</v>
      </c>
      <c r="D110" s="804"/>
      <c r="E110" s="2200">
        <v>7390415.2000000002</v>
      </c>
      <c r="F110" s="2194"/>
      <c r="G110" s="2194"/>
      <c r="H110" s="2194"/>
      <c r="I110" s="806"/>
      <c r="J110" s="806"/>
      <c r="K110" s="2205"/>
      <c r="L110" s="2192"/>
      <c r="M110" s="15"/>
      <c r="N110"/>
      <c r="O110" s="796"/>
      <c r="Q110" s="796"/>
    </row>
    <row r="111" spans="1:17" ht="15.75">
      <c r="A111" s="3947" t="s">
        <v>1378</v>
      </c>
      <c r="B111" s="3947"/>
      <c r="C111" s="818"/>
      <c r="D111" s="819"/>
      <c r="E111" s="821">
        <v>155198718.83000001</v>
      </c>
      <c r="F111" s="820"/>
      <c r="G111" s="2198">
        <v>676.95</v>
      </c>
      <c r="H111" s="820"/>
      <c r="I111" s="821"/>
      <c r="J111" s="820"/>
      <c r="K111" s="821">
        <v>676.95</v>
      </c>
      <c r="L111" s="820"/>
      <c r="M111"/>
      <c r="N111"/>
    </row>
    <row r="112" spans="1:17" ht="15.75">
      <c r="A112" s="422"/>
      <c r="B112" s="803" t="s">
        <v>1375</v>
      </c>
      <c r="C112" s="818"/>
      <c r="D112" s="819"/>
      <c r="E112" s="821"/>
      <c r="F112" s="820">
        <v>1.21</v>
      </c>
      <c r="G112" s="2198">
        <v>6.2</v>
      </c>
      <c r="H112" s="820"/>
      <c r="I112" s="821"/>
      <c r="J112" s="820"/>
      <c r="K112" s="821">
        <v>6.2</v>
      </c>
      <c r="L112" s="820"/>
      <c r="M112"/>
      <c r="N112"/>
    </row>
    <row r="113" spans="1:14" ht="15.75">
      <c r="A113" s="422"/>
      <c r="B113" s="803" t="s">
        <v>1376</v>
      </c>
      <c r="C113" s="818"/>
      <c r="D113" s="819"/>
      <c r="E113" s="821"/>
      <c r="F113" s="820"/>
      <c r="G113" s="2198"/>
      <c r="H113" s="820"/>
      <c r="I113" s="821"/>
      <c r="J113" s="820"/>
      <c r="K113" s="821"/>
      <c r="L113" s="820"/>
    </row>
    <row r="114" spans="1:14" ht="15.75">
      <c r="A114" s="422"/>
      <c r="B114" s="805" t="s">
        <v>1377</v>
      </c>
      <c r="C114" s="818"/>
      <c r="D114" s="819"/>
      <c r="E114" s="821"/>
      <c r="F114" s="820"/>
      <c r="G114" s="2198"/>
      <c r="H114" s="820"/>
      <c r="I114" s="821"/>
      <c r="J114" s="820"/>
      <c r="K114" s="821"/>
      <c r="L114" s="820"/>
    </row>
    <row r="115" spans="1:14" ht="15.75">
      <c r="A115" s="733"/>
      <c r="B115" s="4080" t="s">
        <v>2326</v>
      </c>
      <c r="C115" s="4080"/>
      <c r="D115" s="4080"/>
      <c r="E115" s="4080"/>
      <c r="F115" s="4080"/>
      <c r="G115" s="2196"/>
      <c r="H115" s="807"/>
      <c r="I115" s="808"/>
      <c r="J115" s="807"/>
      <c r="K115" s="808"/>
      <c r="L115" s="807"/>
    </row>
    <row r="118" spans="1:14" ht="20.25">
      <c r="A118" s="4037" t="s">
        <v>2832</v>
      </c>
      <c r="B118" s="4037"/>
      <c r="C118" s="4037"/>
      <c r="D118" s="4037"/>
      <c r="E118" s="4037"/>
      <c r="F118" s="4037"/>
      <c r="G118" s="4037"/>
      <c r="H118" s="4037"/>
      <c r="I118" s="4037"/>
      <c r="J118" s="4037"/>
      <c r="K118" s="4037"/>
      <c r="L118" s="4037"/>
      <c r="M118" s="4037"/>
      <c r="N118" s="4037"/>
    </row>
    <row r="119" spans="1:14" ht="18.75">
      <c r="B119" s="4076" t="s">
        <v>1090</v>
      </c>
      <c r="C119" s="4076"/>
      <c r="D119" s="4076"/>
      <c r="E119" s="4076"/>
      <c r="F119" s="2164"/>
      <c r="G119" s="2164"/>
      <c r="H119" s="2164"/>
      <c r="I119" s="824"/>
      <c r="J119" s="824"/>
      <c r="K119" s="2164"/>
      <c r="L119" s="2164"/>
      <c r="M119" s="824"/>
      <c r="N119" s="824"/>
    </row>
    <row r="120" spans="1:14">
      <c r="C120"/>
      <c r="D120" s="17"/>
      <c r="E120" s="17"/>
      <c r="F120" s="17"/>
      <c r="G120" s="4077"/>
      <c r="H120" s="4077"/>
      <c r="I120" s="4077"/>
      <c r="J120" s="4077"/>
      <c r="K120" s="4077"/>
      <c r="L120" s="4077"/>
      <c r="M120" s="4077"/>
      <c r="N120" s="4077"/>
    </row>
    <row r="121" spans="1:14" ht="39" customHeight="1">
      <c r="A121" s="4090" t="s">
        <v>224</v>
      </c>
      <c r="B121" s="786" t="s">
        <v>225</v>
      </c>
      <c r="C121" s="4089" t="s">
        <v>5</v>
      </c>
      <c r="D121" s="4091" t="s">
        <v>226</v>
      </c>
      <c r="E121" s="4093" t="s">
        <v>227</v>
      </c>
      <c r="F121" s="4094" t="s">
        <v>113</v>
      </c>
      <c r="G121" s="4089" t="s">
        <v>186</v>
      </c>
      <c r="H121" s="4089"/>
      <c r="I121" s="4089" t="s">
        <v>228</v>
      </c>
      <c r="J121" s="4089"/>
      <c r="K121" s="4089" t="s">
        <v>11</v>
      </c>
      <c r="L121" s="4089"/>
      <c r="M121" s="4089" t="s">
        <v>12</v>
      </c>
      <c r="N121" s="4089" t="s">
        <v>229</v>
      </c>
    </row>
    <row r="122" spans="1:14">
      <c r="A122" s="4090"/>
      <c r="B122" s="788" t="s">
        <v>230</v>
      </c>
      <c r="C122" s="4089"/>
      <c r="D122" s="4092"/>
      <c r="E122" s="4093"/>
      <c r="F122" s="4094"/>
      <c r="G122" s="787" t="s">
        <v>28</v>
      </c>
      <c r="H122" s="789" t="s">
        <v>15</v>
      </c>
      <c r="I122" s="787" t="s">
        <v>28</v>
      </c>
      <c r="J122" s="787" t="s">
        <v>15</v>
      </c>
      <c r="K122" s="787" t="s">
        <v>28</v>
      </c>
      <c r="L122" s="790" t="s">
        <v>15</v>
      </c>
      <c r="M122" s="4089"/>
      <c r="N122" s="4089"/>
    </row>
    <row r="123" spans="1:14">
      <c r="A123" s="792">
        <v>1</v>
      </c>
      <c r="B123" s="792">
        <v>2</v>
      </c>
      <c r="C123" s="792">
        <v>3</v>
      </c>
      <c r="D123" s="793" t="s">
        <v>231</v>
      </c>
      <c r="E123" s="792" t="s">
        <v>232</v>
      </c>
      <c r="F123" s="792" t="s">
        <v>233</v>
      </c>
      <c r="G123" s="792" t="s">
        <v>234</v>
      </c>
      <c r="H123" s="794" t="s">
        <v>235</v>
      </c>
      <c r="I123" s="792" t="s">
        <v>236</v>
      </c>
      <c r="J123" s="792" t="s">
        <v>237</v>
      </c>
      <c r="K123" s="792" t="s">
        <v>238</v>
      </c>
      <c r="L123" s="795" t="s">
        <v>239</v>
      </c>
      <c r="M123" s="792" t="s">
        <v>240</v>
      </c>
      <c r="N123" s="792" t="s">
        <v>241</v>
      </c>
    </row>
    <row r="124" spans="1:14" ht="15.75">
      <c r="A124" s="7"/>
      <c r="B124" s="4086" t="s">
        <v>137</v>
      </c>
      <c r="C124" s="4087"/>
      <c r="D124" s="4087"/>
      <c r="E124" s="4087"/>
      <c r="F124" s="4087"/>
      <c r="G124" s="4087"/>
      <c r="H124" s="4087"/>
      <c r="I124" s="4087"/>
      <c r="J124" s="4087"/>
      <c r="K124" s="4087"/>
      <c r="L124" s="4087"/>
      <c r="M124" s="4087"/>
      <c r="N124" s="4088"/>
    </row>
    <row r="125" spans="1:14" ht="45">
      <c r="A125" s="7">
        <v>1</v>
      </c>
      <c r="B125" s="23" t="s">
        <v>1091</v>
      </c>
      <c r="C125" s="9"/>
      <c r="D125" s="11">
        <v>715</v>
      </c>
      <c r="E125" s="7" t="s">
        <v>773</v>
      </c>
      <c r="F125" s="7" t="s">
        <v>774</v>
      </c>
      <c r="G125" s="825">
        <v>1</v>
      </c>
      <c r="H125" s="7">
        <v>596.01</v>
      </c>
      <c r="I125" s="826"/>
      <c r="J125" s="108"/>
      <c r="K125" s="825">
        <v>1</v>
      </c>
      <c r="L125" s="7">
        <v>596.01</v>
      </c>
      <c r="M125" s="185" t="s">
        <v>1092</v>
      </c>
      <c r="N125" s="732"/>
    </row>
    <row r="126" spans="1:14" ht="31.5">
      <c r="B126" s="829" t="s">
        <v>1093</v>
      </c>
      <c r="C126" s="830"/>
      <c r="D126" s="830"/>
      <c r="E126" s="830"/>
      <c r="F126" s="830"/>
      <c r="G126" s="2199"/>
      <c r="H126" s="830"/>
      <c r="I126" s="830"/>
      <c r="J126" s="830"/>
      <c r="K126" s="830"/>
      <c r="L126" s="830"/>
      <c r="M126" s="830"/>
      <c r="N126" s="9"/>
    </row>
    <row r="127" spans="1:14" ht="45">
      <c r="A127" s="7">
        <v>1</v>
      </c>
      <c r="B127" s="102" t="s">
        <v>1094</v>
      </c>
      <c r="C127" s="828" t="s">
        <v>17</v>
      </c>
      <c r="D127" s="7">
        <v>11.63</v>
      </c>
      <c r="E127" s="7" t="s">
        <v>1008</v>
      </c>
      <c r="F127" s="7" t="s">
        <v>172</v>
      </c>
      <c r="G127" s="13">
        <v>1</v>
      </c>
      <c r="H127" s="7">
        <v>10.47</v>
      </c>
      <c r="I127" s="827"/>
      <c r="J127" s="108"/>
      <c r="K127" s="13">
        <v>1</v>
      </c>
      <c r="L127" s="7">
        <v>10.47</v>
      </c>
      <c r="M127" s="5" t="s">
        <v>52</v>
      </c>
      <c r="N127" s="2206" t="s">
        <v>53</v>
      </c>
    </row>
    <row r="128" spans="1:14" ht="45">
      <c r="A128" s="7">
        <v>2</v>
      </c>
      <c r="B128" s="102" t="s">
        <v>1095</v>
      </c>
      <c r="C128" s="828" t="s">
        <v>17</v>
      </c>
      <c r="D128" s="7">
        <v>5.0599999999999996</v>
      </c>
      <c r="E128" s="7" t="s">
        <v>1008</v>
      </c>
      <c r="F128" s="7" t="s">
        <v>172</v>
      </c>
      <c r="G128" s="13">
        <v>1</v>
      </c>
      <c r="H128" s="7">
        <v>4.55</v>
      </c>
      <c r="I128" s="827"/>
      <c r="J128" s="108"/>
      <c r="K128" s="13">
        <v>1</v>
      </c>
      <c r="L128" s="7">
        <v>4.55</v>
      </c>
      <c r="M128" s="5" t="s">
        <v>52</v>
      </c>
      <c r="N128" s="831" t="s">
        <v>53</v>
      </c>
    </row>
    <row r="129" spans="1:14" ht="45">
      <c r="A129" s="7">
        <v>3</v>
      </c>
      <c r="B129" s="102" t="s">
        <v>1096</v>
      </c>
      <c r="C129" s="828" t="s">
        <v>17</v>
      </c>
      <c r="D129" s="7">
        <v>16.91</v>
      </c>
      <c r="E129" s="7" t="s">
        <v>1008</v>
      </c>
      <c r="F129" s="7" t="s">
        <v>172</v>
      </c>
      <c r="G129" s="13">
        <v>1</v>
      </c>
      <c r="H129" s="7">
        <v>15.22</v>
      </c>
      <c r="I129" s="827"/>
      <c r="J129" s="108"/>
      <c r="K129" s="13">
        <v>1</v>
      </c>
      <c r="L129" s="7">
        <v>15.22</v>
      </c>
      <c r="M129" s="5" t="s">
        <v>52</v>
      </c>
      <c r="N129" s="831" t="s">
        <v>53</v>
      </c>
    </row>
    <row r="130" spans="1:14" ht="60">
      <c r="A130" s="7">
        <v>4</v>
      </c>
      <c r="B130" s="102" t="s">
        <v>1097</v>
      </c>
      <c r="C130" s="828" t="s">
        <v>17</v>
      </c>
      <c r="D130" s="7">
        <v>22.97</v>
      </c>
      <c r="E130" s="7" t="s">
        <v>1008</v>
      </c>
      <c r="F130" s="7" t="s">
        <v>172</v>
      </c>
      <c r="G130" s="13">
        <v>1</v>
      </c>
      <c r="H130" s="7">
        <v>20.67</v>
      </c>
      <c r="I130" s="827"/>
      <c r="J130" s="108"/>
      <c r="K130" s="13">
        <v>1</v>
      </c>
      <c r="L130" s="7">
        <v>20.67</v>
      </c>
      <c r="M130" s="5" t="s">
        <v>52</v>
      </c>
      <c r="N130" s="831" t="s">
        <v>53</v>
      </c>
    </row>
    <row r="131" spans="1:14" ht="45">
      <c r="A131" s="7">
        <v>5</v>
      </c>
      <c r="B131" s="102" t="s">
        <v>1098</v>
      </c>
      <c r="C131" s="828" t="s">
        <v>17</v>
      </c>
      <c r="D131" s="7">
        <v>2.91</v>
      </c>
      <c r="E131" s="7" t="s">
        <v>1008</v>
      </c>
      <c r="F131" s="7" t="s">
        <v>172</v>
      </c>
      <c r="G131" s="13">
        <v>1</v>
      </c>
      <c r="H131" s="7">
        <v>2.61</v>
      </c>
      <c r="I131" s="827"/>
      <c r="J131" s="108"/>
      <c r="K131" s="13">
        <v>1</v>
      </c>
      <c r="L131" s="7">
        <v>2.61</v>
      </c>
      <c r="M131" s="5" t="s">
        <v>52</v>
      </c>
      <c r="N131" s="831" t="s">
        <v>53</v>
      </c>
    </row>
    <row r="132" spans="1:14" ht="45">
      <c r="A132" s="7">
        <v>6</v>
      </c>
      <c r="B132" s="102" t="s">
        <v>1099</v>
      </c>
      <c r="C132" s="828" t="s">
        <v>17</v>
      </c>
      <c r="D132" s="7">
        <v>3.19</v>
      </c>
      <c r="E132" s="7" t="s">
        <v>1008</v>
      </c>
      <c r="F132" s="7" t="s">
        <v>172</v>
      </c>
      <c r="G132" s="13">
        <v>1</v>
      </c>
      <c r="H132" s="7">
        <v>2.87</v>
      </c>
      <c r="I132" s="827"/>
      <c r="J132" s="108"/>
      <c r="K132" s="13">
        <v>1</v>
      </c>
      <c r="L132" s="7">
        <v>2.87</v>
      </c>
      <c r="M132" s="5" t="s">
        <v>52</v>
      </c>
      <c r="N132" s="831" t="s">
        <v>53</v>
      </c>
    </row>
    <row r="133" spans="1:14" ht="45">
      <c r="A133" s="7">
        <v>7</v>
      </c>
      <c r="B133" s="102" t="s">
        <v>1100</v>
      </c>
      <c r="C133" s="828" t="s">
        <v>17</v>
      </c>
      <c r="D133" s="7">
        <v>7.42</v>
      </c>
      <c r="E133" s="7" t="s">
        <v>1008</v>
      </c>
      <c r="F133" s="7" t="s">
        <v>172</v>
      </c>
      <c r="G133" s="13">
        <v>1</v>
      </c>
      <c r="H133" s="7">
        <v>6.68</v>
      </c>
      <c r="I133" s="827"/>
      <c r="J133" s="108"/>
      <c r="K133" s="13">
        <v>1</v>
      </c>
      <c r="L133" s="7">
        <v>6.68</v>
      </c>
      <c r="M133" s="5" t="s">
        <v>52</v>
      </c>
      <c r="N133" s="831" t="s">
        <v>53</v>
      </c>
    </row>
    <row r="134" spans="1:14" ht="75">
      <c r="A134" s="7">
        <v>8</v>
      </c>
      <c r="B134" s="102" t="s">
        <v>1101</v>
      </c>
      <c r="C134" s="828" t="s">
        <v>17</v>
      </c>
      <c r="D134" s="7">
        <v>12.3</v>
      </c>
      <c r="E134" s="7" t="s">
        <v>1008</v>
      </c>
      <c r="F134" s="7" t="s">
        <v>172</v>
      </c>
      <c r="G134" s="13">
        <v>1</v>
      </c>
      <c r="H134" s="7">
        <v>11.07</v>
      </c>
      <c r="I134" s="827"/>
      <c r="J134" s="108"/>
      <c r="K134" s="13">
        <v>1</v>
      </c>
      <c r="L134" s="7">
        <v>11.07</v>
      </c>
      <c r="M134" s="5" t="s">
        <v>52</v>
      </c>
      <c r="N134" s="831" t="s">
        <v>53</v>
      </c>
    </row>
    <row r="135" spans="1:14" ht="30">
      <c r="A135" s="7">
        <v>9</v>
      </c>
      <c r="B135" s="832" t="s">
        <v>1102</v>
      </c>
      <c r="C135" s="828" t="s">
        <v>17</v>
      </c>
      <c r="D135" s="7">
        <v>20.37</v>
      </c>
      <c r="E135" s="7" t="s">
        <v>1008</v>
      </c>
      <c r="F135" s="7" t="s">
        <v>172</v>
      </c>
      <c r="G135" s="13">
        <v>1</v>
      </c>
      <c r="H135" s="7">
        <v>18.329999999999998</v>
      </c>
      <c r="I135" s="827"/>
      <c r="J135" s="108"/>
      <c r="K135" s="13">
        <v>1</v>
      </c>
      <c r="L135" s="7">
        <v>18.329999999999998</v>
      </c>
      <c r="M135" s="5" t="s">
        <v>52</v>
      </c>
      <c r="N135" s="831" t="s">
        <v>53</v>
      </c>
    </row>
    <row r="136" spans="1:14" ht="30">
      <c r="A136" s="7">
        <v>10</v>
      </c>
      <c r="B136" s="102" t="s">
        <v>1103</v>
      </c>
      <c r="C136" s="828" t="s">
        <v>17</v>
      </c>
      <c r="D136" s="7">
        <v>18.690000000000001</v>
      </c>
      <c r="E136" s="7" t="s">
        <v>1008</v>
      </c>
      <c r="F136" s="7" t="s">
        <v>172</v>
      </c>
      <c r="G136" s="13">
        <v>1</v>
      </c>
      <c r="H136" s="7">
        <v>16.82</v>
      </c>
      <c r="I136" s="827"/>
      <c r="J136" s="108"/>
      <c r="K136" s="13">
        <v>1</v>
      </c>
      <c r="L136" s="7">
        <v>16.82</v>
      </c>
      <c r="M136" s="5" t="s">
        <v>52</v>
      </c>
      <c r="N136" s="831" t="s">
        <v>53</v>
      </c>
    </row>
    <row r="137" spans="1:14">
      <c r="B137" s="31"/>
      <c r="C137"/>
      <c r="D137" s="17"/>
      <c r="E137" s="17"/>
      <c r="F137" s="17"/>
      <c r="H137" s="17"/>
      <c r="I137"/>
      <c r="J137"/>
      <c r="K137" s="17"/>
      <c r="L137" s="17"/>
      <c r="M137"/>
      <c r="N137"/>
    </row>
    <row r="138" spans="1:14">
      <c r="C138"/>
      <c r="D138" s="17"/>
      <c r="E138" s="17"/>
      <c r="F138" s="17"/>
      <c r="H138" s="17"/>
      <c r="I138"/>
      <c r="J138"/>
      <c r="K138" s="17"/>
      <c r="L138" s="17"/>
      <c r="M138"/>
      <c r="N138"/>
    </row>
    <row r="139" spans="1:14">
      <c r="C139"/>
      <c r="D139" s="17"/>
      <c r="E139" s="17"/>
      <c r="F139" s="17"/>
      <c r="H139" s="17"/>
      <c r="I139"/>
      <c r="J139"/>
      <c r="K139" s="17"/>
      <c r="L139" s="17"/>
      <c r="M139" s="17"/>
      <c r="N139"/>
    </row>
    <row r="140" spans="1:14">
      <c r="C140"/>
      <c r="D140" s="17"/>
      <c r="E140" s="17"/>
      <c r="F140" s="17"/>
      <c r="H140" s="17"/>
      <c r="I140"/>
      <c r="J140"/>
      <c r="K140" s="17"/>
      <c r="L140" s="17"/>
      <c r="M140" s="17"/>
      <c r="N140" s="17"/>
    </row>
    <row r="141" spans="1:14">
      <c r="C141"/>
      <c r="D141" s="17"/>
      <c r="E141" s="17"/>
      <c r="F141" s="17"/>
      <c r="H141" s="17"/>
      <c r="I141"/>
      <c r="J141"/>
      <c r="K141" s="17"/>
      <c r="L141" s="17"/>
      <c r="M141" s="17"/>
      <c r="N141" s="17"/>
    </row>
    <row r="142" spans="1:14">
      <c r="C142"/>
      <c r="D142" s="17"/>
      <c r="E142" s="17"/>
      <c r="F142" s="17"/>
      <c r="H142" s="17"/>
      <c r="I142"/>
      <c r="J142"/>
      <c r="K142" s="17"/>
      <c r="L142" s="17"/>
      <c r="M142" s="17"/>
      <c r="N142" s="17"/>
    </row>
    <row r="143" spans="1:14">
      <c r="C143"/>
      <c r="D143" s="17"/>
      <c r="E143" s="17"/>
      <c r="F143" s="17"/>
      <c r="H143" s="17"/>
      <c r="I143"/>
      <c r="J143"/>
      <c r="K143" s="17"/>
      <c r="L143" s="17"/>
      <c r="M143"/>
      <c r="N143" s="17"/>
    </row>
    <row r="146" spans="12:12">
      <c r="L146" s="12" t="s">
        <v>247</v>
      </c>
    </row>
  </sheetData>
  <mergeCells count="87">
    <mergeCell ref="A111:B111"/>
    <mergeCell ref="A64:C64"/>
    <mergeCell ref="I64:L64"/>
    <mergeCell ref="A59:L59"/>
    <mergeCell ref="A62:C62"/>
    <mergeCell ref="I62:L62"/>
    <mergeCell ref="A63:D63"/>
    <mergeCell ref="I63:L63"/>
    <mergeCell ref="J92:K92"/>
    <mergeCell ref="L92:L93"/>
    <mergeCell ref="L95:L109"/>
    <mergeCell ref="A92:A93"/>
    <mergeCell ref="B92:B93"/>
    <mergeCell ref="C92:C93"/>
    <mergeCell ref="D92:E92"/>
    <mergeCell ref="F92:G92"/>
    <mergeCell ref="A26:L26"/>
    <mergeCell ref="A29:C29"/>
    <mergeCell ref="I29:L29"/>
    <mergeCell ref="A30:D30"/>
    <mergeCell ref="I30:L30"/>
    <mergeCell ref="H92:I92"/>
    <mergeCell ref="A89:C89"/>
    <mergeCell ref="I89:L89"/>
    <mergeCell ref="A84:L84"/>
    <mergeCell ref="A87:C87"/>
    <mergeCell ref="I87:L87"/>
    <mergeCell ref="A88:D88"/>
    <mergeCell ref="I88:L88"/>
    <mergeCell ref="A85:K85"/>
    <mergeCell ref="A6:C6"/>
    <mergeCell ref="I6:L6"/>
    <mergeCell ref="J9:K9"/>
    <mergeCell ref="L9:L10"/>
    <mergeCell ref="A1:L1"/>
    <mergeCell ref="A4:C4"/>
    <mergeCell ref="I4:L4"/>
    <mergeCell ref="A5:D5"/>
    <mergeCell ref="I5:L5"/>
    <mergeCell ref="A2:J2"/>
    <mergeCell ref="F34:G34"/>
    <mergeCell ref="H34:I34"/>
    <mergeCell ref="B57:D57"/>
    <mergeCell ref="A31:C31"/>
    <mergeCell ref="I31:L31"/>
    <mergeCell ref="J34:K34"/>
    <mergeCell ref="L34:L35"/>
    <mergeCell ref="L37:L50"/>
    <mergeCell ref="A34:A35"/>
    <mergeCell ref="B34:B35"/>
    <mergeCell ref="C34:C35"/>
    <mergeCell ref="D34:E34"/>
    <mergeCell ref="B23:E23"/>
    <mergeCell ref="L12:L16"/>
    <mergeCell ref="A9:A10"/>
    <mergeCell ref="B9:B10"/>
    <mergeCell ref="C9:C10"/>
    <mergeCell ref="D9:E9"/>
    <mergeCell ref="F9:G9"/>
    <mergeCell ref="H9:I9"/>
    <mergeCell ref="A121:A122"/>
    <mergeCell ref="C121:C122"/>
    <mergeCell ref="D121:D122"/>
    <mergeCell ref="E121:E122"/>
    <mergeCell ref="F121:F122"/>
    <mergeCell ref="B124:N124"/>
    <mergeCell ref="I121:J121"/>
    <mergeCell ref="K121:L121"/>
    <mergeCell ref="M121:M122"/>
    <mergeCell ref="N121:N122"/>
    <mergeCell ref="G121:H121"/>
    <mergeCell ref="A60:L60"/>
    <mergeCell ref="B119:E119"/>
    <mergeCell ref="G120:J120"/>
    <mergeCell ref="K120:N120"/>
    <mergeCell ref="A118:N118"/>
    <mergeCell ref="B80:E80"/>
    <mergeCell ref="B115:F115"/>
    <mergeCell ref="J67:K67"/>
    <mergeCell ref="L67:L68"/>
    <mergeCell ref="L70:L73"/>
    <mergeCell ref="A67:A68"/>
    <mergeCell ref="B67:B68"/>
    <mergeCell ref="C67:C68"/>
    <mergeCell ref="D67:E67"/>
    <mergeCell ref="F67:G67"/>
    <mergeCell ref="H67:I67"/>
  </mergeCells>
  <pageMargins left="0.7" right="0.7" top="0.75" bottom="0.75" header="0.3" footer="0.3"/>
  <pageSetup paperSize="5" orientation="landscape" verticalDpi="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P30"/>
  <sheetViews>
    <sheetView zoomScaleNormal="100" zoomScaleSheetLayoutView="100" workbookViewId="0">
      <selection activeCell="K23" sqref="K23"/>
    </sheetView>
  </sheetViews>
  <sheetFormatPr defaultRowHeight="12.75"/>
  <cols>
    <col min="1" max="1" width="4.140625" style="417" customWidth="1"/>
    <col min="2" max="2" width="29" style="417" customWidth="1"/>
    <col min="3" max="10" width="9.140625" style="417"/>
    <col min="11" max="11" width="9.140625" style="418"/>
    <col min="12" max="12" width="9.140625" style="417"/>
    <col min="13" max="13" width="12.7109375" style="417" customWidth="1"/>
    <col min="14" max="16384" width="9.140625" style="417"/>
  </cols>
  <sheetData>
    <row r="1" spans="1:16" ht="15">
      <c r="A1" s="759"/>
      <c r="B1" s="4100" t="s">
        <v>2302</v>
      </c>
      <c r="C1" s="4100"/>
      <c r="D1" s="4100"/>
      <c r="E1" s="4100"/>
      <c r="F1" s="768"/>
      <c r="G1" s="768"/>
      <c r="H1" s="768"/>
      <c r="I1" s="768"/>
      <c r="J1" s="768"/>
      <c r="K1" s="768"/>
      <c r="L1" s="768"/>
      <c r="M1" s="768"/>
      <c r="N1" s="768"/>
      <c r="O1"/>
      <c r="P1"/>
    </row>
    <row r="2" spans="1:16" ht="15">
      <c r="A2" s="759"/>
      <c r="B2" s="4100" t="s">
        <v>2829</v>
      </c>
      <c r="C2" s="4100"/>
      <c r="D2" s="4100"/>
      <c r="E2" s="4100"/>
      <c r="F2" s="4100"/>
      <c r="G2" s="4100"/>
      <c r="H2" s="4100"/>
      <c r="I2" s="4100"/>
      <c r="J2" s="4100"/>
      <c r="K2" s="4100"/>
      <c r="L2" s="4100"/>
      <c r="M2" s="4100"/>
      <c r="N2" s="4100"/>
      <c r="O2"/>
      <c r="P2"/>
    </row>
    <row r="3" spans="1:16" ht="15">
      <c r="A3" s="759"/>
      <c r="B3" s="739"/>
      <c r="C3" s="739"/>
      <c r="D3" s="739"/>
      <c r="E3" s="739"/>
      <c r="F3" s="739"/>
      <c r="G3" s="4101" t="s">
        <v>2303</v>
      </c>
      <c r="H3" s="4101"/>
      <c r="I3" s="4101"/>
      <c r="J3" s="4101"/>
      <c r="K3" s="4101" t="s">
        <v>2304</v>
      </c>
      <c r="L3" s="4101"/>
      <c r="M3" s="4101"/>
      <c r="N3" s="4101"/>
      <c r="O3"/>
      <c r="P3"/>
    </row>
    <row r="4" spans="1:16" ht="34.5" customHeight="1">
      <c r="A4" s="4097" t="s">
        <v>224</v>
      </c>
      <c r="B4" s="752" t="s">
        <v>185</v>
      </c>
      <c r="C4" s="4097" t="s">
        <v>5</v>
      </c>
      <c r="D4" s="4098" t="s">
        <v>226</v>
      </c>
      <c r="E4" s="4102" t="s">
        <v>7</v>
      </c>
      <c r="F4" s="4103" t="s">
        <v>113</v>
      </c>
      <c r="G4" s="4097" t="s">
        <v>186</v>
      </c>
      <c r="H4" s="4097"/>
      <c r="I4" s="4097" t="s">
        <v>228</v>
      </c>
      <c r="J4" s="4097"/>
      <c r="K4" s="4097" t="s">
        <v>11</v>
      </c>
      <c r="L4" s="4097"/>
      <c r="M4" s="4097" t="s">
        <v>12</v>
      </c>
      <c r="N4" s="4097" t="s">
        <v>229</v>
      </c>
      <c r="O4"/>
      <c r="P4"/>
    </row>
    <row r="5" spans="1:16" ht="15">
      <c r="A5" s="4097"/>
      <c r="B5" s="745" t="s">
        <v>230</v>
      </c>
      <c r="C5" s="4097"/>
      <c r="D5" s="4099"/>
      <c r="E5" s="4102"/>
      <c r="F5" s="4103"/>
      <c r="G5" s="755" t="s">
        <v>28</v>
      </c>
      <c r="H5" s="743" t="s">
        <v>15</v>
      </c>
      <c r="I5" s="755" t="s">
        <v>28</v>
      </c>
      <c r="J5" s="755" t="s">
        <v>15</v>
      </c>
      <c r="K5" s="755" t="s">
        <v>28</v>
      </c>
      <c r="L5" s="770" t="s">
        <v>15</v>
      </c>
      <c r="M5" s="4097"/>
      <c r="N5" s="4097"/>
      <c r="O5"/>
      <c r="P5"/>
    </row>
    <row r="6" spans="1:16" ht="15">
      <c r="A6" s="753">
        <v>1</v>
      </c>
      <c r="B6" s="753">
        <v>2</v>
      </c>
      <c r="C6" s="753">
        <v>3</v>
      </c>
      <c r="D6" s="750" t="s">
        <v>231</v>
      </c>
      <c r="E6" s="753" t="s">
        <v>232</v>
      </c>
      <c r="F6" s="753" t="s">
        <v>233</v>
      </c>
      <c r="G6" s="753" t="s">
        <v>234</v>
      </c>
      <c r="H6" s="771" t="s">
        <v>235</v>
      </c>
      <c r="I6" s="753" t="s">
        <v>236</v>
      </c>
      <c r="J6" s="753" t="s">
        <v>237</v>
      </c>
      <c r="K6" s="753" t="s">
        <v>238</v>
      </c>
      <c r="L6" s="738" t="s">
        <v>239</v>
      </c>
      <c r="M6" s="753" t="s">
        <v>240</v>
      </c>
      <c r="N6" s="753" t="s">
        <v>241</v>
      </c>
      <c r="O6"/>
      <c r="P6"/>
    </row>
    <row r="7" spans="1:16" ht="15">
      <c r="A7" s="749"/>
      <c r="B7" s="774" t="s">
        <v>130</v>
      </c>
      <c r="C7" s="747"/>
      <c r="D7" s="747"/>
      <c r="E7" s="747"/>
      <c r="F7" s="747"/>
      <c r="G7" s="749"/>
      <c r="H7" s="749"/>
      <c r="I7" s="749"/>
      <c r="J7" s="749"/>
      <c r="K7" s="749"/>
      <c r="L7" s="749"/>
      <c r="M7" s="747"/>
      <c r="N7" s="757"/>
      <c r="O7"/>
      <c r="P7"/>
    </row>
    <row r="8" spans="1:16" ht="45">
      <c r="A8" s="772">
        <v>1</v>
      </c>
      <c r="B8" s="754" t="s">
        <v>2305</v>
      </c>
      <c r="C8" s="742"/>
      <c r="D8" s="761">
        <v>2404</v>
      </c>
      <c r="E8" s="772" t="s">
        <v>2306</v>
      </c>
      <c r="F8" s="772" t="s">
        <v>2307</v>
      </c>
      <c r="G8" s="741">
        <v>1</v>
      </c>
      <c r="H8" s="740">
        <v>1703.5300000000002</v>
      </c>
      <c r="I8" s="741"/>
      <c r="J8" s="740"/>
      <c r="K8" s="762">
        <v>1</v>
      </c>
      <c r="L8" s="740">
        <v>1703.5300000000002</v>
      </c>
      <c r="M8" s="754" t="s">
        <v>2308</v>
      </c>
      <c r="N8" s="754" t="s">
        <v>202</v>
      </c>
      <c r="O8" s="773"/>
      <c r="P8" s="773"/>
    </row>
    <row r="9" spans="1:16" ht="15">
      <c r="A9" s="749"/>
      <c r="B9" s="774" t="s">
        <v>379</v>
      </c>
      <c r="C9" s="747"/>
      <c r="D9" s="747"/>
      <c r="E9" s="747"/>
      <c r="F9" s="747"/>
      <c r="G9" s="749"/>
      <c r="H9" s="749"/>
      <c r="I9" s="749"/>
      <c r="J9" s="746"/>
      <c r="K9" s="749"/>
      <c r="L9" s="749"/>
      <c r="M9" s="747"/>
      <c r="N9" s="757"/>
      <c r="O9"/>
      <c r="P9"/>
    </row>
    <row r="10" spans="1:16" ht="22.5">
      <c r="A10" s="756">
        <v>1</v>
      </c>
      <c r="B10" s="754" t="s">
        <v>2309</v>
      </c>
      <c r="C10" s="754"/>
      <c r="D10" s="763">
        <v>130</v>
      </c>
      <c r="E10" s="756" t="s">
        <v>2310</v>
      </c>
      <c r="F10" s="756" t="s">
        <v>2311</v>
      </c>
      <c r="G10" s="762">
        <v>1</v>
      </c>
      <c r="H10" s="756">
        <v>126.14</v>
      </c>
      <c r="I10" s="756"/>
      <c r="J10" s="763"/>
      <c r="K10" s="762">
        <v>1</v>
      </c>
      <c r="L10" s="756">
        <v>126.14</v>
      </c>
      <c r="M10" s="754" t="s">
        <v>1533</v>
      </c>
      <c r="N10" s="754" t="s">
        <v>66</v>
      </c>
      <c r="O10" s="439"/>
      <c r="P10" s="439"/>
    </row>
    <row r="11" spans="1:16" ht="33.75">
      <c r="A11" s="756">
        <v>2</v>
      </c>
      <c r="B11" s="754" t="s">
        <v>2312</v>
      </c>
      <c r="C11" s="754"/>
      <c r="D11" s="763">
        <v>137.52000000000001</v>
      </c>
      <c r="E11" s="756" t="s">
        <v>2310</v>
      </c>
      <c r="F11" s="756" t="s">
        <v>2311</v>
      </c>
      <c r="G11" s="762">
        <v>1</v>
      </c>
      <c r="H11" s="763">
        <v>137.52000000000001</v>
      </c>
      <c r="I11" s="756"/>
      <c r="J11" s="763"/>
      <c r="K11" s="762">
        <v>1</v>
      </c>
      <c r="L11" s="763">
        <v>137.52000000000001</v>
      </c>
      <c r="M11" s="754" t="s">
        <v>1533</v>
      </c>
      <c r="N11" s="754" t="s">
        <v>66</v>
      </c>
      <c r="O11" s="439"/>
      <c r="P11" s="439"/>
    </row>
    <row r="12" spans="1:16" ht="45">
      <c r="A12" s="756">
        <v>3</v>
      </c>
      <c r="B12" s="754" t="s">
        <v>380</v>
      </c>
      <c r="C12" s="754"/>
      <c r="D12" s="763">
        <v>55.78</v>
      </c>
      <c r="E12" s="756" t="s">
        <v>2310</v>
      </c>
      <c r="F12" s="756" t="s">
        <v>2311</v>
      </c>
      <c r="G12" s="762">
        <v>1</v>
      </c>
      <c r="H12" s="763">
        <v>55.78</v>
      </c>
      <c r="I12" s="756"/>
      <c r="J12" s="763"/>
      <c r="K12" s="762">
        <v>1</v>
      </c>
      <c r="L12" s="763">
        <v>55.78</v>
      </c>
      <c r="M12" s="754" t="s">
        <v>1533</v>
      </c>
      <c r="N12" s="754" t="s">
        <v>66</v>
      </c>
      <c r="O12" s="439"/>
      <c r="P12" s="439"/>
    </row>
    <row r="13" spans="1:16" ht="22.5">
      <c r="A13" s="756">
        <v>4</v>
      </c>
      <c r="B13" s="754" t="s">
        <v>381</v>
      </c>
      <c r="C13" s="754"/>
      <c r="D13" s="763">
        <v>15.5</v>
      </c>
      <c r="E13" s="756" t="s">
        <v>2310</v>
      </c>
      <c r="F13" s="756" t="s">
        <v>2311</v>
      </c>
      <c r="G13" s="762">
        <v>1</v>
      </c>
      <c r="H13" s="763">
        <v>15.5</v>
      </c>
      <c r="I13" s="756"/>
      <c r="J13" s="763"/>
      <c r="K13" s="762">
        <v>1</v>
      </c>
      <c r="L13" s="763">
        <v>15.5</v>
      </c>
      <c r="M13" s="754" t="s">
        <v>1533</v>
      </c>
      <c r="N13" s="754"/>
      <c r="O13" s="439"/>
      <c r="P13" s="439"/>
    </row>
    <row r="14" spans="1:16" ht="15">
      <c r="A14" s="749"/>
      <c r="B14" s="774" t="s">
        <v>2313</v>
      </c>
      <c r="C14" s="747"/>
      <c r="D14" s="747"/>
      <c r="E14" s="747"/>
      <c r="F14" s="747"/>
      <c r="G14" s="749"/>
      <c r="H14" s="749"/>
      <c r="I14" s="749"/>
      <c r="J14" s="746"/>
      <c r="K14" s="749"/>
      <c r="L14" s="749"/>
      <c r="M14" s="747"/>
      <c r="N14" s="757"/>
      <c r="O14"/>
      <c r="P14"/>
    </row>
    <row r="15" spans="1:16" ht="33.75">
      <c r="A15" s="756">
        <v>1</v>
      </c>
      <c r="B15" s="754" t="s">
        <v>2314</v>
      </c>
      <c r="C15" s="754"/>
      <c r="D15" s="763">
        <v>165.25</v>
      </c>
      <c r="E15" s="756" t="s">
        <v>773</v>
      </c>
      <c r="F15" s="756" t="s">
        <v>774</v>
      </c>
      <c r="G15" s="764">
        <v>1</v>
      </c>
      <c r="H15" s="756">
        <v>59.76</v>
      </c>
      <c r="I15" s="764"/>
      <c r="J15" s="763"/>
      <c r="K15" s="762">
        <v>1</v>
      </c>
      <c r="L15" s="740">
        <v>59.76</v>
      </c>
      <c r="M15" s="754"/>
      <c r="N15" s="754" t="s">
        <v>66</v>
      </c>
      <c r="O15" s="439">
        <v>21.53</v>
      </c>
      <c r="P15" s="439"/>
    </row>
    <row r="16" spans="1:16" ht="22.5">
      <c r="A16" s="756">
        <v>2</v>
      </c>
      <c r="B16" s="754" t="s">
        <v>2315</v>
      </c>
      <c r="C16" s="754"/>
      <c r="D16" s="763">
        <v>598.91999999999996</v>
      </c>
      <c r="E16" s="756" t="s">
        <v>773</v>
      </c>
      <c r="F16" s="756" t="s">
        <v>774</v>
      </c>
      <c r="G16" s="764">
        <v>1</v>
      </c>
      <c r="H16" s="756">
        <v>480.87999999999994</v>
      </c>
      <c r="I16" s="764"/>
      <c r="J16" s="763">
        <v>115.38</v>
      </c>
      <c r="K16" s="762">
        <v>1</v>
      </c>
      <c r="L16" s="740">
        <f>H16+J16</f>
        <v>596.26</v>
      </c>
      <c r="M16" s="754" t="s">
        <v>1533</v>
      </c>
      <c r="N16" s="754" t="s">
        <v>66</v>
      </c>
      <c r="O16" s="439">
        <v>12.64</v>
      </c>
      <c r="P16" s="439"/>
    </row>
    <row r="17" spans="1:14">
      <c r="A17" s="749"/>
      <c r="B17" s="774" t="s">
        <v>2316</v>
      </c>
      <c r="C17" s="747"/>
      <c r="D17" s="747"/>
      <c r="E17" s="747"/>
      <c r="F17" s="747"/>
      <c r="G17" s="749"/>
      <c r="H17" s="749"/>
      <c r="I17" s="749"/>
      <c r="J17" s="746"/>
      <c r="K17" s="746"/>
      <c r="L17" s="746"/>
      <c r="M17" s="747"/>
      <c r="N17" s="757"/>
    </row>
    <row r="18" spans="1:14" ht="22.5">
      <c r="A18" s="756">
        <v>1</v>
      </c>
      <c r="B18" s="754" t="s">
        <v>2317</v>
      </c>
      <c r="C18" s="754"/>
      <c r="D18" s="763">
        <v>459</v>
      </c>
      <c r="E18" s="756" t="s">
        <v>2318</v>
      </c>
      <c r="F18" s="756" t="s">
        <v>2319</v>
      </c>
      <c r="G18" s="764">
        <v>0.9153</v>
      </c>
      <c r="H18" s="756">
        <v>271.52999999999997</v>
      </c>
      <c r="I18" s="764"/>
      <c r="J18" s="763">
        <v>12.61</v>
      </c>
      <c r="K18" s="764">
        <v>0.91528130000000008</v>
      </c>
      <c r="L18" s="740">
        <f>H18+J18</f>
        <v>284.14</v>
      </c>
      <c r="M18" s="754"/>
      <c r="N18" s="754" t="s">
        <v>66</v>
      </c>
    </row>
    <row r="19" spans="1:14">
      <c r="A19" s="769"/>
      <c r="B19" s="774" t="s">
        <v>253</v>
      </c>
      <c r="C19" s="757"/>
      <c r="D19" s="757"/>
      <c r="E19" s="757"/>
      <c r="F19" s="757"/>
      <c r="G19" s="769"/>
      <c r="H19" s="769"/>
      <c r="I19" s="769"/>
      <c r="J19" s="751"/>
      <c r="K19" s="769"/>
      <c r="L19" s="769"/>
      <c r="M19" s="757"/>
      <c r="N19" s="757"/>
    </row>
    <row r="20" spans="1:14" ht="22.5">
      <c r="A20" s="772">
        <v>1</v>
      </c>
      <c r="B20" s="754" t="s">
        <v>2320</v>
      </c>
      <c r="C20" s="742"/>
      <c r="D20" s="772">
        <v>2936.68</v>
      </c>
      <c r="E20" s="772" t="s">
        <v>2321</v>
      </c>
      <c r="F20" s="772" t="s">
        <v>2322</v>
      </c>
      <c r="G20" s="762">
        <v>1</v>
      </c>
      <c r="H20" s="772">
        <v>1575.73</v>
      </c>
      <c r="I20" s="772"/>
      <c r="J20" s="740">
        <v>1341.05</v>
      </c>
      <c r="K20" s="762">
        <v>1</v>
      </c>
      <c r="L20" s="740">
        <f>H20+J20</f>
        <v>2916.7799999999997</v>
      </c>
      <c r="M20" s="742"/>
      <c r="N20" s="754"/>
    </row>
    <row r="21" spans="1:14">
      <c r="A21" s="760"/>
      <c r="B21" s="765"/>
      <c r="C21" s="744"/>
      <c r="D21" s="760"/>
      <c r="E21" s="760"/>
      <c r="F21" s="760"/>
      <c r="G21" s="766"/>
      <c r="H21" s="760"/>
      <c r="I21" s="760"/>
      <c r="J21" s="758"/>
      <c r="K21" s="766"/>
      <c r="L21" s="760"/>
      <c r="M21" s="744"/>
      <c r="N21" s="765"/>
    </row>
    <row r="22" spans="1:14">
      <c r="A22" s="760"/>
      <c r="B22" s="765"/>
      <c r="C22" s="744"/>
      <c r="D22" s="760"/>
      <c r="E22" s="760"/>
      <c r="F22" s="760"/>
      <c r="G22" s="766"/>
      <c r="H22" s="760"/>
      <c r="I22" s="760"/>
      <c r="J22" s="758"/>
      <c r="K22" s="766"/>
      <c r="L22" s="760"/>
      <c r="M22" s="744"/>
      <c r="N22" s="765"/>
    </row>
    <row r="23" spans="1:14">
      <c r="A23" s="760"/>
      <c r="B23" s="765"/>
      <c r="C23" s="744"/>
      <c r="D23" s="760"/>
      <c r="E23" s="760"/>
      <c r="F23" s="760"/>
      <c r="G23" s="766"/>
      <c r="H23" s="760"/>
      <c r="I23" s="760"/>
      <c r="J23" s="758"/>
      <c r="K23" s="766"/>
      <c r="L23" s="760"/>
      <c r="M23" s="744"/>
      <c r="N23" s="765"/>
    </row>
    <row r="24" spans="1:14">
      <c r="A24" s="760"/>
      <c r="B24" s="765"/>
      <c r="C24" s="744"/>
      <c r="D24" s="760"/>
      <c r="E24" s="760"/>
      <c r="F24" s="760"/>
      <c r="G24" s="766"/>
      <c r="H24" s="760"/>
      <c r="I24" s="760"/>
      <c r="J24" s="758"/>
      <c r="K24" s="766"/>
      <c r="L24" s="760"/>
      <c r="M24" s="744"/>
      <c r="N24" s="765"/>
    </row>
    <row r="25" spans="1:14">
      <c r="A25" s="760"/>
      <c r="B25" s="765"/>
      <c r="C25" s="744"/>
      <c r="D25" s="760"/>
      <c r="E25" s="760"/>
      <c r="F25" s="760"/>
      <c r="G25" s="766"/>
      <c r="H25" s="760"/>
      <c r="I25" s="760"/>
      <c r="J25" s="758"/>
      <c r="K25" s="766"/>
      <c r="L25" s="760"/>
      <c r="M25" s="744"/>
      <c r="N25" s="765"/>
    </row>
    <row r="26" spans="1:14">
      <c r="A26" s="767"/>
      <c r="B26" s="737"/>
      <c r="C26" s="737"/>
      <c r="D26" s="737"/>
      <c r="E26" s="737"/>
      <c r="F26" s="737"/>
      <c r="G26" s="737"/>
      <c r="H26" s="737"/>
      <c r="I26" s="737"/>
      <c r="J26" s="737"/>
      <c r="K26" s="737"/>
      <c r="L26" s="737"/>
      <c r="M26" s="737"/>
      <c r="N26" s="737"/>
    </row>
    <row r="27" spans="1:14">
      <c r="A27" s="767"/>
      <c r="B27" s="737"/>
      <c r="C27" s="737"/>
      <c r="D27" s="737"/>
      <c r="E27" s="737"/>
      <c r="F27" s="737"/>
      <c r="G27" s="737"/>
      <c r="H27" s="737"/>
      <c r="I27" s="737"/>
      <c r="J27" s="737"/>
      <c r="K27" s="737"/>
      <c r="L27" s="737"/>
      <c r="M27" s="775" t="s">
        <v>1187</v>
      </c>
      <c r="N27" s="737"/>
    </row>
    <row r="28" spans="1:14">
      <c r="A28" s="767"/>
      <c r="B28" s="737"/>
      <c r="C28" s="737"/>
      <c r="D28" s="737"/>
      <c r="E28" s="737"/>
      <c r="F28" s="737"/>
      <c r="G28" s="737"/>
      <c r="H28" s="737"/>
      <c r="I28" s="737"/>
      <c r="J28" s="737"/>
      <c r="K28" s="737"/>
      <c r="L28" s="737"/>
      <c r="M28" s="775" t="s">
        <v>1250</v>
      </c>
      <c r="N28" s="737"/>
    </row>
    <row r="29" spans="1:14" ht="15">
      <c r="A29" s="12"/>
      <c r="B29" s="439"/>
      <c r="C29" s="439"/>
      <c r="D29" s="439"/>
      <c r="E29" s="439"/>
      <c r="F29" s="439"/>
      <c r="G29" s="439"/>
      <c r="H29" s="439"/>
      <c r="I29" s="439"/>
      <c r="J29" s="439"/>
      <c r="K29" s="439"/>
      <c r="L29" s="439"/>
      <c r="M29" s="737"/>
      <c r="N29" s="439"/>
    </row>
    <row r="30" spans="1:14" ht="15">
      <c r="A30"/>
      <c r="B30"/>
      <c r="C30"/>
      <c r="D30"/>
      <c r="E30"/>
      <c r="F30"/>
      <c r="G30"/>
      <c r="H30"/>
      <c r="I30"/>
      <c r="J30"/>
      <c r="K30"/>
      <c r="L30"/>
      <c r="M30" s="30"/>
      <c r="N30"/>
    </row>
  </sheetData>
  <dataConsolidate/>
  <mergeCells count="14">
    <mergeCell ref="A4:A5"/>
    <mergeCell ref="C4:C5"/>
    <mergeCell ref="D4:D5"/>
    <mergeCell ref="N4:N5"/>
    <mergeCell ref="B1:E1"/>
    <mergeCell ref="B2:N2"/>
    <mergeCell ref="G3:J3"/>
    <mergeCell ref="K3:N3"/>
    <mergeCell ref="G4:H4"/>
    <mergeCell ref="E4:E5"/>
    <mergeCell ref="F4:F5"/>
    <mergeCell ref="I4:J4"/>
    <mergeCell ref="K4:L4"/>
    <mergeCell ref="M4:M5"/>
  </mergeCells>
  <pageMargins left="0.23622047244094499" right="0.23622047244094499" top="0.35433070866141703" bottom="0.74803149606299202" header="0.31496062992126" footer="0.31496062992126"/>
  <pageSetup paperSize="9" scale="87"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68"/>
  <sheetViews>
    <sheetView zoomScale="95" zoomScaleNormal="95" workbookViewId="0">
      <selection activeCell="J70" sqref="J70"/>
    </sheetView>
  </sheetViews>
  <sheetFormatPr defaultColWidth="9.140625" defaultRowHeight="15.75"/>
  <cols>
    <col min="1" max="1" width="6.42578125" style="378" customWidth="1"/>
    <col min="2" max="2" width="24.5703125" style="378" customWidth="1"/>
    <col min="3" max="3" width="5" style="378" customWidth="1"/>
    <col min="4" max="4" width="9.140625" style="378"/>
    <col min="5" max="5" width="12.140625" style="378" customWidth="1"/>
    <col min="6" max="6" width="12.42578125" style="378" customWidth="1"/>
    <col min="7" max="7" width="10.7109375" style="941" customWidth="1"/>
    <col min="8" max="8" width="11" style="941" customWidth="1"/>
    <col min="9" max="9" width="8.7109375" style="378" customWidth="1"/>
    <col min="10" max="10" width="7.7109375" style="378" customWidth="1"/>
    <col min="11" max="11" width="10" style="378" customWidth="1"/>
    <col min="12" max="12" width="11.28515625" style="378" customWidth="1"/>
    <col min="13" max="13" width="11.85546875" style="378" customWidth="1"/>
    <col min="14" max="14" width="10.140625" style="378" customWidth="1"/>
    <col min="15" max="15" width="10.140625" style="378" hidden="1" customWidth="1"/>
    <col min="16" max="16" width="27.42578125" style="378" bestFit="1" customWidth="1"/>
    <col min="17" max="17" width="10.140625" style="378" bestFit="1" customWidth="1"/>
    <col min="18" max="18" width="9.140625" style="378"/>
    <col min="19" max="19" width="6.28515625" style="378" bestFit="1" customWidth="1"/>
    <col min="20" max="20" width="5.140625" style="378" bestFit="1" customWidth="1"/>
    <col min="21" max="16384" width="9.140625" style="378"/>
  </cols>
  <sheetData>
    <row r="1" spans="1:18">
      <c r="A1" s="4104" t="s">
        <v>2498</v>
      </c>
      <c r="B1" s="4104"/>
      <c r="C1" s="4104"/>
      <c r="D1" s="4104"/>
      <c r="E1" s="4104"/>
      <c r="F1" s="4104"/>
      <c r="G1" s="4104"/>
      <c r="H1" s="4104"/>
      <c r="I1" s="4104"/>
      <c r="J1" s="4104"/>
      <c r="K1" s="4104"/>
      <c r="L1" s="4104"/>
      <c r="M1" s="4104"/>
      <c r="N1" s="4104"/>
    </row>
    <row r="2" spans="1:18">
      <c r="A2" s="70" t="s">
        <v>1159</v>
      </c>
      <c r="B2" s="69"/>
      <c r="C2" s="69"/>
      <c r="D2" s="69"/>
      <c r="E2" s="69"/>
      <c r="F2" s="69"/>
      <c r="G2" s="69"/>
      <c r="H2" s="69"/>
      <c r="I2" s="69"/>
      <c r="J2" s="69"/>
      <c r="K2" s="69"/>
      <c r="L2" s="69"/>
      <c r="M2" s="69"/>
      <c r="N2" s="69"/>
    </row>
    <row r="3" spans="1:18" ht="47.25" customHeight="1">
      <c r="A3" s="4105" t="s">
        <v>109</v>
      </c>
      <c r="B3" s="33" t="s">
        <v>185</v>
      </c>
      <c r="C3" s="4105" t="s">
        <v>5</v>
      </c>
      <c r="D3" s="4105" t="s">
        <v>208</v>
      </c>
      <c r="E3" s="4105" t="s">
        <v>7</v>
      </c>
      <c r="F3" s="4105" t="s">
        <v>113</v>
      </c>
      <c r="G3" s="4105" t="s">
        <v>485</v>
      </c>
      <c r="H3" s="4105"/>
      <c r="I3" s="4105" t="s">
        <v>486</v>
      </c>
      <c r="J3" s="4105"/>
      <c r="K3" s="4105" t="s">
        <v>195</v>
      </c>
      <c r="L3" s="4105"/>
      <c r="M3" s="4105" t="s">
        <v>12</v>
      </c>
      <c r="N3" s="4105" t="s">
        <v>59</v>
      </c>
      <c r="O3" s="34"/>
    </row>
    <row r="4" spans="1:18" ht="32.25" customHeight="1">
      <c r="A4" s="4105"/>
      <c r="B4" s="33" t="s">
        <v>4</v>
      </c>
      <c r="C4" s="4105"/>
      <c r="D4" s="4105"/>
      <c r="E4" s="4105"/>
      <c r="F4" s="4105"/>
      <c r="G4" s="33" t="s">
        <v>28</v>
      </c>
      <c r="H4" s="33" t="s">
        <v>15</v>
      </c>
      <c r="I4" s="33" t="s">
        <v>28</v>
      </c>
      <c r="J4" s="33" t="s">
        <v>15</v>
      </c>
      <c r="K4" s="33" t="s">
        <v>28</v>
      </c>
      <c r="L4" s="33" t="s">
        <v>15</v>
      </c>
      <c r="M4" s="4105"/>
      <c r="N4" s="4105"/>
      <c r="O4" s="54">
        <f>12.05%+0.38%+0.35%</f>
        <v>0.1278</v>
      </c>
    </row>
    <row r="5" spans="1:18">
      <c r="A5" s="35" t="s">
        <v>487</v>
      </c>
      <c r="B5" s="35" t="s">
        <v>488</v>
      </c>
      <c r="C5" s="35" t="s">
        <v>489</v>
      </c>
      <c r="D5" s="35" t="s">
        <v>231</v>
      </c>
      <c r="E5" s="35" t="s">
        <v>232</v>
      </c>
      <c r="F5" s="35" t="s">
        <v>233</v>
      </c>
      <c r="G5" s="35" t="s">
        <v>234</v>
      </c>
      <c r="H5" s="35" t="s">
        <v>235</v>
      </c>
      <c r="I5" s="35" t="s">
        <v>236</v>
      </c>
      <c r="J5" s="35" t="s">
        <v>237</v>
      </c>
      <c r="K5" s="35" t="s">
        <v>238</v>
      </c>
      <c r="L5" s="35" t="s">
        <v>239</v>
      </c>
      <c r="M5" s="35" t="s">
        <v>240</v>
      </c>
      <c r="N5" s="35" t="s">
        <v>241</v>
      </c>
    </row>
    <row r="6" spans="1:18" s="59" customFormat="1" ht="14.25">
      <c r="A6" s="66" t="s">
        <v>293</v>
      </c>
      <c r="B6" s="56" t="s">
        <v>137</v>
      </c>
      <c r="C6" s="57"/>
      <c r="D6" s="58"/>
      <c r="E6" s="58"/>
      <c r="F6" s="58"/>
      <c r="G6" s="946"/>
      <c r="H6" s="946"/>
      <c r="I6" s="57"/>
      <c r="J6" s="57"/>
      <c r="K6" s="57"/>
      <c r="L6" s="57"/>
      <c r="M6" s="57"/>
      <c r="N6" s="57"/>
    </row>
    <row r="7" spans="1:18" s="80" customFormat="1" ht="118.5" customHeight="1">
      <c r="A7" s="78">
        <v>1</v>
      </c>
      <c r="B7" s="64" t="s">
        <v>1354</v>
      </c>
      <c r="C7" s="37" t="s">
        <v>294</v>
      </c>
      <c r="D7" s="79">
        <v>360</v>
      </c>
      <c r="E7" s="68" t="s">
        <v>1008</v>
      </c>
      <c r="F7" s="68" t="s">
        <v>1009</v>
      </c>
      <c r="G7" s="38">
        <v>0.95</v>
      </c>
      <c r="H7" s="37"/>
      <c r="I7" s="38">
        <v>0.05</v>
      </c>
      <c r="J7" s="36"/>
      <c r="K7" s="38">
        <f>I7+G7</f>
        <v>1</v>
      </c>
      <c r="L7" s="376"/>
      <c r="M7" s="40" t="s">
        <v>131</v>
      </c>
      <c r="N7" s="40" t="s">
        <v>490</v>
      </c>
      <c r="Q7" s="81"/>
      <c r="R7" s="81"/>
    </row>
    <row r="8" spans="1:18" s="80" customFormat="1" ht="61.5" customHeight="1">
      <c r="A8" s="78">
        <v>2</v>
      </c>
      <c r="B8" s="64" t="s">
        <v>1776</v>
      </c>
      <c r="C8" s="37" t="s">
        <v>246</v>
      </c>
      <c r="D8" s="79">
        <v>3.03</v>
      </c>
      <c r="E8" s="68" t="s">
        <v>1074</v>
      </c>
      <c r="F8" s="68" t="s">
        <v>1777</v>
      </c>
      <c r="G8" s="38">
        <v>1</v>
      </c>
      <c r="H8" s="36">
        <v>3.03</v>
      </c>
      <c r="I8" s="38"/>
      <c r="J8" s="36"/>
      <c r="K8" s="38">
        <f>G8</f>
        <v>1</v>
      </c>
      <c r="L8" s="36">
        <f>J8+H8</f>
        <v>3.03</v>
      </c>
      <c r="M8" s="40" t="s">
        <v>131</v>
      </c>
      <c r="N8" s="40" t="s">
        <v>490</v>
      </c>
      <c r="Q8" s="81"/>
      <c r="R8" s="81"/>
    </row>
    <row r="9" spans="1:18" s="80" customFormat="1" ht="61.5" customHeight="1">
      <c r="A9" s="78">
        <v>3</v>
      </c>
      <c r="B9" s="64" t="s">
        <v>1075</v>
      </c>
      <c r="C9" s="37" t="s">
        <v>246</v>
      </c>
      <c r="D9" s="79">
        <v>12.12</v>
      </c>
      <c r="E9" s="68" t="s">
        <v>1074</v>
      </c>
      <c r="F9" s="68" t="s">
        <v>915</v>
      </c>
      <c r="G9" s="38">
        <v>1</v>
      </c>
      <c r="H9" s="36">
        <v>12.12</v>
      </c>
      <c r="I9" s="38"/>
      <c r="J9" s="36"/>
      <c r="K9" s="38">
        <f>I9+G9</f>
        <v>1</v>
      </c>
      <c r="L9" s="36">
        <f>J9+H9</f>
        <v>12.12</v>
      </c>
      <c r="M9" s="40" t="s">
        <v>131</v>
      </c>
      <c r="N9" s="40" t="s">
        <v>490</v>
      </c>
      <c r="Q9" s="81"/>
      <c r="R9" s="81"/>
    </row>
    <row r="10" spans="1:18" s="80" customFormat="1" ht="81.75" customHeight="1">
      <c r="A10" s="78">
        <v>4</v>
      </c>
      <c r="B10" s="64" t="s">
        <v>1076</v>
      </c>
      <c r="C10" s="37" t="s">
        <v>246</v>
      </c>
      <c r="D10" s="79">
        <v>8.4600000000000009</v>
      </c>
      <c r="E10" s="68" t="s">
        <v>1074</v>
      </c>
      <c r="F10" s="68" t="s">
        <v>915</v>
      </c>
      <c r="G10" s="38">
        <v>1</v>
      </c>
      <c r="H10" s="36">
        <v>8.4600000000000009</v>
      </c>
      <c r="I10" s="38"/>
      <c r="J10" s="36"/>
      <c r="K10" s="38">
        <f>I10+G10</f>
        <v>1</v>
      </c>
      <c r="L10" s="36">
        <f>J10+H10</f>
        <v>8.4600000000000009</v>
      </c>
      <c r="M10" s="40" t="s">
        <v>131</v>
      </c>
      <c r="N10" s="40" t="s">
        <v>490</v>
      </c>
      <c r="Q10" s="81"/>
      <c r="R10" s="81"/>
    </row>
    <row r="11" spans="1:18" s="44" customFormat="1" ht="20.25" customHeight="1">
      <c r="A11" s="74" t="s">
        <v>295</v>
      </c>
      <c r="B11" s="45" t="s">
        <v>61</v>
      </c>
      <c r="C11" s="41"/>
      <c r="D11" s="46"/>
      <c r="E11" s="46"/>
      <c r="F11" s="46"/>
      <c r="G11" s="37"/>
      <c r="H11" s="37"/>
      <c r="I11" s="41"/>
      <c r="J11" s="41"/>
      <c r="K11" s="41"/>
      <c r="L11" s="41"/>
      <c r="M11" s="41"/>
      <c r="N11" s="41"/>
    </row>
    <row r="12" spans="1:18" s="44" customFormat="1" ht="21.75" customHeight="1">
      <c r="A12" s="41"/>
      <c r="B12" s="41" t="s">
        <v>118</v>
      </c>
      <c r="D12" s="46"/>
      <c r="E12" s="46"/>
      <c r="F12" s="46"/>
      <c r="G12" s="37"/>
      <c r="H12" s="37"/>
      <c r="I12" s="41"/>
      <c r="J12" s="41"/>
      <c r="K12" s="41"/>
      <c r="L12" s="41"/>
      <c r="M12" s="41"/>
      <c r="N12" s="41"/>
    </row>
    <row r="13" spans="1:18" s="44" customFormat="1" ht="63">
      <c r="A13" s="41">
        <v>1</v>
      </c>
      <c r="B13" s="42" t="s">
        <v>491</v>
      </c>
      <c r="C13" s="37" t="s">
        <v>17</v>
      </c>
      <c r="D13" s="36">
        <v>2163.4299999999998</v>
      </c>
      <c r="E13" s="37" t="s">
        <v>492</v>
      </c>
      <c r="F13" s="37" t="s">
        <v>493</v>
      </c>
      <c r="G13" s="38">
        <v>0.94510000000000005</v>
      </c>
      <c r="H13" s="39">
        <v>1262.75</v>
      </c>
      <c r="I13" s="38">
        <v>5.4899999999999997E-2</v>
      </c>
      <c r="J13" s="36"/>
      <c r="K13" s="38">
        <f>G13+I13</f>
        <v>1</v>
      </c>
      <c r="L13" s="39">
        <f>J13+H13</f>
        <v>1262.75</v>
      </c>
      <c r="M13" s="40" t="s">
        <v>2499</v>
      </c>
      <c r="N13" s="40" t="s">
        <v>490</v>
      </c>
      <c r="O13" s="43">
        <v>1.2999999999999999E-3</v>
      </c>
      <c r="P13" s="43">
        <f>100%-K13</f>
        <v>0</v>
      </c>
      <c r="Q13" s="43"/>
    </row>
    <row r="14" spans="1:18" s="44" customFormat="1" ht="25.5" customHeight="1">
      <c r="A14" s="41"/>
      <c r="B14" s="41"/>
      <c r="C14" s="41"/>
      <c r="D14" s="46"/>
      <c r="E14" s="46"/>
      <c r="F14" s="46"/>
      <c r="G14" s="37"/>
      <c r="H14" s="37"/>
      <c r="I14" s="41"/>
      <c r="J14" s="41"/>
      <c r="K14" s="41"/>
      <c r="L14" s="41"/>
      <c r="M14" s="41"/>
      <c r="N14" s="41"/>
      <c r="P14" s="43" t="e">
        <f>SUM(#REF!)</f>
        <v>#REF!</v>
      </c>
    </row>
    <row r="15" spans="1:18" s="44" customFormat="1">
      <c r="A15" s="947" t="s">
        <v>2473</v>
      </c>
      <c r="B15" s="48" t="s">
        <v>122</v>
      </c>
      <c r="C15" s="49"/>
      <c r="D15" s="50"/>
      <c r="E15" s="50"/>
      <c r="F15" s="50"/>
      <c r="G15" s="948"/>
      <c r="H15" s="948"/>
      <c r="I15" s="49"/>
      <c r="J15" s="49"/>
      <c r="K15" s="49"/>
      <c r="L15" s="49"/>
      <c r="M15" s="49"/>
      <c r="N15" s="49"/>
    </row>
    <row r="16" spans="1:18" s="44" customFormat="1" ht="27.75" customHeight="1">
      <c r="A16" s="41"/>
      <c r="B16" s="41" t="s">
        <v>123</v>
      </c>
      <c r="C16" s="41"/>
      <c r="D16" s="46"/>
      <c r="E16" s="46"/>
      <c r="F16" s="46"/>
      <c r="G16" s="37"/>
      <c r="H16" s="37"/>
      <c r="I16" s="41"/>
      <c r="J16" s="41"/>
      <c r="K16" s="41"/>
      <c r="L16" s="41"/>
      <c r="M16" s="41"/>
      <c r="N16" s="41"/>
    </row>
    <row r="17" spans="1:14" s="44" customFormat="1" ht="6" customHeight="1">
      <c r="D17" s="51"/>
      <c r="E17" s="51"/>
      <c r="F17" s="51"/>
      <c r="G17" s="60"/>
      <c r="H17" s="60"/>
    </row>
    <row r="18" spans="1:14" s="44" customFormat="1">
      <c r="A18" s="74" t="s">
        <v>2474</v>
      </c>
      <c r="B18" s="45" t="s">
        <v>151</v>
      </c>
      <c r="C18" s="41"/>
      <c r="D18" s="46"/>
      <c r="E18" s="46"/>
      <c r="F18" s="46"/>
      <c r="G18" s="37"/>
      <c r="H18" s="37"/>
      <c r="I18" s="41"/>
      <c r="J18" s="41"/>
      <c r="K18" s="41"/>
      <c r="L18" s="41"/>
      <c r="M18" s="41"/>
      <c r="N18" s="41"/>
    </row>
    <row r="19" spans="1:14" s="44" customFormat="1">
      <c r="A19" s="41"/>
      <c r="B19" s="41" t="s">
        <v>252</v>
      </c>
      <c r="C19" s="41"/>
      <c r="D19" s="46"/>
      <c r="E19" s="46"/>
      <c r="F19" s="46"/>
      <c r="G19" s="37"/>
      <c r="H19" s="37"/>
      <c r="I19" s="41"/>
      <c r="J19" s="41"/>
      <c r="K19" s="41"/>
      <c r="L19" s="41"/>
      <c r="M19" s="41"/>
      <c r="N19" s="41"/>
    </row>
    <row r="20" spans="1:14" s="44" customFormat="1" ht="9" customHeight="1">
      <c r="A20" s="41"/>
      <c r="B20" s="41"/>
      <c r="C20" s="41"/>
      <c r="D20" s="46"/>
      <c r="E20" s="46"/>
      <c r="F20" s="46"/>
      <c r="G20" s="37"/>
      <c r="H20" s="37"/>
      <c r="I20" s="41"/>
      <c r="J20" s="41"/>
      <c r="K20" s="41"/>
      <c r="L20" s="41"/>
      <c r="M20" s="41"/>
      <c r="N20" s="41"/>
    </row>
    <row r="21" spans="1:14" s="44" customFormat="1">
      <c r="A21" s="74" t="s">
        <v>1592</v>
      </c>
      <c r="B21" s="45" t="s">
        <v>253</v>
      </c>
      <c r="C21" s="41"/>
      <c r="D21" s="46"/>
      <c r="E21" s="46"/>
      <c r="F21" s="46"/>
      <c r="G21" s="37"/>
      <c r="H21" s="37"/>
      <c r="I21" s="41"/>
      <c r="J21" s="41"/>
      <c r="K21" s="41"/>
      <c r="L21" s="41"/>
      <c r="M21" s="41"/>
      <c r="N21" s="41"/>
    </row>
    <row r="22" spans="1:14" s="44" customFormat="1">
      <c r="A22" s="41"/>
      <c r="B22" s="41" t="s">
        <v>254</v>
      </c>
      <c r="C22" s="41"/>
      <c r="D22" s="46"/>
      <c r="E22" s="46"/>
      <c r="F22" s="46"/>
      <c r="G22" s="37"/>
      <c r="H22" s="37"/>
      <c r="I22" s="41"/>
      <c r="J22" s="41"/>
      <c r="K22" s="41"/>
      <c r="L22" s="41"/>
      <c r="M22" s="41"/>
      <c r="N22" s="41"/>
    </row>
    <row r="23" spans="1:14" s="44" customFormat="1" ht="12.75" customHeight="1">
      <c r="A23" s="41"/>
      <c r="B23" s="41"/>
      <c r="C23" s="41"/>
      <c r="D23" s="46"/>
      <c r="E23" s="46"/>
      <c r="F23" s="46"/>
      <c r="G23" s="37"/>
      <c r="H23" s="37"/>
      <c r="I23" s="41"/>
      <c r="J23" s="41"/>
      <c r="K23" s="41"/>
      <c r="L23" s="41"/>
      <c r="M23" s="41"/>
      <c r="N23" s="41"/>
    </row>
    <row r="24" spans="1:14" s="44" customFormat="1">
      <c r="A24" s="74" t="s">
        <v>2475</v>
      </c>
      <c r="B24" s="45" t="s">
        <v>134</v>
      </c>
      <c r="C24" s="41"/>
      <c r="D24" s="46"/>
      <c r="E24" s="46"/>
      <c r="F24" s="46"/>
      <c r="G24" s="37"/>
      <c r="H24" s="37"/>
      <c r="I24" s="41"/>
      <c r="J24" s="41"/>
      <c r="K24" s="41"/>
      <c r="L24" s="41"/>
      <c r="M24" s="41"/>
      <c r="N24" s="41"/>
    </row>
    <row r="25" spans="1:14" s="44" customFormat="1">
      <c r="A25" s="41"/>
      <c r="B25" s="41" t="s">
        <v>255</v>
      </c>
      <c r="C25" s="41"/>
      <c r="D25" s="46"/>
      <c r="E25" s="46"/>
      <c r="F25" s="46"/>
      <c r="G25" s="37"/>
      <c r="H25" s="37"/>
      <c r="I25" s="41"/>
      <c r="J25" s="41"/>
      <c r="K25" s="41"/>
      <c r="L25" s="41"/>
      <c r="M25" s="41"/>
      <c r="N25" s="41"/>
    </row>
    <row r="26" spans="1:14" s="44" customFormat="1" ht="6" customHeight="1">
      <c r="A26" s="41"/>
      <c r="B26" s="41"/>
      <c r="C26" s="41"/>
      <c r="D26" s="46"/>
      <c r="E26" s="46"/>
      <c r="F26" s="46"/>
      <c r="G26" s="37"/>
      <c r="H26" s="37"/>
      <c r="I26" s="41"/>
      <c r="J26" s="41"/>
      <c r="K26" s="41"/>
      <c r="L26" s="41"/>
      <c r="M26" s="41"/>
      <c r="N26" s="41"/>
    </row>
    <row r="27" spans="1:14" s="44" customFormat="1">
      <c r="A27" s="74" t="s">
        <v>2476</v>
      </c>
      <c r="B27" s="45" t="s">
        <v>190</v>
      </c>
      <c r="C27" s="41"/>
      <c r="D27" s="46"/>
      <c r="E27" s="46"/>
      <c r="F27" s="46"/>
      <c r="G27" s="37"/>
      <c r="H27" s="37"/>
      <c r="I27" s="41"/>
      <c r="J27" s="41"/>
      <c r="K27" s="41"/>
      <c r="L27" s="41"/>
      <c r="M27" s="41"/>
      <c r="N27" s="41"/>
    </row>
    <row r="28" spans="1:14" s="44" customFormat="1">
      <c r="A28" s="41"/>
      <c r="B28" s="41" t="s">
        <v>256</v>
      </c>
      <c r="C28" s="41"/>
      <c r="D28" s="46"/>
      <c r="E28" s="46"/>
      <c r="F28" s="46"/>
      <c r="G28" s="37"/>
      <c r="H28" s="37"/>
      <c r="I28" s="41"/>
      <c r="J28" s="41"/>
      <c r="K28" s="41"/>
      <c r="L28" s="41"/>
      <c r="M28" s="41"/>
      <c r="N28" s="41"/>
    </row>
    <row r="29" spans="1:14" s="44" customFormat="1" ht="7.5" customHeight="1">
      <c r="A29" s="41"/>
      <c r="B29" s="41"/>
      <c r="C29" s="41"/>
      <c r="D29" s="46"/>
      <c r="E29" s="46"/>
      <c r="F29" s="46"/>
      <c r="G29" s="37"/>
      <c r="H29" s="37"/>
      <c r="I29" s="41"/>
      <c r="J29" s="41"/>
      <c r="K29" s="41"/>
      <c r="L29" s="41"/>
      <c r="M29" s="41"/>
      <c r="N29" s="41"/>
    </row>
    <row r="30" spans="1:14" s="44" customFormat="1">
      <c r="A30" s="74" t="s">
        <v>2477</v>
      </c>
      <c r="B30" s="52" t="s">
        <v>1160</v>
      </c>
      <c r="C30" s="41"/>
      <c r="D30" s="41"/>
      <c r="E30" s="41"/>
      <c r="F30" s="41"/>
      <c r="G30" s="37"/>
      <c r="H30" s="37"/>
      <c r="I30" s="41"/>
      <c r="J30" s="41"/>
      <c r="K30" s="41"/>
      <c r="L30" s="41"/>
      <c r="M30" s="41"/>
      <c r="N30" s="41"/>
    </row>
    <row r="31" spans="1:14" s="44" customFormat="1" ht="78.75">
      <c r="A31" s="71" t="s">
        <v>487</v>
      </c>
      <c r="B31" s="53" t="s">
        <v>1077</v>
      </c>
      <c r="C31" s="37" t="s">
        <v>246</v>
      </c>
      <c r="D31" s="36">
        <v>250</v>
      </c>
      <c r="E31" s="37" t="s">
        <v>2478</v>
      </c>
      <c r="F31" s="37" t="s">
        <v>2444</v>
      </c>
      <c r="G31" s="38">
        <v>1</v>
      </c>
      <c r="H31" s="36">
        <v>250</v>
      </c>
      <c r="I31" s="38"/>
      <c r="J31" s="36"/>
      <c r="K31" s="38">
        <f>I31+G31</f>
        <v>1</v>
      </c>
      <c r="L31" s="36">
        <f>J31+H31</f>
        <v>250</v>
      </c>
      <c r="M31" s="40" t="s">
        <v>1013</v>
      </c>
      <c r="N31" s="40" t="s">
        <v>490</v>
      </c>
    </row>
    <row r="32" spans="1:14" s="44" customFormat="1">
      <c r="A32" s="76" t="s">
        <v>2479</v>
      </c>
      <c r="B32" s="52" t="s">
        <v>1161</v>
      </c>
      <c r="C32" s="37"/>
      <c r="D32" s="36"/>
      <c r="E32" s="37"/>
      <c r="F32" s="37"/>
      <c r="G32" s="38"/>
      <c r="H32" s="36"/>
      <c r="I32" s="38"/>
      <c r="J32" s="36"/>
      <c r="K32" s="38"/>
      <c r="L32" s="36"/>
      <c r="M32" s="40"/>
      <c r="N32" s="40"/>
    </row>
    <row r="33" spans="1:19" s="44" customFormat="1" ht="78.75">
      <c r="A33" s="71" t="s">
        <v>487</v>
      </c>
      <c r="B33" s="53" t="s">
        <v>1162</v>
      </c>
      <c r="C33" s="37" t="s">
        <v>17</v>
      </c>
      <c r="D33" s="72">
        <v>4.42</v>
      </c>
      <c r="E33" s="37" t="s">
        <v>1163</v>
      </c>
      <c r="F33" s="37" t="s">
        <v>1164</v>
      </c>
      <c r="G33" s="38">
        <v>1</v>
      </c>
      <c r="H33" s="36">
        <v>4.42</v>
      </c>
      <c r="I33" s="41"/>
      <c r="J33" s="41"/>
      <c r="K33" s="38">
        <f>G33</f>
        <v>1</v>
      </c>
      <c r="L33" s="36">
        <f>H33</f>
        <v>4.42</v>
      </c>
      <c r="M33" s="40" t="s">
        <v>1013</v>
      </c>
      <c r="N33" s="40" t="s">
        <v>490</v>
      </c>
    </row>
    <row r="34" spans="1:19" s="44" customFormat="1" ht="47.25">
      <c r="A34" s="71" t="s">
        <v>488</v>
      </c>
      <c r="B34" s="53" t="s">
        <v>1165</v>
      </c>
      <c r="C34" s="37" t="s">
        <v>17</v>
      </c>
      <c r="D34" s="72">
        <v>0.78</v>
      </c>
      <c r="E34" s="37" t="s">
        <v>1163</v>
      </c>
      <c r="F34" s="37" t="s">
        <v>1164</v>
      </c>
      <c r="G34" s="38">
        <v>1</v>
      </c>
      <c r="H34" s="36">
        <v>0.78</v>
      </c>
      <c r="I34" s="41"/>
      <c r="J34" s="41"/>
      <c r="K34" s="38">
        <f>G34</f>
        <v>1</v>
      </c>
      <c r="L34" s="36">
        <f>H34</f>
        <v>0.78</v>
      </c>
      <c r="M34" s="40" t="s">
        <v>1013</v>
      </c>
      <c r="N34" s="40" t="s">
        <v>490</v>
      </c>
    </row>
    <row r="35" spans="1:19" s="44" customFormat="1" ht="78.75">
      <c r="A35" s="71" t="s">
        <v>489</v>
      </c>
      <c r="B35" s="53" t="s">
        <v>1166</v>
      </c>
      <c r="C35" s="37" t="s">
        <v>17</v>
      </c>
      <c r="D35" s="72">
        <v>19.239999999999998</v>
      </c>
      <c r="E35" s="37" t="s">
        <v>1163</v>
      </c>
      <c r="F35" s="37" t="s">
        <v>1167</v>
      </c>
      <c r="G35" s="38">
        <v>1</v>
      </c>
      <c r="H35" s="36">
        <v>19.239999999999998</v>
      </c>
      <c r="I35" s="38"/>
      <c r="J35" s="36"/>
      <c r="K35" s="38">
        <f>I35+G35</f>
        <v>1</v>
      </c>
      <c r="L35" s="36">
        <f>J35+H35</f>
        <v>19.239999999999998</v>
      </c>
      <c r="M35" s="40" t="s">
        <v>1013</v>
      </c>
      <c r="N35" s="40" t="s">
        <v>490</v>
      </c>
    </row>
    <row r="36" spans="1:19" s="44" customFormat="1" ht="78.75">
      <c r="A36" s="71" t="s">
        <v>231</v>
      </c>
      <c r="B36" s="53" t="s">
        <v>1168</v>
      </c>
      <c r="C36" s="37" t="s">
        <v>246</v>
      </c>
      <c r="D36" s="72">
        <v>5.98</v>
      </c>
      <c r="E36" s="37" t="s">
        <v>1163</v>
      </c>
      <c r="F36" s="37" t="s">
        <v>1169</v>
      </c>
      <c r="G36" s="67">
        <v>1</v>
      </c>
      <c r="H36" s="36">
        <v>5.98</v>
      </c>
      <c r="I36" s="67"/>
      <c r="J36" s="36"/>
      <c r="K36" s="38">
        <f>G36</f>
        <v>1</v>
      </c>
      <c r="L36" s="36">
        <f>J36+H36</f>
        <v>5.98</v>
      </c>
      <c r="M36" s="40" t="s">
        <v>1013</v>
      </c>
      <c r="N36" s="40" t="s">
        <v>490</v>
      </c>
      <c r="P36" s="77"/>
    </row>
    <row r="37" spans="1:19" s="44" customFormat="1" ht="126">
      <c r="A37" s="71" t="s">
        <v>232</v>
      </c>
      <c r="B37" s="53" t="s">
        <v>1170</v>
      </c>
      <c r="C37" s="37" t="s">
        <v>17</v>
      </c>
      <c r="D37" s="72">
        <v>27.13</v>
      </c>
      <c r="E37" s="37" t="s">
        <v>1163</v>
      </c>
      <c r="F37" s="37" t="s">
        <v>1167</v>
      </c>
      <c r="G37" s="38">
        <v>1</v>
      </c>
      <c r="H37" s="36">
        <v>27.13</v>
      </c>
      <c r="I37" s="38"/>
      <c r="J37" s="36"/>
      <c r="K37" s="38">
        <f>I37+G37</f>
        <v>1</v>
      </c>
      <c r="L37" s="36">
        <f>J37+H37</f>
        <v>27.13</v>
      </c>
      <c r="M37" s="40" t="s">
        <v>1013</v>
      </c>
      <c r="N37" s="40" t="s">
        <v>490</v>
      </c>
      <c r="S37" s="44" t="s">
        <v>2480</v>
      </c>
    </row>
    <row r="38" spans="1:19" s="44" customFormat="1" ht="90" customHeight="1">
      <c r="A38" s="71" t="s">
        <v>233</v>
      </c>
      <c r="B38" s="53" t="s">
        <v>1171</v>
      </c>
      <c r="C38" s="37" t="s">
        <v>17</v>
      </c>
      <c r="D38" s="72">
        <v>7.31</v>
      </c>
      <c r="E38" s="37" t="s">
        <v>1163</v>
      </c>
      <c r="F38" s="37" t="s">
        <v>1169</v>
      </c>
      <c r="G38" s="38"/>
      <c r="H38" s="36"/>
      <c r="I38" s="38"/>
      <c r="J38" s="36"/>
      <c r="K38" s="38"/>
      <c r="L38" s="36"/>
      <c r="M38" s="82" t="s">
        <v>1778</v>
      </c>
      <c r="N38" s="40" t="s">
        <v>490</v>
      </c>
    </row>
    <row r="39" spans="1:19" s="44" customFormat="1" ht="72" customHeight="1">
      <c r="A39" s="71" t="s">
        <v>234</v>
      </c>
      <c r="B39" s="53" t="s">
        <v>1172</v>
      </c>
      <c r="C39" s="37" t="s">
        <v>246</v>
      </c>
      <c r="D39" s="72">
        <v>6.88</v>
      </c>
      <c r="E39" s="37" t="s">
        <v>1163</v>
      </c>
      <c r="F39" s="37" t="s">
        <v>1169</v>
      </c>
      <c r="G39" s="38">
        <v>1</v>
      </c>
      <c r="H39" s="36">
        <v>6.88</v>
      </c>
      <c r="I39" s="38"/>
      <c r="J39" s="36"/>
      <c r="K39" s="38">
        <f>G39</f>
        <v>1</v>
      </c>
      <c r="L39" s="36">
        <f>J39+H39</f>
        <v>6.88</v>
      </c>
      <c r="M39" s="40" t="s">
        <v>1013</v>
      </c>
      <c r="N39" s="40" t="s">
        <v>490</v>
      </c>
    </row>
    <row r="40" spans="1:19" s="44" customFormat="1" ht="103.5" customHeight="1">
      <c r="A40" s="71" t="s">
        <v>235</v>
      </c>
      <c r="B40" s="53" t="s">
        <v>1173</v>
      </c>
      <c r="C40" s="37" t="s">
        <v>160</v>
      </c>
      <c r="D40" s="72">
        <v>6.16</v>
      </c>
      <c r="E40" s="37" t="s">
        <v>1163</v>
      </c>
      <c r="F40" s="37" t="s">
        <v>1169</v>
      </c>
      <c r="G40" s="38">
        <v>1</v>
      </c>
      <c r="H40" s="36">
        <v>6.16</v>
      </c>
      <c r="I40" s="38"/>
      <c r="K40" s="38">
        <f>I40+G40</f>
        <v>1</v>
      </c>
      <c r="L40" s="36">
        <f>H40</f>
        <v>6.16</v>
      </c>
      <c r="M40" s="40" t="s">
        <v>1013</v>
      </c>
      <c r="N40" s="40" t="s">
        <v>490</v>
      </c>
    </row>
    <row r="41" spans="1:19" s="44" customFormat="1" ht="71.25" customHeight="1">
      <c r="A41" s="71" t="s">
        <v>236</v>
      </c>
      <c r="B41" s="53" t="s">
        <v>1174</v>
      </c>
      <c r="C41" s="37" t="s">
        <v>246</v>
      </c>
      <c r="D41" s="72">
        <v>5.72</v>
      </c>
      <c r="E41" s="37" t="s">
        <v>1163</v>
      </c>
      <c r="F41" s="37" t="s">
        <v>1169</v>
      </c>
      <c r="G41" s="38">
        <v>1</v>
      </c>
      <c r="H41" s="36">
        <v>5.72</v>
      </c>
      <c r="I41" s="38"/>
      <c r="J41" s="36"/>
      <c r="K41" s="38">
        <f>G41</f>
        <v>1</v>
      </c>
      <c r="L41" s="36">
        <f>J41+H41</f>
        <v>5.72</v>
      </c>
      <c r="M41" s="40" t="s">
        <v>1013</v>
      </c>
      <c r="N41" s="40" t="s">
        <v>490</v>
      </c>
    </row>
    <row r="42" spans="1:19" s="44" customFormat="1">
      <c r="A42" s="41"/>
      <c r="B42" s="73" t="s">
        <v>1175</v>
      </c>
      <c r="C42" s="74"/>
      <c r="D42" s="75">
        <f>SUM(D33:D41)</f>
        <v>83.61999999999999</v>
      </c>
      <c r="E42" s="37"/>
      <c r="F42" s="37"/>
      <c r="G42" s="38"/>
      <c r="H42" s="36"/>
      <c r="I42" s="38"/>
      <c r="J42" s="36"/>
      <c r="K42" s="38"/>
      <c r="L42" s="36"/>
      <c r="M42" s="40"/>
      <c r="N42" s="40"/>
    </row>
    <row r="43" spans="1:19" s="44" customFormat="1" ht="30" customHeight="1">
      <c r="A43" s="76" t="s">
        <v>2481</v>
      </c>
      <c r="B43" s="949" t="s">
        <v>2482</v>
      </c>
      <c r="C43" s="37"/>
      <c r="D43" s="36"/>
      <c r="E43" s="37"/>
      <c r="F43" s="37"/>
      <c r="G43" s="38"/>
      <c r="H43" s="36"/>
      <c r="I43" s="38"/>
      <c r="J43" s="36"/>
      <c r="K43" s="38"/>
      <c r="L43" s="36"/>
      <c r="M43" s="40"/>
      <c r="N43" s="40"/>
    </row>
    <row r="44" spans="1:19" s="44" customFormat="1" ht="79.5" customHeight="1">
      <c r="A44" s="41">
        <v>1</v>
      </c>
      <c r="B44" s="950" t="s">
        <v>2483</v>
      </c>
      <c r="C44" s="37" t="s">
        <v>17</v>
      </c>
      <c r="D44" s="72">
        <v>28.3</v>
      </c>
      <c r="E44" s="37" t="s">
        <v>2484</v>
      </c>
      <c r="F44" s="37" t="s">
        <v>1875</v>
      </c>
      <c r="G44" s="38">
        <v>0.05</v>
      </c>
      <c r="H44" s="36"/>
      <c r="I44" s="38">
        <v>0.05</v>
      </c>
      <c r="J44" s="36"/>
      <c r="K44" s="38">
        <f>I44+G44</f>
        <v>0.1</v>
      </c>
      <c r="L44" s="36">
        <f>J44+H44</f>
        <v>0</v>
      </c>
      <c r="M44" s="40" t="s">
        <v>120</v>
      </c>
      <c r="N44" s="40" t="s">
        <v>490</v>
      </c>
    </row>
    <row r="45" spans="1:19" s="44" customFormat="1" ht="78.75">
      <c r="A45" s="37">
        <v>2</v>
      </c>
      <c r="B45" s="53" t="s">
        <v>2485</v>
      </c>
      <c r="C45" s="37" t="s">
        <v>169</v>
      </c>
      <c r="D45" s="36">
        <v>20</v>
      </c>
      <c r="E45" s="71" t="s">
        <v>1874</v>
      </c>
      <c r="F45" s="71" t="s">
        <v>1875</v>
      </c>
      <c r="G45" s="38">
        <v>0.15</v>
      </c>
      <c r="H45" s="37"/>
      <c r="I45" s="38">
        <v>0.65</v>
      </c>
      <c r="J45" s="38"/>
      <c r="K45" s="38">
        <f>I45+G45</f>
        <v>0.8</v>
      </c>
      <c r="L45" s="36">
        <f t="shared" ref="L45:L46" si="0">J45+H45</f>
        <v>0</v>
      </c>
      <c r="M45" s="40" t="s">
        <v>120</v>
      </c>
      <c r="N45" s="40" t="s">
        <v>490</v>
      </c>
    </row>
    <row r="46" spans="1:19" s="44" customFormat="1" ht="54" customHeight="1">
      <c r="A46" s="951">
        <v>3</v>
      </c>
      <c r="B46" s="952" t="s">
        <v>2486</v>
      </c>
      <c r="C46" s="951" t="s">
        <v>17</v>
      </c>
      <c r="D46" s="939">
        <v>40</v>
      </c>
      <c r="E46" s="953" t="s">
        <v>1874</v>
      </c>
      <c r="F46" s="953" t="s">
        <v>1875</v>
      </c>
      <c r="G46" s="975"/>
      <c r="H46" s="951"/>
      <c r="I46" s="976">
        <v>0.1</v>
      </c>
      <c r="J46" s="951"/>
      <c r="K46" s="976">
        <f>I46+G46</f>
        <v>0.1</v>
      </c>
      <c r="L46" s="939">
        <f t="shared" si="0"/>
        <v>0</v>
      </c>
      <c r="M46" s="40" t="s">
        <v>120</v>
      </c>
      <c r="N46" s="954" t="s">
        <v>490</v>
      </c>
    </row>
    <row r="47" spans="1:19" s="44" customFormat="1" ht="17.25" customHeight="1">
      <c r="A47" s="41"/>
      <c r="B47" s="954"/>
      <c r="C47" s="41"/>
      <c r="D47" s="41"/>
      <c r="E47" s="41"/>
      <c r="F47" s="41"/>
      <c r="G47" s="37"/>
      <c r="H47" s="37"/>
      <c r="I47" s="41"/>
      <c r="J47" s="41"/>
      <c r="K47" s="41"/>
      <c r="L47" s="41"/>
      <c r="M47" s="41"/>
      <c r="N47" s="41"/>
    </row>
    <row r="48" spans="1:19" s="44" customFormat="1" ht="21" customHeight="1">
      <c r="A48" s="74" t="s">
        <v>152</v>
      </c>
      <c r="B48" s="45" t="s">
        <v>494</v>
      </c>
      <c r="C48" s="41"/>
      <c r="D48" s="41"/>
      <c r="E48" s="41"/>
      <c r="F48" s="41"/>
      <c r="G48" s="37"/>
      <c r="H48" s="37"/>
      <c r="I48" s="41"/>
      <c r="J48" s="41"/>
      <c r="K48" s="41"/>
      <c r="L48" s="41"/>
      <c r="M48" s="41"/>
      <c r="N48" s="41"/>
      <c r="P48" s="44" t="s">
        <v>1078</v>
      </c>
      <c r="Q48" s="44">
        <v>5.74</v>
      </c>
    </row>
    <row r="49" spans="1:22" s="44" customFormat="1" ht="103.5" customHeight="1">
      <c r="A49" s="37" t="s">
        <v>1011</v>
      </c>
      <c r="B49" s="42" t="s">
        <v>495</v>
      </c>
      <c r="C49" s="37" t="s">
        <v>17</v>
      </c>
      <c r="D49" s="4107">
        <v>4982.1499999999996</v>
      </c>
      <c r="E49" s="37" t="s">
        <v>496</v>
      </c>
      <c r="F49" s="37" t="s">
        <v>191</v>
      </c>
      <c r="G49" s="38">
        <v>0.99996054798205536</v>
      </c>
      <c r="H49" s="36">
        <v>3237.0699999999997</v>
      </c>
      <c r="I49" s="38"/>
      <c r="J49" s="36"/>
      <c r="K49" s="38">
        <f>I49+G49</f>
        <v>0.99996054798205536</v>
      </c>
      <c r="L49" s="36">
        <f>J49+H49</f>
        <v>3237.0699999999997</v>
      </c>
      <c r="M49" s="40" t="s">
        <v>1013</v>
      </c>
      <c r="N49" s="40" t="s">
        <v>490</v>
      </c>
      <c r="P49" s="83" t="s">
        <v>1079</v>
      </c>
      <c r="Q49" s="83">
        <f>2926845.16/100000</f>
        <v>29.268451600000002</v>
      </c>
      <c r="R49" s="83"/>
      <c r="S49" s="83">
        <f>3505.54/4722.42*$Q$49</f>
        <v>21.726514757658997</v>
      </c>
      <c r="T49" s="83">
        <f>3505.54/4722.42*$Q$50</f>
        <v>2.6723468052396866</v>
      </c>
      <c r="V49" s="83">
        <f>SUM(S49:U49)</f>
        <v>24.398861562898684</v>
      </c>
    </row>
    <row r="50" spans="1:22" s="44" customFormat="1" ht="94.5">
      <c r="A50" s="37" t="s">
        <v>1014</v>
      </c>
      <c r="B50" s="42" t="s">
        <v>1080</v>
      </c>
      <c r="C50" s="37" t="s">
        <v>17</v>
      </c>
      <c r="D50" s="4108"/>
      <c r="E50" s="37" t="s">
        <v>496</v>
      </c>
      <c r="F50" s="37" t="s">
        <v>191</v>
      </c>
      <c r="G50" s="67">
        <v>1</v>
      </c>
      <c r="H50" s="955">
        <v>1001.91</v>
      </c>
      <c r="I50" s="38"/>
      <c r="J50" s="36"/>
      <c r="K50" s="38">
        <f>G50</f>
        <v>1</v>
      </c>
      <c r="L50" s="36">
        <f>H50+J50</f>
        <v>1001.91</v>
      </c>
      <c r="M50" s="40" t="s">
        <v>1013</v>
      </c>
      <c r="N50" s="40" t="s">
        <v>490</v>
      </c>
      <c r="P50" s="83" t="s">
        <v>1081</v>
      </c>
      <c r="Q50" s="83">
        <v>3.6</v>
      </c>
      <c r="R50" s="83"/>
      <c r="S50" s="83">
        <f>1216.87/4722.42*$Q$49</f>
        <v>7.5418748646863252</v>
      </c>
      <c r="T50" s="83">
        <f>1216.87/4722.42*$Q$50</f>
        <v>0.92764557155017968</v>
      </c>
      <c r="V50" s="83">
        <f>SUM(S50:U50)</f>
        <v>8.469520436236504</v>
      </c>
    </row>
    <row r="51" spans="1:22" s="44" customFormat="1">
      <c r="A51" s="74" t="s">
        <v>2487</v>
      </c>
      <c r="B51" s="52">
        <v>3054</v>
      </c>
      <c r="C51" s="41"/>
      <c r="D51" s="41"/>
      <c r="E51" s="41"/>
      <c r="F51" s="41"/>
      <c r="G51" s="37"/>
      <c r="H51" s="37"/>
      <c r="I51" s="41"/>
      <c r="J51" s="41"/>
      <c r="K51" s="41"/>
      <c r="L51" s="41"/>
      <c r="M51" s="41"/>
      <c r="N51" s="41"/>
      <c r="Q51" s="83">
        <f>SUM(Q49:Q50)</f>
        <v>32.8684516</v>
      </c>
      <c r="R51" s="83"/>
      <c r="V51" s="83">
        <f>SUM(V49:V50)</f>
        <v>32.868381999135188</v>
      </c>
    </row>
    <row r="52" spans="1:22" s="44" customFormat="1">
      <c r="A52" s="41"/>
      <c r="B52" s="4109" t="s">
        <v>1010</v>
      </c>
      <c r="C52" s="4110"/>
      <c r="D52" s="4110"/>
      <c r="E52" s="4110"/>
      <c r="F52" s="4110"/>
      <c r="G52" s="4110"/>
      <c r="H52" s="4110"/>
      <c r="I52" s="4110"/>
      <c r="J52" s="4110"/>
      <c r="K52" s="4110"/>
      <c r="L52" s="4110"/>
      <c r="M52" s="4110"/>
      <c r="N52" s="4111"/>
    </row>
    <row r="53" spans="1:22" s="44" customFormat="1" ht="88.5" customHeight="1">
      <c r="A53" s="71" t="s">
        <v>487</v>
      </c>
      <c r="B53" s="53" t="s">
        <v>1012</v>
      </c>
      <c r="C53" s="37" t="s">
        <v>17</v>
      </c>
      <c r="D53" s="36">
        <v>14.53</v>
      </c>
      <c r="E53" s="37" t="s">
        <v>823</v>
      </c>
      <c r="F53" s="37" t="s">
        <v>172</v>
      </c>
      <c r="G53" s="67">
        <v>1</v>
      </c>
      <c r="H53" s="36">
        <v>14.53</v>
      </c>
      <c r="I53" s="38"/>
      <c r="J53" s="36"/>
      <c r="K53" s="38">
        <f>I53+G53</f>
        <v>1</v>
      </c>
      <c r="L53" s="36">
        <v>14.53</v>
      </c>
      <c r="M53" s="40" t="s">
        <v>1013</v>
      </c>
      <c r="N53" s="40" t="s">
        <v>53</v>
      </c>
    </row>
    <row r="54" spans="1:22" s="44" customFormat="1" ht="94.5">
      <c r="A54" s="71" t="s">
        <v>488</v>
      </c>
      <c r="B54" s="42" t="s">
        <v>1015</v>
      </c>
      <c r="C54" s="37" t="s">
        <v>160</v>
      </c>
      <c r="D54" s="37">
        <v>6.66</v>
      </c>
      <c r="E54" s="41" t="s">
        <v>817</v>
      </c>
      <c r="F54" s="41" t="s">
        <v>1016</v>
      </c>
      <c r="G54" s="67">
        <v>1</v>
      </c>
      <c r="H54" s="36">
        <v>6.66</v>
      </c>
      <c r="I54" s="84"/>
      <c r="J54" s="36"/>
      <c r="K54" s="84">
        <f>I54+G54</f>
        <v>1</v>
      </c>
      <c r="L54" s="36">
        <v>6.66</v>
      </c>
      <c r="M54" s="40" t="s">
        <v>1013</v>
      </c>
      <c r="N54" s="40" t="s">
        <v>53</v>
      </c>
    </row>
    <row r="55" spans="1:22" s="44" customFormat="1" ht="75" customHeight="1">
      <c r="A55" s="71" t="s">
        <v>489</v>
      </c>
      <c r="B55" s="42" t="s">
        <v>1082</v>
      </c>
      <c r="C55" s="37" t="s">
        <v>17</v>
      </c>
      <c r="D55" s="37">
        <v>14.72</v>
      </c>
      <c r="E55" s="41" t="s">
        <v>2488</v>
      </c>
      <c r="F55" s="41" t="s">
        <v>840</v>
      </c>
      <c r="G55" s="37"/>
      <c r="H55" s="36">
        <v>14.72</v>
      </c>
      <c r="I55" s="84"/>
      <c r="J55" s="36"/>
      <c r="K55" s="84">
        <v>1</v>
      </c>
      <c r="L55" s="36">
        <v>14.72</v>
      </c>
      <c r="M55" s="40" t="s">
        <v>1013</v>
      </c>
      <c r="N55" s="40" t="s">
        <v>53</v>
      </c>
    </row>
    <row r="56" spans="1:22" s="44" customFormat="1" ht="77.25" customHeight="1">
      <c r="A56" s="71" t="s">
        <v>231</v>
      </c>
      <c r="B56" s="42" t="s">
        <v>1083</v>
      </c>
      <c r="C56" s="37" t="s">
        <v>17</v>
      </c>
      <c r="D56" s="37">
        <v>1.45</v>
      </c>
      <c r="E56" s="41" t="s">
        <v>2489</v>
      </c>
      <c r="F56" s="41" t="s">
        <v>2490</v>
      </c>
      <c r="G56" s="37"/>
      <c r="H56" s="36">
        <v>1.45</v>
      </c>
      <c r="I56" s="84"/>
      <c r="J56" s="36"/>
      <c r="K56" s="84">
        <v>1</v>
      </c>
      <c r="L56" s="36">
        <v>1.45</v>
      </c>
      <c r="M56" s="40" t="s">
        <v>1013</v>
      </c>
      <c r="N56" s="40" t="s">
        <v>53</v>
      </c>
    </row>
    <row r="57" spans="1:22" s="44" customFormat="1" ht="92.25" customHeight="1">
      <c r="A57" s="71" t="s">
        <v>232</v>
      </c>
      <c r="B57" s="42" t="s">
        <v>1084</v>
      </c>
      <c r="C57" s="37" t="s">
        <v>17</v>
      </c>
      <c r="D57" s="37">
        <v>19.079999999999998</v>
      </c>
      <c r="E57" s="41" t="s">
        <v>2491</v>
      </c>
      <c r="F57" s="41" t="s">
        <v>2492</v>
      </c>
      <c r="G57" s="38">
        <v>1</v>
      </c>
      <c r="H57" s="36">
        <v>19.079999999999998</v>
      </c>
      <c r="I57" s="84"/>
      <c r="J57" s="36"/>
      <c r="K57" s="84">
        <v>1</v>
      </c>
      <c r="L57" s="36">
        <v>19.079999999999998</v>
      </c>
      <c r="M57" s="40" t="s">
        <v>1013</v>
      </c>
      <c r="N57" s="40" t="s">
        <v>53</v>
      </c>
    </row>
    <row r="58" spans="1:22" s="44" customFormat="1" ht="82.5" customHeight="1">
      <c r="A58" s="71" t="s">
        <v>233</v>
      </c>
      <c r="B58" s="42" t="s">
        <v>1085</v>
      </c>
      <c r="C58" s="37" t="s">
        <v>17</v>
      </c>
      <c r="D58" s="37">
        <v>6.23</v>
      </c>
      <c r="E58" s="41" t="s">
        <v>1315</v>
      </c>
      <c r="F58" s="41" t="s">
        <v>1779</v>
      </c>
      <c r="G58" s="38">
        <v>1</v>
      </c>
      <c r="H58" s="36">
        <v>6.23</v>
      </c>
      <c r="I58" s="84"/>
      <c r="J58" s="36"/>
      <c r="K58" s="84">
        <f>I58+G58</f>
        <v>1</v>
      </c>
      <c r="L58" s="36">
        <v>6.23</v>
      </c>
      <c r="M58" s="40" t="s">
        <v>1013</v>
      </c>
      <c r="N58" s="40" t="s">
        <v>53</v>
      </c>
    </row>
    <row r="59" spans="1:22" s="44" customFormat="1" ht="89.25" customHeight="1">
      <c r="A59" s="71" t="s">
        <v>234</v>
      </c>
      <c r="B59" s="42" t="s">
        <v>1086</v>
      </c>
      <c r="C59" s="37" t="s">
        <v>17</v>
      </c>
      <c r="D59" s="37">
        <v>10.63</v>
      </c>
      <c r="E59" s="41" t="s">
        <v>2493</v>
      </c>
      <c r="F59" s="41" t="s">
        <v>840</v>
      </c>
      <c r="G59" s="38">
        <v>1</v>
      </c>
      <c r="H59" s="36">
        <v>10.63</v>
      </c>
      <c r="I59" s="84"/>
      <c r="J59" s="36"/>
      <c r="K59" s="84">
        <v>1</v>
      </c>
      <c r="L59" s="36">
        <v>10.63</v>
      </c>
      <c r="M59" s="40" t="s">
        <v>1013</v>
      </c>
      <c r="N59" s="40" t="s">
        <v>53</v>
      </c>
    </row>
    <row r="60" spans="1:22" s="44" customFormat="1" ht="63">
      <c r="A60" s="71" t="s">
        <v>235</v>
      </c>
      <c r="B60" s="42" t="s">
        <v>1355</v>
      </c>
      <c r="C60" s="37" t="s">
        <v>17</v>
      </c>
      <c r="D60" s="37">
        <v>10.68</v>
      </c>
      <c r="E60" s="41" t="s">
        <v>1780</v>
      </c>
      <c r="F60" s="41" t="s">
        <v>172</v>
      </c>
      <c r="G60" s="38">
        <v>1</v>
      </c>
      <c r="H60" s="36">
        <v>10.68</v>
      </c>
      <c r="I60" s="84"/>
      <c r="J60" s="36"/>
      <c r="K60" s="84">
        <v>1</v>
      </c>
      <c r="L60" s="36">
        <v>10.68</v>
      </c>
      <c r="M60" s="40" t="s">
        <v>1013</v>
      </c>
      <c r="N60" s="40" t="s">
        <v>53</v>
      </c>
    </row>
    <row r="61" spans="1:22" s="44" customFormat="1" ht="90.75" customHeight="1">
      <c r="A61" s="71" t="s">
        <v>236</v>
      </c>
      <c r="B61" s="42" t="s">
        <v>1087</v>
      </c>
      <c r="C61" s="37" t="s">
        <v>246</v>
      </c>
      <c r="D61" s="37">
        <v>3.49</v>
      </c>
      <c r="E61" s="41" t="s">
        <v>2494</v>
      </c>
      <c r="F61" s="41" t="s">
        <v>2495</v>
      </c>
      <c r="G61" s="38">
        <v>1</v>
      </c>
      <c r="H61" s="36">
        <v>3.49</v>
      </c>
      <c r="I61" s="84"/>
      <c r="J61" s="36"/>
      <c r="K61" s="84">
        <v>1</v>
      </c>
      <c r="L61" s="36">
        <v>3.49</v>
      </c>
      <c r="M61" s="40" t="s">
        <v>1013</v>
      </c>
      <c r="N61" s="40" t="s">
        <v>53</v>
      </c>
    </row>
    <row r="62" spans="1:22" s="44" customFormat="1" ht="63">
      <c r="A62" s="71" t="s">
        <v>237</v>
      </c>
      <c r="B62" s="42" t="s">
        <v>1088</v>
      </c>
      <c r="C62" s="37" t="s">
        <v>17</v>
      </c>
      <c r="D62" s="36">
        <v>5.57</v>
      </c>
      <c r="E62" s="41" t="s">
        <v>1781</v>
      </c>
      <c r="F62" s="41" t="s">
        <v>2496</v>
      </c>
      <c r="G62" s="38">
        <v>1</v>
      </c>
      <c r="H62" s="37">
        <v>5.57</v>
      </c>
      <c r="I62" s="84"/>
      <c r="J62" s="41"/>
      <c r="K62" s="84">
        <v>1</v>
      </c>
      <c r="L62" s="37">
        <v>5.57</v>
      </c>
      <c r="M62" s="40" t="s">
        <v>1013</v>
      </c>
      <c r="N62" s="40" t="s">
        <v>53</v>
      </c>
    </row>
    <row r="63" spans="1:22" s="44" customFormat="1" ht="63">
      <c r="A63" s="71" t="s">
        <v>238</v>
      </c>
      <c r="B63" s="42" t="s">
        <v>1089</v>
      </c>
      <c r="C63" s="37" t="s">
        <v>17</v>
      </c>
      <c r="D63" s="36">
        <v>25</v>
      </c>
      <c r="E63" s="41" t="s">
        <v>2497</v>
      </c>
      <c r="F63" s="41" t="s">
        <v>172</v>
      </c>
      <c r="G63" s="956">
        <v>1</v>
      </c>
      <c r="H63" s="36">
        <v>25</v>
      </c>
      <c r="I63" s="377"/>
      <c r="J63" s="379"/>
      <c r="K63" s="84">
        <f>I63+G63</f>
        <v>1</v>
      </c>
      <c r="L63" s="36">
        <v>25</v>
      </c>
      <c r="M63" s="40" t="s">
        <v>1013</v>
      </c>
      <c r="N63" s="40" t="s">
        <v>53</v>
      </c>
      <c r="S63" s="85"/>
    </row>
    <row r="64" spans="1:22" s="47" customFormat="1">
      <c r="A64" s="65"/>
      <c r="B64" s="4112" t="s">
        <v>985</v>
      </c>
      <c r="C64" s="4112"/>
      <c r="D64" s="62">
        <f>SUM(D53:D63)</f>
        <v>118.03999999999999</v>
      </c>
      <c r="E64" s="61"/>
      <c r="F64" s="61"/>
      <c r="G64" s="65"/>
      <c r="H64" s="65"/>
      <c r="I64" s="61"/>
      <c r="J64" s="61"/>
      <c r="K64" s="61"/>
      <c r="L64" s="61"/>
      <c r="M64" s="61"/>
      <c r="N64" s="61"/>
      <c r="S64" s="55"/>
    </row>
    <row r="65" spans="1:19" s="47" customFormat="1">
      <c r="A65" s="63"/>
      <c r="B65" s="86"/>
      <c r="C65" s="86"/>
      <c r="D65" s="87"/>
      <c r="E65" s="63"/>
      <c r="F65" s="63"/>
      <c r="G65" s="957"/>
      <c r="H65" s="957"/>
      <c r="I65" s="63"/>
      <c r="J65" s="63"/>
      <c r="K65" s="63"/>
      <c r="L65" s="63"/>
      <c r="M65" s="63"/>
      <c r="N65" s="63"/>
      <c r="S65" s="55"/>
    </row>
    <row r="66" spans="1:19" s="47" customFormat="1">
      <c r="B66" s="380"/>
      <c r="C66" s="60"/>
      <c r="G66" s="940"/>
      <c r="H66" s="940"/>
      <c r="S66" s="55"/>
    </row>
    <row r="67" spans="1:19" s="47" customFormat="1">
      <c r="G67" s="940"/>
      <c r="H67" s="940"/>
      <c r="L67" s="4113" t="s">
        <v>1247</v>
      </c>
      <c r="M67" s="4113"/>
      <c r="N67" s="4113"/>
    </row>
    <row r="68" spans="1:19">
      <c r="E68" s="378" t="s">
        <v>247</v>
      </c>
      <c r="L68" s="4106" t="s">
        <v>1356</v>
      </c>
      <c r="M68" s="4106"/>
      <c r="N68" s="4106"/>
    </row>
  </sheetData>
  <mergeCells count="16">
    <mergeCell ref="L68:N68"/>
    <mergeCell ref="D49:D50"/>
    <mergeCell ref="B52:N52"/>
    <mergeCell ref="B64:C64"/>
    <mergeCell ref="L67:N67"/>
    <mergeCell ref="A1:N1"/>
    <mergeCell ref="A3:A4"/>
    <mergeCell ref="C3:C4"/>
    <mergeCell ref="G3:H3"/>
    <mergeCell ref="I3:J3"/>
    <mergeCell ref="K3:L3"/>
    <mergeCell ref="M3:M4"/>
    <mergeCell ref="N3:N4"/>
    <mergeCell ref="E3:E4"/>
    <mergeCell ref="F3:F4"/>
    <mergeCell ref="D3:D4"/>
  </mergeCells>
  <pageMargins left="0.7" right="0.7" top="0.75" bottom="0.75" header="0.3" footer="0.3"/>
  <pageSetup paperSize="5" orientation="landscape" horizontalDpi="300" verticalDpi="3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U83"/>
  <sheetViews>
    <sheetView tabSelected="1" zoomScaleNormal="100" workbookViewId="0">
      <selection activeCell="I91" sqref="I91"/>
    </sheetView>
  </sheetViews>
  <sheetFormatPr defaultRowHeight="15"/>
  <cols>
    <col min="1" max="1" width="5" customWidth="1"/>
    <col min="2" max="2" width="34.7109375" customWidth="1"/>
    <col min="5" max="5" width="10.5703125" customWidth="1"/>
    <col min="13" max="13" width="9.140625" style="21"/>
    <col min="14" max="14" width="10.28515625" customWidth="1"/>
    <col min="15" max="15" width="10" customWidth="1"/>
  </cols>
  <sheetData>
    <row r="1" spans="1:19" ht="24.75" customHeight="1">
      <c r="A1" s="4119" t="s">
        <v>2923</v>
      </c>
      <c r="B1" s="4119"/>
      <c r="C1" s="4119"/>
      <c r="D1" s="4119"/>
      <c r="E1" s="4119"/>
      <c r="F1" s="4119"/>
      <c r="G1" s="4119"/>
      <c r="H1" s="4119"/>
      <c r="I1" s="4119"/>
      <c r="J1" s="4119"/>
      <c r="K1" s="4119"/>
      <c r="L1" s="4119"/>
      <c r="M1" s="4119"/>
      <c r="N1" s="4119"/>
      <c r="O1" s="4119"/>
    </row>
    <row r="2" spans="1:19">
      <c r="A2" s="4117" t="s">
        <v>1685</v>
      </c>
      <c r="B2" s="4117"/>
      <c r="C2" s="4117"/>
      <c r="D2" s="4117"/>
      <c r="E2" s="4117"/>
      <c r="F2" s="4117"/>
      <c r="G2" s="4117"/>
      <c r="H2" s="4117"/>
      <c r="I2" s="4117"/>
      <c r="J2" s="4117"/>
      <c r="K2" s="4116"/>
      <c r="L2" s="4116"/>
      <c r="M2" s="4116"/>
      <c r="N2" s="4116"/>
      <c r="O2" s="2366"/>
    </row>
    <row r="3" spans="1:19">
      <c r="A3" s="2385" t="s">
        <v>1686</v>
      </c>
      <c r="B3" s="2363"/>
      <c r="C3" s="2363"/>
      <c r="D3" s="2363"/>
      <c r="E3" s="2363"/>
      <c r="F3" s="2363"/>
      <c r="G3" s="2363"/>
      <c r="H3" s="2363"/>
      <c r="I3" s="2363"/>
      <c r="J3" s="2363"/>
      <c r="K3" s="2386"/>
      <c r="L3" s="2386"/>
      <c r="M3" s="2386"/>
      <c r="N3" s="2386"/>
      <c r="O3" s="2386"/>
    </row>
    <row r="4" spans="1:19">
      <c r="A4" s="4117" t="s">
        <v>1687</v>
      </c>
      <c r="B4" s="4117"/>
      <c r="C4" s="4117"/>
      <c r="D4" s="4117"/>
      <c r="E4" s="2363"/>
      <c r="F4" s="2363"/>
      <c r="G4" s="2363"/>
      <c r="H4" s="2363"/>
      <c r="I4" s="2363"/>
      <c r="J4" s="2363"/>
      <c r="K4" s="2386"/>
      <c r="L4" s="2386"/>
      <c r="M4" s="2386"/>
      <c r="N4" s="2386"/>
      <c r="O4" s="2386"/>
    </row>
    <row r="5" spans="1:19">
      <c r="A5" s="2385" t="s">
        <v>2924</v>
      </c>
      <c r="C5" s="2387"/>
      <c r="K5" s="4133"/>
      <c r="L5" s="4133"/>
      <c r="M5" s="4133"/>
      <c r="N5" s="4133"/>
      <c r="O5" s="2364"/>
    </row>
    <row r="6" spans="1:19">
      <c r="A6" s="2385" t="s">
        <v>1688</v>
      </c>
      <c r="C6" s="2387"/>
      <c r="K6" s="776"/>
      <c r="L6" s="776"/>
      <c r="M6" s="776"/>
      <c r="N6" s="776"/>
      <c r="O6" s="776"/>
    </row>
    <row r="7" spans="1:19" ht="48" customHeight="1">
      <c r="A7" s="4118" t="s">
        <v>224</v>
      </c>
      <c r="B7" s="4118" t="s">
        <v>4</v>
      </c>
      <c r="C7" s="4118" t="s">
        <v>5</v>
      </c>
      <c r="D7" s="4118" t="s">
        <v>1682</v>
      </c>
      <c r="E7" s="4118"/>
      <c r="F7" s="4118" t="s">
        <v>7</v>
      </c>
      <c r="G7" s="4118" t="s">
        <v>1683</v>
      </c>
      <c r="H7" s="4118" t="s">
        <v>291</v>
      </c>
      <c r="I7" s="4118"/>
      <c r="J7" s="4118" t="s">
        <v>10</v>
      </c>
      <c r="K7" s="4118"/>
      <c r="L7" s="4118" t="s">
        <v>292</v>
      </c>
      <c r="M7" s="4118"/>
      <c r="N7" s="4118" t="s">
        <v>12</v>
      </c>
      <c r="O7" s="4118" t="s">
        <v>13</v>
      </c>
      <c r="P7" s="94"/>
      <c r="Q7" s="94"/>
      <c r="R7" s="94"/>
      <c r="S7" s="94"/>
    </row>
    <row r="8" spans="1:19">
      <c r="A8" s="4118"/>
      <c r="B8" s="4118"/>
      <c r="C8" s="4118"/>
      <c r="D8" s="2365" t="s">
        <v>976</v>
      </c>
      <c r="E8" s="2365" t="s">
        <v>545</v>
      </c>
      <c r="F8" s="4118"/>
      <c r="G8" s="4118"/>
      <c r="H8" s="2365" t="s">
        <v>28</v>
      </c>
      <c r="I8" s="2365" t="s">
        <v>15</v>
      </c>
      <c r="J8" s="2365" t="s">
        <v>196</v>
      </c>
      <c r="K8" s="2365" t="s">
        <v>15</v>
      </c>
      <c r="L8" s="2365" t="s">
        <v>196</v>
      </c>
      <c r="M8" s="2365" t="s">
        <v>15</v>
      </c>
      <c r="N8" s="4118"/>
      <c r="O8" s="4118"/>
      <c r="P8" s="94"/>
      <c r="Q8" s="94"/>
      <c r="R8" s="94"/>
      <c r="S8" s="94"/>
    </row>
    <row r="9" spans="1:19">
      <c r="A9" s="2407">
        <v>1</v>
      </c>
      <c r="B9" s="2407">
        <v>2</v>
      </c>
      <c r="C9" s="2407">
        <v>3</v>
      </c>
      <c r="D9" s="2407">
        <v>4</v>
      </c>
      <c r="E9" s="2407">
        <v>5</v>
      </c>
      <c r="F9" s="2407">
        <v>6</v>
      </c>
      <c r="G9" s="2407">
        <v>7</v>
      </c>
      <c r="H9" s="2407">
        <v>8</v>
      </c>
      <c r="I9" s="2407">
        <v>9</v>
      </c>
      <c r="J9" s="2407">
        <v>10</v>
      </c>
      <c r="K9" s="2407">
        <v>11</v>
      </c>
      <c r="L9" s="2407">
        <v>12</v>
      </c>
      <c r="M9" s="2407">
        <v>13</v>
      </c>
      <c r="N9" s="2407">
        <v>14</v>
      </c>
      <c r="O9" s="2407">
        <v>15</v>
      </c>
      <c r="P9" s="94"/>
      <c r="Q9" s="94"/>
      <c r="R9" s="94"/>
      <c r="S9" s="94"/>
    </row>
    <row r="10" spans="1:19">
      <c r="A10" s="777">
        <v>1</v>
      </c>
      <c r="B10" s="2388" t="s">
        <v>1689</v>
      </c>
      <c r="C10" s="2389" t="s">
        <v>17</v>
      </c>
      <c r="D10" s="2382">
        <v>30</v>
      </c>
      <c r="E10" s="2390">
        <v>76.73</v>
      </c>
      <c r="F10" s="4136" t="s">
        <v>1690</v>
      </c>
      <c r="G10" s="4136" t="s">
        <v>1691</v>
      </c>
      <c r="H10" s="2391">
        <v>30</v>
      </c>
      <c r="I10" s="4126">
        <v>1499.61</v>
      </c>
      <c r="J10" s="2391"/>
      <c r="K10" s="4126">
        <v>375.33000000000015</v>
      </c>
      <c r="L10" s="2391">
        <v>30</v>
      </c>
      <c r="M10" s="4126">
        <v>1874.94</v>
      </c>
      <c r="N10" s="4123" t="s">
        <v>1692</v>
      </c>
      <c r="O10" s="4120" t="s">
        <v>33</v>
      </c>
      <c r="P10" s="2392">
        <v>100</v>
      </c>
    </row>
    <row r="11" spans="1:19">
      <c r="A11" s="777">
        <v>2</v>
      </c>
      <c r="B11" s="2388" t="s">
        <v>1225</v>
      </c>
      <c r="C11" s="2389" t="s">
        <v>294</v>
      </c>
      <c r="D11" s="2393">
        <v>20</v>
      </c>
      <c r="E11" s="2394">
        <v>711.2700000000001</v>
      </c>
      <c r="F11" s="4136"/>
      <c r="G11" s="4136"/>
      <c r="H11" s="2391">
        <v>20</v>
      </c>
      <c r="I11" s="4127"/>
      <c r="J11" s="2391"/>
      <c r="K11" s="4127"/>
      <c r="L11" s="2391">
        <v>20</v>
      </c>
      <c r="M11" s="4127"/>
      <c r="N11" s="4124"/>
      <c r="O11" s="4121"/>
      <c r="P11" s="2392">
        <v>100</v>
      </c>
      <c r="R11" s="2392"/>
    </row>
    <row r="12" spans="1:19">
      <c r="A12" s="777">
        <v>3</v>
      </c>
      <c r="B12" s="2388" t="s">
        <v>2925</v>
      </c>
      <c r="C12" s="2389" t="s">
        <v>17</v>
      </c>
      <c r="D12" s="2393">
        <v>10</v>
      </c>
      <c r="E12" s="2394">
        <v>241.45</v>
      </c>
      <c r="F12" s="4136"/>
      <c r="G12" s="4136"/>
      <c r="H12" s="2391"/>
      <c r="I12" s="4127"/>
      <c r="J12" s="2391"/>
      <c r="K12" s="4127"/>
      <c r="L12" s="2391"/>
      <c r="M12" s="4127"/>
      <c r="N12" s="4124"/>
      <c r="O12" s="4121"/>
      <c r="P12" s="2392">
        <v>0</v>
      </c>
      <c r="R12" s="2392"/>
    </row>
    <row r="13" spans="1:19">
      <c r="A13" s="777">
        <v>4</v>
      </c>
      <c r="B13" s="2388" t="s">
        <v>2677</v>
      </c>
      <c r="C13" s="2396" t="s">
        <v>294</v>
      </c>
      <c r="D13" s="2393">
        <v>30</v>
      </c>
      <c r="E13" s="2394">
        <v>2298.83</v>
      </c>
      <c r="F13" s="4136"/>
      <c r="G13" s="4136"/>
      <c r="H13" s="2391">
        <v>11</v>
      </c>
      <c r="I13" s="4127"/>
      <c r="J13" s="2391">
        <v>0.5</v>
      </c>
      <c r="K13" s="4127"/>
      <c r="L13" s="2391">
        <v>11.5</v>
      </c>
      <c r="M13" s="4127"/>
      <c r="N13" s="4124"/>
      <c r="O13" s="4121"/>
      <c r="P13" s="2392">
        <v>38.333333333333336</v>
      </c>
    </row>
    <row r="14" spans="1:19">
      <c r="A14" s="777">
        <v>5</v>
      </c>
      <c r="B14" s="2388" t="s">
        <v>1694</v>
      </c>
      <c r="C14" s="2389" t="s">
        <v>17</v>
      </c>
      <c r="D14" s="2382">
        <v>30</v>
      </c>
      <c r="E14" s="2397">
        <v>213.39</v>
      </c>
      <c r="F14" s="4136"/>
      <c r="G14" s="4136"/>
      <c r="H14" s="2391">
        <v>10.5</v>
      </c>
      <c r="I14" s="4127"/>
      <c r="J14" s="2391"/>
      <c r="K14" s="4127"/>
      <c r="L14" s="2391">
        <v>10.5</v>
      </c>
      <c r="M14" s="4127"/>
      <c r="N14" s="4124"/>
      <c r="O14" s="4121"/>
      <c r="P14" s="2392">
        <v>35</v>
      </c>
    </row>
    <row r="15" spans="1:19">
      <c r="A15" s="777">
        <v>6</v>
      </c>
      <c r="B15" s="2395" t="s">
        <v>1695</v>
      </c>
      <c r="C15" s="2389" t="s">
        <v>160</v>
      </c>
      <c r="D15" s="2382">
        <v>146.5</v>
      </c>
      <c r="E15" s="2397">
        <v>99.26</v>
      </c>
      <c r="F15" s="4136"/>
      <c r="G15" s="4136"/>
      <c r="H15" s="2391">
        <v>146.5</v>
      </c>
      <c r="I15" s="4127"/>
      <c r="J15" s="2391"/>
      <c r="K15" s="4127"/>
      <c r="L15" s="2391">
        <v>146.5</v>
      </c>
      <c r="M15" s="4127"/>
      <c r="N15" s="4124"/>
      <c r="O15" s="4121"/>
      <c r="P15" s="2392">
        <v>100</v>
      </c>
      <c r="R15" s="2441"/>
    </row>
    <row r="16" spans="1:19">
      <c r="A16" s="777">
        <v>7</v>
      </c>
      <c r="B16" s="2395" t="s">
        <v>1696</v>
      </c>
      <c r="C16" s="2396" t="s">
        <v>169</v>
      </c>
      <c r="D16" s="2398">
        <v>15</v>
      </c>
      <c r="E16" s="2399">
        <v>94.09</v>
      </c>
      <c r="F16" s="4136"/>
      <c r="G16" s="4136"/>
      <c r="H16" s="2409">
        <v>14</v>
      </c>
      <c r="I16" s="4127"/>
      <c r="J16" s="2409"/>
      <c r="K16" s="4127"/>
      <c r="L16" s="2409">
        <v>14</v>
      </c>
      <c r="M16" s="4127"/>
      <c r="N16" s="4124"/>
      <c r="O16" s="4121"/>
      <c r="P16" s="2392">
        <v>93.333333333333329</v>
      </c>
      <c r="S16" s="2441"/>
    </row>
    <row r="17" spans="1:21">
      <c r="A17" s="777">
        <v>8</v>
      </c>
      <c r="B17" s="2395" t="s">
        <v>1697</v>
      </c>
      <c r="C17" s="2396" t="s">
        <v>294</v>
      </c>
      <c r="D17" s="2382">
        <v>23</v>
      </c>
      <c r="E17" s="2399">
        <v>91.13</v>
      </c>
      <c r="F17" s="4136"/>
      <c r="G17" s="4136"/>
      <c r="H17" s="2391">
        <v>20</v>
      </c>
      <c r="I17" s="4127"/>
      <c r="J17" s="2391"/>
      <c r="K17" s="4127"/>
      <c r="L17" s="2391">
        <v>20</v>
      </c>
      <c r="M17" s="4127"/>
      <c r="N17" s="4124"/>
      <c r="O17" s="4121"/>
      <c r="P17" s="2392">
        <v>86.956521739130437</v>
      </c>
      <c r="U17" s="2392"/>
    </row>
    <row r="18" spans="1:21">
      <c r="A18" s="777">
        <v>9</v>
      </c>
      <c r="B18" s="2395" t="s">
        <v>1698</v>
      </c>
      <c r="C18" s="2401" t="s">
        <v>160</v>
      </c>
      <c r="D18" s="2382">
        <v>2475</v>
      </c>
      <c r="E18" s="2397">
        <v>58.58</v>
      </c>
      <c r="F18" s="4136"/>
      <c r="G18" s="4136"/>
      <c r="H18" s="2391">
        <v>150</v>
      </c>
      <c r="I18" s="4127"/>
      <c r="J18" s="2391"/>
      <c r="K18" s="4127"/>
      <c r="L18" s="2391">
        <v>150</v>
      </c>
      <c r="M18" s="4127"/>
      <c r="N18" s="4124"/>
      <c r="O18" s="4121"/>
      <c r="P18" s="2392">
        <v>6.0606060606060606</v>
      </c>
      <c r="R18" s="2392"/>
    </row>
    <row r="19" spans="1:21">
      <c r="A19" s="777">
        <v>10</v>
      </c>
      <c r="B19" s="2395" t="s">
        <v>1699</v>
      </c>
      <c r="C19" s="2401" t="s">
        <v>160</v>
      </c>
      <c r="D19" s="2382">
        <v>4515</v>
      </c>
      <c r="E19" s="2397">
        <v>100.68</v>
      </c>
      <c r="F19" s="4136"/>
      <c r="G19" s="4136"/>
      <c r="H19" s="2443">
        <v>1200</v>
      </c>
      <c r="I19" s="4127"/>
      <c r="J19" s="2391">
        <v>400</v>
      </c>
      <c r="K19" s="4127"/>
      <c r="L19" s="2443">
        <v>1600</v>
      </c>
      <c r="M19" s="4127"/>
      <c r="N19" s="4124"/>
      <c r="O19" s="4121"/>
      <c r="P19" s="2392">
        <v>35.437430786267996</v>
      </c>
    </row>
    <row r="20" spans="1:21">
      <c r="A20" s="777">
        <v>11</v>
      </c>
      <c r="B20" s="2395" t="s">
        <v>1700</v>
      </c>
      <c r="C20" s="2401" t="s">
        <v>169</v>
      </c>
      <c r="D20" s="2398">
        <v>6</v>
      </c>
      <c r="E20" s="2397">
        <v>0.54039999999999999</v>
      </c>
      <c r="F20" s="4136"/>
      <c r="G20" s="4136"/>
      <c r="H20" s="2391"/>
      <c r="I20" s="4127"/>
      <c r="J20" s="2391"/>
      <c r="K20" s="4127"/>
      <c r="L20" s="2391"/>
      <c r="M20" s="4127"/>
      <c r="N20" s="4124"/>
      <c r="O20" s="4121"/>
      <c r="P20" s="2392">
        <v>0</v>
      </c>
      <c r="T20" s="2392">
        <v>2000</v>
      </c>
    </row>
    <row r="21" spans="1:21">
      <c r="A21" s="777">
        <v>12</v>
      </c>
      <c r="B21" s="2402" t="s">
        <v>2323</v>
      </c>
      <c r="C21" s="2401" t="s">
        <v>169</v>
      </c>
      <c r="D21" s="2398">
        <v>25</v>
      </c>
      <c r="E21" s="2397">
        <v>1.0651299999999999</v>
      </c>
      <c r="F21" s="4136"/>
      <c r="G21" s="4136"/>
      <c r="H21" s="2391"/>
      <c r="I21" s="4128"/>
      <c r="J21" s="2391"/>
      <c r="K21" s="4128"/>
      <c r="L21" s="2391"/>
      <c r="M21" s="4128"/>
      <c r="N21" s="4125"/>
      <c r="O21" s="4122"/>
      <c r="P21" s="2392">
        <v>0</v>
      </c>
    </row>
    <row r="22" spans="1:21">
      <c r="A22" s="778"/>
      <c r="B22" s="2403"/>
      <c r="C22" s="2404"/>
      <c r="D22" s="2405" t="s">
        <v>985</v>
      </c>
      <c r="E22" s="2383">
        <v>3987.0155299999997</v>
      </c>
      <c r="F22" s="4136"/>
      <c r="G22" s="4136"/>
      <c r="H22" s="2400"/>
      <c r="I22" s="2440">
        <v>1499.61</v>
      </c>
      <c r="J22" s="2391"/>
      <c r="K22" s="2400">
        <v>375.33000000000015</v>
      </c>
      <c r="L22" s="2400"/>
      <c r="M22" s="2440">
        <v>1874.94</v>
      </c>
      <c r="N22" s="2408"/>
      <c r="O22" s="2367"/>
      <c r="P22" s="2392">
        <v>595.12122525267114</v>
      </c>
      <c r="U22" s="2392"/>
    </row>
    <row r="23" spans="1:21">
      <c r="G23" s="4135" t="s">
        <v>1684</v>
      </c>
      <c r="H23" s="4135"/>
      <c r="I23" s="4135"/>
      <c r="J23" s="4135"/>
      <c r="K23" s="4135"/>
      <c r="L23" s="2410">
        <v>49.593435437722597</v>
      </c>
      <c r="M23"/>
      <c r="P23" s="2384">
        <v>1200</v>
      </c>
      <c r="Q23" s="2384">
        <v>100</v>
      </c>
    </row>
    <row r="25" spans="1:21">
      <c r="M25"/>
    </row>
    <row r="26" spans="1:21">
      <c r="A26" s="4137" t="s">
        <v>2923</v>
      </c>
      <c r="B26" s="4137"/>
      <c r="C26" s="4137"/>
      <c r="D26" s="4137"/>
      <c r="E26" s="4137"/>
      <c r="F26" s="4137"/>
      <c r="G26" s="4137"/>
      <c r="H26" s="4137"/>
      <c r="I26" s="4137"/>
      <c r="J26" s="4137"/>
      <c r="K26" s="4137"/>
      <c r="L26" s="4137"/>
      <c r="M26" s="4137"/>
      <c r="N26" s="4137"/>
      <c r="O26" s="4137"/>
    </row>
    <row r="27" spans="1:21">
      <c r="A27" s="4134" t="s">
        <v>1701</v>
      </c>
      <c r="B27" s="4134"/>
      <c r="C27" s="4134"/>
      <c r="D27" s="4134"/>
      <c r="E27" s="4134"/>
      <c r="F27" s="4134"/>
      <c r="G27" s="4134"/>
      <c r="H27" s="4134"/>
      <c r="I27" s="4134"/>
      <c r="J27" s="4134"/>
      <c r="K27" s="4116"/>
      <c r="L27" s="4116"/>
      <c r="M27" s="4116"/>
      <c r="N27" s="4116"/>
      <c r="O27" s="2366"/>
    </row>
    <row r="28" spans="1:21">
      <c r="A28" s="780" t="s">
        <v>1681</v>
      </c>
      <c r="B28" s="2362"/>
      <c r="C28" s="2362"/>
      <c r="D28" s="2362"/>
      <c r="E28" s="2362"/>
      <c r="F28" s="2362"/>
      <c r="G28" s="2362"/>
      <c r="H28" s="2362"/>
      <c r="I28" s="2362"/>
      <c r="J28" s="2362"/>
      <c r="K28" s="2386"/>
      <c r="L28" s="2386"/>
      <c r="M28" s="2386"/>
      <c r="N28" s="2386"/>
      <c r="O28" s="2386"/>
    </row>
    <row r="29" spans="1:21">
      <c r="A29" s="4134" t="s">
        <v>1702</v>
      </c>
      <c r="B29" s="4134"/>
      <c r="C29" s="4134"/>
      <c r="D29" s="4134"/>
      <c r="E29" s="2362"/>
      <c r="F29" s="2362"/>
      <c r="G29" s="2362"/>
      <c r="H29" s="2362"/>
      <c r="I29" s="2362"/>
      <c r="J29" s="2362"/>
      <c r="K29" s="2386"/>
      <c r="L29" s="2386"/>
      <c r="M29" s="2386"/>
      <c r="N29" s="2386"/>
      <c r="O29" s="2386"/>
    </row>
    <row r="30" spans="1:21">
      <c r="A30" s="780" t="s">
        <v>1703</v>
      </c>
      <c r="B30" s="781"/>
      <c r="C30" s="2428"/>
      <c r="D30" s="781"/>
      <c r="E30" s="781"/>
      <c r="F30" s="781"/>
      <c r="G30" s="781"/>
      <c r="H30" s="2429"/>
      <c r="I30" s="781"/>
      <c r="J30" s="781"/>
      <c r="K30" s="4133"/>
      <c r="L30" s="4133"/>
      <c r="M30" s="4133"/>
      <c r="N30" s="4133"/>
      <c r="O30" s="2364"/>
    </row>
    <row r="31" spans="1:21">
      <c r="A31" s="780" t="s">
        <v>1704</v>
      </c>
      <c r="B31" s="781"/>
      <c r="C31" s="2428"/>
      <c r="D31" s="781"/>
      <c r="E31" s="781"/>
      <c r="F31" s="781"/>
      <c r="G31" s="781"/>
      <c r="H31" s="2429"/>
      <c r="I31" s="781"/>
      <c r="J31" s="781"/>
      <c r="K31" s="776"/>
      <c r="L31" s="776"/>
      <c r="M31" s="776"/>
      <c r="N31" s="776"/>
      <c r="O31" s="776"/>
    </row>
    <row r="32" spans="1:21" ht="47.25" customHeight="1">
      <c r="A32" s="4118" t="s">
        <v>224</v>
      </c>
      <c r="B32" s="4118" t="s">
        <v>4</v>
      </c>
      <c r="C32" s="4118" t="s">
        <v>5</v>
      </c>
      <c r="D32" s="4118" t="s">
        <v>1682</v>
      </c>
      <c r="E32" s="4118"/>
      <c r="F32" s="4118" t="s">
        <v>7</v>
      </c>
      <c r="G32" s="4118" t="s">
        <v>1683</v>
      </c>
      <c r="H32" s="4118" t="s">
        <v>291</v>
      </c>
      <c r="I32" s="4118"/>
      <c r="J32" s="4118" t="s">
        <v>10</v>
      </c>
      <c r="K32" s="4118"/>
      <c r="L32" s="4118" t="s">
        <v>292</v>
      </c>
      <c r="M32" s="4118"/>
      <c r="N32" s="4118" t="s">
        <v>12</v>
      </c>
      <c r="O32" s="4118" t="s">
        <v>13</v>
      </c>
      <c r="P32" s="94"/>
    </row>
    <row r="33" spans="1:16">
      <c r="A33" s="4118"/>
      <c r="B33" s="4118"/>
      <c r="C33" s="4118"/>
      <c r="D33" s="2365" t="s">
        <v>976</v>
      </c>
      <c r="E33" s="2365" t="s">
        <v>545</v>
      </c>
      <c r="F33" s="4118"/>
      <c r="G33" s="4118"/>
      <c r="H33" s="2365" t="s">
        <v>28</v>
      </c>
      <c r="I33" s="2365" t="s">
        <v>15</v>
      </c>
      <c r="J33" s="2365" t="s">
        <v>196</v>
      </c>
      <c r="K33" s="2365" t="s">
        <v>15</v>
      </c>
      <c r="L33" s="2365" t="s">
        <v>196</v>
      </c>
      <c r="M33" s="2365" t="s">
        <v>15</v>
      </c>
      <c r="N33" s="4118"/>
      <c r="O33" s="4118"/>
      <c r="P33" s="94"/>
    </row>
    <row r="34" spans="1:16">
      <c r="A34" s="2407">
        <v>1</v>
      </c>
      <c r="B34" s="2407">
        <v>2</v>
      </c>
      <c r="C34" s="2407">
        <v>3</v>
      </c>
      <c r="D34" s="2407">
        <v>4</v>
      </c>
      <c r="E34" s="2407">
        <v>5</v>
      </c>
      <c r="F34" s="2407">
        <v>6</v>
      </c>
      <c r="G34" s="2407">
        <v>7</v>
      </c>
      <c r="H34" s="2407">
        <v>8</v>
      </c>
      <c r="I34" s="2407">
        <v>9</v>
      </c>
      <c r="J34" s="2407">
        <v>10</v>
      </c>
      <c r="K34" s="2407">
        <v>11</v>
      </c>
      <c r="L34" s="2407">
        <v>12</v>
      </c>
      <c r="M34" s="2407">
        <v>13</v>
      </c>
      <c r="N34" s="2407">
        <v>14</v>
      </c>
      <c r="O34" s="2407">
        <v>15</v>
      </c>
      <c r="P34" s="94"/>
    </row>
    <row r="35" spans="1:16">
      <c r="A35" s="2414"/>
      <c r="B35" s="2439" t="s">
        <v>1705</v>
      </c>
      <c r="C35" s="2418"/>
      <c r="D35" s="2419"/>
      <c r="E35" s="2420"/>
      <c r="F35" s="4129" t="s">
        <v>1706</v>
      </c>
      <c r="G35" s="4129" t="s">
        <v>1707</v>
      </c>
      <c r="H35" s="2431"/>
      <c r="I35" s="2432"/>
      <c r="J35" s="2432"/>
      <c r="K35" s="2432"/>
      <c r="L35" s="2432"/>
      <c r="M35" s="2433"/>
      <c r="N35" s="4132"/>
      <c r="O35" s="4132" t="s">
        <v>33</v>
      </c>
      <c r="P35" s="2392"/>
    </row>
    <row r="36" spans="1:16" ht="30">
      <c r="A36" s="777">
        <v>1</v>
      </c>
      <c r="B36" s="2421" t="s">
        <v>1708</v>
      </c>
      <c r="C36" s="778" t="s">
        <v>1146</v>
      </c>
      <c r="D36" s="2382">
        <v>532.5</v>
      </c>
      <c r="E36" s="2382">
        <v>4.2640000000000002</v>
      </c>
      <c r="F36" s="4130"/>
      <c r="G36" s="4130"/>
      <c r="H36" s="2391"/>
      <c r="I36" s="2391"/>
      <c r="J36" s="2391"/>
      <c r="K36" s="2391"/>
      <c r="L36" s="2391"/>
      <c r="M36" s="2391"/>
      <c r="N36" s="4132"/>
      <c r="O36" s="4132"/>
      <c r="P36" s="2392">
        <v>0</v>
      </c>
    </row>
    <row r="37" spans="1:16" ht="30">
      <c r="A37" s="777">
        <v>2</v>
      </c>
      <c r="B37" s="2421" t="s">
        <v>1709</v>
      </c>
      <c r="C37" s="778" t="s">
        <v>1146</v>
      </c>
      <c r="D37" s="2411">
        <v>220</v>
      </c>
      <c r="E37" s="2412">
        <v>2.754</v>
      </c>
      <c r="F37" s="4130"/>
      <c r="G37" s="4130"/>
      <c r="H37" s="2391"/>
      <c r="I37" s="2391"/>
      <c r="J37" s="2391"/>
      <c r="K37" s="2391"/>
      <c r="L37" s="2391"/>
      <c r="M37" s="2391"/>
      <c r="N37" s="4132"/>
      <c r="O37" s="4132"/>
      <c r="P37" s="2392">
        <v>0</v>
      </c>
    </row>
    <row r="38" spans="1:16" ht="30">
      <c r="A38" s="777">
        <v>3</v>
      </c>
      <c r="B38" s="2421" t="s">
        <v>1710</v>
      </c>
      <c r="C38" s="778" t="s">
        <v>1146</v>
      </c>
      <c r="D38" s="2411">
        <v>41.23</v>
      </c>
      <c r="E38" s="2412">
        <v>5.1539999999999999</v>
      </c>
      <c r="F38" s="4130"/>
      <c r="G38" s="4130"/>
      <c r="H38" s="2391"/>
      <c r="I38" s="2391"/>
      <c r="J38" s="2391"/>
      <c r="K38" s="2391"/>
      <c r="L38" s="2391"/>
      <c r="M38" s="2391"/>
      <c r="N38" s="4132"/>
      <c r="O38" s="4132"/>
      <c r="P38" s="2392"/>
    </row>
    <row r="39" spans="1:16">
      <c r="A39" s="777">
        <v>4</v>
      </c>
      <c r="B39" s="2422" t="s">
        <v>1711</v>
      </c>
      <c r="C39" s="778" t="s">
        <v>1146</v>
      </c>
      <c r="D39" s="2411">
        <v>215.67</v>
      </c>
      <c r="E39" s="2412">
        <v>32.353999999999999</v>
      </c>
      <c r="F39" s="4130"/>
      <c r="G39" s="4130"/>
      <c r="H39" s="2391"/>
      <c r="I39" s="2391"/>
      <c r="J39" s="2391"/>
      <c r="K39" s="2391"/>
      <c r="L39" s="2391"/>
      <c r="M39" s="2391"/>
      <c r="N39" s="4132"/>
      <c r="O39" s="4132"/>
      <c r="P39" s="2392"/>
    </row>
    <row r="40" spans="1:16" ht="30">
      <c r="A40" s="777">
        <v>5</v>
      </c>
      <c r="B40" s="2422" t="s">
        <v>1712</v>
      </c>
      <c r="C40" s="778" t="s">
        <v>1713</v>
      </c>
      <c r="D40" s="2411">
        <v>19.010000000000002</v>
      </c>
      <c r="E40" s="2412">
        <v>25.664000000000001</v>
      </c>
      <c r="F40" s="4130"/>
      <c r="G40" s="4130"/>
      <c r="H40" s="2391"/>
      <c r="I40" s="2391"/>
      <c r="J40" s="2391"/>
      <c r="K40" s="2391"/>
      <c r="L40" s="2391"/>
      <c r="M40" s="2391"/>
      <c r="N40" s="4132"/>
      <c r="O40" s="4132"/>
      <c r="P40" s="2392"/>
    </row>
    <row r="41" spans="1:16">
      <c r="A41" s="2414"/>
      <c r="B41" s="2423" t="s">
        <v>1714</v>
      </c>
      <c r="C41" s="2415"/>
      <c r="D41" s="2416"/>
      <c r="E41" s="2417"/>
      <c r="F41" s="4130"/>
      <c r="G41" s="4130"/>
      <c r="H41" s="2431"/>
      <c r="I41" s="2432"/>
      <c r="J41" s="2432"/>
      <c r="K41" s="2432"/>
      <c r="L41" s="2432"/>
      <c r="M41" s="2433"/>
      <c r="N41" s="4132"/>
      <c r="O41" s="4132"/>
      <c r="P41" s="2392"/>
    </row>
    <row r="42" spans="1:16" ht="30">
      <c r="A42" s="777">
        <v>6</v>
      </c>
      <c r="B42" s="2422" t="s">
        <v>1715</v>
      </c>
      <c r="C42" s="778" t="s">
        <v>1146</v>
      </c>
      <c r="D42" s="2411">
        <v>188.75</v>
      </c>
      <c r="E42" s="2412">
        <v>33.043999999999997</v>
      </c>
      <c r="F42" s="4130"/>
      <c r="G42" s="4130"/>
      <c r="H42" s="2391"/>
      <c r="I42" s="2391"/>
      <c r="J42" s="2391"/>
      <c r="K42" s="2391"/>
      <c r="L42" s="2391"/>
      <c r="M42" s="2391"/>
      <c r="N42" s="4132"/>
      <c r="O42" s="4132"/>
      <c r="P42" s="2392"/>
    </row>
    <row r="43" spans="1:16" ht="45">
      <c r="A43" s="777">
        <v>7</v>
      </c>
      <c r="B43" s="2422" t="s">
        <v>1716</v>
      </c>
      <c r="C43" s="778" t="s">
        <v>1146</v>
      </c>
      <c r="D43" s="2411">
        <v>88.93</v>
      </c>
      <c r="E43" s="2412">
        <v>17.794</v>
      </c>
      <c r="F43" s="4130"/>
      <c r="G43" s="4130"/>
      <c r="H43" s="2391"/>
      <c r="I43" s="2391"/>
      <c r="J43" s="2391"/>
      <c r="K43" s="2391"/>
      <c r="L43" s="2391"/>
      <c r="M43" s="2391"/>
      <c r="N43" s="4132"/>
      <c r="O43" s="4132"/>
      <c r="P43" s="2392"/>
    </row>
    <row r="44" spans="1:16" ht="45">
      <c r="A44" s="777">
        <v>8</v>
      </c>
      <c r="B44" s="2422" t="s">
        <v>1717</v>
      </c>
      <c r="C44" s="778" t="s">
        <v>1713</v>
      </c>
      <c r="D44" s="2411">
        <v>66.67</v>
      </c>
      <c r="E44" s="2412">
        <v>90</v>
      </c>
      <c r="F44" s="4130"/>
      <c r="G44" s="4130"/>
      <c r="H44" s="2391"/>
      <c r="I44" s="2391"/>
      <c r="J44" s="2391"/>
      <c r="K44" s="2391"/>
      <c r="L44" s="2391"/>
      <c r="M44" s="2391"/>
      <c r="N44" s="4132"/>
      <c r="O44" s="4132"/>
      <c r="P44" s="2392"/>
    </row>
    <row r="45" spans="1:16" ht="60">
      <c r="A45" s="777">
        <v>9</v>
      </c>
      <c r="B45" s="2422" t="s">
        <v>1718</v>
      </c>
      <c r="C45" s="778" t="s">
        <v>1719</v>
      </c>
      <c r="D45" s="2411">
        <v>250</v>
      </c>
      <c r="E45" s="2412">
        <v>4.54</v>
      </c>
      <c r="F45" s="4130"/>
      <c r="G45" s="4130"/>
      <c r="H45" s="2391"/>
      <c r="I45" s="2391"/>
      <c r="J45" s="2391"/>
      <c r="K45" s="2391"/>
      <c r="L45" s="2391"/>
      <c r="M45" s="2391"/>
      <c r="N45" s="4132"/>
      <c r="O45" s="4132"/>
      <c r="P45" s="2392"/>
    </row>
    <row r="46" spans="1:16" ht="30">
      <c r="A46" s="777">
        <v>10</v>
      </c>
      <c r="B46" s="2422" t="s">
        <v>1720</v>
      </c>
      <c r="C46" s="778" t="s">
        <v>1146</v>
      </c>
      <c r="D46" s="2411">
        <v>532.98</v>
      </c>
      <c r="E46" s="2412">
        <v>15.99</v>
      </c>
      <c r="F46" s="4130"/>
      <c r="G46" s="4130"/>
      <c r="H46" s="2391"/>
      <c r="I46" s="2391"/>
      <c r="J46" s="2391"/>
      <c r="K46" s="2391"/>
      <c r="L46" s="2391"/>
      <c r="M46" s="2391"/>
      <c r="N46" s="4132"/>
      <c r="O46" s="4132"/>
      <c r="P46" s="2392"/>
    </row>
    <row r="47" spans="1:16" ht="45">
      <c r="A47" s="777">
        <v>11</v>
      </c>
      <c r="B47" s="2422" t="s">
        <v>1721</v>
      </c>
      <c r="C47" s="778" t="s">
        <v>1146</v>
      </c>
      <c r="D47" s="2411">
        <v>144</v>
      </c>
      <c r="E47" s="2412">
        <v>5.04</v>
      </c>
      <c r="F47" s="4130"/>
      <c r="G47" s="4130"/>
      <c r="H47" s="2391"/>
      <c r="I47" s="2391"/>
      <c r="J47" s="2391"/>
      <c r="K47" s="2391"/>
      <c r="L47" s="2391"/>
      <c r="M47" s="2391"/>
      <c r="N47" s="4132"/>
      <c r="O47" s="4132"/>
      <c r="P47" s="2392"/>
    </row>
    <row r="48" spans="1:16" ht="45">
      <c r="A48" s="777">
        <v>12</v>
      </c>
      <c r="B48" s="2422" t="s">
        <v>1722</v>
      </c>
      <c r="C48" s="778" t="s">
        <v>169</v>
      </c>
      <c r="D48" s="2427">
        <v>12</v>
      </c>
      <c r="E48" s="2412">
        <v>15.6</v>
      </c>
      <c r="F48" s="4131"/>
      <c r="G48" s="4131"/>
      <c r="H48" s="2391"/>
      <c r="I48" s="2391"/>
      <c r="J48" s="2391"/>
      <c r="K48" s="2391"/>
      <c r="L48" s="2391"/>
      <c r="M48" s="2391"/>
      <c r="N48" s="4132"/>
      <c r="O48" s="4132"/>
      <c r="P48" s="2392"/>
    </row>
    <row r="49" spans="1:16">
      <c r="A49" s="2414"/>
      <c r="B49" s="2442" t="s">
        <v>1723</v>
      </c>
      <c r="C49" s="2415"/>
      <c r="D49" s="2416"/>
      <c r="E49" s="2417"/>
      <c r="F49" s="4129" t="s">
        <v>1706</v>
      </c>
      <c r="G49" s="4129" t="s">
        <v>1707</v>
      </c>
      <c r="H49" s="2431"/>
      <c r="I49" s="2432"/>
      <c r="J49" s="2432"/>
      <c r="K49" s="2432"/>
      <c r="L49" s="2432"/>
      <c r="M49" s="2433"/>
      <c r="N49" s="4132"/>
      <c r="O49" s="4132"/>
      <c r="P49" s="2392"/>
    </row>
    <row r="50" spans="1:16" ht="30">
      <c r="A50" s="777">
        <v>13</v>
      </c>
      <c r="B50" s="2422" t="s">
        <v>1724</v>
      </c>
      <c r="C50" s="778" t="s">
        <v>1725</v>
      </c>
      <c r="D50" s="2411">
        <v>81.13</v>
      </c>
      <c r="E50" s="2412">
        <v>202.83</v>
      </c>
      <c r="F50" s="4130"/>
      <c r="G50" s="4130"/>
      <c r="H50" s="2391"/>
      <c r="I50" s="2391"/>
      <c r="J50" s="2391"/>
      <c r="K50" s="2391"/>
      <c r="L50" s="2391"/>
      <c r="M50" s="2391"/>
      <c r="N50" s="4132"/>
      <c r="O50" s="4132"/>
      <c r="P50" s="2392"/>
    </row>
    <row r="51" spans="1:16" ht="45">
      <c r="A51" s="777">
        <v>14</v>
      </c>
      <c r="B51" s="2422" t="s">
        <v>1716</v>
      </c>
      <c r="C51" s="778" t="s">
        <v>1146</v>
      </c>
      <c r="D51" s="2411">
        <v>80.25</v>
      </c>
      <c r="E51" s="2412">
        <v>19.260000000000002</v>
      </c>
      <c r="F51" s="4130"/>
      <c r="G51" s="4130"/>
      <c r="H51" s="2391"/>
      <c r="I51" s="2391"/>
      <c r="J51" s="2391"/>
      <c r="K51" s="2391"/>
      <c r="L51" s="2391"/>
      <c r="M51" s="2391"/>
      <c r="N51" s="4132"/>
      <c r="O51" s="4132"/>
      <c r="P51" s="2392"/>
    </row>
    <row r="52" spans="1:16" ht="30">
      <c r="A52" s="777">
        <v>15</v>
      </c>
      <c r="B52" s="2422" t="s">
        <v>1726</v>
      </c>
      <c r="C52" s="778" t="s">
        <v>1146</v>
      </c>
      <c r="D52" s="2411">
        <v>11.18</v>
      </c>
      <c r="E52" s="2412">
        <v>1.397</v>
      </c>
      <c r="F52" s="4130"/>
      <c r="G52" s="4130"/>
      <c r="H52" s="2391"/>
      <c r="I52" s="2391"/>
      <c r="J52" s="2391"/>
      <c r="K52" s="2391"/>
      <c r="L52" s="2391"/>
      <c r="M52" s="2391"/>
      <c r="N52" s="4132"/>
      <c r="O52" s="4132"/>
      <c r="P52" s="2392"/>
    </row>
    <row r="53" spans="1:16" ht="45">
      <c r="A53" s="777">
        <v>16</v>
      </c>
      <c r="B53" s="2422" t="s">
        <v>1727</v>
      </c>
      <c r="C53" s="778" t="s">
        <v>1146</v>
      </c>
      <c r="D53" s="2411">
        <v>22.36</v>
      </c>
      <c r="E53" s="2412">
        <v>4.0250000000000004</v>
      </c>
      <c r="F53" s="4130"/>
      <c r="G53" s="4130"/>
      <c r="H53" s="2391"/>
      <c r="I53" s="2391"/>
      <c r="J53" s="2391"/>
      <c r="K53" s="2391"/>
      <c r="L53" s="2391"/>
      <c r="M53" s="2391"/>
      <c r="N53" s="4132"/>
      <c r="O53" s="4132"/>
      <c r="P53" s="2392"/>
    </row>
    <row r="54" spans="1:16" ht="60">
      <c r="A54" s="777">
        <v>17</v>
      </c>
      <c r="B54" s="2422" t="s">
        <v>1728</v>
      </c>
      <c r="C54" s="778" t="s">
        <v>248</v>
      </c>
      <c r="D54" s="2411">
        <v>180</v>
      </c>
      <c r="E54" s="2412">
        <v>2.16</v>
      </c>
      <c r="F54" s="4130"/>
      <c r="G54" s="4130"/>
      <c r="H54" s="2391"/>
      <c r="I54" s="2391"/>
      <c r="J54" s="2391"/>
      <c r="K54" s="2391"/>
      <c r="L54" s="2391"/>
      <c r="M54" s="2391"/>
      <c r="N54" s="4132"/>
      <c r="O54" s="4132"/>
      <c r="P54" s="2392"/>
    </row>
    <row r="55" spans="1:16">
      <c r="A55" s="777">
        <v>18</v>
      </c>
      <c r="B55" s="2422" t="s">
        <v>1729</v>
      </c>
      <c r="C55" s="778" t="s">
        <v>1184</v>
      </c>
      <c r="D55" s="2411">
        <v>21.3</v>
      </c>
      <c r="E55" s="2412">
        <v>5.1120000000000001</v>
      </c>
      <c r="F55" s="4130"/>
      <c r="G55" s="4130"/>
      <c r="H55" s="2391"/>
      <c r="I55" s="2391"/>
      <c r="J55" s="2391"/>
      <c r="K55" s="2391"/>
      <c r="L55" s="2391"/>
      <c r="M55" s="2391"/>
      <c r="N55" s="4132"/>
      <c r="O55" s="4132"/>
      <c r="P55" s="2392"/>
    </row>
    <row r="56" spans="1:16" ht="45">
      <c r="A56" s="777">
        <v>19</v>
      </c>
      <c r="B56" s="2422" t="s">
        <v>1730</v>
      </c>
      <c r="C56" s="778" t="s">
        <v>1731</v>
      </c>
      <c r="D56" s="2411">
        <v>20.22</v>
      </c>
      <c r="E56" s="2412">
        <v>27.297000000000001</v>
      </c>
      <c r="F56" s="4130"/>
      <c r="G56" s="4130"/>
      <c r="H56" s="2391"/>
      <c r="I56" s="2391"/>
      <c r="J56" s="2391"/>
      <c r="K56" s="2391"/>
      <c r="L56" s="2391"/>
      <c r="M56" s="2391"/>
      <c r="N56" s="4132"/>
      <c r="O56" s="4132"/>
      <c r="P56" s="2392"/>
    </row>
    <row r="57" spans="1:16" ht="30">
      <c r="A57" s="777">
        <v>20</v>
      </c>
      <c r="B57" s="2422" t="s">
        <v>1732</v>
      </c>
      <c r="C57" s="778" t="s">
        <v>92</v>
      </c>
      <c r="D57" s="2411">
        <v>134</v>
      </c>
      <c r="E57" s="2412">
        <v>16.079999999999998</v>
      </c>
      <c r="F57" s="4130"/>
      <c r="G57" s="4130"/>
      <c r="H57" s="2391"/>
      <c r="I57" s="2391"/>
      <c r="J57" s="2391"/>
      <c r="K57" s="2391"/>
      <c r="L57" s="2391"/>
      <c r="M57" s="2391"/>
      <c r="N57" s="4132"/>
      <c r="O57" s="4132"/>
      <c r="P57" s="2392"/>
    </row>
    <row r="58" spans="1:16">
      <c r="A58" s="777">
        <v>21</v>
      </c>
      <c r="B58" s="2422" t="s">
        <v>1733</v>
      </c>
      <c r="C58" s="778" t="s">
        <v>1734</v>
      </c>
      <c r="D58" s="2427">
        <v>12</v>
      </c>
      <c r="E58" s="2412">
        <v>0.216</v>
      </c>
      <c r="F58" s="4130"/>
      <c r="G58" s="4130"/>
      <c r="H58" s="2391"/>
      <c r="I58" s="2391"/>
      <c r="J58" s="2391"/>
      <c r="K58" s="2391"/>
      <c r="L58" s="2391"/>
      <c r="M58" s="2391"/>
      <c r="N58" s="4132"/>
      <c r="O58" s="4132"/>
      <c r="P58" s="2392"/>
    </row>
    <row r="59" spans="1:16">
      <c r="A59" s="2414"/>
      <c r="B59" s="2442" t="s">
        <v>1735</v>
      </c>
      <c r="C59" s="2415"/>
      <c r="D59" s="2416"/>
      <c r="E59" s="2417"/>
      <c r="F59" s="4130"/>
      <c r="G59" s="4130"/>
      <c r="H59" s="2434"/>
      <c r="I59" s="2435"/>
      <c r="J59" s="2435"/>
      <c r="K59" s="2435"/>
      <c r="L59" s="2435"/>
      <c r="M59" s="2436"/>
      <c r="N59" s="4132"/>
      <c r="O59" s="4132"/>
      <c r="P59" s="2392"/>
    </row>
    <row r="60" spans="1:16" ht="30">
      <c r="A60" s="777">
        <v>22</v>
      </c>
      <c r="B60" s="2422" t="s">
        <v>1736</v>
      </c>
      <c r="C60" s="778" t="s">
        <v>1146</v>
      </c>
      <c r="D60" s="2424">
        <v>1820</v>
      </c>
      <c r="E60" s="2412">
        <v>3.6440000000000001</v>
      </c>
      <c r="F60" s="4130"/>
      <c r="G60" s="4130"/>
      <c r="H60" s="2391"/>
      <c r="I60" s="2391"/>
      <c r="J60" s="2391"/>
      <c r="K60" s="2391"/>
      <c r="L60" s="2391"/>
      <c r="M60" s="2391"/>
      <c r="N60" s="4132"/>
      <c r="O60" s="4132"/>
      <c r="P60" s="2392"/>
    </row>
    <row r="61" spans="1:16" ht="30">
      <c r="A61" s="777">
        <v>23</v>
      </c>
      <c r="B61" s="2422" t="s">
        <v>1737</v>
      </c>
      <c r="C61" s="778" t="s">
        <v>1146</v>
      </c>
      <c r="D61" s="2424">
        <v>2296</v>
      </c>
      <c r="E61" s="2412">
        <v>8.2739999999999991</v>
      </c>
      <c r="F61" s="4130"/>
      <c r="G61" s="4130"/>
      <c r="H61" s="2391"/>
      <c r="I61" s="2391"/>
      <c r="J61" s="2391"/>
      <c r="K61" s="2391"/>
      <c r="L61" s="2391"/>
      <c r="M61" s="2391"/>
      <c r="N61" s="4132"/>
      <c r="O61" s="4132"/>
      <c r="P61" s="2392"/>
    </row>
    <row r="62" spans="1:16">
      <c r="A62" s="777">
        <v>24</v>
      </c>
      <c r="B62" s="2422" t="s">
        <v>1738</v>
      </c>
      <c r="C62" s="778" t="s">
        <v>1146</v>
      </c>
      <c r="D62" s="2411">
        <v>2.1</v>
      </c>
      <c r="E62" s="2412">
        <v>0.254</v>
      </c>
      <c r="F62" s="4130"/>
      <c r="G62" s="4130"/>
      <c r="H62" s="2391"/>
      <c r="I62" s="2391"/>
      <c r="J62" s="2391"/>
      <c r="K62" s="2391"/>
      <c r="L62" s="2391"/>
      <c r="M62" s="2391"/>
      <c r="N62" s="4132"/>
      <c r="O62" s="4132"/>
      <c r="P62" s="2392"/>
    </row>
    <row r="63" spans="1:16" ht="30">
      <c r="A63" s="777">
        <v>25</v>
      </c>
      <c r="B63" s="2421" t="s">
        <v>1739</v>
      </c>
      <c r="C63" s="2401" t="s">
        <v>1146</v>
      </c>
      <c r="D63" s="2411">
        <v>144.1</v>
      </c>
      <c r="E63" s="2412">
        <v>12.974</v>
      </c>
      <c r="F63" s="4130"/>
      <c r="G63" s="4130"/>
      <c r="H63" s="2391"/>
      <c r="I63" s="2391"/>
      <c r="J63" s="2391"/>
      <c r="K63" s="2391"/>
      <c r="L63" s="2391"/>
      <c r="M63" s="2391"/>
      <c r="N63" s="4132"/>
      <c r="O63" s="4132"/>
      <c r="P63" s="2392"/>
    </row>
    <row r="64" spans="1:16" ht="30">
      <c r="A64" s="777">
        <v>26</v>
      </c>
      <c r="B64" s="2422" t="s">
        <v>1715</v>
      </c>
      <c r="C64" s="778" t="s">
        <v>1146</v>
      </c>
      <c r="D64" s="2411">
        <v>1.77</v>
      </c>
      <c r="E64" s="2412">
        <v>0.25</v>
      </c>
      <c r="F64" s="4130"/>
      <c r="G64" s="4130"/>
      <c r="H64" s="2391"/>
      <c r="I64" s="2391"/>
      <c r="J64" s="2391"/>
      <c r="K64" s="2391"/>
      <c r="L64" s="2391"/>
      <c r="M64" s="2391"/>
      <c r="N64" s="4132"/>
      <c r="O64" s="4132"/>
      <c r="P64" s="2392"/>
    </row>
    <row r="65" spans="1:16">
      <c r="A65" s="777">
        <v>27</v>
      </c>
      <c r="B65" s="2422" t="s">
        <v>1740</v>
      </c>
      <c r="C65" s="778" t="s">
        <v>1146</v>
      </c>
      <c r="D65" s="2382">
        <v>116.59</v>
      </c>
      <c r="E65" s="2413">
        <v>4.66</v>
      </c>
      <c r="F65" s="4130"/>
      <c r="G65" s="4130"/>
      <c r="H65" s="2391"/>
      <c r="I65" s="2391"/>
      <c r="J65" s="2391"/>
      <c r="K65" s="2391"/>
      <c r="L65" s="2391"/>
      <c r="M65" s="2391"/>
      <c r="N65" s="4132"/>
      <c r="O65" s="4132"/>
      <c r="P65" s="2392"/>
    </row>
    <row r="66" spans="1:16">
      <c r="A66" s="777">
        <v>28</v>
      </c>
      <c r="B66" s="2422" t="s">
        <v>1741</v>
      </c>
      <c r="C66" s="778" t="s">
        <v>1146</v>
      </c>
      <c r="D66" s="2382">
        <v>78.930000000000007</v>
      </c>
      <c r="E66" s="2413">
        <v>7.89</v>
      </c>
      <c r="F66" s="4130"/>
      <c r="G66" s="4130"/>
      <c r="H66" s="2391"/>
      <c r="I66" s="2391"/>
      <c r="J66" s="2391"/>
      <c r="K66" s="2391"/>
      <c r="L66" s="2391"/>
      <c r="M66" s="2391"/>
      <c r="N66" s="4132"/>
      <c r="O66" s="4132"/>
      <c r="P66" s="2392"/>
    </row>
    <row r="67" spans="1:16">
      <c r="A67" s="777">
        <v>29</v>
      </c>
      <c r="B67" s="2421" t="s">
        <v>1742</v>
      </c>
      <c r="C67" s="778" t="s">
        <v>1146</v>
      </c>
      <c r="D67" s="2382">
        <v>197.31</v>
      </c>
      <c r="E67" s="2413">
        <v>39.46</v>
      </c>
      <c r="F67" s="4130"/>
      <c r="G67" s="4130"/>
      <c r="H67" s="2391"/>
      <c r="I67" s="2391"/>
      <c r="J67" s="2391"/>
      <c r="K67" s="2391"/>
      <c r="L67" s="2391"/>
      <c r="M67" s="2391"/>
      <c r="N67" s="4132"/>
      <c r="O67" s="4132"/>
      <c r="P67" s="2392"/>
    </row>
    <row r="68" spans="1:16" ht="45">
      <c r="A68" s="777">
        <v>30</v>
      </c>
      <c r="B68" s="2422" t="s">
        <v>1721</v>
      </c>
      <c r="C68" s="778" t="s">
        <v>1146</v>
      </c>
      <c r="D68" s="2382">
        <v>31.8</v>
      </c>
      <c r="E68" s="2413">
        <v>1.27</v>
      </c>
      <c r="F68" s="4130"/>
      <c r="G68" s="4130"/>
      <c r="H68" s="2391"/>
      <c r="I68" s="2391"/>
      <c r="J68" s="2391"/>
      <c r="K68" s="2391"/>
      <c r="L68" s="2391"/>
      <c r="M68" s="2391"/>
      <c r="N68" s="4132"/>
      <c r="O68" s="4132"/>
      <c r="P68" s="2392"/>
    </row>
    <row r="69" spans="1:16">
      <c r="A69" s="2414"/>
      <c r="B69" s="2442" t="s">
        <v>1743</v>
      </c>
      <c r="C69" s="2415"/>
      <c r="D69" s="2419"/>
      <c r="E69" s="2425"/>
      <c r="F69" s="4130"/>
      <c r="G69" s="4130"/>
      <c r="H69" s="2431"/>
      <c r="I69" s="2432"/>
      <c r="J69" s="2432"/>
      <c r="K69" s="2432"/>
      <c r="L69" s="2432"/>
      <c r="M69" s="2433"/>
      <c r="N69" s="4132"/>
      <c r="O69" s="4132"/>
      <c r="P69" s="2392"/>
    </row>
    <row r="70" spans="1:16">
      <c r="A70" s="777">
        <v>31</v>
      </c>
      <c r="B70" s="2422" t="s">
        <v>1744</v>
      </c>
      <c r="C70" s="778" t="s">
        <v>1719</v>
      </c>
      <c r="D70" s="2398">
        <v>2</v>
      </c>
      <c r="E70" s="2413">
        <v>0.36199999999999999</v>
      </c>
      <c r="F70" s="4130"/>
      <c r="G70" s="4130"/>
      <c r="H70" s="2391"/>
      <c r="I70" s="2391"/>
      <c r="J70" s="2391"/>
      <c r="K70" s="2391"/>
      <c r="L70" s="2391"/>
      <c r="M70" s="2391"/>
      <c r="N70" s="4132"/>
      <c r="O70" s="4132"/>
      <c r="P70" s="2392"/>
    </row>
    <row r="71" spans="1:16">
      <c r="A71" s="777">
        <v>32</v>
      </c>
      <c r="B71" s="2422" t="s">
        <v>1745</v>
      </c>
      <c r="C71" s="778" t="s">
        <v>1719</v>
      </c>
      <c r="D71" s="2398">
        <v>2</v>
      </c>
      <c r="E71" s="2413">
        <v>0.2</v>
      </c>
      <c r="F71" s="4130"/>
      <c r="G71" s="4130"/>
      <c r="H71" s="2391"/>
      <c r="I71" s="2391"/>
      <c r="J71" s="2391"/>
      <c r="K71" s="2391"/>
      <c r="L71" s="2391"/>
      <c r="M71" s="2391"/>
      <c r="N71" s="4132"/>
      <c r="O71" s="4132"/>
      <c r="P71" s="2392"/>
    </row>
    <row r="72" spans="1:16">
      <c r="A72" s="777">
        <v>33</v>
      </c>
      <c r="B72" s="2422" t="s">
        <v>1746</v>
      </c>
      <c r="C72" s="778" t="s">
        <v>1719</v>
      </c>
      <c r="D72" s="2398">
        <v>2</v>
      </c>
      <c r="E72" s="2413">
        <v>0.2</v>
      </c>
      <c r="F72" s="4130"/>
      <c r="G72" s="4130"/>
      <c r="H72" s="2391"/>
      <c r="I72" s="2391"/>
      <c r="J72" s="2391"/>
      <c r="K72" s="2391"/>
      <c r="L72" s="2391"/>
      <c r="M72" s="2391"/>
      <c r="N72" s="4132"/>
      <c r="O72" s="4132"/>
      <c r="P72" s="2392"/>
    </row>
    <row r="73" spans="1:16">
      <c r="A73" s="777">
        <v>34</v>
      </c>
      <c r="B73" s="2422" t="s">
        <v>1747</v>
      </c>
      <c r="C73" s="778" t="s">
        <v>1719</v>
      </c>
      <c r="D73" s="2398">
        <v>2</v>
      </c>
      <c r="E73" s="2413">
        <v>0.2</v>
      </c>
      <c r="F73" s="4131"/>
      <c r="G73" s="4131"/>
      <c r="H73" s="2391"/>
      <c r="I73" s="2391"/>
      <c r="J73" s="2391"/>
      <c r="K73" s="2391"/>
      <c r="L73" s="2391"/>
      <c r="M73" s="2391"/>
      <c r="N73" s="4132"/>
      <c r="O73" s="4132"/>
      <c r="P73" s="2392"/>
    </row>
    <row r="74" spans="1:16" ht="60">
      <c r="A74" s="777">
        <v>35</v>
      </c>
      <c r="B74" s="2422" t="s">
        <v>1748</v>
      </c>
      <c r="C74" s="778" t="s">
        <v>1146</v>
      </c>
      <c r="D74" s="2382">
        <v>35.875</v>
      </c>
      <c r="E74" s="2413">
        <v>0.86399999999999999</v>
      </c>
      <c r="F74" s="4129" t="s">
        <v>1706</v>
      </c>
      <c r="G74" s="4129" t="s">
        <v>1707</v>
      </c>
      <c r="H74" s="2391"/>
      <c r="I74" s="2391"/>
      <c r="J74" s="2391"/>
      <c r="K74" s="2391"/>
      <c r="L74" s="2391"/>
      <c r="M74" s="2391"/>
      <c r="N74" s="4132"/>
      <c r="O74" s="4132"/>
      <c r="P74" s="2392"/>
    </row>
    <row r="75" spans="1:16" ht="30">
      <c r="A75" s="777">
        <v>36</v>
      </c>
      <c r="B75" s="2422" t="s">
        <v>1749</v>
      </c>
      <c r="C75" s="778" t="s">
        <v>92</v>
      </c>
      <c r="D75" s="2382">
        <v>143.5</v>
      </c>
      <c r="E75" s="2413">
        <v>12.054</v>
      </c>
      <c r="F75" s="4130"/>
      <c r="G75" s="4130"/>
      <c r="H75" s="2391"/>
      <c r="I75" s="2391"/>
      <c r="J75" s="2391"/>
      <c r="K75" s="2391"/>
      <c r="L75" s="2391"/>
      <c r="M75" s="2391"/>
      <c r="N75" s="4132"/>
      <c r="O75" s="4132"/>
      <c r="P75" s="2392"/>
    </row>
    <row r="76" spans="1:16">
      <c r="A76" s="2414"/>
      <c r="B76" s="2430" t="s">
        <v>1750</v>
      </c>
      <c r="C76" s="2415"/>
      <c r="D76" s="2419"/>
      <c r="E76" s="2425"/>
      <c r="F76" s="4130"/>
      <c r="G76" s="4130"/>
      <c r="H76" s="2434"/>
      <c r="I76" s="2435"/>
      <c r="J76" s="2435"/>
      <c r="K76" s="2435"/>
      <c r="L76" s="2435"/>
      <c r="M76" s="2436"/>
      <c r="N76" s="4132"/>
      <c r="O76" s="4132"/>
      <c r="P76" s="2392"/>
    </row>
    <row r="77" spans="1:16">
      <c r="A77" s="777">
        <v>37</v>
      </c>
      <c r="B77" s="2422" t="s">
        <v>1751</v>
      </c>
      <c r="C77" s="2401" t="s">
        <v>1146</v>
      </c>
      <c r="D77" s="2426">
        <v>160</v>
      </c>
      <c r="E77" s="779">
        <v>10.4</v>
      </c>
      <c r="F77" s="4130"/>
      <c r="G77" s="4130"/>
      <c r="H77" s="2409"/>
      <c r="I77" s="2391"/>
      <c r="J77" s="2409"/>
      <c r="K77" s="2391"/>
      <c r="L77" s="2409"/>
      <c r="M77" s="2391"/>
      <c r="N77" s="4132"/>
      <c r="O77" s="4132"/>
      <c r="P77" s="2392"/>
    </row>
    <row r="78" spans="1:16" ht="45">
      <c r="A78" s="777">
        <v>38</v>
      </c>
      <c r="B78" s="2422" t="s">
        <v>1752</v>
      </c>
      <c r="C78" s="2401" t="s">
        <v>1146</v>
      </c>
      <c r="D78" s="2382">
        <v>24</v>
      </c>
      <c r="E78" s="2413">
        <v>2.16</v>
      </c>
      <c r="F78" s="4131"/>
      <c r="G78" s="4131"/>
      <c r="H78" s="2391"/>
      <c r="I78" s="2391"/>
      <c r="J78" s="2391"/>
      <c r="K78" s="2400"/>
      <c r="L78" s="2391"/>
      <c r="M78" s="2400"/>
      <c r="N78" s="4132"/>
      <c r="O78" s="4132"/>
      <c r="P78" s="2392"/>
    </row>
    <row r="79" spans="1:16">
      <c r="A79" s="777"/>
      <c r="B79" s="2402"/>
      <c r="C79" s="4114" t="s">
        <v>512</v>
      </c>
      <c r="D79" s="4115"/>
      <c r="E79" s="2437">
        <v>635.69100000000014</v>
      </c>
      <c r="F79" s="2438"/>
      <c r="G79" s="2438"/>
      <c r="H79" s="2391"/>
      <c r="I79" s="2391"/>
      <c r="J79" s="2391"/>
      <c r="K79" s="2400"/>
      <c r="L79" s="2391"/>
      <c r="M79" s="2400"/>
      <c r="N79" s="4132"/>
      <c r="O79" s="4132"/>
      <c r="P79" s="2392"/>
    </row>
    <row r="80" spans="1:16">
      <c r="A80" s="4135" t="s">
        <v>1684</v>
      </c>
      <c r="B80" s="4135"/>
      <c r="C80" s="4135"/>
      <c r="D80" s="4135"/>
      <c r="E80" s="4135"/>
      <c r="F80" s="4135"/>
      <c r="G80" s="4135"/>
      <c r="H80" s="4135"/>
      <c r="I80" s="4135"/>
      <c r="J80" s="4135"/>
      <c r="K80" s="4135"/>
      <c r="L80" s="2410">
        <v>1</v>
      </c>
      <c r="M80"/>
    </row>
    <row r="82" spans="13:17">
      <c r="M82"/>
      <c r="P82" s="2406"/>
      <c r="Q82" s="2392"/>
    </row>
    <row r="83" spans="13:17">
      <c r="M83"/>
    </row>
  </sheetData>
  <mergeCells count="50">
    <mergeCell ref="G7:G8"/>
    <mergeCell ref="A80:K80"/>
    <mergeCell ref="G23:K23"/>
    <mergeCell ref="F10:F22"/>
    <mergeCell ref="G10:G22"/>
    <mergeCell ref="A26:O26"/>
    <mergeCell ref="A27:J27"/>
    <mergeCell ref="K27:N27"/>
    <mergeCell ref="A32:A33"/>
    <mergeCell ref="B32:B33"/>
    <mergeCell ref="C32:C33"/>
    <mergeCell ref="D32:E32"/>
    <mergeCell ref="F32:F33"/>
    <mergeCell ref="O35:O79"/>
    <mergeCell ref="F49:F73"/>
    <mergeCell ref="G49:G73"/>
    <mergeCell ref="F74:F78"/>
    <mergeCell ref="G74:G78"/>
    <mergeCell ref="A1:O1"/>
    <mergeCell ref="O7:O8"/>
    <mergeCell ref="A4:D4"/>
    <mergeCell ref="O32:O33"/>
    <mergeCell ref="O10:O21"/>
    <mergeCell ref="N10:N21"/>
    <mergeCell ref="I10:I21"/>
    <mergeCell ref="M10:M21"/>
    <mergeCell ref="K10:K21"/>
    <mergeCell ref="G32:G33"/>
    <mergeCell ref="H32:I32"/>
    <mergeCell ref="J32:K32"/>
    <mergeCell ref="L32:M32"/>
    <mergeCell ref="N32:N33"/>
    <mergeCell ref="K5:N5"/>
    <mergeCell ref="A7:A8"/>
    <mergeCell ref="C79:D79"/>
    <mergeCell ref="K2:N2"/>
    <mergeCell ref="A2:J2"/>
    <mergeCell ref="L7:M7"/>
    <mergeCell ref="N7:N8"/>
    <mergeCell ref="F35:F48"/>
    <mergeCell ref="G35:G48"/>
    <mergeCell ref="N35:N79"/>
    <mergeCell ref="B7:B8"/>
    <mergeCell ref="C7:C8"/>
    <mergeCell ref="D7:E7"/>
    <mergeCell ref="H7:I7"/>
    <mergeCell ref="J7:K7"/>
    <mergeCell ref="A29:D29"/>
    <mergeCell ref="K30:N30"/>
    <mergeCell ref="F7:F8"/>
  </mergeCells>
  <pageMargins left="0.7" right="0.7" top="0.75" bottom="0.75" header="0.3" footer="0.3"/>
  <pageSetup paperSize="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ARND</vt:lpstr>
      <vt:lpstr>ARSD</vt:lpstr>
      <vt:lpstr>PIU</vt:lpstr>
      <vt:lpstr>AZBD</vt:lpstr>
      <vt:lpstr>AZL ELEC DIV</vt:lpstr>
      <vt:lpstr>CHAMPHAI DIV</vt:lpstr>
      <vt:lpstr>HMUIFANG DIV</vt:lpstr>
      <vt:lpstr>Khawzawl</vt:lpstr>
      <vt:lpstr>KOLASIB DIV</vt:lpstr>
      <vt:lpstr>KAWRTHAH DIV</vt:lpstr>
      <vt:lpstr>LBPD</vt:lpstr>
      <vt:lpstr>LRD - I</vt:lpstr>
      <vt:lpstr>LRD-II</vt:lpstr>
      <vt:lpstr>LAWNGTLAI DIV</vt:lpstr>
      <vt:lpstr>MAMIT DIV</vt:lpstr>
      <vt:lpstr>MMPD</vt:lpstr>
      <vt:lpstr>NH - I</vt:lpstr>
      <vt:lpstr>NH - II</vt:lpstr>
      <vt:lpstr>NH-III</vt:lpstr>
      <vt:lpstr>PD -I</vt:lpstr>
      <vt:lpstr>PD-II</vt:lpstr>
      <vt:lpstr>PD- III</vt:lpstr>
      <vt:lpstr>Hnahthial</vt:lpstr>
      <vt:lpstr>LLElectric</vt:lpstr>
      <vt:lpstr>PD - IV</vt:lpstr>
      <vt:lpstr>SERCHHIP DIV</vt:lpstr>
      <vt:lpstr>SAITUAL DIV</vt:lpstr>
      <vt:lpstr>SIAHA DIV</vt:lpstr>
      <vt:lpstr>TLABUNG DIV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ARZET COMPUTERS</dc:creator>
  <cp:lastModifiedBy>PC</cp:lastModifiedBy>
  <cp:lastPrinted>2026-08-04T05:35:37Z</cp:lastPrinted>
  <dcterms:created xsi:type="dcterms:W3CDTF">2015-06-05T18:17:20Z</dcterms:created>
  <dcterms:modified xsi:type="dcterms:W3CDTF">2026-08-06T05:09:31Z</dcterms:modified>
</cp:coreProperties>
</file>