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288E3350-CE8E-4051-959B-13AC09FAA53C}" xr6:coauthVersionLast="47" xr6:coauthVersionMax="47" xr10:uidLastSave="{00000000-0000-0000-0000-000000000000}"/>
  <bookViews>
    <workbookView xWindow="-120" yWindow="-120" windowWidth="29040" windowHeight="15840" firstSheet="14" activeTab="9" xr2:uid="{00000000-000D-0000-FFFF-FFFF00000000}"/>
  </bookViews>
  <sheets>
    <sheet name="ARND" sheetId="1" r:id="rId1"/>
    <sheet name="ARSD" sheetId="2" r:id="rId2"/>
    <sheet name="PIU" sheetId="37" r:id="rId3"/>
    <sheet name="AZL ELEC DIV" sheetId="27" r:id="rId4"/>
    <sheet name="CHAMPHAI DIV" sheetId="4" r:id="rId5"/>
    <sheet name="HMUIFANG DIV" sheetId="5" r:id="rId6"/>
    <sheet name="Khawzawl" sheetId="38" r:id="rId7"/>
    <sheet name="KOLASIB DIV" sheetId="6" r:id="rId8"/>
    <sheet name="KAWRTHAH DIV" sheetId="7" r:id="rId9"/>
    <sheet name="LBPD" sheetId="9" r:id="rId10"/>
    <sheet name="LRD - I" sheetId="10" r:id="rId11"/>
    <sheet name="LRD-II" sheetId="11" r:id="rId12"/>
    <sheet name="LAWNGTLAI DIV" sheetId="28" r:id="rId13"/>
    <sheet name="MAMIT DIV" sheetId="13" r:id="rId14"/>
    <sheet name="MMPD" sheetId="14" r:id="rId15"/>
    <sheet name="NH - I" sheetId="15" r:id="rId16"/>
    <sheet name="NH - II" sheetId="16" r:id="rId17"/>
    <sheet name="NH-III" sheetId="17" r:id="rId18"/>
    <sheet name="PD -I" sheetId="18" r:id="rId19"/>
    <sheet name="PD-II" sheetId="19" r:id="rId20"/>
    <sheet name="PD- III" sheetId="20" r:id="rId21"/>
    <sheet name="PD - IV" sheetId="21" r:id="rId22"/>
    <sheet name="SERCHHIP DIV" sheetId="23" r:id="rId23"/>
    <sheet name="SAITUAL DIV" sheetId="39" r:id="rId24"/>
    <sheet name="SIAHA DIV" sheetId="25" r:id="rId25"/>
    <sheet name="TLABUNG DIV" sheetId="26" r:id="rId26"/>
  </sheets>
  <definedNames>
    <definedName name="_xlnm.Print_Area" localSheetId="23">'SAITUAL DIV'!$A$1:$K$102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9" i="39" l="1"/>
  <c r="F99" i="39"/>
  <c r="D99" i="39"/>
  <c r="M98" i="39"/>
  <c r="N98" i="39" s="1"/>
  <c r="J98" i="39"/>
  <c r="I98" i="39"/>
  <c r="M97" i="39"/>
  <c r="N97" i="39" s="1"/>
  <c r="J97" i="39"/>
  <c r="I97" i="39"/>
  <c r="M96" i="39"/>
  <c r="N96" i="39" s="1"/>
  <c r="J96" i="39"/>
  <c r="I96" i="39"/>
  <c r="M95" i="39"/>
  <c r="N95" i="39" s="1"/>
  <c r="J95" i="39"/>
  <c r="I95" i="39"/>
  <c r="M94" i="39"/>
  <c r="N94" i="39" s="1"/>
  <c r="J94" i="39"/>
  <c r="I94" i="39"/>
  <c r="M93" i="39"/>
  <c r="N93" i="39" s="1"/>
  <c r="J93" i="39"/>
  <c r="I93" i="39"/>
  <c r="M92" i="39"/>
  <c r="N92" i="39" s="1"/>
  <c r="J92" i="39"/>
  <c r="I92" i="39"/>
  <c r="M91" i="39"/>
  <c r="N91" i="39" s="1"/>
  <c r="J91" i="39"/>
  <c r="I91" i="39"/>
  <c r="M90" i="39"/>
  <c r="N90" i="39" s="1"/>
  <c r="J90" i="39"/>
  <c r="I90" i="39"/>
  <c r="M89" i="39"/>
  <c r="N89" i="39" s="1"/>
  <c r="J89" i="39"/>
  <c r="I89" i="39"/>
  <c r="M88" i="39"/>
  <c r="N88" i="39" s="1"/>
  <c r="J88" i="39"/>
  <c r="I88" i="39"/>
  <c r="M87" i="39"/>
  <c r="N87" i="39" s="1"/>
  <c r="J87" i="39"/>
  <c r="I87" i="39"/>
  <c r="M86" i="39"/>
  <c r="N86" i="39" s="1"/>
  <c r="J86" i="39"/>
  <c r="I86" i="39"/>
  <c r="M85" i="39"/>
  <c r="N85" i="39" s="1"/>
  <c r="J85" i="39"/>
  <c r="I85" i="39"/>
  <c r="M84" i="39"/>
  <c r="M99" i="39" s="1"/>
  <c r="J84" i="39"/>
  <c r="J99" i="39" s="1"/>
  <c r="I84" i="39"/>
  <c r="L80" i="39"/>
  <c r="H80" i="39"/>
  <c r="F80" i="39"/>
  <c r="D80" i="39"/>
  <c r="J79" i="39"/>
  <c r="I79" i="39"/>
  <c r="I78" i="39"/>
  <c r="J77" i="39"/>
  <c r="I77" i="39"/>
  <c r="J76" i="39"/>
  <c r="I76" i="39"/>
  <c r="J75" i="39"/>
  <c r="I75" i="39"/>
  <c r="J74" i="39"/>
  <c r="I74" i="39"/>
  <c r="J73" i="39"/>
  <c r="I73" i="39"/>
  <c r="K73" i="39" s="1"/>
  <c r="J72" i="39"/>
  <c r="I72" i="39"/>
  <c r="K72" i="39" s="1"/>
  <c r="J71" i="39"/>
  <c r="I71" i="39"/>
  <c r="K71" i="39" s="1"/>
  <c r="J70" i="39"/>
  <c r="I70" i="39"/>
  <c r="K70" i="39" s="1"/>
  <c r="J69" i="39"/>
  <c r="I69" i="39"/>
  <c r="K69" i="39" s="1"/>
  <c r="J68" i="39"/>
  <c r="I68" i="39"/>
  <c r="K68" i="39" s="1"/>
  <c r="J67" i="39"/>
  <c r="I67" i="39"/>
  <c r="K67" i="39" s="1"/>
  <c r="J66" i="39"/>
  <c r="I66" i="39"/>
  <c r="K66" i="39" s="1"/>
  <c r="J65" i="39"/>
  <c r="I65" i="39"/>
  <c r="K65" i="39" s="1"/>
  <c r="J64" i="39"/>
  <c r="I64" i="39"/>
  <c r="K64" i="39" s="1"/>
  <c r="J63" i="39"/>
  <c r="I63" i="39"/>
  <c r="K63" i="39" s="1"/>
  <c r="J62" i="39"/>
  <c r="I62" i="39"/>
  <c r="K62" i="39" s="1"/>
  <c r="J61" i="39"/>
  <c r="I61" i="39"/>
  <c r="K61" i="39" s="1"/>
  <c r="J60" i="39"/>
  <c r="I60" i="39"/>
  <c r="K60" i="39" s="1"/>
  <c r="J59" i="39"/>
  <c r="I59" i="39"/>
  <c r="K59" i="39" s="1"/>
  <c r="J58" i="39"/>
  <c r="I58" i="39"/>
  <c r="K58" i="39" s="1"/>
  <c r="J57" i="39"/>
  <c r="I57" i="39"/>
  <c r="K57" i="39" s="1"/>
  <c r="J56" i="39"/>
  <c r="I56" i="39"/>
  <c r="K56" i="39" s="1"/>
  <c r="J55" i="39"/>
  <c r="I55" i="39"/>
  <c r="K55" i="39" s="1"/>
  <c r="J54" i="39"/>
  <c r="I54" i="39"/>
  <c r="K54" i="39" s="1"/>
  <c r="J53" i="39"/>
  <c r="I53" i="39"/>
  <c r="K53" i="39" s="1"/>
  <c r="J52" i="39"/>
  <c r="I52" i="39"/>
  <c r="K52" i="39" s="1"/>
  <c r="J51" i="39"/>
  <c r="J80" i="39" s="1"/>
  <c r="I51" i="39"/>
  <c r="K51" i="39" s="1"/>
  <c r="I50" i="39"/>
  <c r="K50" i="39" s="1"/>
  <c r="I49" i="39"/>
  <c r="K49" i="39" s="1"/>
  <c r="L46" i="39"/>
  <c r="H46" i="39"/>
  <c r="F46" i="39"/>
  <c r="D46" i="39"/>
  <c r="J45" i="39"/>
  <c r="I45" i="39"/>
  <c r="J44" i="39"/>
  <c r="I44" i="39"/>
  <c r="J43" i="39"/>
  <c r="I43" i="39"/>
  <c r="J42" i="39"/>
  <c r="I42" i="39"/>
  <c r="J41" i="39"/>
  <c r="I41" i="39"/>
  <c r="J40" i="39"/>
  <c r="I40" i="39"/>
  <c r="J39" i="39"/>
  <c r="I39" i="39"/>
  <c r="J38" i="39"/>
  <c r="I38" i="39"/>
  <c r="J37" i="39"/>
  <c r="I37" i="39"/>
  <c r="J36" i="39"/>
  <c r="I36" i="39"/>
  <c r="J35" i="39"/>
  <c r="I35" i="39"/>
  <c r="J34" i="39"/>
  <c r="I34" i="39"/>
  <c r="J33" i="39"/>
  <c r="J46" i="39" s="1"/>
  <c r="I33" i="39"/>
  <c r="F29" i="39"/>
  <c r="D29" i="39"/>
  <c r="J28" i="39"/>
  <c r="J29" i="39" s="1"/>
  <c r="I28" i="39"/>
  <c r="H24" i="39"/>
  <c r="F24" i="39"/>
  <c r="D24" i="39"/>
  <c r="D20" i="39" s="1"/>
  <c r="J23" i="39"/>
  <c r="I23" i="39"/>
  <c r="J22" i="39"/>
  <c r="I22" i="39"/>
  <c r="H19" i="39"/>
  <c r="F19" i="39"/>
  <c r="D19" i="39"/>
  <c r="J18" i="39"/>
  <c r="J19" i="39" s="1"/>
  <c r="I18" i="39"/>
  <c r="H15" i="39"/>
  <c r="F15" i="39"/>
  <c r="D15" i="39"/>
  <c r="J14" i="39"/>
  <c r="L14" i="39" s="1"/>
  <c r="I14" i="39"/>
  <c r="L13" i="39"/>
  <c r="J13" i="39"/>
  <c r="I13" i="39"/>
  <c r="J12" i="39"/>
  <c r="L12" i="39" s="1"/>
  <c r="I12" i="39"/>
  <c r="J11" i="39"/>
  <c r="L11" i="39" s="1"/>
  <c r="I11" i="39"/>
  <c r="J10" i="39"/>
  <c r="L10" i="39" s="1"/>
  <c r="I10" i="39"/>
  <c r="J9" i="39"/>
  <c r="J15" i="39" s="1"/>
  <c r="L15" i="39" s="1"/>
  <c r="I9" i="39"/>
  <c r="L9" i="39" l="1"/>
  <c r="N84" i="39"/>
  <c r="N99" i="39" s="1"/>
  <c r="O99" i="39" s="1"/>
  <c r="J24" i="39"/>
  <c r="M15" i="39"/>
  <c r="N15" i="39" s="1"/>
  <c r="K12" i="16"/>
  <c r="M107" i="23" l="1"/>
  <c r="K72" i="23"/>
  <c r="G72" i="23"/>
  <c r="G71" i="23"/>
  <c r="K71" i="23" s="1"/>
  <c r="G75" i="23" l="1"/>
  <c r="G55" i="23" l="1"/>
  <c r="I55" i="23"/>
  <c r="M44" i="23"/>
  <c r="K55" i="23" l="1"/>
  <c r="I70" i="13"/>
  <c r="K70" i="13" l="1"/>
  <c r="G70" i="13"/>
  <c r="N64" i="13"/>
  <c r="D63" i="13"/>
  <c r="J63" i="13" s="1"/>
  <c r="N63" i="13" s="1"/>
  <c r="N62" i="13"/>
  <c r="N61" i="13"/>
  <c r="N60" i="13"/>
  <c r="N59" i="13"/>
  <c r="N58" i="13"/>
  <c r="N57" i="13"/>
  <c r="L57" i="13" s="1"/>
  <c r="L55" i="13" s="1"/>
  <c r="N56" i="13"/>
  <c r="L56" i="13" s="1"/>
  <c r="J55" i="13"/>
  <c r="N55" i="13" s="1"/>
  <c r="J54" i="13"/>
  <c r="N54" i="13" s="1"/>
  <c r="D54" i="13"/>
  <c r="N53" i="13"/>
  <c r="L53" i="13"/>
  <c r="D53" i="13"/>
  <c r="N52" i="13"/>
  <c r="D52" i="13"/>
  <c r="N51" i="13"/>
  <c r="J50" i="13"/>
  <c r="H50" i="13"/>
  <c r="D50" i="13"/>
  <c r="N49" i="13"/>
  <c r="L49" i="13" s="1"/>
  <c r="O48" i="13"/>
  <c r="O70" i="13" s="1"/>
  <c r="N48" i="13"/>
  <c r="E48" i="13"/>
  <c r="E70" i="13" s="1"/>
  <c r="I29" i="13"/>
  <c r="G29" i="13"/>
  <c r="E29" i="13"/>
  <c r="O28" i="13"/>
  <c r="N26" i="13"/>
  <c r="H25" i="13"/>
  <c r="N25" i="13" s="1"/>
  <c r="D25" i="13"/>
  <c r="N24" i="13"/>
  <c r="N23" i="13"/>
  <c r="H23" i="13"/>
  <c r="H22" i="13"/>
  <c r="N22" i="13" s="1"/>
  <c r="N21" i="13"/>
  <c r="H21" i="13"/>
  <c r="D21" i="13"/>
  <c r="D20" i="13"/>
  <c r="H20" i="13" s="1"/>
  <c r="N20" i="13" s="1"/>
  <c r="H19" i="13"/>
  <c r="N19" i="13" s="1"/>
  <c r="H18" i="13"/>
  <c r="N18" i="13" s="1"/>
  <c r="D18" i="13"/>
  <c r="N17" i="13"/>
  <c r="N16" i="13"/>
  <c r="H15" i="13"/>
  <c r="N15" i="13" s="1"/>
  <c r="N14" i="13"/>
  <c r="O13" i="13"/>
  <c r="O29" i="13" s="1"/>
  <c r="N13" i="13"/>
  <c r="N50" i="13" l="1"/>
  <c r="L50" i="13" s="1"/>
  <c r="L52" i="13"/>
  <c r="L54" i="13"/>
  <c r="E143" i="13" l="1"/>
  <c r="J36" i="4" l="1"/>
  <c r="L34" i="4"/>
  <c r="O34" i="4"/>
  <c r="O244" i="1" l="1"/>
  <c r="O231" i="1"/>
  <c r="O207" i="1"/>
  <c r="D60" i="25" l="1"/>
  <c r="L59" i="25"/>
  <c r="K59" i="25"/>
  <c r="L58" i="25"/>
  <c r="K58" i="25"/>
  <c r="L57" i="25"/>
  <c r="K57" i="25"/>
  <c r="L56" i="25"/>
  <c r="K56" i="25"/>
  <c r="L55" i="25"/>
  <c r="K55" i="25"/>
  <c r="L54" i="25"/>
  <c r="K54" i="25"/>
  <c r="L53" i="25"/>
  <c r="L52" i="25"/>
  <c r="L51" i="25"/>
  <c r="L50" i="25"/>
  <c r="K50" i="25"/>
  <c r="L49" i="25"/>
  <c r="K49" i="25"/>
  <c r="T46" i="25"/>
  <c r="L46" i="25"/>
  <c r="K46" i="25"/>
  <c r="T45" i="25"/>
  <c r="Q45" i="25"/>
  <c r="Q47" i="25" s="1"/>
  <c r="L45" i="25"/>
  <c r="K45" i="25"/>
  <c r="D42" i="25"/>
  <c r="L41" i="25"/>
  <c r="K41" i="25"/>
  <c r="L40" i="25"/>
  <c r="K40" i="25"/>
  <c r="L39" i="25"/>
  <c r="K39" i="25"/>
  <c r="L37" i="25"/>
  <c r="K37" i="25"/>
  <c r="L36" i="25"/>
  <c r="K36" i="25"/>
  <c r="L35" i="25"/>
  <c r="K35" i="25"/>
  <c r="L34" i="25"/>
  <c r="K34" i="25"/>
  <c r="L33" i="25"/>
  <c r="K33" i="25"/>
  <c r="L31" i="25"/>
  <c r="K31" i="25"/>
  <c r="L13" i="25"/>
  <c r="K13" i="25"/>
  <c r="L10" i="25"/>
  <c r="K10" i="25"/>
  <c r="L9" i="25"/>
  <c r="K9" i="25"/>
  <c r="L8" i="25"/>
  <c r="K8" i="25"/>
  <c r="K7" i="25"/>
  <c r="O4" i="25"/>
  <c r="S45" i="25" l="1"/>
  <c r="V45" i="25" s="1"/>
  <c r="S46" i="25"/>
  <c r="V46" i="25" s="1"/>
  <c r="V47" i="25"/>
</calcChain>
</file>

<file path=xl/sharedStrings.xml><?xml version="1.0" encoding="utf-8"?>
<sst xmlns="http://schemas.openxmlformats.org/spreadsheetml/2006/main" count="8711" uniqueCount="2526">
  <si>
    <t>Name of Division  : National Highway Division-III, Thingdawl, Mizoram</t>
  </si>
  <si>
    <t>Source of funding  : MORTH/NH</t>
  </si>
  <si>
    <t>Rs in Lakh</t>
  </si>
  <si>
    <t>Sl No</t>
  </si>
  <si>
    <t>Name of Work/Project</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</si>
  <si>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</si>
  <si>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</si>
  <si>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</si>
  <si>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</si>
  <si>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</si>
  <si>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</si>
  <si>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</si>
  <si>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</si>
  <si>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Contract</t>
  </si>
  <si>
    <t>Physical</t>
  </si>
  <si>
    <t>Fin</t>
  </si>
  <si>
    <t>Strengthening/Construction/Widening to 2-lane from km 89/00 to km 105/00 of NH-154 (New NH-6) under NH Division III in the state of Mizoram for the year 2022 – 23 (Length = 16 Km )</t>
  </si>
  <si>
    <t>Km</t>
  </si>
  <si>
    <t>8681 Lakhs</t>
  </si>
  <si>
    <t>04.09.2023</t>
  </si>
  <si>
    <t>04.03.2025</t>
  </si>
  <si>
    <t>Work in Progress</t>
  </si>
  <si>
    <t>EPC</t>
  </si>
  <si>
    <t>Strengthening of NH-154( New NH-06) between km 105.00 and Km 119.00 including bridge repair in the state of Mizoram</t>
  </si>
  <si>
    <t>30.06.2025</t>
  </si>
  <si>
    <t>31.05.2026</t>
  </si>
  <si>
    <t>Source of funding  : NABARD</t>
  </si>
  <si>
    <t>Achievement of works during the month .</t>
  </si>
  <si>
    <t>Phy</t>
  </si>
  <si>
    <t>Upgradation of Road from Meidum to Hortoki  Phase-I (Km 0.00 to Km 9.10)</t>
  </si>
  <si>
    <t>4445 Lakhs</t>
  </si>
  <si>
    <t>26.05.2020</t>
  </si>
  <si>
    <t xml:space="preserve">26.11.2021
1st EOT=211 days
(21.11.2021-20.06.2022)
2nd EOT=375 days
(21.06.2022-30.06.2023)
3rd EOT=243 days
(30.06.2023-28.02.2024)  
4th EoT=90 days
(20.2,2024-28.5.2024)                </t>
  </si>
  <si>
    <t>Item Rate</t>
  </si>
  <si>
    <t>Construction of road from Khamrang to Selesih Phase-I (Length =11.00 Kms) Group-A (0/00 to 3/600 Km)</t>
  </si>
  <si>
    <t>08.02.2021</t>
  </si>
  <si>
    <t>08.08.2022
1st EOT=184 days 
(upto 08.02.2023,
2nd EOT= 150 days
 (upto 08.07.2023)</t>
  </si>
  <si>
    <t>Construction of road from Khamrang to Selesih Phase-I (Length =11.00 Kms) Group-B (3/60 to7/200 Km)</t>
  </si>
  <si>
    <t>08.08.2022
1st EOT=184 days 
(upto 08.02.2023; 
2nd EOT=150 days 
(wef 09.02.2023- 08.07.2023)</t>
  </si>
  <si>
    <t>Construction of road from Khamrang to Selesih Phase-I (Length =11.00 Kms) Group-C (7/200  to 11/00 Km)</t>
  </si>
  <si>
    <t>08.08.2022
1st EOT=184 days (upto 08.02.2023; 
2nd EOT=150 days 
(wef 09.02.2023-08.07.2023)</t>
  </si>
  <si>
    <t>Construction of road from Khamrang to Selesih Phase-I (Sh: Construction of Rigid Pavement from 7/00 to 11/00 Kmp = 4.00  kms)</t>
  </si>
  <si>
    <t>16.08.2022</t>
  </si>
  <si>
    <t>Contingency</t>
  </si>
  <si>
    <t>Construction of road from Khamrang to Selesih Phase-II Group-1 (11/00 to 22/00 Km)</t>
  </si>
  <si>
    <t>08.11.2021</t>
  </si>
  <si>
    <t>08.05.2023
1st EOT=210 days 
(wef 09.05.2023- 04.12.2023</t>
  </si>
  <si>
    <t>Construction of road from Khamrang to Selesih Phase-II Group-2 (22/00 to 25/00 Km)</t>
  </si>
  <si>
    <t>22.11.2021</t>
  </si>
  <si>
    <t>22.11.2022
1st EOT=90 days
 (upto 20.02.2023); 
2nd EOT=90 days 
(wef 21.02.2023-21.05.2023);
3rd EOT=90 days
(22.05.2023-19.08.2023)</t>
  </si>
  <si>
    <t>Construction of road from Khamrang to Selesih Phase-II Group-3 (25/00 to 28/00 Km)</t>
  </si>
  <si>
    <t>11.11.2021</t>
  </si>
  <si>
    <t>11.11.2022
1st EOT=104 days
 (upto 24.02.2023); 
2nd EOT=90 days 
(wef 10.02.2023-11.05.2023)
3rd EOT=90days (Wef 12.05.23-09.08.2023)</t>
  </si>
  <si>
    <t>Construction of road from Khamrang to Selesih Phase-II (Sh: - Construction of Rigid Pavement from 11/00 to 19/00 Kmp = 8.00  kms) Group A</t>
  </si>
  <si>
    <t>26.08.2023</t>
  </si>
  <si>
    <t>26.08.2025</t>
  </si>
  <si>
    <t>Construction of road from Khamrang to Selesih Phase-II (Sh: - Construction of Rigid Pavement from 19/00 to 28/00 Kmp = 9.00  kms) Group B</t>
  </si>
  <si>
    <t>Fin.</t>
  </si>
  <si>
    <t>Completed</t>
  </si>
  <si>
    <t>Departmental</t>
  </si>
  <si>
    <t>Sl.
No.</t>
  </si>
  <si>
    <t>Name of Schemes</t>
  </si>
  <si>
    <t>Quantity</t>
  </si>
  <si>
    <t>Approved Cost  
(Rs in Lakh)</t>
  </si>
  <si>
    <t>Target Date of Comple-tion</t>
  </si>
  <si>
    <t>Mode of Tender</t>
  </si>
  <si>
    <t>Name of Works / Project</t>
  </si>
  <si>
    <t>NABARD</t>
  </si>
  <si>
    <t xml:space="preserve">Construction of Meidum to Hortoki Phase-II </t>
  </si>
  <si>
    <t>i</t>
  </si>
  <si>
    <t>24.12.2021</t>
  </si>
  <si>
    <t>29.04.2024</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</si>
  <si>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</si>
  <si>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</si>
  <si>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</si>
  <si>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</si>
  <si>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</si>
  <si>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</si>
  <si>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</si>
  <si>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</si>
  <si>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</si>
  <si>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Rs.7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</si>
  <si>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</si>
  <si>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</si>
  <si>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</si>
  <si>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</si>
  <si>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</si>
  <si>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</si>
  <si>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</si>
  <si>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</si>
  <si>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</si>
  <si>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Rs.173.459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</si>
  <si>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</si>
  <si>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</si>
  <si>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</si>
  <si>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</si>
  <si>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</si>
  <si>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</si>
  <si>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</si>
  <si>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</si>
  <si>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</si>
  <si>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</si>
  <si>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</si>
  <si>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</si>
  <si>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</si>
  <si>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</si>
  <si>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</si>
  <si>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</si>
  <si>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</si>
  <si>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</si>
  <si>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</si>
  <si>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</si>
  <si>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</si>
  <si>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</si>
  <si>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Name of Division: Project Division-II, P.W.D</t>
  </si>
  <si>
    <t>Sl.No.</t>
  </si>
  <si>
    <t xml:space="preserve">Name of Schemet      </t>
  </si>
  <si>
    <t>Approved cost          (Rs.in lakh)</t>
  </si>
  <si>
    <t xml:space="preserve">Date of Commence-ment </t>
  </si>
  <si>
    <t>Target date of Completion</t>
  </si>
  <si>
    <t>Cummulative Progress at the end of last month</t>
  </si>
  <si>
    <t>Overall cummulative achievement</t>
  </si>
  <si>
    <t xml:space="preserve"> Name of Work/Project</t>
  </si>
  <si>
    <t>.</t>
  </si>
  <si>
    <t>Work under NABARD</t>
  </si>
  <si>
    <t>%</t>
  </si>
  <si>
    <t>Work in progress</t>
  </si>
  <si>
    <t>17.07.2023</t>
  </si>
  <si>
    <t>NEC</t>
  </si>
  <si>
    <t>Work under NEC</t>
  </si>
  <si>
    <t>Construction of Market Building at West Phaileng, Mamit District.</t>
  </si>
  <si>
    <t>22.08.2023</t>
  </si>
  <si>
    <t>22.08.2025</t>
  </si>
  <si>
    <t>Construction of Fish Farmers Training Centre at Lengpui</t>
  </si>
  <si>
    <t>20.06.2025</t>
  </si>
  <si>
    <t>20.06.2027</t>
  </si>
  <si>
    <t>NESIDS</t>
  </si>
  <si>
    <t>Work Completed</t>
  </si>
  <si>
    <t xml:space="preserve">Construction of 100 Bedded District Hospital at Kolasib. </t>
  </si>
  <si>
    <t>23.09.2022</t>
  </si>
  <si>
    <t>CSS</t>
  </si>
  <si>
    <t xml:space="preserve">Construction of Fast Track Court Building at Kolasib. </t>
  </si>
  <si>
    <t>20.09.2022</t>
  </si>
  <si>
    <t>SASCI</t>
  </si>
  <si>
    <t>Contruction of Civil SDO Qrts Type - IV at Kawnpui</t>
  </si>
  <si>
    <t>15.05.2025</t>
  </si>
  <si>
    <t>15.5.2026</t>
  </si>
  <si>
    <t>Contruction of Civil SDO Qrts Type - IV at Bairabi</t>
  </si>
  <si>
    <t>Re-Construction of District Prison at Mamit</t>
  </si>
  <si>
    <t>Re-Construction of District Prison at Kolasib</t>
  </si>
  <si>
    <t>15.05.2026</t>
  </si>
  <si>
    <t>Contruction of Working Women Hostel at ZMC / H Falkawn, Mizoram</t>
  </si>
  <si>
    <t>14.05.2025</t>
  </si>
  <si>
    <t>Contruction of Working Women Hostel at Thenzawl</t>
  </si>
  <si>
    <t>30.04.2025</t>
  </si>
  <si>
    <t>30.04.2026</t>
  </si>
  <si>
    <t>MONTHLY PROGRESS REPORT UNDER LUNGLEI ROAD DIVISION - I, LUNGLEI</t>
  </si>
  <si>
    <t>(Rs. in lakh)</t>
  </si>
  <si>
    <t>PMGSY</t>
  </si>
  <si>
    <t>I</t>
  </si>
  <si>
    <t>Formation Cutting</t>
  </si>
  <si>
    <t>II</t>
  </si>
  <si>
    <t>On going</t>
  </si>
  <si>
    <t>III</t>
  </si>
  <si>
    <t>IV</t>
  </si>
  <si>
    <t>V</t>
  </si>
  <si>
    <t>a) Retaining Wall</t>
  </si>
  <si>
    <t>Rm</t>
  </si>
  <si>
    <t>VI</t>
  </si>
  <si>
    <t>Nos</t>
  </si>
  <si>
    <t>VII</t>
  </si>
  <si>
    <t>VIII</t>
  </si>
  <si>
    <t>TOTAL =</t>
  </si>
  <si>
    <t>Cum</t>
  </si>
  <si>
    <t>Sqm</t>
  </si>
  <si>
    <t>DLC</t>
  </si>
  <si>
    <t>No</t>
  </si>
  <si>
    <t>Lined Side Drain</t>
  </si>
  <si>
    <t>Breast Wall</t>
  </si>
  <si>
    <t>ANNUAL PLAN (5054)</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</si>
  <si>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</si>
  <si>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</si>
  <si>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</si>
  <si>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</si>
  <si>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</si>
  <si>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</si>
  <si>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</si>
  <si>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</si>
  <si>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Name of Division</t>
  </si>
  <si>
    <t>:</t>
  </si>
  <si>
    <t>Lawngtlai Division</t>
  </si>
  <si>
    <t>Slno</t>
  </si>
  <si>
    <t>Unit (km)</t>
  </si>
  <si>
    <t>Approved Cost (Rs.in lakh)</t>
  </si>
  <si>
    <t>Achievement of Work During the Month</t>
  </si>
  <si>
    <t>Overall Cumulative Achievement</t>
  </si>
  <si>
    <t>Physically Completed</t>
  </si>
  <si>
    <t>31.12.2024</t>
  </si>
  <si>
    <t>Source of Funding</t>
  </si>
  <si>
    <t>Name of Scheme</t>
  </si>
  <si>
    <t>Approved cost (in lakh)</t>
  </si>
  <si>
    <t>Cummulative Progress at the end of last Month</t>
  </si>
  <si>
    <t>Achievement  of works during the Month</t>
  </si>
  <si>
    <t xml:space="preserve">Overall cummulative achievement </t>
  </si>
  <si>
    <t>Name of Project</t>
  </si>
  <si>
    <t>MoRTH</t>
  </si>
  <si>
    <t>20.12.2024</t>
  </si>
  <si>
    <t>19.12.2025</t>
  </si>
  <si>
    <t>Sl. No</t>
  </si>
  <si>
    <t>Approved Cost 
(in lakhs)</t>
  </si>
  <si>
    <t>Overall Cummulative achievement</t>
  </si>
  <si>
    <t>Phy.</t>
  </si>
  <si>
    <t>Phy in %
Fin in lakh</t>
  </si>
  <si>
    <t>15.12.2023</t>
  </si>
  <si>
    <t>15.12.2025</t>
  </si>
  <si>
    <t>On Going</t>
  </si>
  <si>
    <t>Restricted tender</t>
  </si>
  <si>
    <t>Open Tender</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</si>
  <si>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</si>
  <si>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</si>
  <si>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</si>
  <si>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</si>
  <si>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</si>
  <si>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</si>
  <si>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Name of Division : PWD., Champhai</t>
  </si>
  <si>
    <t>SL.No.</t>
  </si>
  <si>
    <t>Approved Cost (in lakhs)</t>
  </si>
  <si>
    <t>Achievement of Works during the month</t>
  </si>
  <si>
    <t>Upgradation of Approach road to Tuipui Village from NH-6 (new Eden) Length - 1.625 Km</t>
  </si>
  <si>
    <t>6.12.2024</t>
  </si>
  <si>
    <t>6.12.2025</t>
  </si>
  <si>
    <t>_</t>
  </si>
  <si>
    <t>Construction of Bailey Bridge (60 ft span) over R. Tuimuk on approach road to Tuipui Village from NH-6 (New Eden)</t>
  </si>
  <si>
    <t>Ft.</t>
  </si>
  <si>
    <t>22.8.2024</t>
  </si>
  <si>
    <t>Deptt.</t>
  </si>
  <si>
    <t>Upgradation of Khankawn to Champhai (Phase - I)</t>
  </si>
  <si>
    <t>6.6.2026</t>
  </si>
  <si>
    <t>Construction of Champhai Ring Road Phase-I (Khankawn - Falkawn - Hmunhmeltha - Vengthar - Zote via Keilungliah)</t>
  </si>
  <si>
    <t>7.7.2026</t>
  </si>
  <si>
    <t>Upgradation of Khankawn to Champhai Road Under Part-V (Stimulating of Industrial Growth) (Phase - II)</t>
  </si>
  <si>
    <t>21.7.2026</t>
  </si>
  <si>
    <t>Sl.
No</t>
  </si>
  <si>
    <t>Name of Schemet</t>
  </si>
  <si>
    <t>Approved Cost
(in lakhs)</t>
  </si>
  <si>
    <t>Date of Commence- ment</t>
  </si>
  <si>
    <t xml:space="preserve">Achievement of  works during the month </t>
  </si>
  <si>
    <t>Mode
of Tender</t>
  </si>
  <si>
    <t>Name of Work/ Project</t>
  </si>
  <si>
    <t>4</t>
  </si>
  <si>
    <t>5</t>
  </si>
  <si>
    <t>6</t>
  </si>
  <si>
    <t>7</t>
  </si>
  <si>
    <t>8</t>
  </si>
  <si>
    <t>9</t>
  </si>
  <si>
    <t>10</t>
  </si>
  <si>
    <t>11</t>
  </si>
  <si>
    <t>12</t>
  </si>
  <si>
    <t>13</t>
  </si>
  <si>
    <t>14</t>
  </si>
  <si>
    <t>Item rate</t>
  </si>
  <si>
    <t>Sl. No.</t>
  </si>
  <si>
    <t>Qnty</t>
  </si>
  <si>
    <t>Item Rate Contract</t>
  </si>
  <si>
    <t>No.</t>
  </si>
  <si>
    <t xml:space="preserve"> </t>
  </si>
  <si>
    <t>sqm</t>
  </si>
  <si>
    <t>SlNo</t>
  </si>
  <si>
    <t>Target date of completion</t>
  </si>
  <si>
    <t>Cumulative progress at the end of last month</t>
  </si>
  <si>
    <t>Work under PMGSY</t>
  </si>
  <si>
    <t>SEDP</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</si>
  <si>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</si>
  <si>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</si>
  <si>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</si>
  <si>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</si>
  <si>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</si>
  <si>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</si>
  <si>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EPC Mode</t>
  </si>
  <si>
    <t>STMC on NH 502A (KMMTTP) between Km 0.00 to Km 34.92 in the State of Mizoram</t>
  </si>
  <si>
    <t>cum</t>
  </si>
  <si>
    <t>13.12.2024</t>
  </si>
  <si>
    <t>12.12.2025</t>
  </si>
  <si>
    <t>Item Rate. .</t>
  </si>
  <si>
    <t>STMC on NH 502A (KMMTTP) between Km 34.92 to Km 60.700 in the State of Mizoram</t>
  </si>
  <si>
    <t>STMC on NH 502A (KMMTTP) between Km 60.700 to Km 87.51 in the State of Mizoram</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</si>
  <si>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</si>
  <si>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</si>
  <si>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</si>
  <si>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</si>
  <si>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</si>
  <si>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</si>
  <si>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</si>
  <si>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</si>
  <si>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</si>
  <si>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 Project Division - IV</t>
  </si>
  <si>
    <t>Source of funding</t>
  </si>
  <si>
    <t>: SASCI</t>
  </si>
  <si>
    <t>Name of work/project</t>
  </si>
  <si>
    <t>Approved cost (Rs. in lakh)</t>
  </si>
  <si>
    <t>Date of commencement</t>
  </si>
  <si>
    <t>Cummulative progress at the end of last month</t>
  </si>
  <si>
    <t>Overall Cumulative 
achievement</t>
  </si>
  <si>
    <t>Mode of contract</t>
  </si>
  <si>
    <t>Construction of Working Women Hostel (50 Bedded) at Ramhlun Sports Complex, Aizawl.</t>
  </si>
  <si>
    <t>Work in progress.</t>
  </si>
  <si>
    <t>Item rate.</t>
  </si>
  <si>
    <t>Upgradation of Govt. Hrangbana College, Aizawl, Mizoram.</t>
  </si>
  <si>
    <t>Construction of Multi Utility Centre at Zemabawk, Aizawl, Mizoram</t>
  </si>
  <si>
    <t>Construction of Solid Waste Management Centre at Hualngohmun, Mizoram (Phase-I)</t>
  </si>
  <si>
    <t>Restoration/renovation of DC Office at Aizawl.</t>
  </si>
  <si>
    <t>Construction of AYUSH Development Centre at MINECO Aizawl, Mizoram</t>
  </si>
  <si>
    <t>17-08-2024
17.04.2025 (1st EOT)</t>
  </si>
  <si>
    <t>Construction of Tribal Hostel at Suangpuilawn, Mizoram.</t>
  </si>
  <si>
    <t>Work progress hindered due to irregularity in release of fund from Ministry.</t>
  </si>
  <si>
    <t>Construction of Multipurpose Community Hall at Darlawn, Mizoram.</t>
  </si>
  <si>
    <t>Construction of Agriculture Growth Centre at Tuikual South, Aizawl.</t>
  </si>
  <si>
    <t>NEDP</t>
  </si>
  <si>
    <t>Cummulative progress at the end of last mont</t>
  </si>
  <si>
    <t xml:space="preserve">Overall Cummulative achievement </t>
  </si>
  <si>
    <t>A</t>
  </si>
  <si>
    <t>km</t>
  </si>
  <si>
    <t>B</t>
  </si>
  <si>
    <t>13.05.2026</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</si>
  <si>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</si>
  <si>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</si>
  <si>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</si>
  <si>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</si>
  <si>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</si>
  <si>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</si>
  <si>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Overall Commulative Achievement</t>
  </si>
  <si>
    <t xml:space="preserve"> Fin</t>
  </si>
  <si>
    <t>23.03.24</t>
  </si>
  <si>
    <t>23.07.25</t>
  </si>
  <si>
    <t>Vertical Extention of Market Building at Kamalanagar</t>
  </si>
  <si>
    <t>31.12.2025</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</si>
  <si>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</si>
  <si>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</si>
  <si>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</si>
  <si>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</si>
  <si>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Construction of Badminton Hall at Chhipphir</t>
  </si>
  <si>
    <t>Completion of Badminton Hall at Chhipphir</t>
  </si>
  <si>
    <t>Construction of Government Quarters (General Pool) at Venglai,
 Lunglei (Ramnghaka's Quarters Site)
 SH : Type-IV Quarters (2 units, 1 Block)</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</si>
  <si>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</si>
  <si>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</si>
  <si>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</si>
  <si>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</si>
  <si>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</si>
  <si>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</si>
  <si>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</si>
  <si>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</si>
  <si>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</si>
  <si>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Construction of District Prison/Jail,Lunglei</t>
  </si>
  <si>
    <t>Construction of Government Quarters (General Pool) at Lawngtlai at Additional DC Quarter</t>
  </si>
  <si>
    <t>Construction of Government Quarters (General Pool) at Lawngtlai Electric Veng (near RD Office)</t>
  </si>
  <si>
    <t>Construction of Government Quarters (General Pool) at Lawngtlai Electric Veng (near BDO Office)</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</si>
  <si>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</si>
  <si>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</si>
  <si>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</si>
  <si>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</si>
  <si>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</si>
  <si>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 Pool) at New Siaha at Meisavaih Site-I (Type III, 4 unit)</t>
  </si>
  <si>
    <t>Construction of Government Quarters (General Pool) at New Siaha at Meisavaih Site-II (Type III, 4 unit)</t>
  </si>
  <si>
    <t>Construction of District Prison/Jail, Siaha</t>
  </si>
  <si>
    <t>CONSTRUCTION OF WAREHOUSES WITH ASSOCIATED INFRASTRUCTURE  IN 12 LOCATIONS  UNDER NABARD</t>
  </si>
  <si>
    <t xml:space="preserve">GROUP- III:                                 </t>
  </si>
  <si>
    <t xml:space="preserve">Restricted Tender </t>
  </si>
  <si>
    <t>1) Siaha SDC</t>
  </si>
  <si>
    <t>2) Chapui</t>
  </si>
  <si>
    <t>3) Bungtlang South</t>
  </si>
  <si>
    <t xml:space="preserve">GROUP- IV:                 </t>
  </si>
  <si>
    <t>1) Lungpher</t>
  </si>
  <si>
    <t xml:space="preserve">GROUP- VI:                           </t>
  </si>
  <si>
    <t xml:space="preserve">1) South Vanlaiphai </t>
  </si>
  <si>
    <t>2) Vawmbuk</t>
  </si>
  <si>
    <t xml:space="preserve">GROUP-VIII: </t>
  </si>
  <si>
    <t>1) Hnahthial</t>
  </si>
  <si>
    <t>-</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</si>
  <si>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</si>
  <si>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</si>
  <si>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</si>
  <si>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</si>
  <si>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</si>
  <si>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</si>
  <si>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</si>
  <si>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</si>
  <si>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08.04.2023</t>
  </si>
  <si>
    <t>ii)   Staff Quarter Type - III</t>
  </si>
  <si>
    <t>iii)  Staff Quarter Type - II</t>
  </si>
  <si>
    <t>iv) Guest House</t>
  </si>
  <si>
    <t>Construction of Lunglei Market and Trade Centre at Electric/ Chanmari Veng, Lunglei</t>
  </si>
  <si>
    <t>25.08.2022</t>
  </si>
  <si>
    <t>Construction of Academic Building for Nursing School at Lunglei (Upgradation)</t>
  </si>
  <si>
    <t>19.8.2024</t>
  </si>
  <si>
    <t>19.8.2026</t>
  </si>
  <si>
    <t>Works  in progress</t>
  </si>
  <si>
    <t>Construction of DC Bungalow (Type VI)  at Siaha</t>
  </si>
  <si>
    <t>26.11.2018</t>
  </si>
  <si>
    <t>23.05.2024
(Revised)</t>
  </si>
  <si>
    <t>Handover in process</t>
  </si>
  <si>
    <t>Construction of DC Office Building  at Siaha</t>
  </si>
  <si>
    <t>31.10.2018</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</si>
  <si>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</si>
  <si>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</si>
  <si>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</si>
  <si>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</si>
  <si>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</si>
  <si>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</si>
  <si>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</si>
  <si>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</si>
  <si>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Name of Division: Lunglei Road Division-II, Lunglei</t>
  </si>
  <si>
    <t>Source of Funding : SASCI</t>
  </si>
  <si>
    <t>Name of Work/Scheme</t>
  </si>
  <si>
    <t>Approved Cost (Rs. In Lakh)</t>
  </si>
  <si>
    <t>Achievement of Works during the Month</t>
  </si>
  <si>
    <t>Improvement and Widening of Public Playground at Zobawk including Construction of Retaining wall</t>
  </si>
  <si>
    <t>27.12.2023</t>
  </si>
  <si>
    <t>26.12.2024</t>
  </si>
  <si>
    <t>not yet started</t>
  </si>
  <si>
    <t>Restricted
 Tender</t>
  </si>
  <si>
    <t>SASCI-II</t>
  </si>
  <si>
    <t>Rigid pavement of Sakeibangla to ZMC via Thingsulthliah Road Thingsulthliah, PCC Pavement = 3.00km, Side drain = 2000m,R/Wall = 10m, Culvert = 2 Nos</t>
  </si>
  <si>
    <t>Pothole &amp; Patch repair on Saitual to Phullen Road.      ( 2.00 km )</t>
  </si>
  <si>
    <t xml:space="preserve">Name of Division : </t>
  </si>
  <si>
    <t>Project Division - III</t>
  </si>
  <si>
    <t>Source of Funding :</t>
  </si>
  <si>
    <t>Sl.No</t>
  </si>
  <si>
    <t>Approved Cost 
(Rs in lakh)</t>
  </si>
  <si>
    <t>Construction of Gov't Serchhip College ( Sh: Administrative Block)</t>
  </si>
  <si>
    <t>27.2.2023</t>
  </si>
  <si>
    <t>PWD 
Form - 8</t>
  </si>
  <si>
    <t xml:space="preserve">Const. of Football ground and volleyball court at Vapar, Selam, tualcheng, Hnahla. Hmunhmeltha </t>
  </si>
  <si>
    <t>13.10.2023</t>
  </si>
  <si>
    <t>13.10.2024</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</si>
  <si>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</si>
  <si>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</si>
  <si>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</si>
  <si>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</si>
  <si>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</si>
  <si>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</si>
  <si>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</si>
  <si>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</si>
  <si>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</si>
  <si>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</si>
  <si>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</si>
  <si>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</si>
  <si>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</si>
  <si>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</si>
  <si>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</si>
  <si>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</si>
  <si>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</si>
  <si>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16.4.2025</t>
  </si>
  <si>
    <t>16.4.2026</t>
  </si>
  <si>
    <t>8.5.2025</t>
  </si>
  <si>
    <t>8.5.2026</t>
  </si>
  <si>
    <t>29.4.2025</t>
  </si>
  <si>
    <t>29.4.2026</t>
  </si>
  <si>
    <t>Construction of Working Women Hostels(Champhai), Mizoram.</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</si>
  <si>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</si>
  <si>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</si>
  <si>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</si>
  <si>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</si>
  <si>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</si>
  <si>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</si>
  <si>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</si>
  <si>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</si>
  <si>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</si>
  <si>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</si>
  <si>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</si>
  <si>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PWD Form - 8</t>
  </si>
  <si>
    <t>ECRP - II</t>
  </si>
  <si>
    <t>Construction of 50 Bedded critical care block at Champhai District Hospital, Mizoram</t>
  </si>
  <si>
    <t>4.8.2023</t>
  </si>
  <si>
    <t>NABARD - WIF</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</si>
  <si>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</si>
  <si>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</si>
  <si>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</si>
  <si>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</si>
  <si>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</si>
  <si>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</si>
  <si>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</si>
  <si>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</si>
  <si>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</si>
  <si>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</si>
  <si>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</si>
  <si>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</si>
  <si>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</si>
  <si>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</si>
  <si>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</si>
  <si>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Construction of Biate Tea Tourism Circuit &amp; Nature camp in Mizoram</t>
  </si>
  <si>
    <t>9.10.2023</t>
  </si>
  <si>
    <t>Establishing Mizo cultural heritage centre for protecting the historical and natural heritage of Mizo at Kawlri, Serchhip</t>
  </si>
  <si>
    <t>16.2.2024</t>
  </si>
  <si>
    <t>Construction of Auditorium at Bethel Veng Champhai</t>
  </si>
  <si>
    <t>NESIDS - OTRI</t>
  </si>
  <si>
    <t>Construction of 50 Bedded District Hospital Complex and Procurement of equipment at Khawzawl, Khawzawl District, Mizoram</t>
  </si>
  <si>
    <t>11.6.2024</t>
  </si>
  <si>
    <t>11.12.2026</t>
  </si>
  <si>
    <t>Construction of 50 Bedded District Hospital Complex and Procurement of equipment at Saitual, Saitual District, Mizoram</t>
  </si>
  <si>
    <t>10.6.2024</t>
  </si>
  <si>
    <t>10.12.2026</t>
  </si>
  <si>
    <t>Upgradation of Sports Infrastructure of Ngopa Playground at Saitual District, Mizoram.</t>
  </si>
  <si>
    <t>15.3.2025</t>
  </si>
  <si>
    <t>15.9.2027</t>
  </si>
  <si>
    <t>Improvement/Upgradation of Operational/Non-operational facilities of Lengpui Airport,  (Sh: Elevated road with connected components of Terminal Building).</t>
  </si>
  <si>
    <t>30.9.2021</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</si>
  <si>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</si>
  <si>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</si>
  <si>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</si>
  <si>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</si>
  <si>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</si>
  <si>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</si>
  <si>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</si>
  <si>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</si>
  <si>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</si>
  <si>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</si>
  <si>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</si>
  <si>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</si>
  <si>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</si>
  <si>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</si>
  <si>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</si>
  <si>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 xml:space="preserve">10 - Bedded Integrated AYUSH Hospital at Keifang, Saitual District  </t>
  </si>
  <si>
    <t>Const of District Court Complex at Vengsang, Champhai. ( Sh: Main Building, phase- I)</t>
  </si>
  <si>
    <t>17.10.2023</t>
  </si>
  <si>
    <t>17.10.2026</t>
  </si>
  <si>
    <t>Sl. 
No.</t>
  </si>
  <si>
    <t>Commulative Progress at the end of last Month</t>
  </si>
  <si>
    <t>Achievement of work during the month</t>
  </si>
  <si>
    <t>1</t>
  </si>
  <si>
    <t>2</t>
  </si>
  <si>
    <t>3</t>
  </si>
  <si>
    <t>Item rate Contract</t>
  </si>
  <si>
    <t>Up-gradation of Laki to Vahai Road From Ch. 0.00 km to Ch. 15.56 km</t>
  </si>
  <si>
    <t>28.06.2024</t>
  </si>
  <si>
    <t>27.06.2026</t>
  </si>
  <si>
    <t>02.12.2024</t>
  </si>
  <si>
    <t>CRF</t>
  </si>
  <si>
    <t>Construction of Road from Chakhei to Siasi road (Length = 20 km) under CRF: Group-A (SH: FC &amp; Pavement Works)</t>
  </si>
  <si>
    <t>08.07.19</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</si>
  <si>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</si>
  <si>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</si>
  <si>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</si>
  <si>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</si>
  <si>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</si>
  <si>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</si>
  <si>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</si>
  <si>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</si>
  <si>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</si>
  <si>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Overall cumulative
achievement</t>
  </si>
  <si>
    <t xml:space="preserve">Non Bituminous Base Course </t>
  </si>
  <si>
    <t>Construction of Flexible Pavement</t>
  </si>
  <si>
    <t>Construction of Rigid Pavement</t>
  </si>
  <si>
    <t>Construction of Hume Pipe Culvert</t>
  </si>
  <si>
    <t>Widening of Tlaklui to Sihpui road Junction</t>
  </si>
  <si>
    <t>Total =</t>
  </si>
  <si>
    <t>Name of Scheme : CRF</t>
  </si>
  <si>
    <t>Name of Division : Aizawl Road North Division</t>
  </si>
  <si>
    <t>D-III Balance :</t>
  </si>
  <si>
    <t>Name of Works</t>
  </si>
  <si>
    <t>Cost (in lakh)</t>
  </si>
  <si>
    <t>Achievement works during the month</t>
  </si>
  <si>
    <t xml:space="preserve">Overall cumulative achievement </t>
  </si>
  <si>
    <t xml:space="preserve">Phy </t>
  </si>
  <si>
    <t>Earthwork</t>
  </si>
  <si>
    <t>Hume Pipe Culvert</t>
  </si>
  <si>
    <t>RCC Slab Culvert</t>
  </si>
  <si>
    <t>Retaining Wall</t>
  </si>
  <si>
    <t>Nos.</t>
  </si>
  <si>
    <t>GRAND TOTAL</t>
  </si>
  <si>
    <t>Approved Cost 
(Rs. in lakh)</t>
  </si>
  <si>
    <t>IMPROVEMENT OF RAMRIKAWN TO NH-54 VIA SAKAWRTUICHHUN ROAD (3.00 Kmp - 7.50 Kmp = 4.50 Km)</t>
  </si>
  <si>
    <t>Rigid Pavement of Ramrikawn to Sakawrtuichhun</t>
  </si>
  <si>
    <t>Phy Completed</t>
  </si>
  <si>
    <t>Constn. of R/Wall at Ch 4.230 Kmp at Sakawrtuichhun</t>
  </si>
  <si>
    <t>Constn. of R/Wall at Ch 3.420 Kmp at Sakawrtuichhun</t>
  </si>
  <si>
    <t>Constn. of R/Wall at Ch 6.340 Kmp at Sakawrtuichhun</t>
  </si>
  <si>
    <t>Constn of Slab Culvert at 5.900 kmp at Sakawrtuichhun</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</si>
  <si>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</si>
  <si>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</si>
  <si>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</si>
  <si>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</si>
  <si>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</si>
  <si>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</si>
  <si>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</si>
  <si>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</si>
  <si>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</si>
  <si>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</si>
  <si>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</si>
  <si>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</si>
  <si>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</si>
  <si>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</si>
  <si>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</si>
  <si>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17.4.23</t>
  </si>
  <si>
    <t>20.10.2025</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</si>
  <si>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</si>
  <si>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</si>
  <si>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</si>
  <si>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</si>
  <si>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</si>
  <si>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</si>
  <si>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</si>
  <si>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</si>
  <si>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</si>
  <si>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</si>
  <si>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 KAWRTHAH</t>
  </si>
  <si>
    <t>Name of Works/Project</t>
  </si>
  <si>
    <t>Achievement upto previous month</t>
  </si>
  <si>
    <t>Achievement for the month</t>
  </si>
  <si>
    <t>Fin (actual)</t>
  </si>
  <si>
    <t>Additional works and Completion of Double Lane Bridge over River Teirei on Bairabi - Zamuang Road.</t>
  </si>
  <si>
    <t>29.2.2024</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</si>
  <si>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</si>
  <si>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</si>
  <si>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</si>
  <si>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</si>
  <si>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</si>
  <si>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Total of Work Component :</t>
  </si>
  <si>
    <t>Provision for Contingencies :</t>
  </si>
  <si>
    <t>Provision for Quality Control :</t>
  </si>
  <si>
    <t>Grand Total :</t>
  </si>
  <si>
    <t>: NABARD</t>
  </si>
  <si>
    <t>Amount in lakhs</t>
  </si>
  <si>
    <t>Approved Cost         (in lakh)</t>
  </si>
  <si>
    <t>Overall commulative achievement</t>
  </si>
  <si>
    <t>Fin (lakh)</t>
  </si>
  <si>
    <t>Construction of Double Lane BUSG Bridge (Span = 81m) over R.Langkaih on Mizoram-Tripura Border at Kanhmun</t>
  </si>
  <si>
    <t>Bridge Works :</t>
  </si>
  <si>
    <t xml:space="preserve">a) Site Investigation &amp; Design </t>
  </si>
  <si>
    <t>6.4.2018</t>
  </si>
  <si>
    <t>b) Construction of Subway</t>
  </si>
  <si>
    <t xml:space="preserve">c) Foundation &amp; Sub-Structure </t>
  </si>
  <si>
    <t xml:space="preserve">d) Super-Structure </t>
  </si>
  <si>
    <t xml:space="preserve">e) Miscellaneous </t>
  </si>
  <si>
    <t>f) Contingency</t>
  </si>
  <si>
    <t>Overall physical Progress :-</t>
  </si>
  <si>
    <t>Name of Division: Hmuifang Division, Aibawk</t>
  </si>
  <si>
    <t>Sl. no</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</si>
  <si>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</si>
  <si>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</si>
  <si>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</si>
  <si>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</si>
  <si>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</si>
  <si>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</si>
  <si>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</si>
  <si>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</si>
  <si>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</si>
  <si>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Restoration of damage due to cyclone remal under Aizawl Road North, Aizawl Road South &amp; Hmuifang Division</t>
  </si>
  <si>
    <t>17.04.2025</t>
  </si>
  <si>
    <t>17.11.2025</t>
  </si>
  <si>
    <t>Not yet started</t>
  </si>
  <si>
    <t>Restoration of damage due to cyclone remal under Hmuifang Division, Part-II</t>
  </si>
  <si>
    <t>Date of
Commencement</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</si>
  <si>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</si>
  <si>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</si>
  <si>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</si>
  <si>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</si>
  <si>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</si>
  <si>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</si>
  <si>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</si>
  <si>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</si>
  <si>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</si>
  <si>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</si>
  <si>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</si>
  <si>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</si>
  <si>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</si>
  <si>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</si>
  <si>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</si>
  <si>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</si>
  <si>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</si>
  <si>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</si>
  <si>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</si>
  <si>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</si>
  <si>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</si>
  <si>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</si>
  <si>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</si>
  <si>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</si>
  <si>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</si>
  <si>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</si>
  <si>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</si>
  <si>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</si>
  <si>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</si>
  <si>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</si>
  <si>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</si>
  <si>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</si>
  <si>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</si>
  <si>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</si>
  <si>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</si>
  <si>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16.12.23</t>
  </si>
  <si>
    <t>16.12.24</t>
  </si>
  <si>
    <t>C/o FCS&amp;CA 1500 MT Capacity Godown at Sairang</t>
  </si>
  <si>
    <t>7.4.23</t>
  </si>
  <si>
    <t>7.4.26</t>
  </si>
  <si>
    <t>Constn. of Govt. Staff Qtrs. (Block-C) at DIET Complex, Chaltlang.</t>
  </si>
  <si>
    <t>29.4.23</t>
  </si>
  <si>
    <t>29.10.25</t>
  </si>
  <si>
    <t>16.5.25</t>
  </si>
  <si>
    <t>16.5.26</t>
  </si>
  <si>
    <t>24.4.25</t>
  </si>
  <si>
    <t>24.4.26</t>
  </si>
  <si>
    <t>9.5.25</t>
  </si>
  <si>
    <t>9.5.26</t>
  </si>
  <si>
    <t>26.6.25</t>
  </si>
  <si>
    <t>26.6.26</t>
  </si>
  <si>
    <t>4.7.25</t>
  </si>
  <si>
    <t>4.7.26</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</si>
  <si>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</si>
  <si>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</si>
  <si>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</si>
  <si>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</si>
  <si>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</si>
  <si>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</si>
  <si>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</si>
  <si>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</si>
  <si>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</si>
  <si>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MONTHLY PROGRESS REPORT UNDER AIZAWL ROAD SOUTH DIVISION, PWD</t>
  </si>
  <si>
    <t>SEDP (2019-2020)</t>
  </si>
  <si>
    <t>Const.of Approach Road to Aizawl College at Mualpui</t>
  </si>
  <si>
    <t>NEDP (2018-2019)</t>
  </si>
  <si>
    <t>Construction of Bridge on Chhinga Vengthar to Tuithiang road</t>
  </si>
  <si>
    <t>Sl. 
No</t>
  </si>
  <si>
    <t>Name of Works / Scheme</t>
  </si>
  <si>
    <t>Approved Cost
Amount
(in Lakhs.)</t>
  </si>
  <si>
    <t>Cummulative Progress at the end of last month.</t>
  </si>
  <si>
    <t>Achievement of works 
during the Month</t>
  </si>
  <si>
    <t>Fin(Rs)</t>
  </si>
  <si>
    <t>I/E to Arrival &amp; Departure Passenger Lobby at Lengpui Airport</t>
  </si>
  <si>
    <t>19.12.2020</t>
  </si>
  <si>
    <t>1.4.2024</t>
  </si>
  <si>
    <t>06.07.2022</t>
  </si>
  <si>
    <t>Addl. Estimate for SITC of MRV/VRF Centralizes Air Conditioner Airport First Floor Departure Hall, Mizoram.</t>
  </si>
  <si>
    <t>12.03.2022</t>
  </si>
  <si>
    <t>04.03.2024</t>
  </si>
  <si>
    <t xml:space="preserve"> -</t>
  </si>
  <si>
    <t>SITC of EPABX System for Lengpui Airport Terminal Building.</t>
  </si>
  <si>
    <t>29.06.2024</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</si>
  <si>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</si>
  <si>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</si>
  <si>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</si>
  <si>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SITC of LAN SETUP at Lengpui Airport Terminal Building.</t>
  </si>
  <si>
    <t>Nil</t>
  </si>
  <si>
    <t>SUB - DIVISION - I</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</si>
  <si>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</si>
  <si>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</si>
  <si>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</si>
  <si>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</si>
  <si>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</si>
  <si>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</si>
  <si>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</si>
  <si>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</si>
  <si>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</si>
  <si>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</si>
  <si>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</si>
  <si>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27.3.2024</t>
  </si>
  <si>
    <t>Construction of Drainage System at Aizawl Civil Hospital, Dawrpui West Area</t>
  </si>
  <si>
    <t>18.3.2023</t>
  </si>
  <si>
    <t>24.3.2023</t>
  </si>
  <si>
    <t>Construction of Retaining Wall on Dawrpui Thlanmual Plot-3</t>
  </si>
  <si>
    <t>24.4.2024</t>
  </si>
  <si>
    <t>3.5.2024</t>
  </si>
  <si>
    <t>Construction of RCC Pavement on Hostel Square at Armed Veng South</t>
  </si>
  <si>
    <t>5.2.2024</t>
  </si>
  <si>
    <t>14.2.2024</t>
  </si>
  <si>
    <t>Construction of RCC Pavement between Pu Thansanga's House to Pu Ronghakliana's House on Armed Veng South Local Council Road</t>
  </si>
  <si>
    <t>19.2.2024</t>
  </si>
  <si>
    <t>23.2.2024</t>
  </si>
  <si>
    <t>Construction of PCC Pavement near Pu Larry Lalrova's House Saron Veng</t>
  </si>
  <si>
    <t>8.4.2024</t>
  </si>
  <si>
    <t>13.4.2024</t>
  </si>
  <si>
    <t>Construction of V-Shape Side drain near Rawra Chhutna</t>
  </si>
  <si>
    <t>12.3.2024</t>
  </si>
  <si>
    <t>15.3.2024</t>
  </si>
  <si>
    <t>Construction of Retaining Wall on Dawrpui Thlanmual Plot - 1</t>
  </si>
  <si>
    <t>4.4.2024</t>
  </si>
  <si>
    <t>15.4.2024</t>
  </si>
  <si>
    <t>Construction of Retaining Wall on Dawrpui Thlanmual Plot - 2</t>
  </si>
  <si>
    <t>14.5.2024</t>
  </si>
  <si>
    <t>Construction of Breast Wall on Armed Veng South Local Council Road near Pu Lalnghakliana's House</t>
  </si>
  <si>
    <t>20.4.2024</t>
  </si>
  <si>
    <t>Construction of Breast Wall between Chawngneihkunga's House to Khupneihvunga's House</t>
  </si>
  <si>
    <t>6.2.2024</t>
  </si>
  <si>
    <t>Widening of Road between Chawngneihkunga's House to Khupneihvunga's House</t>
  </si>
  <si>
    <t>22.4.2024</t>
  </si>
  <si>
    <t>10.5.2024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</si>
  <si>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</si>
  <si>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</si>
  <si>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</si>
  <si>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</si>
  <si>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</si>
  <si>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22.3.2024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</si>
  <si>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</si>
  <si>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</si>
  <si>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</si>
  <si>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</si>
  <si>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</si>
  <si>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</si>
  <si>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</si>
  <si>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</si>
  <si>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</si>
  <si>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</si>
  <si>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10.4.2024</t>
  </si>
  <si>
    <t>Construction of Breast wall on Turning Point at Tetea Road Ramthar North</t>
  </si>
  <si>
    <t>Construction of RCC Pavement on Tetea Road (Below Pu Dawngliana House) at Ramthar North</t>
  </si>
  <si>
    <t>2.4.2024</t>
  </si>
  <si>
    <t>26.4.2024</t>
  </si>
  <si>
    <t>Construction of Retaining wall on Tetea Road Block-I at Ramthar North</t>
  </si>
  <si>
    <t>1.2.2024</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</si>
  <si>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</si>
  <si>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</si>
  <si>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</si>
  <si>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</si>
  <si>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</si>
  <si>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</si>
  <si>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Construction of RCC Rectangular side drain with cover NHC at Ramhlun Venglai</t>
  </si>
  <si>
    <t>2.2.2024</t>
  </si>
  <si>
    <t>20.2.2024</t>
  </si>
  <si>
    <t>Construction of RCC Rectangular side drain with cover on Rokhuma Colney to PC.Lalzuiliana House(Bishop Road) at Ramthar</t>
  </si>
  <si>
    <t>25.4.2024</t>
  </si>
  <si>
    <t>Construction of Breast Wall Below St.Lawrence School at Ramthar</t>
  </si>
  <si>
    <t>6.3.2024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</si>
  <si>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</si>
  <si>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</si>
  <si>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</si>
  <si>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</si>
  <si>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</si>
  <si>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</si>
  <si>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</si>
  <si>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</si>
  <si>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</si>
  <si>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</si>
  <si>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</si>
  <si>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Construction of RCC Link drain near Hotel Platinum at Zarkawt</t>
  </si>
  <si>
    <t>9.12.2023</t>
  </si>
  <si>
    <t>Improvement of  Zarkawt Valley Approach Road Phase-II</t>
  </si>
  <si>
    <t>Construction of Retaining wall near Babula's House at Chanmari</t>
  </si>
  <si>
    <t>Repair of Link Drain with Cover near J.Thangdailova House at Electric Veng</t>
  </si>
  <si>
    <t xml:space="preserve">Construction of New Cemetery Road  at Electric Veng </t>
  </si>
  <si>
    <t>15.2.2024</t>
  </si>
  <si>
    <t>Steel Grate Cover Side Drain on PC Malsawma House to Rev. C.Vanlalhruaia House at Ramhlun South</t>
  </si>
  <si>
    <t>Construction of RCC Foot Step near PC.Lalzuiliana House Ramthar</t>
  </si>
  <si>
    <t>Construction of RCC Link Drain near PC.Lalzuiliana House at Ramthar</t>
  </si>
  <si>
    <t>Construction of Breast Wall Below PC.Laltanpuia House at Ramthar North</t>
  </si>
  <si>
    <t>Construction of Breast Wall near Pu.Lalrammuana Ralte House at Ramthar North</t>
  </si>
  <si>
    <t>Construction of RCC Foot Step near Pi.Manmawii House at Ramhlun South</t>
  </si>
  <si>
    <t>WORK UNDER IMPLEMENTATION OF ARTICLE 275 (1) PHASE - II</t>
  </si>
  <si>
    <t xml:space="preserve">Construction of Bethany Road at Chhinga Veng </t>
  </si>
  <si>
    <t>7.10.2023</t>
  </si>
  <si>
    <t>30.11.2023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</si>
  <si>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</si>
  <si>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</si>
  <si>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</si>
  <si>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</si>
  <si>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</si>
  <si>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</si>
  <si>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</si>
  <si>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</si>
  <si>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</si>
  <si>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</si>
  <si>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</si>
  <si>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On-Going</t>
  </si>
  <si>
    <t>2. Construction of Slab Culvert</t>
  </si>
  <si>
    <t>3. Construction of Retaining Wall</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</si>
  <si>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</si>
  <si>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</si>
  <si>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</si>
  <si>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</si>
  <si>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</si>
  <si>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</si>
  <si>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</si>
  <si>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</si>
  <si>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</si>
  <si>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</si>
  <si>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</si>
  <si>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</si>
  <si>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</si>
  <si>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</si>
  <si>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</si>
  <si>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</si>
  <si>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</si>
  <si>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</si>
  <si>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</si>
  <si>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</si>
  <si>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</si>
  <si>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</si>
  <si>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</si>
  <si>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</si>
  <si>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</si>
  <si>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</si>
  <si>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</si>
  <si>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</si>
  <si>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</si>
  <si>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</si>
  <si>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</si>
  <si>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</si>
  <si>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</si>
  <si>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</si>
  <si>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</si>
  <si>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</si>
  <si>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</si>
  <si>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</si>
  <si>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</si>
  <si>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</si>
  <si>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</si>
  <si>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</si>
  <si>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</si>
  <si>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</si>
  <si>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</si>
  <si>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</si>
  <si>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</si>
  <si>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</si>
  <si>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</si>
  <si>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</si>
  <si>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</si>
  <si>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</si>
  <si>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</si>
  <si>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</si>
  <si>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</si>
  <si>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</si>
  <si>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</si>
  <si>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</si>
  <si>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</si>
  <si>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</si>
  <si>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</si>
  <si>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</si>
  <si>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</si>
  <si>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</si>
  <si>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</si>
  <si>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</si>
  <si>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</si>
  <si>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</si>
  <si>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</si>
  <si>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</si>
  <si>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</si>
  <si>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</si>
  <si>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</si>
  <si>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</si>
  <si>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</si>
  <si>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</si>
  <si>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</si>
  <si>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</si>
  <si>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</si>
  <si>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</si>
  <si>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</si>
  <si>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</si>
  <si>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</si>
  <si>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</si>
  <si>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</si>
  <si>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</si>
  <si>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</si>
  <si>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</si>
  <si>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</si>
  <si>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</si>
  <si>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</si>
  <si>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</si>
  <si>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</si>
  <si>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</si>
  <si>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</si>
  <si>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</si>
  <si>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</si>
  <si>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</si>
  <si>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</si>
  <si>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</si>
  <si>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</si>
  <si>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</si>
  <si>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</si>
  <si>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</si>
  <si>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</si>
  <si>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</si>
  <si>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</si>
  <si>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</si>
  <si>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Rm.</t>
  </si>
  <si>
    <t>Phy. Completed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</si>
  <si>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</si>
  <si>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</si>
  <si>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</si>
  <si>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</si>
  <si>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</si>
  <si>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</si>
  <si>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</si>
  <si>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</si>
  <si>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</si>
  <si>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</si>
  <si>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IGC Complex, Luangmual under SASCI Part V of
                              2024-2025</t>
    </r>
  </si>
  <si>
    <r>
      <t xml:space="preserve">Name of Contractor: </t>
    </r>
    <r>
      <rPr>
        <sz val="11"/>
        <color theme="1"/>
        <rFont val="Times New Roman"/>
        <family val="1"/>
      </rPr>
      <t>Zonunpuii, Kolasib Hmar Veng</t>
    </r>
  </si>
  <si>
    <r>
      <t xml:space="preserve">Agreement Amount : </t>
    </r>
    <r>
      <rPr>
        <sz val="11"/>
        <color theme="1"/>
        <rFont val="Times New Roman"/>
        <family val="1"/>
      </rPr>
      <t>₹ 4,80,67,489.00</t>
    </r>
  </si>
  <si>
    <r>
      <t xml:space="preserve">Date of Commencement: </t>
    </r>
    <r>
      <rPr>
        <sz val="11"/>
        <color theme="1"/>
        <rFont val="Times New Roman"/>
        <family val="1"/>
      </rPr>
      <t>03.07.2025</t>
    </r>
  </si>
  <si>
    <r>
      <t>Agreement No.:</t>
    </r>
    <r>
      <rPr>
        <sz val="11"/>
        <color theme="1"/>
        <rFont val="Times New Roman"/>
        <family val="1"/>
      </rPr>
      <t xml:space="preserve"> AGM-2/SE-CC/PWD/2025-2026   Dt. 18.06.2025</t>
    </r>
  </si>
  <si>
    <r>
      <t xml:space="preserve">Target date of Completion: </t>
    </r>
    <r>
      <rPr>
        <sz val="11"/>
        <color theme="1"/>
        <rFont val="Times New Roman"/>
        <family val="1"/>
      </rPr>
      <t>03.07.2026</t>
    </r>
  </si>
  <si>
    <r>
      <t xml:space="preserve">Name of Division : </t>
    </r>
    <r>
      <rPr>
        <sz val="11"/>
        <color theme="1"/>
        <rFont val="Times New Roman"/>
        <family val="1"/>
      </rPr>
      <t>Aizawl Road North Sub-Division-III</t>
    </r>
  </si>
  <si>
    <r>
      <t xml:space="preserve">Source of funding:   </t>
    </r>
    <r>
      <rPr>
        <sz val="12"/>
        <color theme="1"/>
        <rFont val="Times New Roman"/>
        <family val="1"/>
      </rPr>
      <t>SASCI-V</t>
    </r>
  </si>
  <si>
    <t>Improvement of IGC, Luangmual</t>
  </si>
  <si>
    <t>a</t>
  </si>
  <si>
    <t>b</t>
  </si>
  <si>
    <t>Flexible Pavement</t>
  </si>
  <si>
    <t>c</t>
  </si>
  <si>
    <t>Re-construction of slabs culvert</t>
  </si>
  <si>
    <t>d</t>
  </si>
  <si>
    <t>e</t>
  </si>
  <si>
    <t>f</t>
  </si>
  <si>
    <t>RCC Line side drain with cover</t>
  </si>
  <si>
    <t>g</t>
  </si>
  <si>
    <t>Trapezoidal side drain</t>
  </si>
  <si>
    <t>Improvement of road from Tanhril Presbyterian Church to MZU</t>
  </si>
  <si>
    <t>Improvement of road from Tlana Lungdawh kawn to PWD Site</t>
  </si>
  <si>
    <t>Rigid Pavement</t>
  </si>
  <si>
    <r>
      <t xml:space="preserve">Name of Work : </t>
    </r>
    <r>
      <rPr>
        <sz val="11"/>
        <color theme="1"/>
        <rFont val="Times New Roman"/>
        <family val="1"/>
      </rPr>
      <t>Improvement of Road from Ainawn to Tuithum</t>
    </r>
  </si>
  <si>
    <r>
      <t xml:space="preserve">Name of Contractor: </t>
    </r>
    <r>
      <rPr>
        <sz val="11"/>
        <color theme="1"/>
        <rFont val="Times New Roman"/>
        <family val="1"/>
      </rPr>
      <t>F. Lalmalsawma, Tuikual</t>
    </r>
  </si>
  <si>
    <r>
      <t xml:space="preserve">Agreement Amount : </t>
    </r>
    <r>
      <rPr>
        <sz val="11"/>
        <color theme="1"/>
        <rFont val="Times New Roman"/>
        <family val="1"/>
      </rPr>
      <t>₹ 16,35,30,525.00</t>
    </r>
  </si>
  <si>
    <r>
      <t xml:space="preserve">Date of Commencement: </t>
    </r>
    <r>
      <rPr>
        <sz val="11"/>
        <color theme="1"/>
        <rFont val="Times New Roman"/>
        <family val="1"/>
      </rPr>
      <t>15.07.2025</t>
    </r>
  </si>
  <si>
    <r>
      <t>Agreement No.:</t>
    </r>
    <r>
      <rPr>
        <sz val="11"/>
        <color theme="1"/>
        <rFont val="Times New Roman"/>
        <family val="1"/>
      </rPr>
      <t xml:space="preserve"> AGM-3/SE-CC/PWD/2025-2026   Dt. 01.07.2025</t>
    </r>
  </si>
  <si>
    <r>
      <t xml:space="preserve">Target date of Completion: </t>
    </r>
    <r>
      <rPr>
        <sz val="11"/>
        <color theme="1"/>
        <rFont val="Times New Roman"/>
        <family val="1"/>
      </rPr>
      <t>15.07.2026</t>
    </r>
  </si>
  <si>
    <r>
      <t xml:space="preserve">Name of Division :   </t>
    </r>
    <r>
      <rPr>
        <sz val="12"/>
        <color theme="1"/>
        <rFont val="Times New Roman"/>
        <family val="1"/>
      </rPr>
      <t>Aizawl Road North Sub-Division-III</t>
    </r>
  </si>
  <si>
    <t xml:space="preserve">RCC side drain </t>
  </si>
  <si>
    <t>RCC Frame Structure Retaining Wall</t>
  </si>
  <si>
    <t>Minor Bridge</t>
  </si>
  <si>
    <r>
      <t xml:space="preserve">Name of Work : </t>
    </r>
    <r>
      <rPr>
        <sz val="11"/>
        <color theme="1"/>
        <rFont val="Times New Roman"/>
        <family val="1"/>
      </rPr>
      <t>Construction of Various Earth Retaining and Drainage Structure for Mitigation of Vaivakawn 
                              Zohnuai Subsidence Areas</t>
    </r>
  </si>
  <si>
    <r>
      <t xml:space="preserve">Name of Contractor: </t>
    </r>
    <r>
      <rPr>
        <sz val="10"/>
        <color theme="1"/>
        <rFont val="Times New Roman"/>
        <family val="1"/>
      </rPr>
      <t>Jenny Lalthansangi, Vavakawn Zohnuai</t>
    </r>
  </si>
  <si>
    <r>
      <t>Date of Commencement:</t>
    </r>
    <r>
      <rPr>
        <sz val="11"/>
        <color theme="1"/>
        <rFont val="Times New Roman"/>
        <family val="1"/>
      </rPr>
      <t xml:space="preserve"> 15.07.2025</t>
    </r>
  </si>
  <si>
    <r>
      <t>Agreement No.:</t>
    </r>
    <r>
      <rPr>
        <sz val="11"/>
        <color theme="1"/>
        <rFont val="Times New Roman"/>
        <family val="1"/>
      </rPr>
      <t xml:space="preserve"> AGM-4/SE-CC/PWD/2025-2026   Dt. 01.07.2025</t>
    </r>
  </si>
  <si>
    <r>
      <t>Target date of Completion:</t>
    </r>
    <r>
      <rPr>
        <sz val="11"/>
        <color theme="1"/>
        <rFont val="Times New Roman"/>
        <family val="1"/>
      </rPr>
      <t xml:space="preserve"> 01.03.2026</t>
    </r>
  </si>
  <si>
    <t>Construction of Breast Wall on lower side of Pu Sangthanmawia's Land.</t>
  </si>
  <si>
    <t>Construction of Breast Wall on Uphill side of RK Road.</t>
  </si>
  <si>
    <t>Construction of Composite Retaining Wall (Section 1) above NH-6</t>
  </si>
  <si>
    <t>Construction of Composite Retaining Wall(Section 2) above NH-6</t>
  </si>
  <si>
    <t>Construction of Breast Wall above NH-6(below RK Road)</t>
  </si>
  <si>
    <t>Construction of Breast Wall on Uphill Side of  NH-6 (Near Link Drain)</t>
  </si>
  <si>
    <t>Construction of RCC Line Drain below NH-6(50 m)</t>
  </si>
  <si>
    <t>Construction of RCC Side Drain along NH-6 (Near Culvert,20 m)</t>
  </si>
  <si>
    <t>Construction of Retaining Wall at Nutumi Road</t>
  </si>
  <si>
    <t>Construction of Hume Pipe Culvert at MZU Road</t>
  </si>
  <si>
    <t>Construction of side drain at Various places</t>
  </si>
  <si>
    <t>Clearance of link drain at various places</t>
  </si>
  <si>
    <r>
      <t xml:space="preserve">Name of Work : </t>
    </r>
    <r>
      <rPr>
        <sz val="11"/>
        <color theme="1"/>
        <rFont val="Times New Roman"/>
        <family val="1"/>
      </rPr>
      <t>Restoration Of Damage Due To Cyclone Remal Under Aizawl Road North Division, Aizawl Road South Division And Hmuifang Division</t>
    </r>
  </si>
  <si>
    <r>
      <t xml:space="preserve">Name of Contractor : </t>
    </r>
    <r>
      <rPr>
        <sz val="11"/>
        <color theme="1"/>
        <rFont val="Times New Roman"/>
        <family val="1"/>
      </rPr>
      <t>Fredy Vanlalngila, Dinthar-I</t>
    </r>
  </si>
  <si>
    <r>
      <t xml:space="preserve">Agreement Amount : </t>
    </r>
    <r>
      <rPr>
        <sz val="11"/>
        <color theme="1"/>
        <rFont val="Times New Roman"/>
        <family val="1"/>
      </rPr>
      <t>₹ 11,24,97,994.21</t>
    </r>
  </si>
  <si>
    <r>
      <t xml:space="preserve">Date of Commencement : </t>
    </r>
    <r>
      <rPr>
        <sz val="11"/>
        <color theme="1"/>
        <rFont val="Times New Roman"/>
        <family val="1"/>
      </rPr>
      <t>27.06.2025</t>
    </r>
  </si>
  <si>
    <r>
      <t>Agreement No.:</t>
    </r>
    <r>
      <rPr>
        <sz val="11"/>
        <color theme="1"/>
        <rFont val="Times New Roman"/>
        <family val="1"/>
      </rPr>
      <t xml:space="preserve"> 4/CE-HW/2025-2026    Dt. 01.06.2025</t>
    </r>
  </si>
  <si>
    <r>
      <t>Target date of Completion :</t>
    </r>
    <r>
      <rPr>
        <sz val="11"/>
        <color theme="1"/>
        <rFont val="Times New Roman"/>
        <family val="1"/>
      </rPr>
      <t>27.01.2026</t>
    </r>
  </si>
  <si>
    <r>
      <t xml:space="preserve">Source of funding:   </t>
    </r>
    <r>
      <rPr>
        <sz val="12"/>
        <color theme="1"/>
        <rFont val="Times New Roman"/>
        <family val="1"/>
      </rPr>
      <t>Cyclone Remal</t>
    </r>
  </si>
  <si>
    <t>Repair of Culvert and Retaining Wall @ ch. 3.900 Kmp at MZU Road</t>
  </si>
  <si>
    <t>Construction of Retaing Wall @ ch. 6.325 Kmp at MZU Road</t>
  </si>
  <si>
    <t xml:space="preserve">Construction of Retaing Wall at approach road to Tanhril at 0.200 Kmp </t>
  </si>
  <si>
    <t>Construction of Retaining Wall @ ch. 1.600 Kmp on NH-54 to Sakawrtuichhun Road</t>
  </si>
  <si>
    <t>Construction of Retaining Wall @ ch. 0.980 Kmp on Zohnuai to Ropaiabawk road</t>
  </si>
  <si>
    <t>Construction of Retaining Wall @ ch. 0.200 Kmp on NH-54 to Sakawrtuichhun Road</t>
  </si>
  <si>
    <t>Construction of Retaining near Pu B. Lalhmingsanga's house at Zonuam</t>
  </si>
  <si>
    <t>Construction of Retaining Wall at MUP road, Chanmari West</t>
  </si>
  <si>
    <t>Construction of Retaining Wall @ ch. 1.550 Kmp on Zohnuai to Ropaiabawk Road</t>
  </si>
  <si>
    <t>Construction of Retaining Wall @ ch. 1.150 on Zohnuai to Ropaiabawk road</t>
  </si>
  <si>
    <t>Restoration of Sinking portion near Sangthanmawia's house, Vaivakawn</t>
  </si>
  <si>
    <t>Construction of Retaining Wall near Pi Zaihnuni's house at Chawnpui</t>
  </si>
  <si>
    <r>
      <t xml:space="preserve">Name of Work : </t>
    </r>
    <r>
      <rPr>
        <sz val="11"/>
        <color theme="1"/>
        <rFont val="Times New Roman"/>
        <family val="1"/>
      </rPr>
      <t>Restoration Of Damage Due To Cyclone Remal Under Aizawl Road North Division (Part-II) And National Highway Division-III</t>
    </r>
  </si>
  <si>
    <r>
      <t xml:space="preserve">Name of Contractor : </t>
    </r>
    <r>
      <rPr>
        <sz val="11"/>
        <color theme="1"/>
        <rFont val="Times New Roman"/>
        <family val="1"/>
      </rPr>
      <t>Kevin Vanlaltlana, Bungkawn</t>
    </r>
  </si>
  <si>
    <r>
      <t xml:space="preserve">Date of Commencement : </t>
    </r>
    <r>
      <rPr>
        <sz val="11"/>
        <color theme="1"/>
        <rFont val="Times New Roman"/>
        <family val="1"/>
      </rPr>
      <t>13.06.2025</t>
    </r>
  </si>
  <si>
    <r>
      <t>Target date of Completion :</t>
    </r>
    <r>
      <rPr>
        <sz val="11"/>
        <color theme="1"/>
        <rFont val="Times New Roman"/>
        <family val="1"/>
      </rPr>
      <t>13.01.2026</t>
    </r>
  </si>
  <si>
    <r>
      <t xml:space="preserve">Overall Physical Achievement : </t>
    </r>
    <r>
      <rPr>
        <sz val="12"/>
        <color theme="1"/>
        <rFont val="Times New Roman"/>
        <family val="1"/>
      </rPr>
      <t>100%</t>
    </r>
  </si>
  <si>
    <t>Improvement of side drain and cross drain at Zotlang internal road</t>
  </si>
  <si>
    <t>Phy
Completed</t>
  </si>
  <si>
    <t>Construction of V shape side drain from Lalhmingliana Hnamte house to T. Lalzapi's house at Zotlang</t>
  </si>
  <si>
    <t>Construction of V shape side drain from C. Thanchhuma house to Rosiamliana Ralte's house at Zotlang</t>
  </si>
  <si>
    <t>Construction of drain below Pu Lalduhawma's house at Chawlhhmun</t>
  </si>
  <si>
    <t>Physical Works Completed according to Working Estimate  E/S Amount of Rs.200.00 Lakh. The remaining ES was asked for Allocation vide No.B.16011/69-C/15/T(ARS)/28 dated: 23rd Jan, 2023 in which  balance ES from Higher Authority is awaited.</t>
  </si>
  <si>
    <t>Restoration of Damage due to Cyclone Remal under ARSD under SASCI 2024-2025</t>
  </si>
  <si>
    <t>Mobilisation Stage</t>
  </si>
  <si>
    <t>UNDER KOLASIB DIVISION</t>
  </si>
  <si>
    <t>Construction of approach Road to Railway Station in Mizoram (SH: Construction of Approach Road to Hortoki Railway Station</t>
  </si>
  <si>
    <t>18.07.2025</t>
  </si>
  <si>
    <t>18.07.2026</t>
  </si>
  <si>
    <t>Re-construction of Hume Pipe Culvert on Hmar Veng to Saidan Road, Kolasib</t>
  </si>
  <si>
    <t>16.06.2025</t>
  </si>
  <si>
    <t>16.01.2026</t>
  </si>
  <si>
    <t>Construction of Retaining Wall on Rengtekawn to NH 154(Zero Point) Road at 1.050 Kmp</t>
  </si>
  <si>
    <t>Construction of Breast Wall on Rengtekawn to NH 154(Zero Point) Road at 1.600 Kmp</t>
  </si>
  <si>
    <t>Re-construction of SPT Bridge over R.Chepte at 10.000 Kmp on Bilkhawthlir to Saiphai Road (SH: Approach Roads )</t>
  </si>
  <si>
    <t>Construction of Hume Pipe Culvert near Lalrampana House on Rengtekawn NH 54-132 KV</t>
  </si>
  <si>
    <t>nos</t>
  </si>
  <si>
    <t>Construction of SPT Bridge over Aitlanglui at Vairengte</t>
  </si>
  <si>
    <t>Construction of Retaining Wall at Serkhan to Bagha Road at 29.100 Kmp</t>
  </si>
  <si>
    <t>Construction of Retaining Wall near Tumpui field on Main Feeder to Karkawn via Helipad</t>
  </si>
  <si>
    <t>Construction of Retaining Wall at Serkhan to Bagha Road at 15.100 Kmp</t>
  </si>
  <si>
    <t>Construction of Retaining Wall at Serkhan to Bagha Road at 32.400 Kmp</t>
  </si>
  <si>
    <t>xi</t>
  </si>
  <si>
    <t xml:space="preserve">Construction of Retaining Wall on Rengtekawn-Builum Road at 8.000 KMP </t>
  </si>
  <si>
    <t>xii</t>
  </si>
  <si>
    <t xml:space="preserve">Construction of Retaining Wall on Rengtekawn-Builum Road at 5.600 KMP </t>
  </si>
  <si>
    <t>xiii</t>
  </si>
  <si>
    <t>Restoration of Damaged Pavement on Buhchang to Phaisen road at 7.350 Kmp</t>
  </si>
  <si>
    <t>xiv</t>
  </si>
  <si>
    <t>Re-Construction of Hume Pipe Culvert at 8.160 Kmp on Bilkhawthlir to Saiphai Road</t>
  </si>
  <si>
    <t>xv</t>
  </si>
  <si>
    <t xml:space="preserve">Construction of Retaining Wall on Rengtekawn to Builum Road at 5.100 Kmp </t>
  </si>
  <si>
    <t>xvi</t>
  </si>
  <si>
    <t>Re-Construction of Hume Pipe Culvert at 9.390 on Bilkhawthlir to Saiphai Road</t>
  </si>
  <si>
    <t>xvii</t>
  </si>
  <si>
    <t>Restoration of Damaged Pavement on Buhchang to Phaisen road at 8.850 Kmp</t>
  </si>
  <si>
    <t>xviii</t>
  </si>
  <si>
    <t xml:space="preserve">Construction of Retaining Wall at Kawnpui to Hortoki Road at 15.100 Kmp </t>
  </si>
  <si>
    <t xml:space="preserve">Overall physical Progress </t>
  </si>
  <si>
    <t>13.05.2025</t>
  </si>
  <si>
    <t>14.05.2026</t>
  </si>
  <si>
    <t>19.05.2026</t>
  </si>
  <si>
    <t>14.05.2027</t>
  </si>
  <si>
    <t>28.04.2025</t>
  </si>
  <si>
    <t>28.04.2026</t>
  </si>
  <si>
    <t>Construction of Fire Station at Lunglei, Mizoram</t>
  </si>
  <si>
    <t>04.08.2025</t>
  </si>
  <si>
    <t>04.08.2026</t>
  </si>
  <si>
    <t>Construction of Revenue Staff Quarters at Hnahthial</t>
  </si>
  <si>
    <t>29.07.2025</t>
  </si>
  <si>
    <t>29.07.2026</t>
  </si>
  <si>
    <t>Construction of DCSO Office &amp; Disaster Management &amp; Rehabilitation Office Associated Parking at Lunglei</t>
  </si>
  <si>
    <t>21.07.2025</t>
  </si>
  <si>
    <t>21.07.2026</t>
  </si>
  <si>
    <t>Reconstruction of Thingsai PWD IB</t>
  </si>
  <si>
    <t>07.07.2025</t>
  </si>
  <si>
    <t>07.07.2026</t>
  </si>
  <si>
    <t>Upgradation of District Research Office at Lunglei</t>
  </si>
  <si>
    <t>11.08.2025</t>
  </si>
  <si>
    <t>11.08.2026</t>
  </si>
  <si>
    <t>Upgradation of District Research Office at Hnahthial</t>
  </si>
  <si>
    <t>18.08.2025</t>
  </si>
  <si>
    <t>18.08.2026</t>
  </si>
  <si>
    <t>05.05.2025</t>
  </si>
  <si>
    <t>05.05.2026</t>
  </si>
  <si>
    <t>SDO (C) Office &amp; Quarter at Chawngte</t>
  </si>
  <si>
    <t>20.07.2025</t>
  </si>
  <si>
    <t>20.07.2026</t>
  </si>
  <si>
    <t>Construction of Fire Station at Lawngtlai, Mizoram</t>
  </si>
  <si>
    <t>Construction of Circuit House Under DC Office, Lawngtlai District</t>
  </si>
  <si>
    <t>19.07.2025</t>
  </si>
  <si>
    <t>19.07.2026</t>
  </si>
  <si>
    <t>Construction of Office Building Cum Quarters at Lawngtlai
(Commissioner of State Tax)</t>
  </si>
  <si>
    <t>15.07.2025</t>
  </si>
  <si>
    <t>15.07.2026</t>
  </si>
  <si>
    <t>Upgradation of District Research Office at Lawngtlai</t>
  </si>
  <si>
    <t>28.05.2025</t>
  </si>
  <si>
    <t>28.05.2026</t>
  </si>
  <si>
    <t>SDO (C) Office &amp; Quarters at Tipa</t>
  </si>
  <si>
    <t>Construction of Fire Station at Council Vaih, Siaha</t>
  </si>
  <si>
    <t>Upgradation of District Research Office at Siaha</t>
  </si>
  <si>
    <t>31.3.2026</t>
  </si>
  <si>
    <t>28.2.2026</t>
  </si>
  <si>
    <t>17.7.2025</t>
  </si>
  <si>
    <t>Renovation/Repairing of Internal Electrification to Polytechnic at Thingdawl (SH: Automobile Engineering Block)</t>
  </si>
  <si>
    <t>4.10.2023</t>
  </si>
  <si>
    <t>18.11.2023</t>
  </si>
  <si>
    <t>Renovation/Repairing of Internal Electrification to Polytechnic at Thingdawl (SH: Textile Technology Block)</t>
  </si>
  <si>
    <t>Renovation/Repairing of Internal Electrification to Polytechnic at Thingdawl (SH: Administrative Block)</t>
  </si>
  <si>
    <t>Renovation/Repairing of Internal Electrification to Polytechnic at Thingdawl (SH: Common Facility Block)</t>
  </si>
  <si>
    <t>SITC of 5-passenger Lift for Fast Track Court Building at Kolasib</t>
  </si>
  <si>
    <t>31.08.2025</t>
  </si>
  <si>
    <t>SITC of 13-passenger Lift for Fast Track Court Building at Kolasib</t>
  </si>
  <si>
    <t>I/E to Fast Track Court at Kolasib</t>
  </si>
  <si>
    <t>02.06.2024</t>
  </si>
  <si>
    <t>I/E to Mizoram Legislator Home at Tuikhuahtlang , Aizawl.</t>
  </si>
  <si>
    <t>20.11.2024</t>
  </si>
  <si>
    <t>30.05.25</t>
  </si>
  <si>
    <t>Repair and Maintenance of AC at Session Hall (Phase-I : Northern Side)</t>
  </si>
  <si>
    <t>14.04.2025</t>
  </si>
  <si>
    <t>12.07.25</t>
  </si>
  <si>
    <t>New Electrification of MLA Staff Quarters 4 (four) Units (Qtr No. T-141/A, T-141/B, T-141/C and T-141/D) at Tuikhuahtlang, Aizawl.</t>
  </si>
  <si>
    <t>02.04.2025</t>
  </si>
  <si>
    <t>30.05.27</t>
  </si>
  <si>
    <t>I/E to PHE, E-in-C Office at MINECO</t>
  </si>
  <si>
    <t>25.08.2025</t>
  </si>
  <si>
    <t>30.09.25</t>
  </si>
  <si>
    <t>completed</t>
  </si>
  <si>
    <t>5.6.25</t>
  </si>
  <si>
    <t>5.6.26</t>
  </si>
  <si>
    <t>13.5.25</t>
  </si>
  <si>
    <t>13.5.26</t>
  </si>
  <si>
    <t>Upgradation of District Research Office at Kolasib</t>
  </si>
  <si>
    <t>20.08.2025</t>
  </si>
  <si>
    <t>20.08.2026</t>
  </si>
  <si>
    <t>Contruction of Revenue Staff Quarters (Type - II &amp; III) at Kolasib</t>
  </si>
  <si>
    <t>Construction of Circuit House  under DC Office
(SH: Construction of Circuit House at Serchhip)</t>
  </si>
  <si>
    <t>16.7.2025</t>
  </si>
  <si>
    <t>16.7.2026</t>
  </si>
  <si>
    <t>Construction of DC's Bungalow at Saitual DC Complex, Saitual N</t>
  </si>
  <si>
    <t>4.7.2025</t>
  </si>
  <si>
    <t>4.7.2026</t>
  </si>
  <si>
    <t>Construction of Revenue Staff Quarters at Serchhip</t>
  </si>
  <si>
    <t>Construction of Revenue Staff Quarters at Saitual</t>
  </si>
  <si>
    <t>23.7.2025</t>
  </si>
  <si>
    <t>23.7.2026</t>
  </si>
  <si>
    <t>Construction of Revenue Staff Quarters at Khawzawl</t>
  </si>
  <si>
    <t>Construction of DC Revenue (SO) Office at Champhai, Mizoram</t>
  </si>
  <si>
    <t>24.7.2025</t>
  </si>
  <si>
    <t>24.7.2026</t>
  </si>
  <si>
    <t>Construction of SDO ( C ) Office and Quarter at N. Vanlaiphai</t>
  </si>
  <si>
    <t>13.8.2025</t>
  </si>
  <si>
    <t>13.8.2026</t>
  </si>
  <si>
    <t>Upgradation of District Research Office at Champhai</t>
  </si>
  <si>
    <t>19.8.2025</t>
  </si>
  <si>
    <t>Upgradation of District Research Office at Khawzawl</t>
  </si>
  <si>
    <t>13.7.2025</t>
  </si>
  <si>
    <t>13.7.2026</t>
  </si>
  <si>
    <t>Upgradation of District Research Office at Serchhip</t>
  </si>
  <si>
    <t>Upgradation of District Research Office at Saitual</t>
  </si>
  <si>
    <t>21.8.2025</t>
  </si>
  <si>
    <t>21.8.2026</t>
  </si>
  <si>
    <t>Our Heritage, Our Treasure at Vangchhia Tourist Spot, Champhai, Mizoram</t>
  </si>
  <si>
    <t>19.7.2025</t>
  </si>
  <si>
    <t>19.7.2026</t>
  </si>
  <si>
    <t>Work temporarily halted due to fund problem</t>
  </si>
  <si>
    <t>CSR</t>
  </si>
  <si>
    <t>Construction of 100 Bedded District Hospital, Block A at Serchhip Mizoram under Powergrid CSR Initiative</t>
  </si>
  <si>
    <t>: NEC</t>
  </si>
  <si>
    <t>Work in progress. EOT application in process.</t>
  </si>
  <si>
    <t>: Article 275 (1)</t>
  </si>
  <si>
    <t>: NEDP</t>
  </si>
  <si>
    <t>Sl 
No</t>
  </si>
  <si>
    <r>
      <t xml:space="preserve">Name of Division :   </t>
    </r>
    <r>
      <rPr>
        <sz val="12"/>
        <color theme="1"/>
        <rFont val="Times New Roman"/>
        <family val="1"/>
      </rPr>
      <t>Aizawl Road North Division</t>
    </r>
  </si>
  <si>
    <t xml:space="preserve">Construction of Retaining Wall below Zoramthanga's House </t>
  </si>
  <si>
    <t xml:space="preserve">Restoration of H/P Culvert at Falkland </t>
  </si>
  <si>
    <t>Restoration of Breast Wall at Armed Veng South</t>
  </si>
  <si>
    <t>Restoration of Retaining Wall Collapsed at Ramthar North</t>
  </si>
  <si>
    <t>Construction of Retaining Wall at Falkland</t>
  </si>
  <si>
    <t>Construction of Retaining Wall at Thuampui Vengthar</t>
  </si>
  <si>
    <t>Construction of Gabion Wall on Darnamlui for Restoration of formation edge collapsed at Ramthar North, Aizawl</t>
  </si>
  <si>
    <t>Construction of Breast wall at Berawtlang</t>
  </si>
  <si>
    <t>1.7.2025</t>
  </si>
  <si>
    <t>30.7.2025</t>
  </si>
  <si>
    <t>Construction of Breast wall at Thuampui to Selesih road at Ch:6.000kmp</t>
  </si>
  <si>
    <t>Widening of Lungbial road for diversion of collapsed Balcony on approach road to Berawtlang</t>
  </si>
  <si>
    <t>Construction of retaining wall near Pu Lalzarzoliana's house at Lungbial</t>
  </si>
  <si>
    <t>22.7.2025</t>
  </si>
  <si>
    <t>Construction of Reataining wall at Thuampui to Selesih at Ch:11.800 kmp</t>
  </si>
  <si>
    <t>Construction of RCC balcony at Gosen veng at Zuangtui</t>
  </si>
  <si>
    <t>Construction of RCC Rectangular side drain at RIPANS at Zemabawk</t>
  </si>
  <si>
    <t>Construction of Retaining wall at Thuampui to Selesih road at Ch:2.200 kmp</t>
  </si>
  <si>
    <t>18.7.2025</t>
  </si>
  <si>
    <t>Rs. 16.14 lakhs bill forwarded to Executive Engineer, National Highway Division - III, for payment being the Nodal Officer for payment</t>
  </si>
  <si>
    <t>09.01.2026</t>
  </si>
  <si>
    <t>Name of Contractor</t>
  </si>
  <si>
    <t>As per Agreement</t>
  </si>
  <si>
    <t>Qty</t>
  </si>
  <si>
    <t>SL. No.</t>
  </si>
  <si>
    <t>Name of work /Project.</t>
  </si>
  <si>
    <t>Approved Cost (Rs)</t>
  </si>
  <si>
    <t>Name of Implementing agency/Dept.</t>
  </si>
  <si>
    <t>Overall cumulative achievement</t>
  </si>
  <si>
    <t>Financial</t>
  </si>
  <si>
    <t>Construction of Aizawl Bypass on Western Side under PM DevINE Scheme
Location : Mizoram
State : Aizawl</t>
  </si>
  <si>
    <t>Project Implementation Unit, PWD</t>
  </si>
  <si>
    <t>23.12.2024</t>
  </si>
  <si>
    <t>FINANCIAL REPORT</t>
  </si>
  <si>
    <t>Name of project Location  and state</t>
  </si>
  <si>
    <t xml:space="preserve">Approved Cost  </t>
  </si>
  <si>
    <t>Fund Released by MDoNER</t>
  </si>
  <si>
    <t xml:space="preserve">Expenditure Made </t>
  </si>
  <si>
    <t>Status of submission U/Cs</t>
  </si>
  <si>
    <t>Orignal cost INR in Crore</t>
  </si>
  <si>
    <t>Revised cost INR in Crore</t>
  </si>
  <si>
    <t>During 2024-25
INR in Crore</t>
  </si>
  <si>
    <t>PHYSICAL ABSTRACT</t>
  </si>
  <si>
    <t>Name of the project Location and state</t>
  </si>
  <si>
    <t>Name of the implementing Agency/ Deptt.</t>
  </si>
  <si>
    <t xml:space="preserve">Approved cost &amp; date </t>
  </si>
  <si>
    <t>Date of commencement of work /scheme</t>
  </si>
  <si>
    <t>Scope of work /scheme physical terms (e.g.Kms etc)</t>
  </si>
  <si>
    <t>Remark</t>
  </si>
  <si>
    <t>Cost (lakhs)</t>
  </si>
  <si>
    <t>Achievement</t>
  </si>
  <si>
    <t>Percentage upto date progress</t>
  </si>
  <si>
    <t>Percentage during last month</t>
  </si>
  <si>
    <t>Percentage during the report</t>
  </si>
  <si>
    <t>Earthwork up to top of sub-grade</t>
  </si>
  <si>
    <t>Sub Base Course (SSB)</t>
  </si>
  <si>
    <t>Seperation Layer (SAMI)</t>
  </si>
  <si>
    <t>Bituminous Work</t>
  </si>
  <si>
    <t>Wearing Course</t>
  </si>
  <si>
    <t>Reconstruction and New Culverts on Existing road/realignmnet bypass - Hume Pipe Culvert</t>
  </si>
  <si>
    <t>Reconstruction and New Culverts on Existing road/realignmnet bypass - RCC Box Culvert</t>
  </si>
  <si>
    <t>Reconstruction and New Culverts on Existing road/realignmnet bypass - chutes</t>
  </si>
  <si>
    <t>A-Widening and repairs of minor bridges</t>
  </si>
  <si>
    <t>Repair of minor bridge by construction of wing wall</t>
  </si>
  <si>
    <t>B-New Minor Bridges</t>
  </si>
  <si>
    <t>Foundation + Substructure</t>
  </si>
  <si>
    <t>Super-structure</t>
  </si>
  <si>
    <t>Approaches</t>
  </si>
  <si>
    <t>Protection Work</t>
  </si>
  <si>
    <t>Counterfort retaining wall</t>
  </si>
  <si>
    <t>RMT</t>
  </si>
  <si>
    <t>Plumb Concrete Retaining Wall</t>
  </si>
  <si>
    <t>Toe Wall</t>
  </si>
  <si>
    <t>Gabion Breast Wall</t>
  </si>
  <si>
    <t>MTR</t>
  </si>
  <si>
    <t>Crash Barrier</t>
  </si>
  <si>
    <t>Traffic Signages</t>
  </si>
  <si>
    <t>Road Markings</t>
  </si>
  <si>
    <t>Km Stones</t>
  </si>
  <si>
    <t>Boundary Pillar</t>
  </si>
  <si>
    <t>EoT = 336 days
upto 18.02.2026</t>
  </si>
  <si>
    <t>19.07.2027</t>
  </si>
  <si>
    <t>19.08.2026</t>
  </si>
  <si>
    <t xml:space="preserve">   </t>
  </si>
  <si>
    <t xml:space="preserve">MONTHLY PROGRESS REPORT FOR THE MONTH OF </t>
  </si>
  <si>
    <t>Qnty.</t>
  </si>
  <si>
    <t>Work in Progress 
(EOT under process)</t>
  </si>
  <si>
    <t>(O) 20.09.2024
(R1) 18.02.2025
(R2) 31.05.2025
(R3) 31.07.2025
(R4)12.12.2025</t>
  </si>
  <si>
    <t>27.05.2025</t>
  </si>
  <si>
    <t>27.05.2026</t>
  </si>
  <si>
    <t>Upgradation of District Research Office at Mamit</t>
  </si>
  <si>
    <t>Construction of DC Revenue (SO) Office at Mamit</t>
  </si>
  <si>
    <t>Work yet to be started</t>
  </si>
  <si>
    <t>Re- Construction of DC  Office Complex at Mamit</t>
  </si>
  <si>
    <t>Total</t>
  </si>
  <si>
    <t xml:space="preserve">MONTHLY PROGRESS REPORT </t>
  </si>
  <si>
    <t xml:space="preserve"> Earthwork and Permanent Work from 9.100 Km to 13.325 Km Package-I</t>
  </si>
  <si>
    <t>: SASCE</t>
  </si>
  <si>
    <t>Name of scheme</t>
  </si>
  <si>
    <t>Construction of Circuit House  under DC Office
(SH: Construction of Circuit House at Khawzawl)</t>
  </si>
  <si>
    <t>1. Repair &amp; Extension of Administrative Building</t>
  </si>
  <si>
    <t>2. Multipurpose hall &amp; Barrack</t>
  </si>
  <si>
    <t>3. Segregation Cell &amp; Vocation Hall</t>
  </si>
  <si>
    <t>4. Guard Duty Post (1 no)</t>
  </si>
  <si>
    <t>5. Extension of MI Room</t>
  </si>
  <si>
    <t>6. Staff Quarters Type-IV</t>
  </si>
  <si>
    <t>7. Repair &amp; Renovation of Male ward-2, 1st floor and Chapel</t>
  </si>
  <si>
    <t xml:space="preserve"> 1. Male Ward</t>
  </si>
  <si>
    <t>2. Female Ward</t>
  </si>
  <si>
    <t>3. Main Wall, Separation wall &amp; Duty post</t>
  </si>
  <si>
    <t>4. Type-II Quarters Block-I</t>
  </si>
  <si>
    <t>5. Type-II Quarters Block-II)</t>
  </si>
  <si>
    <t>Re-construction of District Jail, Saitual
(Sh: Separation Wall (80m))</t>
  </si>
  <si>
    <t>Construction of District Drugs Control and Awareness Centre at Serchhip excluding Bypass Road</t>
  </si>
  <si>
    <t xml:space="preserve"> SCA to TSS/CSS</t>
  </si>
  <si>
    <t>Sl no</t>
  </si>
  <si>
    <t>NESIDS-OTRI</t>
  </si>
  <si>
    <t>Revised DPR submitted to PGIL.
Revised agreement to be signed with contractor after Revised DPR is approved by PGCIL.
Only Supervision and Monitoring of work is under PWD.</t>
  </si>
  <si>
    <t>21.08.2025</t>
  </si>
  <si>
    <t>21.12.2025</t>
  </si>
  <si>
    <t>Work under Annual Maintenance Action Plan (3054) During 2025-26 under PWD Siaha Division</t>
  </si>
  <si>
    <t>a)</t>
  </si>
  <si>
    <t>Maintenance and Improvement of Approach road to 
PHC with PCC at Sangau</t>
  </si>
  <si>
    <t>Work completed</t>
  </si>
  <si>
    <t>b)</t>
  </si>
  <si>
    <t>Construction of Retaining Wall on Tlangpui - 
Niawhtlang Road (0.000 - 14.000) kmp at Ch. 7.500 km</t>
  </si>
  <si>
    <t>08.09.2025</t>
  </si>
  <si>
    <t>SASCI (2025-2026)</t>
  </si>
  <si>
    <t>Pavement Works</t>
  </si>
  <si>
    <t>b) Breast Wall</t>
  </si>
  <si>
    <t>Construction of RCC Balcony Roadway</t>
  </si>
  <si>
    <t>13.12.2025</t>
  </si>
  <si>
    <t>Sub-Head of works</t>
  </si>
  <si>
    <t>4.9.2025</t>
  </si>
  <si>
    <t>Resurfacing of Ramrikawn to Zihnghalkawn 980Rm</t>
  </si>
  <si>
    <t>Construction of approach road to Chawlhhmun from Power Grid at Tuivamit</t>
  </si>
  <si>
    <t>Constn. of R/Wall at Ch 3.000 Kmp at Sakawrtuichhun</t>
  </si>
  <si>
    <t>Constn. of R/Wall at Ch 3.500 Kmp at Sakawrtuichhun</t>
  </si>
  <si>
    <t>Constn. of R/Wall at Ch 4.620 Kmp at Sakawrtuichhun</t>
  </si>
  <si>
    <t>Constn. of R/Wall at Ch 5.360 Kmp at Sakawrtuichhun</t>
  </si>
  <si>
    <t>Constn. of R/Wall at Ch 5.200 Kmp at Sakawrtuichhun</t>
  </si>
  <si>
    <t>Constn. of R/Wall at Ch 6.050 Kmp at Sakawrtuichhun</t>
  </si>
  <si>
    <t>MAINTENANCE ACTION PLAN (3054)</t>
  </si>
  <si>
    <t>Improvement &amp; resurfacing of Sobji Bazar to SIB Complex via Rohnaas House(Sobji Bazar SIB Complex)</t>
  </si>
  <si>
    <t>Improvement &amp; resurfacing of Khawhluna Point Bethel to Thangvelas House (Sihdim Road)</t>
  </si>
  <si>
    <t>Improvement &amp; resurfacing  Excise Office approach road</t>
  </si>
  <si>
    <t>Kanan Internal Road upto CNV Road via Seri(CNV  Road  Kanan Internal Road)</t>
  </si>
  <si>
    <t>Improvement &amp; resurfacing of Chanem Ring Road (Chanem Building Chanem)</t>
  </si>
  <si>
    <t>Patch repair &amp; resurfacing of Kahrawt Field to Vengsang HS via PHE Office (Kahrawt Field Vengsang High School)</t>
  </si>
  <si>
    <t>Improvement &amp; resurfacing of Tlangsam Community Hall Approach Road</t>
  </si>
  <si>
    <t>Resurfacing of approach road to Hlakungpui mual, Khawbung (Balance portion including approach road to SA Quarter)</t>
  </si>
  <si>
    <t>21.10.2025</t>
  </si>
  <si>
    <t>Resurfacing of approach road to PHC Farkawn ( Farkawn PHC Farkawn)</t>
  </si>
  <si>
    <t>Resurfacing of approach road to Zawlsei Middle School, Zawlsei</t>
  </si>
  <si>
    <t>Resurfacing of approach road to mini Sport Complex, Khawbung</t>
  </si>
  <si>
    <t>Pothole Filling, Patch repair of Champhai - Khawbung road (Dungtlang to Khawbung) (64.000-71.000 kmp)</t>
  </si>
  <si>
    <t>Construction of Unlined Side Drain on Lianchhiari Lunglen Tlang road at Dungtlang</t>
  </si>
  <si>
    <t>3054 NON-PLAN R&amp;B</t>
  </si>
  <si>
    <t>Upgradation of Zotlang to Mualnuam Road</t>
  </si>
  <si>
    <r>
      <t xml:space="preserve">Re-construction of </t>
    </r>
    <r>
      <rPr>
        <b/>
        <sz val="11"/>
        <rFont val="Arial"/>
        <family val="2"/>
      </rPr>
      <t>Central Jail, Aizawl</t>
    </r>
  </si>
  <si>
    <r>
      <t xml:space="preserve">Construction of </t>
    </r>
    <r>
      <rPr>
        <b/>
        <sz val="11"/>
        <rFont val="Arial"/>
        <family val="2"/>
      </rPr>
      <t>Working Women Hostel, Khatla</t>
    </r>
  </si>
  <si>
    <r>
      <t>Construction of</t>
    </r>
    <r>
      <rPr>
        <b/>
        <sz val="11"/>
        <rFont val="Arial"/>
        <family val="2"/>
      </rPr>
      <t xml:space="preserve"> Integrated Office Complex</t>
    </r>
    <r>
      <rPr>
        <sz val="11"/>
        <rFont val="Arial"/>
        <family val="2"/>
      </rPr>
      <t xml:space="preserve"> at MINECO, Aizawl</t>
    </r>
  </si>
  <si>
    <r>
      <t>Construction of</t>
    </r>
    <r>
      <rPr>
        <b/>
        <sz val="11"/>
        <rFont val="Arial"/>
        <family val="2"/>
      </rPr>
      <t xml:space="preserve"> Working Women Hostel, ITI</t>
    </r>
    <r>
      <rPr>
        <sz val="11"/>
        <rFont val="Arial"/>
        <family val="2"/>
      </rPr>
      <t xml:space="preserve"> Veng, Aizawl</t>
    </r>
  </si>
  <si>
    <r>
      <t>Construction of Government Residential</t>
    </r>
    <r>
      <rPr>
        <b/>
        <sz val="11"/>
        <rFont val="Arial"/>
        <family val="2"/>
      </rPr>
      <t xml:space="preserve"> Quarter Type-VI</t>
    </r>
    <r>
      <rPr>
        <sz val="11"/>
        <rFont val="Arial"/>
        <family val="2"/>
      </rPr>
      <t xml:space="preserve"> (4 units) at new Secretariat Complex, Khatla</t>
    </r>
  </si>
  <si>
    <r>
      <t xml:space="preserve">Construction of Government Residential </t>
    </r>
    <r>
      <rPr>
        <b/>
        <sz val="11"/>
        <rFont val="Arial"/>
        <family val="2"/>
      </rPr>
      <t xml:space="preserve">Quarter Type-V </t>
    </r>
    <r>
      <rPr>
        <sz val="11"/>
        <rFont val="Arial"/>
        <family val="2"/>
      </rPr>
      <t>(4 units) at new Secretariat Complex, Khatla</t>
    </r>
  </si>
  <si>
    <t>14.8.26</t>
  </si>
  <si>
    <t>Achievement of works during the Month</t>
  </si>
  <si>
    <t>2753.00 lakh</t>
  </si>
  <si>
    <t>Source of funding  : SASCI</t>
  </si>
  <si>
    <t>Restoration of damaged due to cyclone remal under Aizawl Road North Division (Part II) &amp; National Highway Division III</t>
  </si>
  <si>
    <t>20.01.2026</t>
  </si>
  <si>
    <t>Work under SASCI
2024 - 2025 Part - I (Untied)</t>
  </si>
  <si>
    <t>Work under SASCI
2024 - 2025 Part - V</t>
  </si>
  <si>
    <t>Work under SASCI
2024 - 2025 Part - VII (A)</t>
  </si>
  <si>
    <t>Work under SASCI
2024 - 2025 Part -X</t>
  </si>
  <si>
    <t>Deposit Work</t>
  </si>
  <si>
    <t>Construction of Settlement Officer Quarters (Type-IV) at Kolasib</t>
  </si>
  <si>
    <t>1.10.2025</t>
  </si>
  <si>
    <t>I/E Work completed, Service connection awaited.</t>
  </si>
  <si>
    <t>I/E to Staff Quarters (Block-C) at DIET Complex, Chaltlang, Aizawl.</t>
  </si>
  <si>
    <t>I/E works in progress</t>
  </si>
  <si>
    <t>I/E to PWD Staff Quarters (3 Unit) at Serchhip, Aizawl.</t>
  </si>
  <si>
    <t>8.04.2025</t>
  </si>
  <si>
    <t>8.04.2026</t>
  </si>
  <si>
    <t xml:space="preserve">Name of work </t>
  </si>
  <si>
    <t>Rehabilitation of Aizawl - Thenzawl - Lunglei Road (100 - 164 Kmp) (Carriageway Width = 5.50m)</t>
  </si>
  <si>
    <t xml:space="preserve">SLT Infracon Pvt.LTD, Badarpurghat, Hailakandi, 78803, </t>
  </si>
  <si>
    <t>( Rs. In lakh)</t>
  </si>
  <si>
    <t>Details of Works</t>
  </si>
  <si>
    <t>Approved Cost (Rs. In lakh)</t>
  </si>
  <si>
    <t>Overall Cummulative achivement</t>
  </si>
  <si>
    <t>Scarifying the existing bituminous road surface</t>
  </si>
  <si>
    <t>24.04.2025</t>
  </si>
  <si>
    <t>24.04.2026</t>
  </si>
  <si>
    <t>Setting up of Plant and Machinery. The delay in work progress was due to the signing of Supplementary Agreement upon redesigning of the road by CRRI</t>
  </si>
  <si>
    <t>Rolling of existing granular layer</t>
  </si>
  <si>
    <t>WBM Grading - I</t>
  </si>
  <si>
    <t>WBM Grading - II</t>
  </si>
  <si>
    <t>Prime Coat</t>
  </si>
  <si>
    <t>Dense Graded Bituminous Macadam</t>
  </si>
  <si>
    <t>Tack Coat</t>
  </si>
  <si>
    <t>Bituminous Concrete</t>
  </si>
  <si>
    <t>Earthen Shoulder</t>
  </si>
  <si>
    <t>Sub surface drain 400mm x 400mm</t>
  </si>
  <si>
    <t>Scarifying existing PQC</t>
  </si>
  <si>
    <t>Dry Lean Concrete</t>
  </si>
  <si>
    <t>Cement Concrete Pavement</t>
  </si>
  <si>
    <t>Boring with 125mm dia casing pipe</t>
  </si>
  <si>
    <t>Gabion Wall</t>
  </si>
  <si>
    <t>RCC Lined Side Drain</t>
  </si>
  <si>
    <t>09.06.2025</t>
  </si>
  <si>
    <t>Reconstruction of RCC Slab Culvert on Saiha to Tuisumpui road at Ch.7.600km</t>
  </si>
  <si>
    <t>Restoration of Collapsed Retaining wall on Niawhtlang - Chakhang road (0.000 - 44.050)kmp at Ch.2.500</t>
  </si>
  <si>
    <t>1. Work in Progress
2. Deviation approved vide Letter No.B.12051/1/21/MMPC/PWD/40 Dt. 21.07.25</t>
  </si>
  <si>
    <t>Annual Plan 2024 - 2025 Construction of Bailey Bridge (TDR) 170 ft span over R.Tuisumpui</t>
  </si>
  <si>
    <t>Withh =</t>
  </si>
  <si>
    <t>CC =</t>
  </si>
  <si>
    <t>Construction of Road from Chakhei to Siasi road (Length = 20 km) under CRF: Group-B (SH: Permanent Works)</t>
  </si>
  <si>
    <t>QC =</t>
  </si>
  <si>
    <t>Pothole filling of Meisatla forest check Gate to NH54B Tawngtaina Part-II</t>
  </si>
  <si>
    <t>Resurfacing of Approach road to GHSS Complex at New Siaha</t>
  </si>
  <si>
    <t>Pothole filling &amp; Resurfacing of Er.VL khuma Residence to Council Veng via Council Veng Hall road</t>
  </si>
  <si>
    <t>Pothole filling, Patch repair &amp; Resurfacing of Bualpui Bazar - PWD Complex at Bualpui 'NG' Phase I</t>
  </si>
  <si>
    <t>Pothole filling, Patch repair &amp; Resurfacing of Chheihlu - Chakhang Road from Ch.1.000 km to Ch.2.000 km</t>
  </si>
  <si>
    <t>Reconstruction of Damaged slab Culvert Type -I on Siachangkawn - Vawmbuk road (0.000 - 12.250) km</t>
  </si>
  <si>
    <t>Repair of RCC Slab Culvert on Phura - Lungpuk road at Ch.16.300 km</t>
  </si>
  <si>
    <t>Construction of Approach road to Kaochao East IB With PCC Pavement</t>
  </si>
  <si>
    <t>NAME OF DIVISION : Serchhip Division</t>
  </si>
  <si>
    <t xml:space="preserve">Estimate for restoration of damage due to cyclone remal </t>
  </si>
  <si>
    <t>Physically completed</t>
  </si>
  <si>
    <t xml:space="preserve"> MAINTENACE ACTION PLAN (MAP)</t>
  </si>
  <si>
    <t>Resurfacing of Appraoch Road to Chhimveng at Serchhip</t>
  </si>
  <si>
    <t>Resurfacing of Appraoch Road to Tlangnuamt Serchhip</t>
  </si>
  <si>
    <t>Pothole filling &amp; Resurfacing of IB Peng - IOC at New Serchhip</t>
  </si>
  <si>
    <t>Path Repair with Premix Carpet with full surface seal coat on AOC to DIET Complex at Serchhip</t>
  </si>
  <si>
    <t>Construction of V-Shape side drain at Leisang to Sport Complex at Serchhip</t>
  </si>
  <si>
    <t>Path Repair with Premix Carpet with full surface seal coat on AOC Lane -II</t>
  </si>
  <si>
    <t>Resurfacing of Vety Ar Farm - Assam Riffle Gate-III at P&amp;E veng,Serchhip</t>
  </si>
  <si>
    <t>Laying of Base course along Approach Road to Solid Waste Management Centre(PHED) Serchhip District</t>
  </si>
  <si>
    <t>Path repair of Leng to Sailulak</t>
  </si>
  <si>
    <t>Path repair of Chekawn to N.Vanlaiphai</t>
  </si>
  <si>
    <t>COPY 5</t>
  </si>
  <si>
    <t>Construction of Fire Station at Hnahthial</t>
  </si>
  <si>
    <t>13.10.2026</t>
  </si>
  <si>
    <t>Creation of Critical Infrastructure for Mitigation &amp; Prevention of Damages against Natural Disaster in MPL under SASCI Part-I (Cyclone Remal) 2024-2025</t>
  </si>
  <si>
    <t>1. Construction of Hostel Superintendent's Quarters</t>
  </si>
  <si>
    <t>22.09.2025</t>
  </si>
  <si>
    <t>22.09.2026</t>
  </si>
  <si>
    <t>2. Construction of Girl's Hostel Building</t>
  </si>
  <si>
    <t>Patch Repair from Main Feeder to PHE Office via Spring Field School Hmarveng</t>
  </si>
  <si>
    <t>18.02.2026</t>
  </si>
  <si>
    <t>Resurfacing of Road from Presbyterian Church to MHIP Building (Section-II) at College Veng, Kolasib</t>
  </si>
  <si>
    <t>Resurfacing of approach Road and Courtyard of Circuit House, Kolasib</t>
  </si>
  <si>
    <t>Resurfacing of Appraoch Road to DEO Office, Project Veng Kolasib</t>
  </si>
  <si>
    <t>Resurfacing of road from PWD Office to Salvation Hall at Main feeder Road, Hmarveng</t>
  </si>
  <si>
    <t>Construction of Retaining Wall near Ramchullova house Tumpui, Kolasib</t>
  </si>
  <si>
    <t>Resurfacing of Approach Road to Integrated School, Vengthar, Kolasib</t>
  </si>
  <si>
    <t>Resurfacing of Serkhan to Bagha Road from Ch : 3.300 Kmp to 3.650 Kmp (Nisapui Diversion)</t>
  </si>
  <si>
    <t>Resurfacing of Approach Road &amp; Couryard of PHC at Sentlang</t>
  </si>
  <si>
    <t>Resurfacing of road from NH-306 to Vety Office, Kawnpui</t>
  </si>
  <si>
    <t>Resurfacing of SDO (Civil) Office to Hockey Academy, Kawnpui</t>
  </si>
  <si>
    <t>Patch repair and Resurfacing of Centenary Road, Bilkhawthlir</t>
  </si>
  <si>
    <t>Patch repair and Resurfacing of Approach road to Baptist Church via Forest Department Complex, Bilkhawthlir</t>
  </si>
  <si>
    <t>Resurfacing of Bilkhawthlir Community Hall to Market, Bilkhawthlir Phase-I</t>
  </si>
  <si>
    <t>1.10.2026</t>
  </si>
  <si>
    <t>One Time Improvement of Diverted Road frm km 5.70 to km 19.60 of Old NH-44A (New NH-108) in the State of Mizoram.(Job No.44/MZ/2023-24/123)</t>
  </si>
  <si>
    <t>16.05.2026</t>
  </si>
  <si>
    <t>OPD Building at District Hospital Saitual</t>
  </si>
  <si>
    <t>Item
rate</t>
  </si>
  <si>
    <t>f. New Male Ward</t>
  </si>
  <si>
    <t>g. Medical Inspection Building</t>
  </si>
  <si>
    <r>
      <t xml:space="preserve">Vertical Extension of </t>
    </r>
    <r>
      <rPr>
        <b/>
        <sz val="11"/>
        <rFont val="Arial"/>
        <family val="2"/>
      </rPr>
      <t xml:space="preserve">Mizoram Upa Pawl </t>
    </r>
    <r>
      <rPr>
        <sz val="11"/>
        <rFont val="Arial"/>
        <family val="2"/>
      </rPr>
      <t>Hqr. Building for Community Hall &amp; Office at Khatla, Aizawl, Mizoram</t>
    </r>
  </si>
  <si>
    <r>
      <t xml:space="preserve">Construction of Building for Additional Classroom at </t>
    </r>
    <r>
      <rPr>
        <b/>
        <sz val="11"/>
        <rFont val="Arial"/>
        <family val="2"/>
      </rPr>
      <t>J. Thankima College</t>
    </r>
    <r>
      <rPr>
        <sz val="11"/>
        <rFont val="Arial"/>
        <family val="2"/>
      </rPr>
      <t>, Aizawl</t>
    </r>
  </si>
  <si>
    <r>
      <t xml:space="preserve">Construction of Examination Hall at </t>
    </r>
    <r>
      <rPr>
        <b/>
        <sz val="11"/>
        <rFont val="Arial"/>
        <family val="2"/>
      </rPr>
      <t>MPSC Campus</t>
    </r>
  </si>
  <si>
    <r>
      <t xml:space="preserve">Construction of </t>
    </r>
    <r>
      <rPr>
        <b/>
        <sz val="11"/>
        <rFont val="Arial"/>
        <family val="2"/>
      </rPr>
      <t>Market Building at Vaivakawn</t>
    </r>
    <r>
      <rPr>
        <sz val="11"/>
        <rFont val="Arial"/>
        <family val="2"/>
      </rPr>
      <t>, Aizawl</t>
    </r>
  </si>
  <si>
    <r>
      <t>Construction of State Emergency Operation Centre (</t>
    </r>
    <r>
      <rPr>
        <b/>
        <sz val="11"/>
        <rFont val="Arial"/>
        <family val="2"/>
      </rPr>
      <t>SEOC</t>
    </r>
    <r>
      <rPr>
        <sz val="11"/>
        <rFont val="Arial"/>
        <family val="2"/>
      </rPr>
      <t>) at MINECO</t>
    </r>
  </si>
  <si>
    <r>
      <t xml:space="preserve">Construction of </t>
    </r>
    <r>
      <rPr>
        <b/>
        <sz val="11"/>
        <rFont val="Arial"/>
        <family val="2"/>
      </rPr>
      <t xml:space="preserve">MLA Hostel </t>
    </r>
    <r>
      <rPr>
        <sz val="11"/>
        <rFont val="Arial"/>
        <family val="2"/>
      </rPr>
      <t>at Tuikual, Aizawl</t>
    </r>
  </si>
  <si>
    <r>
      <t xml:space="preserve">Vertical Extension of </t>
    </r>
    <r>
      <rPr>
        <b/>
        <sz val="11"/>
        <rFont val="Arial"/>
        <family val="2"/>
      </rPr>
      <t xml:space="preserve">Chief Controller of Accounts Office </t>
    </r>
    <r>
      <rPr>
        <sz val="11"/>
        <rFont val="Arial"/>
        <family val="2"/>
      </rPr>
      <t>Main &amp; Annex Building</t>
    </r>
  </si>
  <si>
    <r>
      <t xml:space="preserve">Construction of Durbar Hall &amp; Personal Branch of </t>
    </r>
    <r>
      <rPr>
        <b/>
        <sz val="11"/>
        <rFont val="Arial"/>
        <family val="2"/>
      </rPr>
      <t>Raj Bhavan</t>
    </r>
  </si>
  <si>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</si>
  <si>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</si>
  <si>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Date of Commencement : 14/07/2023</t>
  </si>
  <si>
    <t>Tender  Amount : Rs. 46.57 Crore</t>
  </si>
  <si>
    <t>Target date of Completion : 31/01/2025</t>
  </si>
  <si>
    <t>Agreement Amount : Rs. 35.53 Crore</t>
  </si>
  <si>
    <t>Revised Target date of Completion : NIL</t>
  </si>
  <si>
    <t>Scarifying</t>
  </si>
  <si>
    <t>m3</t>
  </si>
  <si>
    <t>14.7.23</t>
  </si>
  <si>
    <t>31.1.25</t>
  </si>
  <si>
    <t>Granular Sub-Base (GSB)</t>
  </si>
  <si>
    <t>Dry Lean Concrete (DLC)</t>
  </si>
  <si>
    <t>Pavement Quality Concrete (PQC)</t>
  </si>
  <si>
    <t>Road Marking</t>
  </si>
  <si>
    <t>Km Stone</t>
  </si>
  <si>
    <t>Crash barrier</t>
  </si>
  <si>
    <t>Public Works Department</t>
  </si>
  <si>
    <t>01.08.2023</t>
  </si>
  <si>
    <t>Rs. 3358.00
on 06.02.23</t>
  </si>
  <si>
    <t>Rs. 3374.42
on 02.09.25</t>
  </si>
  <si>
    <t>Name of Division : PWD Siaha Division</t>
  </si>
  <si>
    <t>5054: (2024-2025)</t>
  </si>
  <si>
    <t>5054: (2025-2026)</t>
  </si>
  <si>
    <t xml:space="preserve">Pothole Filling and resurfacing of Approach Road to Helipad Via DC Bungalow road </t>
  </si>
  <si>
    <t>20.11.2025</t>
  </si>
  <si>
    <t>21.01.2026</t>
  </si>
  <si>
    <t>Pothole filling and resurfacing of DC Bungalow Court Yard)</t>
  </si>
  <si>
    <t>Widening of pavement at selected locations on Circuit House to Bazar Traffic point road via Civil Hospital</t>
  </si>
  <si>
    <t>21.03.2026</t>
  </si>
  <si>
    <t>Construction of link drain at Tuisumpui Bridge site to prevent erosion of abutment foundation</t>
  </si>
  <si>
    <t>21.02.2026</t>
  </si>
  <si>
    <t>Pothole filling, Patch Repair &amp; Resurfacing of BRTF Road to Suakkunga Road (Police Outpost - Suakkunga Road) at Bualpui NG (0.000 - 1.200 kmp)</t>
  </si>
  <si>
    <t>Pothole filling, Patch Repair &amp; Resurfacing of Approach road to PHC Chhuarlung (0.000 - 0.370) km</t>
  </si>
  <si>
    <t>Restoration of RCC Slab Culvert on Maisa-Lawngban Road at Ch.2.80 km</t>
  </si>
  <si>
    <t>Construction of Lined Side Drain on Tipa 'V' - Tipa 'L' Road (Tipa Lal Veng Peng Thuam - Waiting Shed on NH-02 at Tipa 'V')</t>
  </si>
  <si>
    <t xml:space="preserve">Restoration of RCC Slab Culvert on Phura - Lungpuk Road at Ch. 15.80 km </t>
  </si>
  <si>
    <t>Total=</t>
  </si>
  <si>
    <t>Not yet started.
EOT granted upto 28.02.2026</t>
  </si>
  <si>
    <t>To be done only after Multipurpose Hall is completed and this office is shifted.</t>
  </si>
  <si>
    <t>Structure completed.</t>
  </si>
  <si>
    <t>Nearly completed.</t>
  </si>
  <si>
    <t>To be done only after Segregation Cell is completed and this office is shifted.</t>
  </si>
  <si>
    <t>Work just started. Delayed due to change of site.</t>
  </si>
  <si>
    <t>To be done only after Female ward is completed and Male prisoners shifted.</t>
  </si>
  <si>
    <t>Is being used as Labour camp and site office. To be started after Basement of Bl-I is completd and labours can be shifted.</t>
  </si>
  <si>
    <t>Construction of Circuit House under DC Office
(SH: Construction of Circuit House at Saitual)</t>
  </si>
  <si>
    <t>rm</t>
  </si>
  <si>
    <t>Sr.Executive Engineer, PWD</t>
  </si>
  <si>
    <t>Kolasib Division.</t>
  </si>
  <si>
    <t>Sr. Executive Engineer, PWD.,</t>
  </si>
  <si>
    <t>Lunglei Building Project Division, Lunglei</t>
  </si>
  <si>
    <t>Construction of Gov't Quarters (General pool) under SASCI 2024 - 2025 at Serchhip
(1299.68 lakhs)</t>
  </si>
  <si>
    <t>13.06.2025</t>
  </si>
  <si>
    <t>12.06.2027</t>
  </si>
  <si>
    <t>Short Term Maintenance Contract on NH-44A/108 Between km 16.670 to km 46.000 in the state of Mizoram. (Job No. RW/GHT/GHT/STMC/MZ/25-26/1)</t>
  </si>
  <si>
    <t>05.12.2025</t>
  </si>
  <si>
    <t>04.12.2026</t>
  </si>
  <si>
    <t>Short Term Maintenance Contract on NH-44A/108 Between km 46.000 to km 84.350 in the state of Mizoram. (Job No. RW/GHT/GHT/STMC/MZ/25-26/2)</t>
  </si>
  <si>
    <t>Short Term Maintenance Contract on NH-44A/108 Between km 84.350 to km 114.618 in the state of Mizoram. (Job No. RW/GHT/GHT/STMC/MZ/25-26/3)</t>
  </si>
  <si>
    <t>Sr. Executive Engneer, PWD.,
National Highway Division-I
Aizawl : Mizoram</t>
  </si>
  <si>
    <t>Contract after call of Restricted Tender</t>
  </si>
  <si>
    <t>Slope Protection</t>
  </si>
  <si>
    <t>Hume Pipe</t>
  </si>
  <si>
    <t>Lined Side Drain with Steel Grating</t>
  </si>
  <si>
    <t>Cable Duct</t>
  </si>
  <si>
    <t>Zebra Crossing</t>
  </si>
  <si>
    <t>Road Stud</t>
  </si>
  <si>
    <t>Foothpath</t>
  </si>
  <si>
    <t>Waiting Shed</t>
  </si>
  <si>
    <r>
      <t xml:space="preserve">Agreement Amount : </t>
    </r>
    <r>
      <rPr>
        <sz val="11"/>
        <color theme="1"/>
        <rFont val="Times New Roman"/>
        <family val="1"/>
      </rPr>
      <t>₹ 2,96,11,018.00</t>
    </r>
  </si>
  <si>
    <t>Unlined Side Drain</t>
  </si>
  <si>
    <t>(i) Restoration of collapsed road formation by Construction of Gabion wall at 1.400 kmp on DEO office to V.Zathanga Ground at L-IV, Lawngtlai</t>
  </si>
  <si>
    <t>17.00 Km</t>
  </si>
  <si>
    <t>09.07.2025</t>
  </si>
  <si>
    <t>(ii) Restoration of collapsed road formation by Construction of Retaining Wall at various locations on Thingfal-Mamte-Thlengang-Tuipui Road</t>
  </si>
  <si>
    <t>34.50 Km</t>
  </si>
  <si>
    <t>(iii) Restoration of collapsed road formation by Construction of Retaining Wall at various locations on Nalkawn to Chamdur Valley Road</t>
  </si>
  <si>
    <t>41.80 Km</t>
  </si>
  <si>
    <t>(iv) Restoration of collapsed road formation by Construction of Gabion wall at 3.200 kmp on Lawngtlai to Tuipui Ferry Road</t>
  </si>
  <si>
    <t>45.00 Km</t>
  </si>
  <si>
    <t>(v) Restoration of collapsed road formation at 6.700 kmp on Lawngtlai to Tuipui Ferry Road (Sh: Construction of Gabion wall, re-construction of HP culvert &amp; Repair of pavement)</t>
  </si>
  <si>
    <t>22.00 Km</t>
  </si>
  <si>
    <t>Project Division-II, Aizawl</t>
  </si>
  <si>
    <t>Construction of Approach road to Khuangleng Ginger processing Center at Khuangleng</t>
  </si>
  <si>
    <t>8.12.2025</t>
  </si>
  <si>
    <t>8.01.2026</t>
  </si>
  <si>
    <t>Spot Quotation</t>
  </si>
  <si>
    <t>Physically completed Payment will be made by Aizawl Road South Division</t>
  </si>
  <si>
    <t xml:space="preserve">Hmuifang Division, Aibawk  </t>
  </si>
  <si>
    <t>Sr. Executive Engineer, P.W.D.,</t>
  </si>
  <si>
    <t>Lunglei Road Division-I, Lunglei</t>
  </si>
  <si>
    <t>Aizawl : Mizoram</t>
  </si>
  <si>
    <t>Widening</t>
  </si>
  <si>
    <t>GSB</t>
  </si>
  <si>
    <t>Name of Division : Khawzawl Division.</t>
  </si>
  <si>
    <t>Name of Work</t>
  </si>
  <si>
    <t>Category of road</t>
  </si>
  <si>
    <t>Length (Km)</t>
  </si>
  <si>
    <t>Amount of Technical Sanction (Rs. Lakh)</t>
  </si>
  <si>
    <t>Date of Technical Sanction</t>
  </si>
  <si>
    <t>Financial Progress (amount Rs. Lakh)</t>
  </si>
  <si>
    <t>Physical Progress (in percentage)</t>
  </si>
  <si>
    <t>Expenditure upto end of the month</t>
  </si>
  <si>
    <t>Expenditure during the month</t>
  </si>
  <si>
    <t>Total expenditure upto end of the month</t>
  </si>
  <si>
    <t>Progress upto end of previous month</t>
  </si>
  <si>
    <t>Progress during the month</t>
  </si>
  <si>
    <t>Progress upto end of the month</t>
  </si>
  <si>
    <t>Resurfacing of Vengthar Bazar to Presbyterian English School at Khawzawl.</t>
  </si>
  <si>
    <t>STR</t>
  </si>
  <si>
    <t>12.09.2025</t>
  </si>
  <si>
    <t>Resurfacing of Approach Road to PHE Complex, EE Quarters, SDO Quarters and SDO Office.</t>
  </si>
  <si>
    <t>Resurfacing of Kawnzar to Taidawnkawn at Khawzawl.</t>
  </si>
  <si>
    <t>Resurfacing of Approach Road to Khawhai PHC.</t>
  </si>
  <si>
    <t>Pavement of Approach Road to IR (NH 102B to IR Camp) at NE.Khawdungsei.</t>
  </si>
  <si>
    <t>15.09.2025</t>
  </si>
  <si>
    <t>Financial Progress (%)</t>
  </si>
  <si>
    <t>03.12.2025</t>
  </si>
  <si>
    <t>08.12.2025</t>
  </si>
  <si>
    <t>31.01.26</t>
  </si>
  <si>
    <t xml:space="preserve">I/E works completed </t>
  </si>
  <si>
    <r>
      <t xml:space="preserve">Construction of New Campus   for </t>
    </r>
    <r>
      <rPr>
        <b/>
        <sz val="11"/>
        <rFont val="Arial"/>
        <family val="2"/>
      </rPr>
      <t>Govt. Aizawl West College Building</t>
    </r>
  </si>
  <si>
    <t>a. Administrative Building</t>
  </si>
  <si>
    <t>b. Academic Building)</t>
  </si>
  <si>
    <t>28.3.2025</t>
  </si>
  <si>
    <t>28.3.2026</t>
  </si>
  <si>
    <t>Hindrance occur at work site</t>
  </si>
  <si>
    <t>Executive Engineer, PWD</t>
  </si>
  <si>
    <t>Project Division-I</t>
  </si>
  <si>
    <t>Aizawl, Mizoram</t>
  </si>
  <si>
    <t>Saitual Division, Saitual.</t>
  </si>
  <si>
    <t>Retaining Wall Type - I</t>
  </si>
  <si>
    <t>Retaining Wall Type - II</t>
  </si>
  <si>
    <t>2. Construction of RCC Slab Culvert No.2</t>
  </si>
  <si>
    <t>No progress during month</t>
  </si>
  <si>
    <t>Physically Completed during Dec 2025</t>
  </si>
  <si>
    <t>STMC on NH 502 from Km 0.000 to Km 27.380 during 2025-2026  in the State of Mizoram</t>
  </si>
  <si>
    <t>09.12.2025</t>
  </si>
  <si>
    <t>08.12.2026</t>
  </si>
  <si>
    <t>Multi Modal Project Division</t>
  </si>
  <si>
    <t>Lawngtlai: Mizoram</t>
  </si>
  <si>
    <t>Sr.  Executive Engineer, PWD.,</t>
  </si>
  <si>
    <t>Lunglei Road Division-II, Lunglei</t>
  </si>
  <si>
    <t>a) Government Aizawl College, Mualpui</t>
  </si>
  <si>
    <t>b) Government Mizoram Law College, Luangmual</t>
  </si>
  <si>
    <t>Construction of Revenue Staff Qtr. Complex at Aizawl.</t>
  </si>
  <si>
    <t>a) Construction of Revenue Staff Quarters at Kawltheihuan, Aizawl</t>
  </si>
  <si>
    <t>b) Construction of Revenue Staff Quarters at College Veng, Aizawl</t>
  </si>
  <si>
    <r>
      <t>Sr. Executive Engineer, PWD</t>
    </r>
    <r>
      <rPr>
        <sz val="12"/>
        <color rgb="FF000000"/>
        <rFont val="Cambria"/>
        <family val="1"/>
      </rPr>
      <t xml:space="preserve"> </t>
    </r>
  </si>
  <si>
    <r>
      <t>Project  Division - IV</t>
    </r>
    <r>
      <rPr>
        <sz val="12"/>
        <color rgb="FF000000"/>
        <rFont val="Cambria"/>
        <family val="1"/>
      </rPr>
      <t xml:space="preserve"> </t>
    </r>
  </si>
  <si>
    <r>
      <t>Aizawl : Mizoram</t>
    </r>
    <r>
      <rPr>
        <sz val="12"/>
        <color rgb="FF000000"/>
        <rFont val="Cambria"/>
        <family val="1"/>
      </rPr>
      <t xml:space="preserve"> </t>
    </r>
  </si>
  <si>
    <t>ANNUAL PLAN (5054)(20224-2025)</t>
  </si>
  <si>
    <t>6.6.2025</t>
  </si>
  <si>
    <t>7.7.2025</t>
  </si>
  <si>
    <t>Resurfacing of Zawlsei to Khuangthing Road Phase-I ( Ch. 0.000 to 3.500 Kmp)</t>
  </si>
  <si>
    <t>30.12.2025</t>
  </si>
  <si>
    <t>30.3.2026</t>
  </si>
  <si>
    <t>Resurfacing of Kelkang Road from Champhai Side.</t>
  </si>
  <si>
    <t>Patch repair &amp; Resurfacing of Khuangleng to Leisenzo Road</t>
  </si>
  <si>
    <t>Resurfacing of Melbuk Approach road ( Old Zokhawthar road</t>
  </si>
  <si>
    <t>Name of Work :CONSTRUCTION OF LINK ROAD AND LAND IMPROVEMENT AT ZAWLPUI IN THE STATE OF MIZORAM</t>
  </si>
  <si>
    <t>Date of Commencement: 3rd May, 2025</t>
  </si>
  <si>
    <t>Division  Serchhip Division</t>
  </si>
  <si>
    <t>Agreement Amount: Rs. 9,63,30,359.97</t>
  </si>
  <si>
    <t>Period for Completion 18 Months</t>
  </si>
  <si>
    <t>Name of Contractor:-Evergreen Construction &amp; culsuntancy Khatla, Aizawl</t>
  </si>
  <si>
    <t>As per Agreement/Deviation</t>
  </si>
  <si>
    <t xml:space="preserve">Progress upto the end of last month </t>
  </si>
  <si>
    <t>Cum.Prog.Upto the end of this month</t>
  </si>
  <si>
    <t>Amount</t>
  </si>
  <si>
    <t>Land Improvement</t>
  </si>
  <si>
    <r>
      <t>M</t>
    </r>
    <r>
      <rPr>
        <vertAlign val="superscript"/>
        <sz val="12"/>
        <color theme="1"/>
        <rFont val="Times New Roman"/>
        <family val="1"/>
      </rPr>
      <t>3</t>
    </r>
  </si>
  <si>
    <t>Restoration fo Rain cuts</t>
  </si>
  <si>
    <t>Compaction of Original Ground (Sub-grade)</t>
  </si>
  <si>
    <t>Granular Sub-Base</t>
  </si>
  <si>
    <t>Concrete Pavement</t>
  </si>
  <si>
    <t>5 Years Maintenance</t>
  </si>
  <si>
    <t>Total :</t>
  </si>
  <si>
    <t>Name of Work :IMPROVEMENT OF SERCHHIP(CHAWMKAI) TO ZOTE SOUTH ROAD, SERCHHIP DISTRICT IN THE STATE OF MIZORAM</t>
  </si>
  <si>
    <t>Date of Commencement: 14th May, 2025</t>
  </si>
  <si>
    <t>Agreement Amount: Rs. 21,80,92,941.13</t>
  </si>
  <si>
    <t>Name of Contractor:-Huapzo Construction &amp; consultancy Services, bawnkawn Shalom, Aizawl</t>
  </si>
  <si>
    <t>WBM – II</t>
  </si>
  <si>
    <t>WBM – III</t>
  </si>
  <si>
    <t>Prime coat</t>
  </si>
  <si>
    <t>Tack coat</t>
  </si>
  <si>
    <t>OGPC</t>
  </si>
  <si>
    <t>Seal Coat</t>
  </si>
  <si>
    <t>Surface Drain</t>
  </si>
  <si>
    <t>Protection Wall</t>
  </si>
  <si>
    <t>Lined Side drain</t>
  </si>
  <si>
    <t>Culverts, H/P, Minor Bridge</t>
  </si>
  <si>
    <t>Road Furnitures</t>
  </si>
  <si>
    <t>Over all Physical Progress in Percentage =</t>
  </si>
  <si>
    <t>Name of Work :WIDENING &amp; IMPROVEMENT OF APPROACH ROAD TO PARAGLIDING GROUND AT SERCHHIP</t>
  </si>
  <si>
    <t>Date of Commencement: 8h May, 2025</t>
  </si>
  <si>
    <t>Agreement Amount: Rs. 3,45,63,310.77</t>
  </si>
  <si>
    <t>Name of Work :IMPROVEMENT OF KIKAWN TO HMARVENG, SERCHHIP</t>
  </si>
  <si>
    <t>Agreement Amount: Rs. 15,51,98,719.23</t>
  </si>
  <si>
    <t>Name of Contractor:-Studio Hamlet, Champhai Vengthlang, Champhai</t>
  </si>
  <si>
    <t>Embankment</t>
  </si>
  <si>
    <t>WBM – I</t>
  </si>
  <si>
    <t>Earthen shoulder</t>
  </si>
  <si>
    <t>H/P Culvert NP3</t>
  </si>
  <si>
    <t>m2</t>
  </si>
  <si>
    <t>(Sh : Between 143.85 - 152.00 Kmp) (Annual Plan 5054)</t>
  </si>
  <si>
    <t>( Rs. in lakh)</t>
  </si>
  <si>
    <t>Clearing and Grubbing Road Land</t>
  </si>
  <si>
    <t>Hec</t>
  </si>
  <si>
    <t>19.01.2026</t>
  </si>
  <si>
    <t>19.01.2027</t>
  </si>
  <si>
    <t xml:space="preserve">Formation Cutting
(Widening &amp; Lowering)
</t>
  </si>
  <si>
    <t>Subgrade &amp; Earthen Shoulder</t>
  </si>
  <si>
    <t>CC Pavement</t>
  </si>
  <si>
    <t>Interlocking Concrete Block</t>
  </si>
  <si>
    <t>RCC Causeway</t>
  </si>
  <si>
    <t>I/E to Construction od Warehouse and other Amenities at Zuangtui/Sairang (SH: 2000(1000X2)MT Godown)</t>
  </si>
  <si>
    <t>28.02.26</t>
  </si>
  <si>
    <t>Providing, Fixing and Installation of ESE type Lightning Arrester and Grounding System for Tall Trees at Lok Bhawan , Aizawl</t>
  </si>
  <si>
    <t>Supply Installation Testing and Commissioning of Fire Fighting System for Car Parking at District Court, MINECO, Aizawl</t>
  </si>
  <si>
    <t>21.11.2025</t>
  </si>
  <si>
    <t>27.02.26</t>
  </si>
  <si>
    <t>06.11.2025</t>
  </si>
  <si>
    <t>13.02.26</t>
  </si>
  <si>
    <t xml:space="preserve">  Electrical Division, Aizawl.</t>
  </si>
  <si>
    <t xml:space="preserve">Source of Funding : PM DevINE </t>
  </si>
  <si>
    <t>h. Administration Building</t>
  </si>
  <si>
    <t>23.4.2025</t>
  </si>
  <si>
    <t>8.4.2025</t>
  </si>
  <si>
    <t>8.4.2026</t>
  </si>
  <si>
    <r>
      <t xml:space="preserve">Construction of </t>
    </r>
    <r>
      <rPr>
        <b/>
        <sz val="11"/>
        <rFont val="Arial"/>
        <family val="2"/>
      </rPr>
      <t>E-in-C, PHED</t>
    </r>
    <r>
      <rPr>
        <sz val="11"/>
        <rFont val="Arial"/>
        <family val="2"/>
      </rPr>
      <t xml:space="preserve"> Office at MINECO, Aizawl</t>
    </r>
  </si>
  <si>
    <t>25.3.2025</t>
  </si>
  <si>
    <t>25.3.2026</t>
  </si>
  <si>
    <r>
      <t xml:space="preserve">Modernization of Govt </t>
    </r>
    <r>
      <rPr>
        <b/>
        <sz val="11"/>
        <rFont val="Arial"/>
        <family val="2"/>
      </rPr>
      <t xml:space="preserve">Industrial Training Institute (ITI), </t>
    </r>
    <r>
      <rPr>
        <sz val="11"/>
        <rFont val="Arial"/>
        <family val="2"/>
      </rPr>
      <t>Aizawl</t>
    </r>
  </si>
  <si>
    <t>28.4.2025</t>
  </si>
  <si>
    <t>28.4.2026</t>
  </si>
  <si>
    <t>1.7.2026</t>
  </si>
  <si>
    <r>
      <rPr>
        <b/>
        <sz val="9"/>
        <color theme="1"/>
        <rFont val="Times New Roman"/>
        <family val="1"/>
      </rPr>
      <t xml:space="preserve"> On Going</t>
    </r>
    <r>
      <rPr>
        <sz val="9"/>
        <color theme="1"/>
        <rFont val="Times New Roman"/>
        <family val="1"/>
      </rPr>
      <t xml:space="preserve">
ES was accorded vide No.B.12031/17/2019-PWD(T) Dt.26.3.2020 (Rs.100 lakhs); No.G.20016/3/2021-FBT Dt.7.10.2021 (Rs.100 lakhs) and No. B.12031/29/2021-PWD(T) dt. 01.03.2023 (Rs. 100 lakhs) respectively,</t>
    </r>
    <r>
      <rPr>
        <b/>
        <sz val="9"/>
        <color theme="1"/>
        <rFont val="Times New Roman"/>
        <family val="1"/>
      </rPr>
      <t xml:space="preserve"> which totalled Rs.300 out of Rs. 415.00.</t>
    </r>
    <r>
      <rPr>
        <sz val="9"/>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t>
    </r>
  </si>
  <si>
    <t>Upgradation &amp; Maintenance of Hlimen to Samtlang to Lungleng Road</t>
  </si>
  <si>
    <t>Open tender</t>
  </si>
  <si>
    <t>XI</t>
  </si>
  <si>
    <t>Maubawk to MINECO Bypass Road on Western Side under SASCI (2025-2026)</t>
  </si>
  <si>
    <t xml:space="preserve">Resurfacing leh Road within Aizawl City under Aizawl Road South Division </t>
  </si>
  <si>
    <t>♂11</t>
  </si>
  <si>
    <t>12=(8+10)</t>
  </si>
  <si>
    <t>13=(9+11)</t>
  </si>
  <si>
    <t>Restoration of Damages due to Cyclone Remal under SASCI, 2024-2025 under Kolasib Division</t>
  </si>
  <si>
    <t>ANNUAL MAINTENANCE OPERATION PLAN 3054 (Departmental</t>
  </si>
  <si>
    <t>Construction of Retaining Wall at Serkhan to Bagha Road Ch: 24.650 Kmp near N.Chaltlang</t>
  </si>
  <si>
    <t>Short Term Maintenance Contract on NH - 306A from km 0.00 to Km 10.00 &amp; from Km 33.00 to Km 45.00 in the State of Mizoram ( Job No. RW/GHT/STMC/MZ/25-26/8)</t>
  </si>
  <si>
    <t>443.23 lakh</t>
  </si>
  <si>
    <t>STMC</t>
  </si>
  <si>
    <t>21.6.2025</t>
  </si>
  <si>
    <t xml:space="preserve">( O) 23.09.2024
 (R1) 13.10.2025
(R2) 28.02.2026 </t>
  </si>
  <si>
    <t>Upgradation of Lengpui Airport (Upgradation of Runway to PCN 50)</t>
  </si>
  <si>
    <t>01.12.2025</t>
  </si>
  <si>
    <t>Date of Comenciment</t>
  </si>
  <si>
    <t>Phy (in %)</t>
  </si>
  <si>
    <t>Fin (in lakh)</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</si>
  <si>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</si>
  <si>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</si>
  <si>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</si>
  <si>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r>
      <t>3</t>
    </r>
    <r>
      <rPr>
        <vertAlign val="superscript"/>
        <sz val="12"/>
        <color theme="1"/>
        <rFont val="Times New Roman"/>
        <family val="1"/>
      </rPr>
      <t>rd</t>
    </r>
    <r>
      <rPr>
        <sz val="12"/>
        <color theme="1"/>
        <rFont val="Times New Roman"/>
        <family val="1"/>
      </rPr>
      <t xml:space="preserve"> RA bill in Process</t>
    </r>
  </si>
  <si>
    <t>One Time Improvement of Old alignment fron Km 42.80 to 60.30 of NH-2 (Old NH-150) by passed by the new alignment in the State of Mizoram</t>
  </si>
  <si>
    <t>04.10.2024</t>
  </si>
  <si>
    <t>04.10.2025</t>
  </si>
  <si>
    <t>Short Term Maintenance Contract for NH-2 from Km 97.200 to Km 140.00 (Old chainage from Km 42.800 to Km 0.00) in the State of Mizoram.  (Job No.RW/GHT/STMC/MZ/2025-26/6)</t>
  </si>
  <si>
    <t>Short Term Maintenance Contract for NH-2 From km 10.000 to km 79.900 (OLD CHAINAGE FROM Km 130.000 TO Km 60.300) in the state of Mizoram. (Job No: RW /GHT/STMC/MZ/25-26/5)</t>
  </si>
  <si>
    <t>Sr.Executive Engineer,PWD</t>
  </si>
  <si>
    <t>National Highway Division - II</t>
  </si>
  <si>
    <t>19.5.2026</t>
  </si>
  <si>
    <t>Secured Advance Check leh angai</t>
  </si>
  <si>
    <t>Re-construction of District Jail, Serchhip</t>
  </si>
  <si>
    <t>Re-construction of District Jail, Champhai</t>
  </si>
  <si>
    <t>Construction of 24 Warehouses with associated infrastructure in 23 locations in Mizoram under NABARD (Group VII : Teikhang ,Rabung &amp; Dungtlang).</t>
  </si>
  <si>
    <t>12/15/2027.</t>
  </si>
  <si>
    <t>Sr.Executive Engineer, PWD.,</t>
  </si>
  <si>
    <t>Widening,Blacktopping and Improvement of of Road from Saihatlangkawn Beat post-Primary School-II - District Court Complex and Magistrate Residence.</t>
  </si>
  <si>
    <t>Strengthening of Chheihlu - Chakhang road from Ch.3.00km to Ch.5.00km.</t>
  </si>
  <si>
    <t>Siaha Division</t>
  </si>
  <si>
    <t>15.02.2026</t>
  </si>
  <si>
    <t>24.03.2026</t>
  </si>
  <si>
    <t>06.03.2026</t>
  </si>
  <si>
    <t>Construction of PHC at Chhuarlung, Mizoram</t>
  </si>
  <si>
    <t>22.12.2025</t>
  </si>
  <si>
    <t>22.12.2026</t>
  </si>
  <si>
    <t>Sl/
no</t>
  </si>
  <si>
    <t>Construction of Agriculture Link Road from BRTF Road to Sekulhkai at Hmunnuam Village</t>
  </si>
  <si>
    <t>7.00 Kms</t>
  </si>
  <si>
    <t>13.02.2026</t>
  </si>
  <si>
    <t>13.08.2026</t>
  </si>
  <si>
    <t>Construction of Agriculture Link Road from Diltlang to Telhpuichangzawl at Diltlang South</t>
  </si>
  <si>
    <t>2.00 Kms</t>
  </si>
  <si>
    <t>Construction of Agriculture Link Road from Diltlang to Changmual at Diltlang South Village</t>
  </si>
  <si>
    <t>5.00 Kms</t>
  </si>
  <si>
    <t>Civil Works Completed Electrification yet to start</t>
  </si>
  <si>
    <t>Work in Progress.
EOT under process</t>
  </si>
  <si>
    <t>Construction of Directorate of Economics &amp; Statistics Office at MINECO, Aizawl</t>
  </si>
  <si>
    <t>TT=0.6</t>
  </si>
  <si>
    <t>TOTAL LENGTH=14</t>
  </si>
  <si>
    <t>ANNUAL PLAN (5054) (2025-2026)</t>
  </si>
  <si>
    <t>Contincency</t>
  </si>
  <si>
    <t>Quiality Control</t>
  </si>
  <si>
    <t>Over all Total</t>
  </si>
  <si>
    <t>Total:</t>
  </si>
  <si>
    <r>
      <rPr>
        <b/>
        <u/>
        <sz val="10"/>
        <color theme="1"/>
        <rFont val="Times New Roman"/>
        <family val="1"/>
      </rPr>
      <t>Fund :</t>
    </r>
    <r>
      <rPr>
        <sz val="10"/>
        <color theme="1"/>
        <rFont val="Times New Roman"/>
        <family val="1"/>
      </rPr>
      <t xml:space="preserve">
NABARD=Rs. 291.35 lakh
SASCE=Rs.217.10 lakh
</t>
    </r>
    <r>
      <rPr>
        <b/>
        <u/>
        <sz val="10"/>
        <color theme="1"/>
        <rFont val="Times New Roman"/>
        <family val="1"/>
      </rPr>
      <t xml:space="preserve">Expenditure : </t>
    </r>
    <r>
      <rPr>
        <b/>
        <sz val="10"/>
        <color theme="1"/>
        <rFont val="Times New Roman"/>
        <family val="1"/>
      </rPr>
      <t>NABARD=Rs.46.67
SASCE=Rs.86.15.</t>
    </r>
    <r>
      <rPr>
        <sz val="10"/>
        <color theme="1"/>
        <rFont val="Times New Roman"/>
        <family val="1"/>
      </rPr>
      <t xml:space="preserve">
Equipt. Adv. Recovery balance=Rs.8.037</t>
    </r>
  </si>
  <si>
    <t>Work Progress Calc</t>
  </si>
  <si>
    <t xml:space="preserve">ANNUAL PLAN (5054) </t>
  </si>
  <si>
    <t xml:space="preserve">Primary School to Colony Road Rahsiveng
(Primary Rahsiveng Colony Road) </t>
  </si>
  <si>
    <t>26.01.2026</t>
  </si>
  <si>
    <t>26.05.2026</t>
  </si>
  <si>
    <t xml:space="preserve">Restoration of Cement Concrete Pavement on Ramzotlang Baptist Church Approach Road
(C. Thanzuala tuikhur to Pi Thangberi's house) </t>
  </si>
  <si>
    <t>Resurfacing of Civil Hospital Approach Road (Civil Hospital ATL Main Road.</t>
  </si>
  <si>
    <t>Resurfacing of Thana to Venglai HS Venglai (Thana Venglai Pi Chalnawni'S House)</t>
  </si>
  <si>
    <t>Construction of Approach Road for Engineering College at Pukpui, Lunglei, Mizoram (SASCI)</t>
  </si>
  <si>
    <t xml:space="preserve">
Construction of PCC Flooring at Various Locations viz. (II) Melte to Khawiva.
</t>
  </si>
  <si>
    <t>K. Laltluangkima, Tanhril, Aizawl</t>
  </si>
  <si>
    <t xml:space="preserve">Name of Scheme </t>
  </si>
  <si>
    <t>02.02.2026</t>
  </si>
  <si>
    <t>02.02.2027</t>
  </si>
  <si>
    <t xml:space="preserve">Construction of PCC Flooring at Various Locations viz. (IV) Lena Stadium to New Maite
</t>
  </si>
  <si>
    <t>(Rs.in lakh)</t>
  </si>
  <si>
    <t>NAME OF WORK       :</t>
  </si>
  <si>
    <t>Improvement and upgradation of Buarpui to Bunghmun  Road (0.000-17.800 kmp)</t>
  </si>
  <si>
    <t>NAME OF SCHEME    :</t>
  </si>
  <si>
    <t>NAME OF DIVISION  :</t>
  </si>
  <si>
    <r>
      <t>PWD, Lunglei Road Division-</t>
    </r>
    <r>
      <rPr>
        <b/>
        <i/>
        <sz val="12"/>
        <color theme="1"/>
        <rFont val="Calibri Light"/>
        <family val="1"/>
        <scheme val="major"/>
      </rPr>
      <t>I, Lunglei</t>
    </r>
    <r>
      <rPr>
        <b/>
        <sz val="12"/>
        <color theme="1"/>
        <rFont val="Calibri Light"/>
        <family val="1"/>
        <scheme val="major"/>
      </rPr>
      <t>.</t>
    </r>
  </si>
  <si>
    <t>NAME OF CONTRACTOR:</t>
  </si>
  <si>
    <t>Urban Infraproject Pvt.Ltd</t>
  </si>
  <si>
    <t>DATE OF START :</t>
  </si>
  <si>
    <t>Dt.27th Jan 2026</t>
  </si>
  <si>
    <t>DATE OF COMPLETION :</t>
  </si>
  <si>
    <t>Dt.27th Jan 2027</t>
  </si>
  <si>
    <t>T/S   AMOUNT:</t>
  </si>
  <si>
    <t>(Rs. In lakh)</t>
  </si>
  <si>
    <t>Details of works</t>
  </si>
  <si>
    <t xml:space="preserve">Achievement up to the previous month </t>
  </si>
  <si>
    <t xml:space="preserve">Achievement during the month </t>
  </si>
  <si>
    <t>Cost
( in Lakh)</t>
  </si>
  <si>
    <t>Fin.
(actual)</t>
  </si>
  <si>
    <t>Subgrade</t>
  </si>
  <si>
    <t>WBM Gr - I (Layer-1)</t>
  </si>
  <si>
    <t>WBM Gr - I (Layer-2)</t>
  </si>
  <si>
    <t>OPC/Seal coat</t>
  </si>
  <si>
    <t>Eartrhen Shoulder</t>
  </si>
  <si>
    <t>15.8.2025</t>
  </si>
  <si>
    <t>15.6.2026</t>
  </si>
  <si>
    <t>Strengthening and Improvement of State Highways &amp; Other Roads under Mizoram under Central Circle (5054 under ARSD during 2025-26)</t>
  </si>
  <si>
    <t>Construction of Retaining Wall at Ch 6.700 Kmp on Aizawl Reiek W.Lungdar Road</t>
  </si>
  <si>
    <t>Construction of Retaining Wall at Ch 32.300 Kmp on Aizawl Reiek W.Lungdar Road</t>
  </si>
  <si>
    <t>Construction of Retaining Wall at Ch 34.200 Kmp on Aizawl Reiek W.Lungdar Road</t>
  </si>
  <si>
    <t>Extension of R.C.C Slab Culvert at Ch 4.250 Kmp on Aizawl Reiek W.Lungdar Road</t>
  </si>
  <si>
    <t>Extension of R.C.C Slab Culvert at Ch 4.350 Kmp on Aizawl Reiek W.Lungdar Road</t>
  </si>
  <si>
    <t>Name of Work           : 5054-C.O. on Roads &amp; Bridges under Aizawl Road North Division for the year 2025-2026</t>
  </si>
  <si>
    <t>Name of Scheme       : State funding (5054)</t>
  </si>
  <si>
    <t>Sanctioned  Amount :  Rs. 254.74 lakh</t>
  </si>
  <si>
    <t>Agreement Amount  : Rs. 230.32 lakh</t>
  </si>
  <si>
    <t>Name of Contractor  : M/s Sumati Creative Infrastructure Pvt. Ltd., Dhanbad, Jharkhand</t>
  </si>
  <si>
    <t>Resurfacing of RIPANS  Approach Road</t>
  </si>
  <si>
    <t>Resurfacing of  Zonuam Internal road Part-II</t>
  </si>
  <si>
    <t>Patch repair of Industrial Complex road at Zuangtui (Hangi lunglen tlang)</t>
  </si>
  <si>
    <t>Construction of Flexible Pavement at Brigade Lower lane road</t>
  </si>
  <si>
    <t xml:space="preserve">Construction of Flexible Pavement at Brigade field ring road </t>
  </si>
  <si>
    <t>Improvement of Approach road to Central Jail at Sakawrtuichhun</t>
  </si>
  <si>
    <t>Construction of V-Shaped Side Drain at Leitan Thlanmual Road</t>
  </si>
  <si>
    <t>Widening of UPHC to Mualhnihna tuikhur road at Zemabawk</t>
  </si>
  <si>
    <t>SMBT near EFCI Church at Zembawk East</t>
  </si>
  <si>
    <t>Junction Improvement near Modern School at  Saron Veng</t>
  </si>
  <si>
    <t>OVERALL ACHIEVEMENT (PHY) - 94.45%</t>
  </si>
  <si>
    <t>18.00 Kms</t>
  </si>
  <si>
    <t>587.60 Kms</t>
  </si>
  <si>
    <t>Culverts</t>
  </si>
  <si>
    <t>38.00 Kms</t>
  </si>
  <si>
    <t>9000.00 Kms</t>
  </si>
  <si>
    <t>8706.00 Rm</t>
  </si>
  <si>
    <t>17.00 Kms</t>
  </si>
  <si>
    <t>1.00 Km</t>
  </si>
  <si>
    <r>
      <rPr>
        <b/>
        <sz val="11"/>
        <color theme="1"/>
        <rFont val="Times New Roman"/>
        <family val="1"/>
      </rPr>
      <t>Name of Work</t>
    </r>
    <r>
      <rPr>
        <b/>
        <sz val="10"/>
        <color theme="1"/>
        <rFont val="Times New Roman"/>
        <family val="1"/>
      </rPr>
      <t xml:space="preserve"> : </t>
    </r>
    <r>
      <rPr>
        <sz val="10.5"/>
        <color theme="1"/>
        <rFont val="Times New Roman"/>
        <family val="1"/>
      </rPr>
      <t>Construction of Approach Road to Thuhruk Lui Bridge on Agriculture Link Road at Mat   Phai, Serchhip and Bengbawng Zau at Durtlang, Aizawl District</t>
    </r>
  </si>
  <si>
    <r>
      <t xml:space="preserve">Name of Contractor: </t>
    </r>
    <r>
      <rPr>
        <sz val="11"/>
        <color theme="1"/>
        <rFont val="Times New Roman"/>
        <family val="1"/>
      </rPr>
      <t>Lalrintluangi, Durtlang Dawrkawn, Aizawl</t>
    </r>
  </si>
  <si>
    <r>
      <t xml:space="preserve">Agreement Amount : </t>
    </r>
    <r>
      <rPr>
        <sz val="11"/>
        <color theme="1"/>
        <rFont val="Times New Roman"/>
        <family val="1"/>
      </rPr>
      <t>₹ 2,38,41,678.00</t>
    </r>
  </si>
  <si>
    <r>
      <t xml:space="preserve">Date of Commencement: </t>
    </r>
    <r>
      <rPr>
        <sz val="11"/>
        <color theme="1"/>
        <rFont val="Times New Roman"/>
        <family val="1"/>
      </rPr>
      <t>19.09.2025</t>
    </r>
  </si>
  <si>
    <r>
      <t>Agreement No.:</t>
    </r>
    <r>
      <rPr>
        <sz val="11"/>
        <color theme="1"/>
        <rFont val="Times New Roman"/>
        <family val="1"/>
      </rPr>
      <t xml:space="preserve"> AGM-6/SE-CC/PWD/2025-2026   Dt. 04.09.2025</t>
    </r>
  </si>
  <si>
    <r>
      <t xml:space="preserve">Target date of Completion: </t>
    </r>
    <r>
      <rPr>
        <sz val="11"/>
        <color theme="1"/>
        <rFont val="Times New Roman"/>
        <family val="1"/>
      </rPr>
      <t>19.05.2026</t>
    </r>
  </si>
  <si>
    <r>
      <t xml:space="preserve">Name of Division : </t>
    </r>
    <r>
      <rPr>
        <sz val="11"/>
        <color theme="1"/>
        <rFont val="Times New Roman"/>
        <family val="1"/>
      </rPr>
      <t>Aizawl Road North Division</t>
    </r>
  </si>
  <si>
    <t>Thuhruk lui bridge on Agriculture link Road at Mat Phai, Serchhip</t>
  </si>
  <si>
    <t>19.09.2025</t>
  </si>
  <si>
    <t>Bengbawng Zau at Durtlang, Aizawl District</t>
  </si>
  <si>
    <t>Pavement</t>
  </si>
  <si>
    <t>RCC Frame Retaining Wall</t>
  </si>
  <si>
    <t>V-Shape Side Drain</t>
  </si>
  <si>
    <t>Drain Cover</t>
  </si>
  <si>
    <t>Cross Drain</t>
  </si>
  <si>
    <t>SITC of 13 Passenger Lift - 1 no., 2-opening, 900mm centre opening Stainless Steel Cable with Automatic Rescue Device (ARD) for Hydraulic Lift with Minor Civil Works at Lengpui Airport Mizoram</t>
  </si>
  <si>
    <t>08.09.2021</t>
  </si>
  <si>
    <t>01.04.2024</t>
  </si>
  <si>
    <t>Street Light Parking light at Lengpui Airport</t>
  </si>
  <si>
    <t>Estimate for I/E of Energy Meter for Terminal Building at Lengpui Airport</t>
  </si>
  <si>
    <t>Impvt/Upgradation of Operational/Non-Operational facilities of Lengpui Airport(SH:Northern Side Baggage conveyor belt)</t>
  </si>
  <si>
    <t>22.07.2024</t>
  </si>
  <si>
    <t>18.12.2024</t>
  </si>
  <si>
    <t>Impvt/Upgradation of Operational/Non-Operational facilities of Lengpui Airport(SH:Southern Side Baggage conveyor belt)</t>
  </si>
  <si>
    <t>SITC of Signages for Lengpui Airport Terminal Building at Ground Floor</t>
  </si>
  <si>
    <t>31.10.2025</t>
  </si>
  <si>
    <t>SITC of Signages for Lengpui Airport Terminal Building at First Floor</t>
  </si>
  <si>
    <t>SITC of Arrival Carousal No.1 at Ground Floor Lengpui Airport Terminal Building</t>
  </si>
  <si>
    <t>27.01.2026</t>
  </si>
  <si>
    <t>27.07.26</t>
  </si>
  <si>
    <t>SITC of Arrival Carousal No.2 at Ground Floor Lengpui Airport Terminal Building</t>
  </si>
  <si>
    <t>SITC of Electrical Installation for Arrival Carousal (No.1&amp;No.2) at Ground Floor Lengpui Airport Terminal Building</t>
  </si>
  <si>
    <t>SITC of Multi V-VRF Air Conditioning System (185.6TR) for Arrival Hall (Northern Side) at Lengpui Airport Terminal Building Ground Floor.</t>
  </si>
  <si>
    <t>SITC of Multi V-VRF Air Conditioning System (176TR) for Arrival Hall (Southern Side) at Lengpui Airport Terminal Building Ground Floor.</t>
  </si>
  <si>
    <t>Supply and Fixing of Fire Fighting equipment for Lok Bhawan</t>
  </si>
  <si>
    <t>25.04.26</t>
  </si>
  <si>
    <t>16.01.2028</t>
  </si>
  <si>
    <t>(K.LALBIAKTHANGA)
Project Director, PIU, PWD
Cum Authority Engineer
Aizawl, Mizoram</t>
  </si>
  <si>
    <t>Since inception (cummulative)</t>
  </si>
  <si>
    <t>Since inception (Cummulative)</t>
  </si>
  <si>
    <t>2 nos. of UC's submitted: 
1) 61.09 Crore 
2) 51.48 Crore</t>
  </si>
  <si>
    <t>Bill paid to the Contractor</t>
  </si>
  <si>
    <t>Rs. 96.77Cr</t>
  </si>
  <si>
    <t>Financial Progress of the Contractor</t>
  </si>
  <si>
    <t>Direction and Place identification</t>
  </si>
  <si>
    <t xml:space="preserve">Construction of Retaining Wall and Drainage System in Various Higher Educations Institutions to Mitigate Effects of Cyclonic Storm. </t>
  </si>
  <si>
    <t>LAWNGTLAI DIVISION</t>
  </si>
  <si>
    <t>Source of funding&amp;Name of work/Project</t>
  </si>
  <si>
    <t>NABARD/ Improvement and Strengthening of Nalkawn - Chamdur Valley (NCV) (Section I &amp; II) Road Under NABARD</t>
  </si>
  <si>
    <t>(Rs in lakh)</t>
  </si>
  <si>
    <t>Sl
No</t>
  </si>
  <si>
    <t xml:space="preserve">Items of work
</t>
  </si>
  <si>
    <t>Approved 
(Rs in lakh)</t>
  </si>
  <si>
    <t>Date of
commencement</t>
  </si>
  <si>
    <t>Target 
dateof 
completion</t>
  </si>
  <si>
    <t xml:space="preserve">Cummulative progress
at the end of last month </t>
  </si>
  <si>
    <t xml:space="preserve">Achievement of Works
during the month </t>
  </si>
  <si>
    <t xml:space="preserve">Overall
cummulative
achievement </t>
  </si>
  <si>
    <t xml:space="preserve">
Remarks</t>
  </si>
  <si>
    <t xml:space="preserve">Mode of
contract </t>
  </si>
  <si>
    <t>fin</t>
  </si>
  <si>
    <t>physical</t>
  </si>
  <si>
    <t>Clearance of permanent landslip</t>
  </si>
  <si>
    <t>09.08.2019</t>
  </si>
  <si>
    <t xml:space="preserve">Proposed for Terminationas per Review Meeting on 24.09.2025 </t>
  </si>
  <si>
    <t>H/P Culvert</t>
  </si>
  <si>
    <t>Pavement Works:-</t>
  </si>
  <si>
    <t xml:space="preserve">Sub Grade </t>
  </si>
  <si>
    <t>WBM - I</t>
  </si>
  <si>
    <t>c)</t>
  </si>
  <si>
    <t>WBM - II</t>
  </si>
  <si>
    <t>d)</t>
  </si>
  <si>
    <t>Surface Course</t>
  </si>
  <si>
    <t>3% Contingencies =</t>
  </si>
  <si>
    <t>8% GST =</t>
  </si>
  <si>
    <t>1% Labour cess =</t>
  </si>
  <si>
    <t>Grand Total =</t>
  </si>
  <si>
    <t>* Physical progress percentege is updated considering weightage of each items .</t>
  </si>
  <si>
    <t>Name of Road</t>
  </si>
  <si>
    <t>Financial Progress
(Amount Rs. Lakh)</t>
  </si>
  <si>
    <t>Physical Progress
(in percentage)</t>
  </si>
  <si>
    <t>Expenditure upto end of previous month</t>
  </si>
  <si>
    <t>Total Expenditure upto end of the month</t>
  </si>
  <si>
    <t xml:space="preserve">Repair of Pukzing to Silsury Road at essential stretches </t>
  </si>
  <si>
    <t>17.09.2025</t>
  </si>
  <si>
    <t xml:space="preserve">Repair of Phuldungsei to Parvatui Road at essential stretches </t>
  </si>
  <si>
    <t>Repair of Approcah from Marpara Road to Lallen</t>
  </si>
  <si>
    <t>Construction of Retaining Wall in W.Phaileng at essential places</t>
  </si>
  <si>
    <t>Construction of Retaining Wall at Ch:0.150Kmp on approach to Khawrihnim Godown</t>
  </si>
  <si>
    <t>Patch repair and resurfacing of Dintharkawn to SDO Civil Complex at W.Phaileng</t>
  </si>
  <si>
    <t>Construction of V-shape side drain on W.Phaileng Town Roads</t>
  </si>
  <si>
    <t>Construction of Retaining Wall on approach road to Agriculture Complex at W.Phaileng</t>
  </si>
  <si>
    <t>Name of Division :</t>
  </si>
  <si>
    <t>Mamit Division</t>
  </si>
  <si>
    <t>Source of funding :</t>
  </si>
  <si>
    <t>Name of Contractor :</t>
  </si>
  <si>
    <t>H. Zorempuia</t>
  </si>
  <si>
    <t>Approved Cost
(Rs. In lakh)</t>
  </si>
  <si>
    <t>Restoration of Damage Due to Cyclone Remal Under Mamit, Kawrthah and Kolasib Division</t>
  </si>
  <si>
    <t>MONTHLY PROGRESS REPORT FOR THE MONTH OF MARCH, 2026 ( BUILDING WORKS )</t>
  </si>
  <si>
    <t>GENERAL POOLS</t>
  </si>
  <si>
    <t xml:space="preserve">i)    Boys Hostel
</t>
  </si>
  <si>
    <t>Civil Works completed</t>
  </si>
  <si>
    <t>MONTHLY PROGRESS REPORT FOR THE MONTH OF MARCH, 2026</t>
  </si>
  <si>
    <t>Work completed on 20.03.2026</t>
  </si>
  <si>
    <t>Work completed on 16.02.2026</t>
  </si>
  <si>
    <t>Work in progress. Expected to be completed in April 2026.</t>
  </si>
  <si>
    <t>Work completed on 21.01.2026</t>
  </si>
  <si>
    <t xml:space="preserve">c) Mizoram Hindi Training College, Durtlang North
 </t>
  </si>
  <si>
    <t>Work progress hindered due to late handover of construction site.</t>
  </si>
  <si>
    <t>MONTHLY PROGRESS REPORT FOR THE MONTH OF MARCH 2026</t>
  </si>
  <si>
    <t>15.10.2025</t>
  </si>
  <si>
    <t>Sr.Executive Engineer, PWD.,
Project Division - III
Aizawl, Mizoram</t>
  </si>
  <si>
    <t>02.03.2025</t>
  </si>
  <si>
    <t>18.04.2025</t>
  </si>
  <si>
    <t>Power &amp; Electricity Department seek fund amounting to Rs. 3.20 crore from Government of Mizoram for installation of new power supply. Until and unless the new power supply system is completed, work could not be continued.</t>
  </si>
  <si>
    <t>5.9.2026</t>
  </si>
  <si>
    <t>NABARD RIDF- XXX</t>
  </si>
  <si>
    <t>Construction Of Urban Primary Health Centre at Champhai</t>
  </si>
  <si>
    <t>Construction Of Ngopa CHC</t>
  </si>
  <si>
    <t>Construction Of Kawlkulh PHC</t>
  </si>
  <si>
    <t>16.12.2026</t>
  </si>
  <si>
    <t>17.12.2026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</si>
  <si>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</si>
  <si>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NESIDS (OTRI)</t>
  </si>
  <si>
    <t>Upgradation of Infrastructures in GM Higher Secondary School at Champhai, Mizoram</t>
  </si>
  <si>
    <t>30.6.2026</t>
  </si>
  <si>
    <t>7.10.2026</t>
  </si>
  <si>
    <t>Fire &amp; Emergency Services Department</t>
  </si>
  <si>
    <t>Fire Station Khawzawl</t>
  </si>
  <si>
    <t>Fire Station Saitual</t>
  </si>
  <si>
    <t>MONTHLY PROGRESS REPORT UNDER MULTI MODAL PROJECT DIVISION
FOR THE MONTH OF MARCH, 2026</t>
  </si>
  <si>
    <t>MARCH, 2026</t>
  </si>
  <si>
    <t>15.11.2025</t>
  </si>
  <si>
    <t>Works completed</t>
  </si>
  <si>
    <t>Kawrthah Division, Kawrthah</t>
  </si>
  <si>
    <t>Montly Progress Report under National Highway Division-I, PWD., March, 2026</t>
  </si>
  <si>
    <t>Construction of Saiphal - Hortoki Road (21.150 km)</t>
  </si>
  <si>
    <t>Improvement of Approach road at Mamit (NH 44A) Junction to GSA playgroaund</t>
  </si>
  <si>
    <t>Short Term Maintenance Contract on NH-6 (Spur) from km 0.000 to 38.000 in the state of Mizoram (Job No. RW/GHT/STMC/MZ/25-26/4)</t>
  </si>
  <si>
    <r>
      <t xml:space="preserve">Work in Progress. </t>
    </r>
    <r>
      <rPr>
        <i/>
        <sz val="11"/>
        <color theme="1"/>
        <rFont val="Times New Roman"/>
        <family val="1"/>
      </rPr>
      <t>Secured Advance Granted Rs. 243.00 lakh</t>
    </r>
  </si>
  <si>
    <r>
      <t xml:space="preserve">Work in Progress
</t>
    </r>
    <r>
      <rPr>
        <i/>
        <sz val="11"/>
        <color theme="1"/>
        <rFont val="Times New Roman"/>
        <family val="1"/>
      </rPr>
      <t>Secured Advance Granted for 
Rs. 213.55 lakh</t>
    </r>
  </si>
  <si>
    <r>
      <t xml:space="preserve">Work in Progress
</t>
    </r>
    <r>
      <rPr>
        <i/>
        <sz val="11"/>
        <color theme="1"/>
        <rFont val="Times New Roman"/>
        <family val="1"/>
      </rPr>
      <t>Secured Advance Granted for 
Rs. 104.91 lakh</t>
    </r>
  </si>
  <si>
    <t>Work under SASCI
2025 - 2026 Part -I</t>
  </si>
  <si>
    <t>Construction of Hlimen &amp; Saikhamakawn Community Hall</t>
  </si>
  <si>
    <t>09.03.2026</t>
  </si>
  <si>
    <t>09.03.2027</t>
  </si>
  <si>
    <t>Work  just started</t>
  </si>
  <si>
    <t>HRDEM (MoHFW)</t>
  </si>
  <si>
    <t>Construction of National Emergency Life Support (NELS) at ZMC/H, Falkawn</t>
  </si>
  <si>
    <t>20.01.2027</t>
  </si>
  <si>
    <t>Monthly Progressive Report of SASCI for the Month of MARCH 2026</t>
  </si>
  <si>
    <t>Monthly Progressive Report of 5054 (ROADS &amp; BRIDGES)  for the Month of MARCH 2026</t>
  </si>
  <si>
    <t>Maintenance of Roads within Lawngtlai Town under 5054 (R&amp;B)</t>
  </si>
  <si>
    <t>Monthly Progressive Reportof AGRICULTURE LINK ROAD  for the Month of MARCH 2026</t>
  </si>
  <si>
    <t>Date of Start of Work</t>
  </si>
  <si>
    <t>Time of Completion</t>
  </si>
  <si>
    <t>4 Months</t>
  </si>
  <si>
    <t>JH. Vanramngaia, Vengpui - II Lawngtlai</t>
  </si>
  <si>
    <t>PWD, Lawngtlai Division</t>
  </si>
  <si>
    <t>T. Lawmchhunga, Chandmary: Lawngtlai</t>
  </si>
  <si>
    <t>Construction of Agriculture Link Road from Ngengpuikai to Khangapuilui at Ngengpuikai Village</t>
  </si>
  <si>
    <t>H. Lalnghakzuala, Council Veng, Lawngtlai</t>
  </si>
  <si>
    <t>Construction of Agriculture Link Road from Chawngtelui to Ramri Lui at Chawngtelui Village</t>
  </si>
  <si>
    <t xml:space="preserve">MONTHLY PROGRESS REPORT FOR THE MONTH OF MARCH, 2026 </t>
  </si>
  <si>
    <t>MONTHLY PROGRESS REPORT  FOR THE MONTH OF MARCH/ 2026</t>
  </si>
  <si>
    <t xml:space="preserve">  FOR THE MONTH OF MARCH/2026</t>
  </si>
  <si>
    <t>Material Procurement in Progress</t>
  </si>
  <si>
    <t>MONTHLY PROGRESS REPORT  FOR THE MONTH OF MARCH/2026</t>
  </si>
  <si>
    <r>
      <t>MONTHLY  PROGRESS REPORT  UNDER SASCI FOR THE MONTH</t>
    </r>
    <r>
      <rPr>
        <b/>
        <u/>
        <sz val="14"/>
        <color indexed="8"/>
        <rFont val="Calibri Light"/>
        <family val="1"/>
        <scheme val="major"/>
      </rPr>
      <t xml:space="preserve"> OF MARCH/ 2026</t>
    </r>
  </si>
  <si>
    <t>Improvement of PCC Approach Road to Blue Mount Cluster (Zau) 11kms at Vanhne, Lunglei</t>
  </si>
  <si>
    <t>Vaube Projects</t>
  </si>
  <si>
    <t>Dt.10th February 2026</t>
  </si>
  <si>
    <t>Dt.10th February 2027</t>
  </si>
  <si>
    <t>Compacting Original Ground supporting Subgrade etc.</t>
  </si>
  <si>
    <t>Secured advanced amounting to Rs 124267.00 Submitted on dt.20.3.2026</t>
  </si>
  <si>
    <t>PCC M 25 Pavement</t>
  </si>
  <si>
    <t>Bituminous concrete of RIPANS approach road</t>
  </si>
  <si>
    <t>Construction of flexible Pavement at Brigade ring road</t>
  </si>
  <si>
    <t>Construction of V - Shaped side drain at Leitan Thlanmual road</t>
  </si>
  <si>
    <t>PCC Flooring near EFCI Church at Zemabawk</t>
  </si>
  <si>
    <t>Construction of Flexible Pavement at Brigade Lower Lane road</t>
  </si>
  <si>
    <t>OVERALL ACHIEVEMENT (PHY) - 88.66%</t>
  </si>
  <si>
    <t>In Progress
(Rs. 39,64,426.00 kept in D - III)</t>
  </si>
  <si>
    <r>
      <t xml:space="preserve">Name of Work : </t>
    </r>
    <r>
      <rPr>
        <sz val="10"/>
        <color theme="1"/>
        <rFont val="Times New Roman"/>
        <family val="1"/>
      </rPr>
      <t>Balance Work for Construction of Two Lane Road From Sihhmui To Ramrikawn Road (Stage-I: Length 14.50 Kms)</t>
    </r>
  </si>
  <si>
    <r>
      <t xml:space="preserve">Name of Contractor: </t>
    </r>
    <r>
      <rPr>
        <sz val="10"/>
        <color theme="1"/>
        <rFont val="Times New Roman"/>
        <family val="1"/>
      </rPr>
      <t>F. Lalawmpuia, Tuikual S</t>
    </r>
  </si>
  <si>
    <t>Agreement Amount : Rs. 8,74,00,000.00</t>
  </si>
  <si>
    <t>Date of Commencement: 12.03.2026</t>
  </si>
  <si>
    <r>
      <t>Agreement No.:</t>
    </r>
    <r>
      <rPr>
        <sz val="10"/>
        <color theme="1"/>
        <rFont val="Times New Roman"/>
        <family val="1"/>
      </rPr>
      <t xml:space="preserve"> AGM - 21/SBD/CE-HW/2025-26   Dt. 25.02.2026</t>
    </r>
  </si>
  <si>
    <t>Target date of Completion: 12.09.2027</t>
  </si>
  <si>
    <r>
      <t xml:space="preserve">Name of Division : </t>
    </r>
    <r>
      <rPr>
        <sz val="10"/>
        <color theme="1"/>
        <rFont val="Times New Roman"/>
        <family val="1"/>
      </rPr>
      <t>Aizawl Road North Division</t>
    </r>
  </si>
  <si>
    <r>
      <t xml:space="preserve">Source of funding : </t>
    </r>
    <r>
      <rPr>
        <sz val="10"/>
        <color theme="1"/>
        <rFont val="Times New Roman"/>
        <family val="1"/>
      </rPr>
      <t>CRIF</t>
    </r>
  </si>
  <si>
    <r>
      <t>Approved Cost 
(</t>
    </r>
    <r>
      <rPr>
        <b/>
        <sz val="10"/>
        <color theme="1"/>
        <rFont val="Calibri"/>
        <family val="2"/>
      </rPr>
      <t>₹</t>
    </r>
    <r>
      <rPr>
        <b/>
        <sz val="10"/>
        <color theme="1"/>
        <rFont val="Times New Roman"/>
        <family val="1"/>
      </rPr>
      <t xml:space="preserve"> in lakh)</t>
    </r>
  </si>
  <si>
    <t>A.</t>
  </si>
  <si>
    <t>FORMATION  CUTTING :</t>
  </si>
  <si>
    <t>12.03.2026</t>
  </si>
  <si>
    <t>12.09.2027</t>
  </si>
  <si>
    <t>Clearing, setting, etc.</t>
  </si>
  <si>
    <t>Earthwork (Formation Cutting)</t>
  </si>
  <si>
    <t>B.</t>
  </si>
  <si>
    <t>SIDE  DRAINS :</t>
  </si>
  <si>
    <t>Unlined Side drain</t>
  </si>
  <si>
    <t xml:space="preserve">Concrete lined drain </t>
  </si>
  <si>
    <t>C.</t>
  </si>
  <si>
    <t>RETAINING STRUCTURES :</t>
  </si>
  <si>
    <t>RETAINING WALL</t>
  </si>
  <si>
    <t>D.</t>
  </si>
  <si>
    <t>CROSS DRAINAGE  WORKS :</t>
  </si>
  <si>
    <t>HP CULVERT</t>
  </si>
  <si>
    <t>BOX CULVERT</t>
  </si>
  <si>
    <t>Type- III    (7m X 7m)</t>
  </si>
  <si>
    <t>E</t>
  </si>
  <si>
    <t>RCC Counterfort Rwall</t>
  </si>
  <si>
    <t>MONTHLY PROGRESS REPORT FOR THE MONTH OF MARCH, 2026 UNDER NABARD</t>
  </si>
  <si>
    <t>379.50
(Rs. 58,99,116.00 kept in D - III)</t>
  </si>
  <si>
    <t>MONTHLY PROGRESS REPORT FOR THE MONTH OF MARCH, 2026 UNDER ARND</t>
  </si>
  <si>
    <r>
      <rPr>
        <b/>
        <sz val="11"/>
        <color theme="1"/>
        <rFont val="Times New Roman"/>
        <family val="1"/>
      </rPr>
      <t>Name of Work</t>
    </r>
    <r>
      <rPr>
        <b/>
        <sz val="10"/>
        <color theme="1"/>
        <rFont val="Times New Roman"/>
        <family val="1"/>
      </rPr>
      <t xml:space="preserve"> : </t>
    </r>
    <r>
      <rPr>
        <sz val="10"/>
        <color theme="1"/>
        <rFont val="Times New Roman"/>
        <family val="1"/>
      </rPr>
      <t>Repair and</t>
    </r>
    <r>
      <rPr>
        <b/>
        <sz val="10"/>
        <color theme="1"/>
        <rFont val="Times New Roman"/>
        <family val="1"/>
      </rPr>
      <t xml:space="preserve"> </t>
    </r>
    <r>
      <rPr>
        <sz val="10.5"/>
        <color theme="1"/>
        <rFont val="Times New Roman"/>
        <family val="1"/>
      </rPr>
      <t>Resurfacing of Zuangtui to Muthi Road</t>
    </r>
  </si>
  <si>
    <r>
      <t xml:space="preserve">Name of Contractor: </t>
    </r>
    <r>
      <rPr>
        <sz val="11"/>
        <color theme="1"/>
        <rFont val="Times New Roman"/>
        <family val="1"/>
      </rPr>
      <t>H. Lalrema, Khatla South Veng, Aizawl</t>
    </r>
  </si>
  <si>
    <r>
      <t xml:space="preserve">Agreement Amount : </t>
    </r>
    <r>
      <rPr>
        <sz val="11"/>
        <color theme="1"/>
        <rFont val="Times New Roman"/>
        <family val="1"/>
      </rPr>
      <t>₹ 39,43,560.00</t>
    </r>
  </si>
  <si>
    <r>
      <t xml:space="preserve">Date of Commencement: </t>
    </r>
    <r>
      <rPr>
        <sz val="11"/>
        <color theme="1"/>
        <rFont val="Times New Roman"/>
        <family val="1"/>
      </rPr>
      <t>04.02.2026</t>
    </r>
  </si>
  <si>
    <r>
      <t>Agreement No.:</t>
    </r>
    <r>
      <rPr>
        <sz val="11"/>
        <color theme="1"/>
        <rFont val="Times New Roman"/>
        <family val="1"/>
      </rPr>
      <t xml:space="preserve"> T-11013/115/25/ARN/AGM/2   Dt. 21.01.2026</t>
    </r>
  </si>
  <si>
    <r>
      <t xml:space="preserve">Target date of Completion: </t>
    </r>
    <r>
      <rPr>
        <sz val="11"/>
        <color theme="1"/>
        <rFont val="Times New Roman"/>
        <family val="1"/>
      </rPr>
      <t>04.05.2026</t>
    </r>
  </si>
  <si>
    <t>Source of funding:  5054</t>
  </si>
  <si>
    <t>Overall Physical Achievement : 100.00%</t>
  </si>
  <si>
    <t>Scarifying Existing Granular Surface</t>
  </si>
  <si>
    <t>04.02.2026</t>
  </si>
  <si>
    <t>04.05.2026</t>
  </si>
  <si>
    <t>(Rs. 39,43,560.00 kept in D - III)</t>
  </si>
  <si>
    <t>Water Bound Macadam</t>
  </si>
  <si>
    <t>Close Graded Premix Surfacing/Mixed Seal Surfacing</t>
  </si>
  <si>
    <r>
      <rPr>
        <b/>
        <sz val="11"/>
        <color theme="1"/>
        <rFont val="Times New Roman"/>
        <family val="1"/>
      </rPr>
      <t>Name of Work</t>
    </r>
    <r>
      <rPr>
        <b/>
        <sz val="10"/>
        <color theme="1"/>
        <rFont val="Times New Roman"/>
        <family val="1"/>
      </rPr>
      <t xml:space="preserve"> : </t>
    </r>
    <r>
      <rPr>
        <sz val="10.5"/>
        <color theme="1"/>
        <rFont val="Times New Roman"/>
        <family val="1"/>
      </rPr>
      <t>Resurfacing of Approach Road to Bungbangla at Zemabawk</t>
    </r>
  </si>
  <si>
    <r>
      <t xml:space="preserve">Name of Contractor: </t>
    </r>
    <r>
      <rPr>
        <sz val="11"/>
        <color theme="1"/>
        <rFont val="Times New Roman"/>
        <family val="1"/>
      </rPr>
      <t>Lalsangliani, Kanan Veng, Aizawl</t>
    </r>
  </si>
  <si>
    <r>
      <t xml:space="preserve">Agreement Amount : </t>
    </r>
    <r>
      <rPr>
        <sz val="11"/>
        <color theme="1"/>
        <rFont val="Times New Roman"/>
        <family val="1"/>
      </rPr>
      <t>₹ 42,97,915.00</t>
    </r>
  </si>
  <si>
    <r>
      <t>Agreement No.:</t>
    </r>
    <r>
      <rPr>
        <sz val="11"/>
        <color theme="1"/>
        <rFont val="Times New Roman"/>
        <family val="1"/>
      </rPr>
      <t xml:space="preserve"> T-11013/115/25/ARN/AGM/3   Dt. 21.01.2026</t>
    </r>
  </si>
  <si>
    <t>Open Graded Premix Surfacing</t>
  </si>
  <si>
    <t>MONTHLY PROGRESS REPORT FOR THE MONTH OF MARCH, 2026 UNDER SASCI - II</t>
  </si>
  <si>
    <t>MONTHLY PROGRESS REPORT FOR THE MONTH OF</t>
  </si>
  <si>
    <t>MARCH</t>
  </si>
  <si>
    <r>
      <t xml:space="preserve">Name of Work : </t>
    </r>
    <r>
      <rPr>
        <sz val="9"/>
        <color theme="1"/>
        <rFont val="Times New Roman"/>
        <family val="1"/>
      </rPr>
      <t>Widening and Pavement of roads from Federation Enclave, Ainawn to Luangmual Thlanmual via Gan Sabra Luangmual under
                             SASCI 2025-2026 Part-I</t>
    </r>
  </si>
  <si>
    <r>
      <t xml:space="preserve">Name of Contractor : </t>
    </r>
    <r>
      <rPr>
        <sz val="9"/>
        <color theme="1"/>
        <rFont val="Times New Roman"/>
        <family val="1"/>
      </rPr>
      <t>LL Consultancy, Chhinga Veng</t>
    </r>
  </si>
  <si>
    <r>
      <t xml:space="preserve">Agreement Amount : </t>
    </r>
    <r>
      <rPr>
        <sz val="9"/>
        <color theme="1"/>
        <rFont val="Times New Roman"/>
        <family val="1"/>
      </rPr>
      <t>₹ 2,57,53,982.11</t>
    </r>
  </si>
  <si>
    <r>
      <t xml:space="preserve">Date of Start of Work : </t>
    </r>
    <r>
      <rPr>
        <sz val="9"/>
        <color theme="1"/>
        <rFont val="Times New Roman"/>
        <family val="1"/>
      </rPr>
      <t>25.02.2026</t>
    </r>
  </si>
  <si>
    <r>
      <t>Agreement No.:</t>
    </r>
    <r>
      <rPr>
        <sz val="9"/>
        <color theme="1"/>
        <rFont val="Times New Roman"/>
        <family val="1"/>
      </rPr>
      <t xml:space="preserve"> AGM-18/SBD/CE-HW/2025-2026   Dt. 10.02.2026</t>
    </r>
  </si>
  <si>
    <r>
      <t xml:space="preserve">Stipulated Date of Completion : </t>
    </r>
    <r>
      <rPr>
        <sz val="9"/>
        <color theme="1"/>
        <rFont val="Times New Roman"/>
        <family val="1"/>
      </rPr>
      <t>25.02.2027</t>
    </r>
  </si>
  <si>
    <r>
      <t xml:space="preserve">Name of Division :   </t>
    </r>
    <r>
      <rPr>
        <sz val="9"/>
        <color theme="1"/>
        <rFont val="Times New Roman"/>
        <family val="1"/>
      </rPr>
      <t>Aizawl Road North Sub-Division-III</t>
    </r>
  </si>
  <si>
    <r>
      <t xml:space="preserve">Source of funding:   </t>
    </r>
    <r>
      <rPr>
        <sz val="9"/>
        <color theme="1"/>
        <rFont val="Times New Roman"/>
        <family val="1"/>
      </rPr>
      <t>SASCI-I</t>
    </r>
  </si>
  <si>
    <t>Extension of Hume Pipe Culvert</t>
  </si>
  <si>
    <t>V-shaped Side Drain</t>
  </si>
  <si>
    <t>Overall Physical Achievement : 42.18%</t>
  </si>
  <si>
    <t>Overall Physical Achievement : 46.33%</t>
  </si>
  <si>
    <t>Overall Physical Achievement : 14.00%</t>
  </si>
  <si>
    <t>Rs. 347.15 lakhs bill forwarded to Executive Engineer, Aizawl Road South Division for payment being the Nodal Officer for payment</t>
  </si>
  <si>
    <t>EI &amp; ISC</t>
  </si>
  <si>
    <t xml:space="preserve"> Improvement of Tuipuibari to W.Kawnpui Road, (0.00 - 9.00 Kmp) under EI &amp; ISC Scheme</t>
  </si>
  <si>
    <t>20.03.2020</t>
  </si>
  <si>
    <t>20.03.2022</t>
  </si>
  <si>
    <t>PROGRESS REPORT OF STRENGTHENING AND IMPROVEMENT OF STATE ROAD FOR THE MONTH OF MARCH 2026 (3054 )</t>
  </si>
  <si>
    <t>PROGRESS REPORT OF ANNUAL MAINTENANCE ACTION PLAN 2025-2026 FOR THE MONTH OF MARCH 2026 (3054)</t>
  </si>
  <si>
    <t>Pothole filling &amp; Resurfacing of PWD Complex Internal Roads at Mamit</t>
  </si>
  <si>
    <t xml:space="preserve">Flexible Pavement of Footpath - Ring Road at Mamit </t>
  </si>
  <si>
    <t>PCC V-shape Side Drain</t>
  </si>
  <si>
    <t>176.00m</t>
  </si>
  <si>
    <t>Resurfacing of Approach Road to PHC Complex at W.Phaileng</t>
  </si>
  <si>
    <t>Resurfacing of Road from H/S Veng to charkawn via Bazar at Mamit</t>
  </si>
  <si>
    <t>Pothole filling &amp; Resurfacing of DC Complex Internal Roads at Mamit</t>
  </si>
  <si>
    <t>Pothole filling &amp; Resurfacing of Approach Road to RD Complex at W.Phaileng</t>
  </si>
  <si>
    <t>Resurfacing of Approach Road to Agriculture Complex at W.Phaileng</t>
  </si>
  <si>
    <t>Resurfacing of Approach Road to P &amp; E Office Complex at Mamit</t>
  </si>
  <si>
    <t>Resurfacing of Approach Road to SP Qtrs Complex at Mamit</t>
  </si>
  <si>
    <t>Pothole Filling &amp; Resurfacing from CMO Qtrs to Ngarpet Road at Mamit</t>
  </si>
  <si>
    <t>Pothole Filling &amp; Resurfacing of Approach Road  and Internal Roads PHED Complex at Mamit</t>
  </si>
  <si>
    <t>Restoration of raincut and petty landslips on Tuipuibari to W.Kawnpui Road(9.00 - 18.00 km)</t>
  </si>
  <si>
    <t>Pothole Fiiiling &amp; Resurfacing of Approach Road to Belleikawn Road at W.Phaileng</t>
  </si>
  <si>
    <t>PROGRESS REPORT OF ROAD SAFETY MEASURES UNDER MAMIT FOR THE MONTH OF MARCH 2026 (3054)</t>
  </si>
  <si>
    <t>Road safety measures for Mamit Town</t>
  </si>
  <si>
    <t>18.03.2026</t>
  </si>
  <si>
    <t>PROGRESS REPORT OF STRENGTHENING AND IMPROVEMENT OF STATE ROAD FOR THE MONTH OF MARCH 2026 ( 5054 )</t>
  </si>
  <si>
    <t>Profile Correction of Road from PWD Office - DC Office at Mamit</t>
  </si>
  <si>
    <t>Construction of Retaing Wall on Tourist Lodge-PHC at W.Phaileng</t>
  </si>
  <si>
    <t>Construction of PCC Pavement on Approach Road to Helipad at W.Phaileng (Balance Portion)</t>
  </si>
  <si>
    <t xml:space="preserve">MONTHLY PROGRESS REPORT FOR THE MONTH OF MARCH 2026 - PROJECT IMPLEMENTATION UNIT, PWD </t>
  </si>
  <si>
    <t>500 Cr</t>
  </si>
  <si>
    <t>Mobilization Advance (Rs): 22,59,26,457.00
Recovered: 12,56,81,688.00
Balance : 10,02,44,769.00</t>
  </si>
  <si>
    <t>Total Expenditure  (Exclusive of Mobilisation Advance) Crore</t>
  </si>
  <si>
    <t>=</t>
  </si>
  <si>
    <t>FOR THE MONTH OF MARCH 2026</t>
  </si>
  <si>
    <t>e-tendering</t>
  </si>
  <si>
    <t>Repair of Maintenance of the work Aizawl-Reiek-W. Lungdar Under 5054 (Untied Fund) under Aizawl Road South Division during 2025-2026 Additional</t>
  </si>
  <si>
    <t>28.5.2026</t>
  </si>
  <si>
    <t>XII</t>
  </si>
  <si>
    <t>Upgradation &amp; Augmentation of Hridaikawn to Pharbawkkawn Road, Aizawl District under SASCI 2025-26 Part-I</t>
  </si>
  <si>
    <t>Earthwork for widening (including unline side drain)</t>
  </si>
  <si>
    <t>Construction of rigid pavement on Hridaikawn to Pharbawkkawn (Aizawl Western bypass)</t>
  </si>
  <si>
    <t>Bituminous Concrete on Hridaikawn to Pharbawkkawn (0+000 km to 0+680 km - repair of existing flexible pavement</t>
  </si>
  <si>
    <t>XIII</t>
  </si>
  <si>
    <t>New Alignment of Road (Masihi Sangati Church to Mission Vengthlang Cemetery Road), Aizawl</t>
  </si>
  <si>
    <t>Construction of Retaining Wall</t>
  </si>
  <si>
    <t>Annual Plan 5054 R&amp;B Untied Fund under Aizawl Road South Division during 2025-2026</t>
  </si>
  <si>
    <t>Patch Repair and Seal Coat at various places</t>
  </si>
  <si>
    <t>Resurfacing at various places</t>
  </si>
  <si>
    <t>Construction of Rigid Pavement on Pharbawk to Mauhak internal road via Haimual Tlangnuam West</t>
  </si>
  <si>
    <t>Construction of Turning Point at Maubawk Tamdo veng</t>
  </si>
  <si>
    <t>MONTHLY PROSGESS REPORT OF WORKS FOR THE MONTH OF MARCH, 2026</t>
  </si>
  <si>
    <t>Work physically completed</t>
  </si>
  <si>
    <t>Upgradation of Zotlang to Tlangsam Road in Champhai District</t>
  </si>
  <si>
    <t>9.2.2026</t>
  </si>
  <si>
    <t>9.2.2027</t>
  </si>
  <si>
    <t>Construction of last mile connectivity road Selam to Kawlbem, Lungphunlian to Khuangphah</t>
  </si>
  <si>
    <t>5054 (UNTIED FUND)</t>
  </si>
  <si>
    <t>Improvement &amp; Strengthening of Champhai Town Road (SH: 1. Improvement &amp; Strengthening of District Hospital to DC Office at Keifangtlang, Champhai)</t>
  </si>
  <si>
    <t>23.3.2026</t>
  </si>
  <si>
    <t>23.6.2026</t>
  </si>
  <si>
    <t>Work order issued and being started</t>
  </si>
  <si>
    <t>Improvement &amp; Strengthening of Champhai Town Road (SH: 2. Improvement &amp; Strengthening of Bethel kawn to DFO Office (Eastern), Champhai)</t>
  </si>
  <si>
    <t>23.3.2027</t>
  </si>
  <si>
    <t>Improvement &amp; Strengthening of Champhai Town Road (SH: 3. Reconstruction of Khuangleng - Vanzau - Bungzung Road (Severely Damaged Portion)</t>
  </si>
  <si>
    <t>18.3.2026</t>
  </si>
  <si>
    <t>18.8.2026</t>
  </si>
  <si>
    <t>Improvement &amp; Strengthening of Champhai Town Road (SH: 4. Awmpui Bazar to Vety Road via LM MS(Awmpui Bazar Vety Road) ph - III)</t>
  </si>
  <si>
    <t>Construction of HP Culvert, Breast wall, extension of apron and restoration of damaged pavement at Sazep village on Leithum to Vangchhe road</t>
  </si>
  <si>
    <t>Repair of damaged pavement surface of Hnahlan to Tualcheng road 0.000 -13.780 Km</t>
  </si>
  <si>
    <t>MONTHLY PROGRESS REPORT FOR THE MONTH OF MARCH / 2026</t>
  </si>
  <si>
    <r>
      <t>NAME OF ROAD        : STRENGTHENING</t>
    </r>
    <r>
      <rPr>
        <b/>
        <sz val="9"/>
        <rFont val="Times New Roman"/>
        <family val="1"/>
      </rPr>
      <t xml:space="preserve"> OF CHAWNGTE TO BORAPANSURY ROAD</t>
    </r>
  </si>
  <si>
    <t>Name of Division         :  Tlabung Division</t>
  </si>
  <si>
    <t>Source of Funding : SASCI-2022-23</t>
  </si>
  <si>
    <t>Contractor                   : Lalroenga, Republic Veng, Aizawl</t>
  </si>
  <si>
    <t>Sanction Amount        : Rs 405.00 Lakh</t>
  </si>
  <si>
    <t>Approved Cost 
(in Lakh)</t>
  </si>
  <si>
    <t>Target Dt. Of Completion</t>
  </si>
  <si>
    <t>Pot-holes with WBM Materials</t>
  </si>
  <si>
    <t>22.July.2023</t>
  </si>
  <si>
    <t>22.July.2024</t>
  </si>
  <si>
    <t>Completed
Extension granted upto Dt.31.03.2026</t>
  </si>
  <si>
    <t>Item Rates</t>
  </si>
  <si>
    <t>WBM -Gr-II</t>
  </si>
  <si>
    <t>WBM -Gr-III</t>
  </si>
  <si>
    <t>Open-Graded Premix Surfacing</t>
  </si>
  <si>
    <t>R/Wall</t>
  </si>
  <si>
    <t>RCC Cross Drain</t>
  </si>
  <si>
    <t>Overall Physical achievement in %</t>
  </si>
  <si>
    <t>NAME OF ROAD          : Restoration of Damage Due to Cyclone Remal under Tlabung Division</t>
  </si>
  <si>
    <t>Name of Division           :  Tlabung Division</t>
  </si>
  <si>
    <t>Source of Funding : SASCI-2025-26</t>
  </si>
  <si>
    <t>Contractor                     : Laltlanmawia, Hmar Veng , Kolasib</t>
  </si>
  <si>
    <t>Sanction Amount         : Rs 830.00 Lakh</t>
  </si>
  <si>
    <t>PCC Pavement</t>
  </si>
  <si>
    <t>Ongoing works</t>
  </si>
  <si>
    <t xml:space="preserve">Plum Concrete Retaining wall </t>
  </si>
  <si>
    <t>RCC Hume Pipe Culvert</t>
  </si>
  <si>
    <t>MONTHLY PROGRESS REPORT FOR THE MONTH OF MARCH /2026</t>
  </si>
  <si>
    <t>NAME OF ROAD        : Improvement of Chawngte - Borapansury Road (0.000-30.00)KMP</t>
  </si>
  <si>
    <t>Name of Division          :  Tlabung Division</t>
  </si>
  <si>
    <t>Source of Funding         : NABARD</t>
  </si>
  <si>
    <t>Name of Contractor      :Malsawmsangzela, Dam Veng, Aizawl.</t>
  </si>
  <si>
    <t>Sanction Amount           : Rs. 4381.00 Lakh</t>
  </si>
  <si>
    <t xml:space="preserve">Sub-grade preparation </t>
  </si>
  <si>
    <t>Dt.15.march.2023</t>
  </si>
  <si>
    <t>Dt.15.march.2025</t>
  </si>
  <si>
    <t>Extension granted upto Dt.13.07.2026</t>
  </si>
  <si>
    <t>WBM</t>
  </si>
  <si>
    <t>ANT</t>
  </si>
  <si>
    <t>Grove Concrete</t>
  </si>
  <si>
    <t>Eathen shoulder</t>
  </si>
  <si>
    <t>PROTECTION  WORKS :</t>
  </si>
  <si>
    <t>HP culvert</t>
  </si>
  <si>
    <t>Unline Side Drain</t>
  </si>
  <si>
    <t>Lined  Side Drain</t>
  </si>
  <si>
    <t>Tick Shape Side Drain</t>
  </si>
  <si>
    <t>i) 5th Kilometre Stone</t>
  </si>
  <si>
    <t>ii) Ordinary Kilometre Stone</t>
  </si>
  <si>
    <t>NAME OF ROAD       : Const of Galvanised Steel Concrete Composit Bridge over Borapansury
                                       River on Chawngte to Borapansury road</t>
  </si>
  <si>
    <t>Source of Funding        : NABARD</t>
  </si>
  <si>
    <t>Name of Contractor     :Urban Infra Projects Private Limited.</t>
  </si>
  <si>
    <t>Agreement Amount    : Rs. 635.69Lakh</t>
  </si>
  <si>
    <t>I  FOUNDATION</t>
  </si>
  <si>
    <t>Date.31.May.2024</t>
  </si>
  <si>
    <t>Dt.31.may.2026</t>
  </si>
  <si>
    <t>Earthwork in excavation of foundation in Ordinary rock</t>
  </si>
  <si>
    <t>Earthwork in excavation of foundation in Hard rock</t>
  </si>
  <si>
    <t>Plain /reinforced cement concrete in open foundation</t>
  </si>
  <si>
    <t>Footing H.RCC Grade M15</t>
  </si>
  <si>
    <t>Supplying, fitting and placing un-coated HYSD bar reinforcement in foundation</t>
  </si>
  <si>
    <t>MT</t>
  </si>
  <si>
    <t>II SUB-STRUCTURE</t>
  </si>
  <si>
    <t>Plain /reinforced cement concrete in sub-structure</t>
  </si>
  <si>
    <t>Furnishing and placing reinforcement /prestressed cement concrete in super-structure</t>
  </si>
  <si>
    <t>Supplying, fitting and placing un-coated HYSD bar reinforcement in sub-structure</t>
  </si>
  <si>
    <t>Providing weep hole in brick masonry/plain/ reinforced concrete abutment, wing wall/ return wall with 100mm dia</t>
  </si>
  <si>
    <t>each</t>
  </si>
  <si>
    <t>Back filling behind abutment, wing wall and return wall</t>
  </si>
  <si>
    <t>Providing and laying of filter media with granular material/ stone crushed aggregates</t>
  </si>
  <si>
    <t>Supplying, fitting and fixing in position true to line and level POT cum PTFE bearing conforming</t>
  </si>
  <si>
    <t>III SUPER-STRUCTURE</t>
  </si>
  <si>
    <t>Supplying, fabricating and erecting the fabricated galvanised steel built-up</t>
  </si>
  <si>
    <t>Ton</t>
  </si>
  <si>
    <t>PCC M15 Grade leveling course below approach slab</t>
  </si>
  <si>
    <t>Reinforced Cement concrete approach slab including reinforcement  and formwork</t>
  </si>
  <si>
    <t>Mastic asphalt (Providing and laying 12mm thick mastic asphalt wearing course on top of deck slab excluding prome coat)</t>
  </si>
  <si>
    <t>Strip seal expension joint</t>
  </si>
  <si>
    <t>Supplying, fitting and placing un-coated HYSD bar reinforcement in super-structure</t>
  </si>
  <si>
    <t>ton</t>
  </si>
  <si>
    <t>Reinforced Cement concrete crash barrier</t>
  </si>
  <si>
    <t>Drain Spouts</t>
  </si>
  <si>
    <t>no</t>
  </si>
  <si>
    <t>IV-APPROACH ROAD</t>
  </si>
  <si>
    <t xml:space="preserve">Excavation in soil by mechanical means </t>
  </si>
  <si>
    <t>Embakement construction with material obtained from borrow pits</t>
  </si>
  <si>
    <t>PCC 1:3:6 in foundation</t>
  </si>
  <si>
    <t>Stone masonry work in cement mortar for substructure</t>
  </si>
  <si>
    <t>GSB (Plant Mix Method)</t>
  </si>
  <si>
    <t>Dry Lean cement concrete sub-base</t>
  </si>
  <si>
    <t>Cement concrete pavement</t>
  </si>
  <si>
    <t>V. ROAD SIGNAGES, MAKINGS etc.</t>
  </si>
  <si>
    <t>Reto-reflectorised Traffic signs</t>
  </si>
  <si>
    <t>60 cm equilateral triangle</t>
  </si>
  <si>
    <t>60 cm circular</t>
  </si>
  <si>
    <t>60 cm x 4 cm rectangular</t>
  </si>
  <si>
    <t>Road marking with hot applied thermoplastic compound with reflectorising glass beads on bituminous surface</t>
  </si>
  <si>
    <t>Type-A, "W" : Metal beam crash barrier</t>
  </si>
  <si>
    <t>VI RIVER BANK PROTECTION</t>
  </si>
  <si>
    <t>Boulder apron laid in wire crates</t>
  </si>
  <si>
    <t>Gabian structure for erosion control, river training works and protection works</t>
  </si>
  <si>
    <r>
      <rPr>
        <b/>
        <u/>
        <sz val="12"/>
        <color indexed="8"/>
        <rFont val="Times New Roman"/>
        <family val="1"/>
      </rPr>
      <t>Name Of Division</t>
    </r>
    <r>
      <rPr>
        <sz val="12"/>
        <color indexed="8"/>
        <rFont val="Times New Roman"/>
        <family val="1"/>
      </rPr>
      <t xml:space="preserve">   :   PWD, Electrical Division, Aizawl</t>
    </r>
  </si>
  <si>
    <r>
      <rPr>
        <b/>
        <u/>
        <sz val="12"/>
        <color indexed="8"/>
        <rFont val="Times New Roman"/>
        <family val="1"/>
      </rPr>
      <t>Head of Account</t>
    </r>
    <r>
      <rPr>
        <sz val="12"/>
        <color indexed="8"/>
        <rFont val="Times New Roman"/>
        <family val="1"/>
      </rPr>
      <t xml:space="preserve">    :   Major &amp; Minor Works and Deposit works 8443-108, D-III</t>
    </r>
  </si>
  <si>
    <t>Completed and ready for handover to Aviation</t>
  </si>
  <si>
    <t>Completed except toilets (Lad &amp; Gents) electrical room and drinking water point as modification of room is to be done</t>
  </si>
  <si>
    <t xml:space="preserve">Completed </t>
  </si>
  <si>
    <t>Completed and ready for final testing and commissioning once upgradation of power house Lengpui Airport is ready</t>
  </si>
  <si>
    <t>Completed and ready for handover to Aviation except 15 nos. smoke detector to installed at Hallway near toilets (Lad &amp; Gents) at Southern side due to ceiling work pending</t>
  </si>
  <si>
    <t>Completed and ready for handover to Aviation except 6 nos. Dome camera at Hallway near toilets (Lad &amp; Gents) due to ceiling work pending</t>
  </si>
  <si>
    <t>Completed and final checking for handover to Aviation</t>
  </si>
  <si>
    <t>Work order given, material being despatch</t>
  </si>
  <si>
    <t>Completed and final checking being done for handover to Aviation</t>
  </si>
  <si>
    <t>Technical Sanction accorded, requirement submitted</t>
  </si>
  <si>
    <t>Completed and ready for handover after room allotment done</t>
  </si>
  <si>
    <t>Production stage under progress and to be completed by July 2026</t>
  </si>
  <si>
    <t>To be completed by July 2026</t>
  </si>
  <si>
    <t>SITC of Electrical Installation for Multi V-VRF Air Conditioning System (361.6 TR) for Arrival Hall (Northern &amp; Southern Side) at Lengpui Airport Terminal Building Ground Floor.</t>
  </si>
  <si>
    <t>SITC of Runway centre line lights (Northern Side) at Lengpui Airport, Mizoram</t>
  </si>
  <si>
    <t>23.03.2026</t>
  </si>
  <si>
    <t>21.04.2026</t>
  </si>
  <si>
    <t>Ongoing work and to be completed by April 2026</t>
  </si>
  <si>
    <t>SITC of Runway centre line lights (Southern Side), shifting of Taxiway Edge lights &amp; raising of runway edge lights at Lengpui Airport, Mizoram</t>
  </si>
  <si>
    <t>I/E to SDO (Civil) Type-IV Qtrs. at Kawnpui under SASCI 2024-2025 Part V</t>
  </si>
  <si>
    <t>27.03.2026</t>
  </si>
  <si>
    <t>10.05.2026</t>
  </si>
  <si>
    <t>Work order given, work to be started soon</t>
  </si>
  <si>
    <t>MONTHLY PROGRESS REPORT UNDER EXECUTIVE ENGINEER, PROJECT DIVISION- I, PWD FOR MARCH 2026</t>
  </si>
  <si>
    <t>C/o Central Medical Warehouse at ZMC, Approach Road (SH: Approach Road)</t>
  </si>
  <si>
    <r>
      <t xml:space="preserve">Construction of Quarters, Barrack &amp; Vertical Extension of </t>
    </r>
    <r>
      <rPr>
        <b/>
        <sz val="10"/>
        <rFont val="Arial"/>
        <family val="2"/>
      </rPr>
      <t xml:space="preserve">DRC Office, Silchar </t>
    </r>
    <r>
      <rPr>
        <sz val="10"/>
        <rFont val="Arial"/>
        <family val="2"/>
      </rPr>
      <t xml:space="preserve">&amp; Sewer line at </t>
    </r>
    <r>
      <rPr>
        <b/>
        <sz val="10"/>
        <rFont val="Arial"/>
        <family val="2"/>
      </rPr>
      <t>Mizoram House, Guwahati</t>
    </r>
  </si>
  <si>
    <r>
      <t xml:space="preserve">Construction of </t>
    </r>
    <r>
      <rPr>
        <b/>
        <sz val="11"/>
        <rFont val="Arial"/>
        <family val="2"/>
      </rPr>
      <t>AMC Building</t>
    </r>
    <r>
      <rPr>
        <sz val="11"/>
        <rFont val="Arial"/>
        <family val="2"/>
      </rPr>
      <t xml:space="preserve"> at Aizawl, Mizoram</t>
    </r>
  </si>
  <si>
    <t>a. Vertical extension of male ward</t>
  </si>
  <si>
    <t>b. Superintendent Quarters</t>
  </si>
  <si>
    <t>c. Vertical extension of Convict Women in Women Jail</t>
  </si>
  <si>
    <t>d. Toilet at UTP Ward Duty Post (Women Prison)</t>
  </si>
  <si>
    <t>e.Male Kitchen &amp; Dining Hall</t>
  </si>
  <si>
    <r>
      <t xml:space="preserve">Construction of </t>
    </r>
    <r>
      <rPr>
        <b/>
        <sz val="11"/>
        <rFont val="Arial"/>
        <family val="2"/>
      </rPr>
      <t xml:space="preserve">Bru Student  Hostel </t>
    </r>
    <r>
      <rPr>
        <sz val="11"/>
        <rFont val="Arial"/>
        <family val="2"/>
      </rPr>
      <t>at Tahnril</t>
    </r>
  </si>
  <si>
    <t xml:space="preserve">  FOR THE MONTH OF MARCH, 2026</t>
  </si>
  <si>
    <t>MONTHLY PROGRESS REPORT OF NH-150  FOR THE MONTH OF  MARCH  2026</t>
  </si>
  <si>
    <t>Construction of 2 laning with paved shoulder flexible Pavement from Km 42.80 to Km 60.30 of NH- 150 road during 2016-17 within Mizoram State under NH(O) Scheme.</t>
  </si>
  <si>
    <t>29.11.2017</t>
  </si>
  <si>
    <t>22.05.2021</t>
  </si>
  <si>
    <t>Work under Defect Liability period</t>
  </si>
  <si>
    <t>Reconstruction of single lane pavement from Km 130.00 to Km 140.00 on NH-150 in the State of Mizoram on EPC Mode                                          (Job No. 150/MZ/2019-20/119)</t>
  </si>
  <si>
    <t>23.11.2020</t>
  </si>
  <si>
    <t>26.05.2023</t>
  </si>
  <si>
    <t>MONTHLY PROGRESS REPORT OF MAJOR WORKS 2025-2026 UNDER PWD KHAWZAWL DIVISION FOR THE MONTH OF MARCH, 2026</t>
  </si>
  <si>
    <t xml:space="preserve">Resufacing of Khawzawl to Ngaizawl Road </t>
  </si>
  <si>
    <t>VT</t>
  </si>
  <si>
    <t>02.03.2026</t>
  </si>
  <si>
    <t>Construction of Pavement and side Drain on the Approach to Tomoto Collection Centre at Tualte.</t>
  </si>
  <si>
    <t>VR</t>
  </si>
  <si>
    <t>Resurfacing &amp; Repair of Ngopa-Mimbung Road.</t>
  </si>
  <si>
    <t>ODR</t>
  </si>
  <si>
    <t>Extension of Culvert Apron at 0.700km on AOC to Saiha Tlawngkawn Road</t>
  </si>
  <si>
    <t>5.12.2025</t>
  </si>
  <si>
    <t>Change of Work approval awaited</t>
  </si>
  <si>
    <t>05.02.2026</t>
  </si>
  <si>
    <t>13.03.2026</t>
  </si>
  <si>
    <t>16.02.2026</t>
  </si>
  <si>
    <t>24.02.2026</t>
  </si>
  <si>
    <t>PROGRESS REPORT OF NABARD WORKS FOR THE MONTH OF MARCH, 2026</t>
  </si>
  <si>
    <t>S</t>
  </si>
  <si>
    <t>Over all Physical Progress in Percentage=87%</t>
  </si>
  <si>
    <t>,</t>
  </si>
  <si>
    <t>Overall physical Progress in % = 75%</t>
  </si>
  <si>
    <t>Over all Physical Progress in Percentage =31%</t>
  </si>
  <si>
    <t>MONTHLY PROGRESS  REPORT FOR THE MONTH OF  MARCH 2026</t>
  </si>
  <si>
    <t>Unsatisfactory Work progress</t>
  </si>
  <si>
    <t>Completed on 19.01.2026</t>
  </si>
  <si>
    <t>MONTHLY PROGRESS REPORT FOR THE  MONTH OF MARCH, 2025</t>
  </si>
  <si>
    <t>Source of funding  : Maintenance Action Plan under 3054</t>
  </si>
  <si>
    <t>Length</t>
  </si>
  <si>
    <t>Cumulative Progress at the end of last Month</t>
  </si>
  <si>
    <t>Patch Repair &amp; Seal coating of Hospital Road (Venglai Hospital Area), Vairengte</t>
  </si>
  <si>
    <t>Depatmental</t>
  </si>
  <si>
    <t>Patch Repair &amp; Seal coating of Approach road to Govt. Vairengte High School, Venghlun, Vairengte</t>
  </si>
  <si>
    <t>Patch Repair &amp; Seal coating of Approach road to St.Henry School, Hall Veng, Vairengte</t>
  </si>
  <si>
    <t>Patch Repair &amp; Seal coating of Saihapui Road (Zalen Veng Venglai), Vairengte</t>
  </si>
  <si>
    <t>Romantic Road (Approach Road to High School and Higher Secondary School), Bairabi</t>
  </si>
  <si>
    <t>Resurfacing of Approach Road to PHC (NH 154 - PHC) (Part 1),Bairabi</t>
  </si>
  <si>
    <t>Resurfacing of Approach Road to Police Station, Bairabi</t>
  </si>
  <si>
    <t>Black topping of Approach Road to Anganwadi, Vengthar, Thingdawl.</t>
  </si>
  <si>
    <t>Resurfacing of Approach Road from Govt. High School to  Govt. High School Field, Thingdawl.</t>
  </si>
  <si>
    <t>Source of funding  : 5054 ( R&amp;B )</t>
  </si>
  <si>
    <t>HP Culvert at Ch.0.400 Km (MST Bus Station to Hgh School Field No.1) Zalen Veng, Venghlun</t>
  </si>
  <si>
    <t>Retaining Wall a at Ch.0.200 Kmp &amp; Ch.0.180 Kmp near Hmar Veng Presbyterian Church from PWD IB Vairengte.</t>
  </si>
  <si>
    <t>Retaining Wall a at Ch.0.250 Kmp (MST Bus Station to Hgh School Field No.1) Zalen Veng, Venghlun</t>
  </si>
  <si>
    <t>Retaining Wall a at Ch.0.800 Kmp from PWD IB near Aihnuna Residence, Vairengte.</t>
  </si>
  <si>
    <t>Sr. Executive Engineer,PWD.,
National Highway Division-III,
Thingdawl : Mizoram</t>
  </si>
  <si>
    <t>Name of Work : Strengthening &amp; Improvement of W.Phaileng to Marapara Road</t>
  </si>
  <si>
    <t>Name of Contractor:</t>
  </si>
  <si>
    <t>SLT Infracon Pvt. Ltd.</t>
  </si>
  <si>
    <t xml:space="preserve">                        (00.00 - 30.00 Kmp) Package-I</t>
  </si>
  <si>
    <t>: 15th March 2023</t>
  </si>
  <si>
    <t>Name of Scheme :</t>
  </si>
  <si>
    <t xml:space="preserve">Target date of completion </t>
  </si>
  <si>
    <t>: 15th March 2025</t>
  </si>
  <si>
    <t>Sanction Amount :</t>
  </si>
  <si>
    <t>EOT</t>
  </si>
  <si>
    <t>: 7th March 2026</t>
  </si>
  <si>
    <t>Agreement Amount :</t>
  </si>
  <si>
    <t>Rs. 1854.59 Lakhs</t>
  </si>
  <si>
    <t>Overall Achievement</t>
  </si>
  <si>
    <t>: 100.00 %</t>
  </si>
  <si>
    <t>Supplementary Agreement Amt :</t>
  </si>
  <si>
    <t>Rs. 453.88 Lakhs</t>
  </si>
  <si>
    <t>Mamit</t>
  </si>
  <si>
    <t>(Rupees in Lakhs)</t>
  </si>
  <si>
    <t>Items of Works</t>
  </si>
  <si>
    <t>Cost
(in lakh)</t>
  </si>
  <si>
    <t>Achievement upto previous year 2025-2026</t>
  </si>
  <si>
    <t>Achievement during the month</t>
  </si>
  <si>
    <t>Target for the next month</t>
  </si>
  <si>
    <t>Phy
(8+10)</t>
  </si>
  <si>
    <t>Fin
(9+11)</t>
  </si>
  <si>
    <t>Hill Side Drain Clearance</t>
  </si>
  <si>
    <t>Maintenance of earth Shoulder</t>
  </si>
  <si>
    <r>
      <t>m</t>
    </r>
    <r>
      <rPr>
        <vertAlign val="superscript"/>
        <sz val="11"/>
        <color theme="1"/>
        <rFont val="Calibri"/>
        <family val="2"/>
        <scheme val="minor"/>
      </rPr>
      <t>2</t>
    </r>
  </si>
  <si>
    <t>Scarifying Granular surface</t>
  </si>
  <si>
    <t>Clearing Grass &amp; removal of Rubbish etc., C) MDRs, SHs, NHs etc.</t>
  </si>
  <si>
    <t xml:space="preserve">WBM, Grading – I </t>
  </si>
  <si>
    <r>
      <t>m</t>
    </r>
    <r>
      <rPr>
        <vertAlign val="superscript"/>
        <sz val="11"/>
        <color theme="1"/>
        <rFont val="Calibri"/>
        <family val="2"/>
        <scheme val="minor"/>
      </rPr>
      <t>3</t>
    </r>
  </si>
  <si>
    <t>WBM, Grading – II</t>
  </si>
  <si>
    <t>Prime Coat, (iii) High Porosity</t>
  </si>
  <si>
    <t>Tack Coat, (iii) Granular Treated Primer</t>
  </si>
  <si>
    <t>Bituminous Macadam, (i) For Grading-I (40mm nominal size)</t>
  </si>
  <si>
    <t>Bituminous Concrete, Case-II using Modified Bitumen (ii) For Grading-II 910mm nominal size)</t>
  </si>
  <si>
    <t>Retaining wall</t>
  </si>
  <si>
    <t>Land Slide Clearance in soil</t>
  </si>
  <si>
    <t>Land Slide Clearance in Hard Rock requiring Blasting</t>
  </si>
  <si>
    <t>Coping Between Parapets (CM 1:3)</t>
  </si>
  <si>
    <t>Price Escalation</t>
  </si>
  <si>
    <t xml:space="preserve">                        (30.00 - 80.00 Kmp) Package-II</t>
  </si>
  <si>
    <t>Rs. 4778.80 Lakhs</t>
  </si>
  <si>
    <t>Rs. 458.77 Lakhs</t>
  </si>
  <si>
    <t>Due to Supplementary Agreement, quantity of WBM Gr-I&amp;II, Prime Coat, Land Slide Clearance in soil &amp; Number of retaining walls increases. Price Escalation, Contingency and QC expenditure is outside of agreement but within sanction amount.</t>
  </si>
  <si>
    <r>
      <t>m</t>
    </r>
    <r>
      <rPr>
        <vertAlign val="superscript"/>
        <sz val="10"/>
        <color theme="1"/>
        <rFont val="Calibri"/>
        <family val="2"/>
        <scheme val="minor"/>
      </rPr>
      <t>2</t>
    </r>
  </si>
  <si>
    <r>
      <t>m</t>
    </r>
    <r>
      <rPr>
        <vertAlign val="superscript"/>
        <sz val="10"/>
        <color theme="1"/>
        <rFont val="Calibri"/>
        <family val="2"/>
        <scheme val="minor"/>
      </rPr>
      <t>3</t>
    </r>
  </si>
  <si>
    <t>Surface Drain in Hard Rock</t>
  </si>
  <si>
    <t>Slab Culvert</t>
  </si>
  <si>
    <t>GSB (i)Grading-I</t>
  </si>
  <si>
    <t>Quality Control</t>
  </si>
  <si>
    <t>Short Term Maintenance Contract for NH-6 (150 to 180/000 Kmp)  i.e : 30 length for the year 2024-25 under National Highway Division- II, Aizawl in the state of Mizoram. (Job No.RW/GHT/NH-6/MZ/STMC/MZ/2024-25/3)</t>
  </si>
  <si>
    <t>Works Completed on 19.12.2025</t>
  </si>
  <si>
    <t>Works physically Completed on 28.2.2026</t>
  </si>
  <si>
    <t xml:space="preserve">    -    </t>
  </si>
  <si>
    <t>Source of Funding : SASCI-II (2023-2024)</t>
  </si>
  <si>
    <t>Name of Work Project</t>
  </si>
  <si>
    <t>Estimated Amount           (in Lakhs)</t>
  </si>
  <si>
    <t>Cumulative Progress  at the end of last month</t>
  </si>
  <si>
    <t>Physical (in %)</t>
  </si>
  <si>
    <t>Financial (in Lakhs)</t>
  </si>
  <si>
    <t>Physical                (in %)</t>
  </si>
  <si>
    <t>Financial                (in Lakhs)</t>
  </si>
  <si>
    <t>Improvement of Khawlek - Ratu Road (Length =6.00 Km)</t>
  </si>
  <si>
    <t>Name of Sub-Head</t>
  </si>
  <si>
    <t>PCC Flooring between Pu Lalhmuthara house to Govt. Primary School-I Approach road 380 m At Vanbawng</t>
  </si>
  <si>
    <t>Works Completed</t>
  </si>
  <si>
    <t>PCC Flooring between Govt. Middle School to Sub Centre 40 m At Daido</t>
  </si>
  <si>
    <t>PCC Flooring of khaw entered extend-na road 500 m At NE Tlangnuam</t>
  </si>
  <si>
    <t>Construction of approach road to CC puk (on-going works from SASCI Phase-I) 5 km At Luangpawn</t>
  </si>
  <si>
    <t>Construction of Link Road Between Sihfa to Tuivawl (Saitluk Link Road) 3 km At Sihfa</t>
  </si>
  <si>
    <t>Construction of Link road from Buhban to Ramtang Road (1 km laih tawh) - 4 km At Buhban</t>
  </si>
  <si>
    <t>Widening, Pavement &amp; Construction of culverts on 3rd Road from Sedaikawn to PWD Kawn, Saitual L= 2.220Kms</t>
  </si>
  <si>
    <t>Widening and reconstruction of culverts on 3rd Road from Sedaikawn to PWD Kawn, Saitual</t>
  </si>
  <si>
    <t>PCC Flooring of Emau Road to Mangluaia (L) House, Thingsulthliah-I (L=400m)</t>
  </si>
  <si>
    <t>PCC Flooring of Salem Veng to Aichalkawn road, Thingsulthliah-II (L=350m)</t>
  </si>
  <si>
    <t>Improvement of Roads and Infrastructures at District Headquarters: Saiha, lawngtlai, Lunglei, Hnahthial, Serchhip, Champhai, Khawzawl, Saitual, Kolasib, Mamit (Departmental)</t>
  </si>
  <si>
    <t>(A) IMPROVEMENT OF  SaitualTown Road</t>
  </si>
  <si>
    <t>Source of Funding : SASCI (2025-2026)</t>
  </si>
  <si>
    <t xml:space="preserve">RESTORATION OF DAMAGES DUE TO CYCLONE REMAL UNDER KHAWZAWL, SAITUAL &amp; SERCHHIP DIVISION </t>
  </si>
  <si>
    <t xml:space="preserve"> Re-Construction of Retaining Wall on E. Phaileng - Suangpuilawn Road - Ch.12.500 Kmp</t>
  </si>
  <si>
    <t xml:space="preserve"> Re-Construction of Retaining Wall on E. Phaileng - Suangpuilawn Road - Ch.15.100 Kmp</t>
  </si>
  <si>
    <t xml:space="preserve"> Re-Construction of Retaining Wall on E. Phaileng - Suangpuilawn Road - Ch.12.680 Kmp</t>
  </si>
  <si>
    <t xml:space="preserve"> Re-Construction of Retaining Wall on Rulchawm - Mualpheng Road - Ch.5.470 Kmp</t>
  </si>
  <si>
    <t>Works not started</t>
  </si>
  <si>
    <t>Re-Construction of Retaining Wall on Mualpheng - Maite Road - Ch.19.680 Kmp</t>
  </si>
  <si>
    <t>Construction of Retaining Wall (Formation Collapsed) on Khanpui to Tualbung Road - Ch.14.700 Kmp</t>
  </si>
  <si>
    <t>Construction of Retaining Wall (Formation Collapsed) on Khanpui to Tualbung Road - Ch.2.800 Kmp</t>
  </si>
  <si>
    <t xml:space="preserve">Construction of Retaining Wall (Formation Collapsed)  on N. Lungpher to Buhban Road at 3.500 kmp </t>
  </si>
  <si>
    <t>Re-Construction of Retaining Wall on E. Phaileng - Suangpuilawn Road - Ch.10.200 Kmp</t>
  </si>
  <si>
    <t>Re-Construction of Retaining Wall on Mualpheng - Maite Road - Ch.9.450 Kmp</t>
  </si>
  <si>
    <t>Re-Construction of Retaining Wall on Mualpheng - Maite Road - Ch.9.620 Kmp</t>
  </si>
  <si>
    <t>Re-Construction of Retaining Wall on Mualpheng - Maite Road - Ch.9.790 Kmp</t>
  </si>
  <si>
    <t>Re-Construction of Retaining Wall on Mualpheng - Maite Road - Ch.14.350 Kmp</t>
  </si>
  <si>
    <t>TOTAL</t>
  </si>
  <si>
    <t>Source of Funding : SASCI-II (2025-2026)</t>
  </si>
  <si>
    <t xml:space="preserve">RESTORATION OF DAMAGES DUE TO CYCLONE REMAL UNDER SAITUAL DIVISION PART-II </t>
  </si>
  <si>
    <t>Construction of Retaining Wall at Ch.0.800 Kmp on Phullen to Phuaibuang Road</t>
  </si>
  <si>
    <t>Repair of Damaged Slab Culvert at Ch.12.010 kmp on Phullen to Phuaibuang Road</t>
  </si>
  <si>
    <t>Construction of Retaining Wall at Ch.21.400 kmp on Phullen to Phuaibuang Road</t>
  </si>
  <si>
    <t>Construction of Retaining Wall at Ch.10.800 kmp on Phullen to Zawngin Road</t>
  </si>
  <si>
    <t>Restoration of Sinking  Pavement at Ch.26.200 kmp on Phullen to Phuaibuang Road</t>
  </si>
  <si>
    <t>Restoration of Collapse Pavement with Retaining Wall at Ch.11.350 kmp on E. Phaileng to Suangpuilawn Road</t>
  </si>
  <si>
    <t>Construction of Culvert Wing Wall at 6.000 kmp on Dilkhan to N. Lungpher Road</t>
  </si>
  <si>
    <t>Construction of Culvert Wing Wall at 7.510 kmp on Dilkhan to N. Lungpher Road</t>
  </si>
  <si>
    <t>Construction of Retaining Wall (Formation Collapsed)  at 2.900 kmp on N. Lungpher to Buhban Road</t>
  </si>
  <si>
    <t>Construction of Culvert Wing Wall at 5.400 kmp on Khanpui to Tualbung Road</t>
  </si>
  <si>
    <t>Re-construction of RCC Slab Culvert on Khanpui to Tualbung Road at Ch. 8.000 Kmp</t>
  </si>
  <si>
    <t>Re-construction of RCC Slab Culvert on Khanpui to Tualbung Road at Ch. 11.750 Kmp</t>
  </si>
  <si>
    <t>Re-construction of H/P Culvert on Saitual to Phullen Road at Ch.34.000 Kmp</t>
  </si>
  <si>
    <t>Construction of Culvert Wing Wall at 7.500 kmp on Dilkhan-N.Lungpher Road</t>
  </si>
  <si>
    <t>Construction of Retaining  Wall( Formation Collapsed) at 3.400 kmp on -N.Lungpher-Buhban Road</t>
  </si>
  <si>
    <t>Construction of Retaining  Wall( Formation Collapsed) at 3.600 kmp on -N.Lungpher-Buhban Road</t>
  </si>
  <si>
    <t>Re-Construction of H/P  Culvert  on Khanpui-Tualbung Road at 5.450 kmp</t>
  </si>
  <si>
    <t>Construction of Retaining Wall at Ch.5.410 Kmp on Rulchawm to Mualpheng Road</t>
  </si>
  <si>
    <t>Construction of Retaining Wall at Ch.0.630 Kmp on Mualpheng to Maite Road</t>
  </si>
  <si>
    <t>Re-Construction of Retaining Wall at Ch.11.610 Kmp on Mualpheng to Maite Road</t>
  </si>
  <si>
    <t>Construction of Retaining Wall at Ch.12.500 Kmp on Mualpheng to Maite Road</t>
  </si>
  <si>
    <t>Re-Construction of Retaining Wall at Ch.14.330 Kmp on Mualpheng to Maite Road</t>
  </si>
  <si>
    <t>Construction of Retaining Wall at Ch.14.370 Kmp on Mualpheng to Maite Road</t>
  </si>
  <si>
    <t>Construction of Retaining Wall at Ch.14.400 Kmp on Mualpheng to Maite Road</t>
  </si>
  <si>
    <t>Re-Construction of Retaining Wall at Ch.15.200 Kmp on Mualpheng to Maite Road</t>
  </si>
  <si>
    <t>Construction of RCC Slab Culvert at Ch.15.850 Kmp on Mualpheng to Maite Road</t>
  </si>
  <si>
    <t>Re-Construction of Retaining Wall at Ch.17.920 Kmp on Mualpheng to Maite Road</t>
  </si>
  <si>
    <t>Re-Construction of Retaining Wall at Ch.21.500 Kmp on Mualpheng to Maite Road</t>
  </si>
  <si>
    <t>Construction of Retaining Wall at Ch.1.185 Kmp on Approach Road to Helipad, Saitual</t>
  </si>
  <si>
    <t>Construction of Retaining Wall at Ch.1.200 Kmp on Approach Road to Helipad, Saitual</t>
  </si>
  <si>
    <t>Widening and Construction of Pavement including Patch Repair on Saitual-Sihfa Road</t>
  </si>
  <si>
    <t>Source of Funding : SASCI-V (2025-2026)</t>
  </si>
  <si>
    <t>EXTENSION OF SAITUAL TOWN VIA KHIANGPUIZAWL</t>
  </si>
  <si>
    <t>Formation Cutting (Widening)</t>
  </si>
  <si>
    <t>H/P Culvert Type-I at 0.260 Kmp</t>
  </si>
  <si>
    <t>H/P Culvert Type-I at 0.580 Kmp</t>
  </si>
  <si>
    <t>H/P Culvert Type-I at 0.880 Kmp</t>
  </si>
  <si>
    <t>H/P Culvert Type-I at 0.940 Kmp</t>
  </si>
  <si>
    <t>H/P Culvert Type-I at 1.215 Kmp</t>
  </si>
  <si>
    <t>H/P Culvert Type-I at 1.475 Kmp</t>
  </si>
  <si>
    <t>Slab Culvert Type-V at 1.730 Kmp</t>
  </si>
  <si>
    <t>Slab Culvert Type-III at 1.860 Kmp</t>
  </si>
  <si>
    <t>Slab Culvert Type-V at 2.060 Kmp</t>
  </si>
  <si>
    <t>Retaining Wall at 2.120 Kmp</t>
  </si>
  <si>
    <t>Masonry Side Drain (2450m)</t>
  </si>
  <si>
    <t xml:space="preserve">Pavement (WBM1 + WBM2 + BCM + Seal Coat) </t>
  </si>
  <si>
    <t>3% Contingency</t>
  </si>
  <si>
    <t>1% Quality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</si>
</sst>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4" formatCode="_(&quot;$&quot;* #,##0.00_);_(&quot;$&quot;* \(#,##0.00\);_(&quot;$&quot;* &quot;-&quot;??_);_(@_)"/>
    <numFmt numFmtId="43" formatCode="_(* #,##0.00_);_(* \(#,##0.00\);_(* &quot;-&quot;??_);_(@_)"/>
    <numFmt numFmtId="164" formatCode="_ &quot;₹&quot;\ * #,##0.00_ ;_ &quot;₹&quot;\ * \-#,##0.00_ ;_ &quot;₹&quot;\ * &quot;-&quot;??_ ;_ @_ "/>
    <numFmt numFmtId="165" formatCode="_ * #,##0.00_ ;_ * \-#,##0.00_ ;_ * &quot;-&quot;??_ ;_ @_ "/>
    <numFmt numFmtId="166" formatCode="0.000"/>
    <numFmt numFmtId="167" formatCode="[$-14009]d/m/yy;@"/>
    <numFmt numFmtId="168" formatCode="0.0%"/>
    <numFmt numFmtId="169" formatCode="0.0"/>
    <numFmt numFmtId="170" formatCode="&quot;₹&quot;\ #,##0.00"/>
    <numFmt numFmtId="171" formatCode="#,##0.000"/>
    <numFmt numFmtId="172" formatCode="0.00_ "/>
    <numFmt numFmtId="173" formatCode="_(&quot;₹&quot;\ * #,##0.00_);_(&quot;₹&quot;\ * \(#,##0.00\);_(&quot;₹&quot;\ * &quot;-&quot;??_);_(@_)"/>
    <numFmt numFmtId="174" formatCode="&quot;₹&quot;\ #,##0"/>
    <numFmt numFmtId="175" formatCode="[$-14009]dd/mm/yy;@"/>
    <numFmt numFmtId="176" formatCode="#,##0.00;[Red]#,##0.00"/>
    <numFmt numFmtId="177" formatCode="_ * #,##0.000_ ;_ * \-#,##0.000_ ;_ * &quot;-&quot;??_ ;_ @_ "/>
    <numFmt numFmtId="178" formatCode="0\ "/>
    <numFmt numFmtId="179" formatCode="0\ &quot;Nos&quot;"/>
    <numFmt numFmtId="180" formatCode="#,##0;\-#,##0;&quot;-&quot;"/>
    <numFmt numFmtId="181" formatCode="\$#,##0\ ;\(\$#,##0\)"/>
    <numFmt numFmtId="182" formatCode="mm/dd/yy"/>
    <numFmt numFmtId="183" formatCode="&quot;\&quot;#,##0;[Red]&quot;\&quot;&quot;\&quot;\-#,##0"/>
    <numFmt numFmtId="184" formatCode="&quot;\&quot;#,##0.00;[Red]&quot;\&quot;&quot;\&quot;&quot;\&quot;&quot;\&quot;&quot;\&quot;&quot;\&quot;\-#,##0.00"/>
    <numFmt numFmtId="185" formatCode="&quot;\&quot;#,##0.00;[Red]&quot;\&quot;\-#,##0.00"/>
    <numFmt numFmtId="186" formatCode="&quot;\&quot;#,##0;[Red]&quot;\&quot;\-#,##0"/>
    <numFmt numFmtId="187" formatCode="_-&quot;$&quot;* #,##0_-;\-&quot;$&quot;* #,##0_-;_-&quot;$&quot;* &quot;-&quot;_-;_-@_-"/>
    <numFmt numFmtId="188" formatCode="0.000%"/>
    <numFmt numFmtId="189" formatCode="0.0000"/>
    <numFmt numFmtId="190" formatCode="0.0000_ "/>
    <numFmt numFmtId="191" formatCode="0.000_ "/>
    <numFmt numFmtId="192" formatCode="0.0000%"/>
    <numFmt numFmtId="193" formatCode="&quot;₹&quot;\ #,##0.00;[Red]&quot;₹&quot;\ #,##0.00"/>
    <numFmt numFmtId="194" formatCode="_ [$₹-4009]\ * #,##0.00_ ;_ [$₹-4009]\ * \-#,##0.00_ ;_ [$₹-4009]\ * &quot;-&quot;??_ ;_ @_ "/>
    <numFmt numFmtId="195" formatCode="&quot;$&quot;#,##0.00"/>
    <numFmt numFmtId="196" formatCode="[$₹-439]#,##0.00"/>
    <numFmt numFmtId="197" formatCode="#,##0.00_ ;\-#,##0.00\ "/>
  </numFmts>
  <fonts count="21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4"/>
      <name val="Times New Roman"/>
      <family val="1"/>
    </font>
    <font>
      <b/>
      <sz val="14"/>
      <color theme="1"/>
      <name val="Times New Roman"/>
      <family val="1"/>
    </font>
    <font>
      <i/>
      <sz val="10"/>
      <color theme="1"/>
      <name val="Times New Roman"/>
      <family val="1"/>
    </font>
    <font>
      <b/>
      <sz val="14"/>
      <name val="Calibri Light"/>
      <family val="1"/>
      <scheme val="major"/>
    </font>
    <font>
      <sz val="10"/>
      <color theme="1"/>
      <name val="Calibri Light"/>
      <family val="1"/>
      <scheme val="major"/>
    </font>
    <font>
      <b/>
      <sz val="10"/>
      <name val="Calibri Light"/>
      <family val="1"/>
      <scheme val="major"/>
    </font>
    <font>
      <b/>
      <sz val="10"/>
      <color theme="1"/>
      <name val="Calibri Light"/>
      <family val="1"/>
      <scheme val="major"/>
    </font>
    <font>
      <b/>
      <sz val="12"/>
      <color theme="1"/>
      <name val="Calibri Light"/>
      <family val="1"/>
      <scheme val="major"/>
    </font>
    <font>
      <sz val="10"/>
      <name val="Calibri Light"/>
      <family val="1"/>
      <scheme val="major"/>
    </font>
    <font>
      <b/>
      <sz val="11"/>
      <color theme="1"/>
      <name val="Calibri Light"/>
      <family val="1"/>
      <scheme val="major"/>
    </font>
    <font>
      <sz val="11"/>
      <color theme="1"/>
      <name val="Calibri Light"/>
      <family val="1"/>
      <scheme val="major"/>
    </font>
    <font>
      <b/>
      <sz val="11"/>
      <name val="Calibri Light"/>
      <family val="1"/>
      <scheme val="major"/>
    </font>
    <font>
      <sz val="11"/>
      <name val="Calibri Light"/>
      <family val="1"/>
      <scheme val="major"/>
    </font>
    <font>
      <i/>
      <sz val="11"/>
      <name val="Calibri Light"/>
      <family val="1"/>
      <scheme val="major"/>
    </font>
    <font>
      <b/>
      <i/>
      <sz val="11"/>
      <name val="Calibri Light"/>
      <family val="1"/>
      <scheme val="major"/>
    </font>
    <font>
      <sz val="12"/>
      <color theme="1"/>
      <name val="Calibri Light"/>
      <family val="1"/>
      <scheme val="major"/>
    </font>
    <font>
      <b/>
      <sz val="14"/>
      <color theme="1"/>
      <name val="Calibri Light"/>
      <family val="1"/>
      <scheme val="major"/>
    </font>
    <font>
      <b/>
      <sz val="11"/>
      <name val="Cambria"/>
      <family val="1"/>
    </font>
    <font>
      <sz val="12"/>
      <name val="Cambria"/>
      <family val="1"/>
    </font>
    <font>
      <i/>
      <sz val="12"/>
      <name val="Cambria"/>
      <family val="1"/>
    </font>
    <font>
      <i/>
      <sz val="11"/>
      <name val="Cambria"/>
      <family val="1"/>
    </font>
    <font>
      <sz val="12"/>
      <color theme="1"/>
      <name val="Cambria"/>
      <family val="1"/>
    </font>
    <font>
      <sz val="11"/>
      <color theme="1"/>
      <name val="Arial"/>
      <family val="2"/>
    </font>
    <font>
      <b/>
      <sz val="9"/>
      <color theme="1"/>
      <name val="Calibri"/>
      <family val="2"/>
      <scheme val="minor"/>
    </font>
    <font>
      <b/>
      <sz val="11"/>
      <color theme="1"/>
      <name val="Times New Roman"/>
      <family val="1"/>
    </font>
    <font>
      <sz val="9"/>
      <color theme="1"/>
      <name val="Times New Roman"/>
      <family val="1"/>
    </font>
    <font>
      <sz val="10"/>
      <name val="Cambria"/>
      <family val="1"/>
    </font>
    <font>
      <b/>
      <sz val="10"/>
      <color theme="1"/>
      <name val="Cambria"/>
      <family val="1"/>
    </font>
    <font>
      <b/>
      <sz val="10"/>
      <name val="Cambria"/>
      <family val="1"/>
    </font>
    <font>
      <b/>
      <i/>
      <sz val="11"/>
      <color theme="1"/>
      <name val="Times New Roman"/>
      <family val="1"/>
    </font>
    <font>
      <b/>
      <i/>
      <sz val="10"/>
      <color theme="1"/>
      <name val="Times New Roman"/>
      <family val="1"/>
    </font>
    <font>
      <vertAlign val="superscript"/>
      <sz val="12"/>
      <color theme="1"/>
      <name val="Times New Roman"/>
      <family val="1"/>
    </font>
    <font>
      <sz val="11"/>
      <name val="Times New Roman"/>
      <family val="1"/>
    </font>
    <font>
      <sz val="8"/>
      <color theme="1"/>
      <name val="Calibri"/>
      <family val="2"/>
      <scheme val="minor"/>
    </font>
    <font>
      <b/>
      <u/>
      <sz val="11"/>
      <color theme="1"/>
      <name val="Calibri"/>
      <family val="2"/>
      <scheme val="minor"/>
    </font>
    <font>
      <sz val="9"/>
      <name val="Arial"/>
      <family val="2"/>
    </font>
    <font>
      <sz val="8"/>
      <name val="Arial"/>
      <family val="2"/>
    </font>
    <font>
      <b/>
      <sz val="11"/>
      <color indexed="8"/>
      <name val="Times New Roman"/>
      <family val="1"/>
    </font>
    <font>
      <b/>
      <sz val="10"/>
      <color indexed="8"/>
      <name val="Times New Roman"/>
      <family val="1"/>
    </font>
    <font>
      <sz val="12"/>
      <name val="Times New Roman"/>
      <family val="1"/>
    </font>
    <font>
      <b/>
      <sz val="11"/>
      <name val="Times New Roman"/>
      <family val="1"/>
    </font>
    <font>
      <b/>
      <sz val="9"/>
      <color theme="1"/>
      <name val="Times New Roman"/>
      <family val="1"/>
    </font>
    <font>
      <i/>
      <sz val="12"/>
      <color theme="1"/>
      <name val="Calibri Light"/>
      <family val="1"/>
      <scheme val="major"/>
    </font>
    <font>
      <i/>
      <sz val="11"/>
      <color theme="1"/>
      <name val="Times New Roman"/>
      <family val="1"/>
    </font>
    <font>
      <sz val="10"/>
      <color indexed="8"/>
      <name val="Arial"/>
      <family val="2"/>
    </font>
    <font>
      <b/>
      <sz val="12"/>
      <color indexed="8"/>
      <name val="Calibri"/>
      <family val="2"/>
    </font>
    <font>
      <sz val="10"/>
      <color indexed="8"/>
      <name val="Calibri"/>
      <family val="2"/>
      <scheme val="minor"/>
    </font>
    <font>
      <b/>
      <i/>
      <sz val="10"/>
      <color indexed="8"/>
      <name val="Calibri"/>
      <family val="2"/>
      <scheme val="minor"/>
    </font>
    <font>
      <b/>
      <sz val="10"/>
      <color indexed="8"/>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9"/>
      <name val="Calibri"/>
      <family val="2"/>
      <scheme val="minor"/>
    </font>
    <font>
      <sz val="9"/>
      <color theme="1"/>
      <name val="Calibri"/>
      <family val="2"/>
      <scheme val="minor"/>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sz val="11"/>
      <color theme="1"/>
      <name val="Cambria"/>
      <family val="1"/>
    </font>
    <font>
      <b/>
      <sz val="12"/>
      <color theme="1"/>
      <name val="Cambria"/>
      <family val="1"/>
    </font>
    <font>
      <b/>
      <sz val="11"/>
      <color theme="1"/>
      <name val="Cambria"/>
      <family val="1"/>
    </font>
    <font>
      <sz val="10"/>
      <color rgb="FF000000"/>
      <name val="Arial"/>
      <family val="2"/>
    </font>
    <font>
      <b/>
      <sz val="14"/>
      <color theme="1"/>
      <name val="Cambria"/>
      <family val="1"/>
    </font>
    <font>
      <b/>
      <i/>
      <sz val="12"/>
      <color theme="1"/>
      <name val="Cambria"/>
      <family val="1"/>
    </font>
    <font>
      <sz val="8"/>
      <color theme="1"/>
      <name val="Times New Roman"/>
      <family val="1"/>
    </font>
    <font>
      <sz val="12"/>
      <color rgb="FFFF0000"/>
      <name val="Cambria"/>
      <family val="1"/>
    </font>
    <font>
      <sz val="12"/>
      <color theme="1"/>
      <name val="Times New Roman"/>
      <family val="2"/>
    </font>
    <font>
      <sz val="11"/>
      <color theme="1"/>
      <name val="Times New Roman"/>
      <family val="2"/>
    </font>
    <font>
      <b/>
      <sz val="15"/>
      <color theme="1"/>
      <name val="Times New Roman"/>
      <family val="1"/>
    </font>
    <font>
      <b/>
      <u/>
      <sz val="15"/>
      <color theme="1"/>
      <name val="Times New Roman"/>
      <family val="1"/>
    </font>
    <font>
      <sz val="11"/>
      <color rgb="FFC00000"/>
      <name val="Times New Roman"/>
      <family val="1"/>
    </font>
    <font>
      <b/>
      <u/>
      <sz val="14"/>
      <color theme="1"/>
      <name val="Times New Roman"/>
      <family val="1"/>
    </font>
    <font>
      <sz val="11"/>
      <color theme="1"/>
      <name val="Calibri"/>
      <family val="2"/>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b/>
      <sz val="11"/>
      <name val="Arial Narrow"/>
      <family val="2"/>
    </font>
    <font>
      <sz val="11"/>
      <name val="Arial Narrow"/>
      <family val="2"/>
    </font>
    <font>
      <sz val="11"/>
      <color indexed="8"/>
      <name val="Times New Roman"/>
      <family val="1"/>
    </font>
    <font>
      <b/>
      <u/>
      <sz val="11"/>
      <color indexed="8"/>
      <name val="Times New Roman"/>
      <family val="1"/>
    </font>
    <font>
      <b/>
      <i/>
      <sz val="11"/>
      <color indexed="8"/>
      <name val="Times New Roman"/>
      <family val="1"/>
    </font>
    <font>
      <b/>
      <sz val="10"/>
      <name val="Arial"/>
      <family val="2"/>
    </font>
    <font>
      <i/>
      <sz val="10"/>
      <name val="Arial"/>
      <family val="2"/>
    </font>
    <font>
      <b/>
      <sz val="11"/>
      <name val="Arial"/>
      <family val="2"/>
    </font>
    <font>
      <sz val="11"/>
      <name val="Arial"/>
      <family val="2"/>
    </font>
    <font>
      <b/>
      <sz val="10"/>
      <color theme="1"/>
      <name val="Arial"/>
      <family val="2"/>
    </font>
    <font>
      <sz val="11"/>
      <color theme="1"/>
      <name val="Calibri"/>
      <charset val="134"/>
      <scheme val="minor"/>
    </font>
    <font>
      <sz val="11"/>
      <color rgb="FF000000"/>
      <name val="Times New Roman"/>
      <family val="1"/>
    </font>
    <font>
      <b/>
      <sz val="13"/>
      <color theme="1"/>
      <name val="Times New Roman"/>
      <family val="1"/>
    </font>
    <font>
      <sz val="10.5"/>
      <color theme="1"/>
      <name val="Times New Roman"/>
      <family val="1"/>
    </font>
    <font>
      <sz val="10"/>
      <name val="Arial"/>
    </font>
    <font>
      <b/>
      <sz val="8"/>
      <color theme="1"/>
      <name val="Times New Roman"/>
      <family val="1"/>
    </font>
    <font>
      <i/>
      <sz val="11"/>
      <color theme="1"/>
      <name val="Calibri"/>
      <family val="2"/>
      <scheme val="minor"/>
    </font>
    <font>
      <b/>
      <u/>
      <sz val="11"/>
      <color theme="1"/>
      <name val="Times New Roman"/>
      <family val="1"/>
    </font>
    <font>
      <sz val="11"/>
      <color indexed="8"/>
      <name val="Arial"/>
      <family val="2"/>
    </font>
    <font>
      <sz val="11"/>
      <color indexed="8"/>
      <name val="Calibri"/>
      <family val="2"/>
      <scheme val="minor"/>
    </font>
    <font>
      <b/>
      <sz val="10"/>
      <name val="Calibri"/>
      <family val="2"/>
      <scheme val="minor"/>
    </font>
    <font>
      <b/>
      <sz val="12"/>
      <name val="Calibri"/>
      <family val="2"/>
      <scheme val="minor"/>
    </font>
    <font>
      <sz val="10"/>
      <color theme="0"/>
      <name val="Calibri Light"/>
      <family val="1"/>
      <scheme val="major"/>
    </font>
    <font>
      <b/>
      <u/>
      <sz val="12"/>
      <color theme="1"/>
      <name val="Cambria"/>
      <family val="1"/>
    </font>
    <font>
      <b/>
      <i/>
      <sz val="11"/>
      <color rgb="FF000000"/>
      <name val="Times New Roman"/>
      <family val="1"/>
    </font>
    <font>
      <b/>
      <sz val="12"/>
      <name val="Arial"/>
      <family val="2"/>
    </font>
    <font>
      <sz val="10"/>
      <name val="MS Serif"/>
      <family val="1"/>
    </font>
    <font>
      <sz val="10"/>
      <color indexed="16"/>
      <name val="MS Serif"/>
      <family val="1"/>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
      <sz val="11"/>
      <name val="Cambria"/>
      <family val="1"/>
    </font>
    <font>
      <sz val="12"/>
      <name val="Calibri Light"/>
      <family val="1"/>
      <scheme val="major"/>
    </font>
    <font>
      <b/>
      <sz val="12"/>
      <name val="Calibri Light"/>
      <family val="1"/>
      <scheme val="major"/>
    </font>
    <font>
      <i/>
      <sz val="12"/>
      <name val="Calibri Light"/>
      <family val="1"/>
      <scheme val="major"/>
    </font>
    <font>
      <b/>
      <u/>
      <sz val="14"/>
      <name val="Calibri Light"/>
      <family val="1"/>
      <scheme val="major"/>
    </font>
    <font>
      <sz val="11"/>
      <color rgb="FFFF0000"/>
      <name val="Cambria"/>
      <family val="1"/>
    </font>
    <font>
      <b/>
      <sz val="16"/>
      <color theme="1"/>
      <name val="Times New Roman"/>
      <family val="1"/>
    </font>
    <font>
      <b/>
      <sz val="11"/>
      <name val="Calibri"/>
      <family val="2"/>
      <scheme val="minor"/>
    </font>
    <font>
      <sz val="11"/>
      <color theme="1"/>
      <name val="Calibri"/>
      <scheme val="minor"/>
    </font>
    <font>
      <sz val="12"/>
      <color rgb="FF000000"/>
      <name val="Times New Roman"/>
      <family val="1"/>
    </font>
    <font>
      <sz val="10"/>
      <color theme="1"/>
      <name val="Cambria"/>
      <family val="1"/>
    </font>
    <font>
      <sz val="8"/>
      <name val="Calibri"/>
      <family val="2"/>
      <scheme val="minor"/>
    </font>
    <font>
      <b/>
      <i/>
      <sz val="12"/>
      <color rgb="FF000000"/>
      <name val="Cambria"/>
      <family val="1"/>
    </font>
    <font>
      <sz val="12"/>
      <color rgb="FF000000"/>
      <name val="Cambria"/>
      <family val="1"/>
    </font>
    <font>
      <b/>
      <u/>
      <sz val="10"/>
      <color theme="1"/>
      <name val="Times New Roman"/>
      <family val="1"/>
    </font>
    <font>
      <b/>
      <i/>
      <sz val="9"/>
      <name val="Times New Roman"/>
      <family val="1"/>
    </font>
    <font>
      <sz val="12.5"/>
      <color theme="1"/>
      <name val="Calisto MT"/>
      <family val="1"/>
    </font>
    <font>
      <sz val="12"/>
      <color theme="1"/>
      <name val="Calisto MT"/>
      <family val="1"/>
    </font>
    <font>
      <b/>
      <sz val="12"/>
      <name val="Times New Roman"/>
      <family val="1"/>
    </font>
    <font>
      <b/>
      <sz val="14"/>
      <color theme="1"/>
      <name val="Calibri"/>
      <family val="2"/>
      <scheme val="minor"/>
    </font>
    <font>
      <b/>
      <u/>
      <sz val="14"/>
      <color theme="1"/>
      <name val="Calibri Light"/>
      <family val="1"/>
      <scheme val="major"/>
    </font>
    <font>
      <b/>
      <i/>
      <sz val="12"/>
      <color theme="1"/>
      <name val="Calibri Light"/>
      <family val="1"/>
      <scheme val="major"/>
    </font>
    <font>
      <i/>
      <u/>
      <sz val="12"/>
      <name val="Calibri Light"/>
      <family val="1"/>
      <scheme val="major"/>
    </font>
    <font>
      <sz val="12"/>
      <color theme="1"/>
      <name val="Cambria"/>
      <family val="2"/>
    </font>
    <font>
      <b/>
      <u/>
      <sz val="12"/>
      <color theme="1"/>
      <name val="Calibri Light"/>
      <family val="1"/>
      <scheme val="major"/>
    </font>
    <font>
      <b/>
      <u/>
      <sz val="14"/>
      <color indexed="8"/>
      <name val="Calibri Light"/>
      <family val="1"/>
      <scheme val="major"/>
    </font>
    <font>
      <sz val="13"/>
      <name val="Calibri Light"/>
      <family val="1"/>
      <scheme val="major"/>
    </font>
    <font>
      <b/>
      <sz val="13"/>
      <name val="Calibri Light"/>
      <family val="1"/>
      <scheme val="major"/>
    </font>
    <font>
      <i/>
      <sz val="13"/>
      <name val="Calibri Light"/>
      <family val="1"/>
      <scheme val="major"/>
    </font>
    <font>
      <b/>
      <i/>
      <sz val="13"/>
      <name val="Calibri Light"/>
      <family val="1"/>
      <scheme val="major"/>
    </font>
    <font>
      <b/>
      <u/>
      <sz val="16"/>
      <name val="Calibri Light"/>
      <family val="1"/>
      <scheme val="major"/>
    </font>
    <font>
      <i/>
      <sz val="12"/>
      <color rgb="FF000000"/>
      <name val="Times New Roman"/>
      <family val="1"/>
    </font>
    <font>
      <b/>
      <sz val="12"/>
      <color rgb="FF000000"/>
      <name val="Times New Roman"/>
      <family val="1"/>
    </font>
    <font>
      <b/>
      <u/>
      <sz val="14"/>
      <color theme="1"/>
      <name val="Calibri"/>
      <family val="2"/>
      <scheme val="minor"/>
    </font>
    <font>
      <b/>
      <u/>
      <sz val="16"/>
      <color theme="1"/>
      <name val="Calibri"/>
      <family val="2"/>
      <scheme val="minor"/>
    </font>
    <font>
      <b/>
      <sz val="12"/>
      <color indexed="8"/>
      <name val="Calibri Light"/>
      <family val="1"/>
      <scheme val="major"/>
    </font>
    <font>
      <b/>
      <sz val="14"/>
      <color theme="1"/>
      <name val="Times New Roman"/>
    </font>
    <font>
      <b/>
      <sz val="12"/>
      <color theme="1"/>
      <name val="Times New Roman"/>
    </font>
    <font>
      <sz val="11"/>
      <color theme="1"/>
      <name val="Times New Roman"/>
    </font>
    <font>
      <sz val="11"/>
      <name val="Calibri"/>
    </font>
    <font>
      <b/>
      <sz val="11"/>
      <color theme="1"/>
      <name val="Times New Roman"/>
    </font>
    <font>
      <i/>
      <sz val="11"/>
      <color theme="1"/>
      <name val="Times New Roman"/>
    </font>
    <font>
      <b/>
      <sz val="10"/>
      <color theme="1"/>
      <name val="Book Antiqua"/>
    </font>
    <font>
      <sz val="11"/>
      <color theme="1"/>
      <name val="Calibri"/>
    </font>
    <font>
      <b/>
      <sz val="12"/>
      <color theme="1"/>
      <name val="Book Antiqua"/>
    </font>
    <font>
      <sz val="11"/>
      <color theme="1"/>
      <name val="Book Antiqua"/>
    </font>
    <font>
      <sz val="10"/>
      <color theme="1"/>
      <name val="Book Antiqua"/>
    </font>
    <font>
      <sz val="9"/>
      <color theme="1"/>
      <name val="Times New Roman"/>
    </font>
    <font>
      <b/>
      <sz val="11"/>
      <color theme="1"/>
      <name val="Calibri"/>
    </font>
    <font>
      <b/>
      <i/>
      <sz val="11"/>
      <color theme="1"/>
      <name val="Times New Roman"/>
    </font>
    <font>
      <sz val="10"/>
      <color theme="1"/>
      <name val="Times New Roman"/>
    </font>
    <font>
      <b/>
      <sz val="12.5"/>
      <color theme="1"/>
      <name val="Calibri"/>
      <family val="2"/>
      <scheme val="minor"/>
    </font>
    <font>
      <sz val="12.5"/>
      <color theme="1"/>
      <name val="Times New Roman"/>
      <family val="1"/>
    </font>
    <font>
      <sz val="14"/>
      <color theme="1"/>
      <name val="Calibri"/>
      <family val="2"/>
      <scheme val="minor"/>
    </font>
    <font>
      <i/>
      <sz val="12"/>
      <color theme="0"/>
      <name val="Calibri Light"/>
      <family val="1"/>
      <scheme val="major"/>
    </font>
    <font>
      <i/>
      <sz val="12"/>
      <color theme="1" tint="4.9989318521683403E-2"/>
      <name val="Calibri Light"/>
      <family val="1"/>
      <scheme val="major"/>
    </font>
    <font>
      <i/>
      <sz val="11"/>
      <name val="Times New Roman"/>
      <family val="1"/>
    </font>
    <font>
      <b/>
      <i/>
      <sz val="9"/>
      <color theme="1"/>
      <name val="Times New Roman"/>
      <family val="1"/>
    </font>
    <font>
      <b/>
      <sz val="10"/>
      <color theme="1"/>
      <name val="Calibri"/>
      <family val="2"/>
    </font>
    <font>
      <sz val="11.5"/>
      <color theme="1"/>
      <name val="Times New Roman"/>
      <family val="1"/>
    </font>
    <font>
      <b/>
      <sz val="12"/>
      <color rgb="FFFF0000"/>
      <name val="Times New Roman"/>
      <family val="1"/>
    </font>
    <font>
      <b/>
      <sz val="16"/>
      <color theme="1"/>
      <name val="Calibri"/>
      <family val="2"/>
      <scheme val="minor"/>
    </font>
    <font>
      <i/>
      <sz val="10"/>
      <color theme="1"/>
      <name val="Calibri"/>
      <family val="2"/>
      <scheme val="minor"/>
    </font>
    <font>
      <b/>
      <sz val="9"/>
      <name val="Times New Roman"/>
      <family val="1"/>
    </font>
    <font>
      <sz val="12"/>
      <color indexed="8"/>
      <name val="Times New Roman"/>
      <family val="1"/>
    </font>
    <font>
      <b/>
      <u/>
      <sz val="12"/>
      <color indexed="8"/>
      <name val="Times New Roman"/>
      <family val="1"/>
    </font>
    <font>
      <b/>
      <sz val="12.5"/>
      <name val="Times New Roman"/>
      <family val="1"/>
    </font>
    <font>
      <sz val="11"/>
      <color theme="1"/>
      <name val="Calisto MT"/>
      <family val="1"/>
    </font>
    <font>
      <vertAlign val="superscript"/>
      <sz val="11"/>
      <color theme="1"/>
      <name val="Calibri"/>
      <family val="2"/>
      <scheme val="minor"/>
    </font>
    <font>
      <vertAlign val="superscript"/>
      <sz val="10"/>
      <color theme="1"/>
      <name val="Calibri"/>
      <family val="2"/>
      <scheme val="minor"/>
    </font>
    <font>
      <sz val="12"/>
      <color rgb="FFFF0000"/>
      <name val="Times New Roman"/>
      <family val="1"/>
    </font>
    <font>
      <b/>
      <i/>
      <sz val="11"/>
      <color theme="1"/>
      <name val="Cambria"/>
      <family val="1"/>
    </font>
    <font>
      <b/>
      <sz val="11"/>
      <color theme="1"/>
      <name val="Arial"/>
      <family val="2"/>
    </font>
  </fonts>
  <fills count="23">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rgb="FFFF000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DBE5F1"/>
        <bgColor rgb="FFDBE5F1"/>
      </patternFill>
    </fill>
    <fill>
      <patternFill patternType="solid">
        <fgColor theme="0"/>
        <bgColor theme="0"/>
      </patternFill>
    </fill>
    <fill>
      <patternFill patternType="solid">
        <fgColor rgb="FF92D050"/>
        <bgColor indexed="64"/>
      </patternFill>
    </fill>
  </fills>
  <borders count="70">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style="medium">
        <color rgb="FF000000"/>
      </top>
      <bottom style="medium">
        <color rgb="FF000000"/>
      </bottom>
      <diagonal/>
    </border>
    <border>
      <left/>
      <right style="thin">
        <color auto="1"/>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s>
  <cellStyleXfs count="432">
    <xf numFmtId="0" fontId="0" fillId="0" borderId="0"/>
    <xf numFmtId="9" fontId="1" fillId="0" borderId="0" applyFont="0" applyFill="0" applyBorder="0" applyAlignment="0" applyProtection="0"/>
    <xf numFmtId="0" fontId="2" fillId="2" borderId="1" applyNumberFormat="0" applyAlignment="0" applyProtection="0"/>
    <xf numFmtId="0" fontId="16" fillId="0" borderId="0"/>
    <xf numFmtId="165" fontId="16" fillId="0" borderId="0" applyFont="0" applyFill="0" applyBorder="0" applyAlignment="0" applyProtection="0"/>
    <xf numFmtId="0" fontId="16" fillId="0" borderId="0"/>
    <xf numFmtId="43" fontId="16" fillId="0" borderId="0" applyFont="0" applyFill="0" applyBorder="0" applyAlignment="0" applyProtection="0"/>
    <xf numFmtId="0" fontId="18" fillId="0" borderId="0">
      <alignment vertical="center"/>
    </xf>
    <xf numFmtId="0" fontId="16" fillId="0" borderId="0"/>
    <xf numFmtId="0" fontId="18" fillId="0" borderId="0">
      <alignment vertical="center"/>
    </xf>
    <xf numFmtId="9"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0" fontId="18" fillId="0" borderId="0">
      <alignment vertical="center"/>
    </xf>
    <xf numFmtId="0" fontId="16" fillId="0" borderId="0">
      <alignment vertical="center"/>
    </xf>
    <xf numFmtId="0" fontId="16" fillId="0" borderId="0"/>
    <xf numFmtId="0" fontId="1" fillId="0" borderId="0"/>
    <xf numFmtId="0" fontId="22" fillId="0" borderId="0"/>
    <xf numFmtId="0" fontId="1" fillId="0" borderId="0"/>
    <xf numFmtId="0" fontId="1" fillId="0" borderId="0"/>
    <xf numFmtId="0" fontId="16" fillId="0" borderId="0"/>
    <xf numFmtId="0" fontId="1" fillId="0" borderId="0"/>
    <xf numFmtId="0" fontId="46" fillId="0" borderId="0"/>
    <xf numFmtId="165" fontId="46" fillId="0" borderId="0" applyFont="0" applyFill="0" applyBorder="0" applyAlignment="0" applyProtection="0"/>
    <xf numFmtId="164" fontId="1" fillId="0" borderId="0" applyFont="0" applyFill="0" applyBorder="0" applyAlignment="0" applyProtection="0"/>
    <xf numFmtId="0" fontId="16" fillId="0" borderId="0"/>
    <xf numFmtId="16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alignment vertical="center"/>
    </xf>
    <xf numFmtId="0" fontId="85" fillId="0" borderId="0"/>
    <xf numFmtId="0" fontId="85" fillId="0" borderId="0"/>
    <xf numFmtId="9" fontId="16" fillId="0" borderId="0" applyFont="0" applyFill="0" applyBorder="0" applyAlignment="0" applyProtection="0">
      <alignment vertical="center"/>
    </xf>
    <xf numFmtId="0" fontId="1" fillId="0" borderId="0"/>
    <xf numFmtId="9" fontId="1" fillId="0" borderId="0" applyFont="0" applyFill="0" applyBorder="0" applyAlignment="0" applyProtection="0"/>
    <xf numFmtId="0" fontId="1" fillId="0" borderId="0"/>
    <xf numFmtId="0" fontId="90" fillId="0" borderId="0"/>
    <xf numFmtId="0" fontId="91" fillId="0" borderId="0"/>
    <xf numFmtId="0" fontId="16" fillId="0" borderId="0"/>
    <xf numFmtId="0" fontId="1" fillId="0" borderId="0"/>
    <xf numFmtId="0" fontId="91" fillId="0" borderId="0"/>
    <xf numFmtId="0" fontId="16" fillId="0" borderId="0"/>
    <xf numFmtId="0" fontId="16" fillId="0" borderId="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4" fontId="16" fillId="0" borderId="0" applyFont="0" applyFill="0" applyBorder="0" applyAlignment="0" applyProtection="0"/>
    <xf numFmtId="173" fontId="16" fillId="0" borderId="0" applyFont="0" applyFill="0" applyBorder="0" applyAlignment="0" applyProtection="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 fillId="0" borderId="0" applyFont="0" applyFill="0" applyBorder="0" applyAlignment="0" applyProtection="0"/>
    <xf numFmtId="165" fontId="90" fillId="0" borderId="0" applyFont="0" applyFill="0" applyBorder="0" applyAlignment="0" applyProtection="0"/>
    <xf numFmtId="165" fontId="96" fillId="0" borderId="0" applyFont="0" applyFill="0" applyBorder="0" applyAlignment="0" applyProtection="0"/>
    <xf numFmtId="165" fontId="16" fillId="0" borderId="0" applyFont="0" applyFill="0" applyBorder="0" applyAlignment="0" applyProtection="0"/>
    <xf numFmtId="166" fontId="1" fillId="0" borderId="0" applyFont="0" applyFill="0" applyBorder="0" applyAlignment="0" applyProtection="0"/>
    <xf numFmtId="0" fontId="1" fillId="0" borderId="0"/>
    <xf numFmtId="0" fontId="91" fillId="0" borderId="0"/>
    <xf numFmtId="0" fontId="1" fillId="0" borderId="0"/>
    <xf numFmtId="0" fontId="96" fillId="0" borderId="0"/>
    <xf numFmtId="0" fontId="96" fillId="0" borderId="0"/>
    <xf numFmtId="0" fontId="1" fillId="0" borderId="0"/>
    <xf numFmtId="0" fontId="16" fillId="0" borderId="0"/>
    <xf numFmtId="43" fontId="18" fillId="0" borderId="0" applyFont="0" applyFill="0" applyBorder="0" applyAlignment="0" applyProtection="0"/>
    <xf numFmtId="0" fontId="111" fillId="0" borderId="0"/>
    <xf numFmtId="9" fontId="111" fillId="0" borderId="0" applyFont="0" applyFill="0" applyBorder="0" applyAlignment="0" applyProtection="0"/>
    <xf numFmtId="9" fontId="90" fillId="0" borderId="0" applyFont="0" applyFill="0" applyBorder="0" applyAlignment="0" applyProtection="0"/>
    <xf numFmtId="0" fontId="1" fillId="0" borderId="0"/>
    <xf numFmtId="0" fontId="115" fillId="0" borderId="0"/>
    <xf numFmtId="0" fontId="16" fillId="0" borderId="0"/>
    <xf numFmtId="0" fontId="16" fillId="0" borderId="0"/>
    <xf numFmtId="166" fontId="18"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6" fillId="0" borderId="0" applyFont="0" applyFill="0" applyBorder="0" applyAlignment="0" applyProtection="0"/>
    <xf numFmtId="43"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15" fillId="0" borderId="0"/>
    <xf numFmtId="180" fontId="68" fillId="0" borderId="0" applyFill="0" applyBorder="0" applyAlignment="0"/>
    <xf numFmtId="3" fontId="16" fillId="0" borderId="0" applyFont="0" applyFill="0" applyBorder="0" applyAlignment="0" applyProtection="0"/>
    <xf numFmtId="0" fontId="127" fillId="0" borderId="0" applyNumberFormat="0" applyAlignment="0">
      <alignment horizontal="left"/>
    </xf>
    <xf numFmtId="181" fontId="16" fillId="0" borderId="0" applyFont="0" applyFill="0" applyBorder="0" applyAlignment="0" applyProtection="0"/>
    <xf numFmtId="0" fontId="16" fillId="0" borderId="0" applyFont="0" applyFill="0" applyBorder="0" applyAlignment="0" applyProtection="0"/>
    <xf numFmtId="0" fontId="128" fillId="0" borderId="0" applyNumberFormat="0" applyAlignment="0">
      <alignment horizontal="left"/>
    </xf>
    <xf numFmtId="2" fontId="16" fillId="0" borderId="0" applyFont="0" applyFill="0" applyBorder="0" applyAlignment="0" applyProtection="0"/>
    <xf numFmtId="38" fontId="60" fillId="14" borderId="0" applyNumberFormat="0" applyBorder="0" applyAlignment="0" applyProtection="0"/>
    <xf numFmtId="0" fontId="126" fillId="0" borderId="32" applyNumberFormat="0" applyAlignment="0" applyProtection="0">
      <alignment horizontal="left" vertical="center"/>
    </xf>
    <xf numFmtId="0" fontId="126" fillId="0" borderId="10">
      <alignment horizontal="left" vertical="center"/>
    </xf>
    <xf numFmtId="10" fontId="60" fillId="15" borderId="2" applyNumberFormat="0" applyBorder="0" applyAlignment="0" applyProtection="0"/>
    <xf numFmtId="0" fontId="129" fillId="0" borderId="0"/>
    <xf numFmtId="10" fontId="16" fillId="0" borderId="0" applyFont="0" applyFill="0" applyBorder="0" applyAlignment="0" applyProtection="0"/>
    <xf numFmtId="182" fontId="130" fillId="0" borderId="0" applyNumberFormat="0" applyFill="0" applyBorder="0" applyAlignment="0" applyProtection="0">
      <alignment horizontal="left"/>
    </xf>
    <xf numFmtId="40" fontId="131" fillId="0" borderId="0" applyBorder="0">
      <alignment horizontal="right"/>
    </xf>
    <xf numFmtId="40" fontId="132" fillId="0" borderId="0" applyFont="0" applyFill="0" applyBorder="0" applyAlignment="0" applyProtection="0"/>
    <xf numFmtId="38" fontId="132" fillId="0" borderId="0" applyFont="0" applyFill="0" applyBorder="0" applyAlignment="0" applyProtection="0"/>
    <xf numFmtId="0" fontId="132" fillId="0" borderId="0" applyFont="0" applyFill="0" applyBorder="0" applyAlignment="0" applyProtection="0"/>
    <xf numFmtId="0" fontId="132" fillId="0" borderId="0" applyFont="0" applyFill="0" applyBorder="0" applyAlignment="0" applyProtection="0"/>
    <xf numFmtId="10" fontId="16" fillId="0" borderId="0" applyFont="0" applyFill="0" applyBorder="0" applyAlignment="0" applyProtection="0"/>
    <xf numFmtId="0" fontId="133" fillId="0" borderId="0"/>
    <xf numFmtId="183" fontId="16" fillId="0" borderId="0" applyFont="0" applyFill="0" applyBorder="0" applyAlignment="0" applyProtection="0"/>
    <xf numFmtId="184" fontId="16" fillId="0" borderId="0" applyFont="0" applyFill="0" applyBorder="0" applyAlignment="0" applyProtection="0"/>
    <xf numFmtId="185" fontId="134" fillId="0" borderId="0" applyFont="0" applyFill="0" applyBorder="0" applyAlignment="0" applyProtection="0"/>
    <xf numFmtId="186" fontId="134" fillId="0" borderId="0" applyFont="0" applyFill="0" applyBorder="0" applyAlignment="0" applyProtection="0"/>
    <xf numFmtId="0" fontId="135" fillId="0" borderId="0"/>
    <xf numFmtId="0" fontId="136" fillId="0" borderId="0"/>
    <xf numFmtId="187" fontId="136" fillId="0" borderId="0" applyFont="0" applyFill="0" applyBorder="0" applyAlignment="0" applyProtection="0"/>
    <xf numFmtId="9" fontId="115" fillId="0" borderId="0" applyFont="0" applyFill="0" applyBorder="0" applyAlignment="0" applyProtection="0"/>
    <xf numFmtId="0" fontId="111" fillId="0" borderId="0"/>
    <xf numFmtId="0" fontId="111" fillId="0" borderId="0"/>
    <xf numFmtId="0" fontId="111" fillId="0" borderId="0"/>
    <xf numFmtId="9" fontId="111" fillId="0" borderId="0" applyFont="0" applyFill="0" applyBorder="0" applyAlignment="0" applyProtection="0"/>
    <xf numFmtId="0" fontId="111" fillId="0" borderId="0"/>
    <xf numFmtId="0" fontId="111" fillId="0" borderId="0"/>
    <xf numFmtId="0" fontId="111" fillId="0" borderId="0"/>
    <xf numFmtId="9" fontId="68" fillId="0" borderId="0" applyFont="0" applyFill="0" applyBorder="0" applyAlignment="0" applyProtection="0"/>
    <xf numFmtId="0" fontId="16" fillId="0" borderId="0"/>
    <xf numFmtId="9" fontId="18" fillId="0" borderId="0" applyFont="0" applyFill="0" applyBorder="0" applyAlignment="0" applyProtection="0"/>
    <xf numFmtId="9" fontId="18" fillId="0" borderId="0" applyFont="0" applyFill="0" applyBorder="0" applyAlignment="0" applyProtection="0"/>
    <xf numFmtId="0" fontId="1" fillId="0" borderId="0"/>
    <xf numFmtId="0" fontId="111" fillId="0" borderId="0"/>
    <xf numFmtId="9" fontId="111" fillId="0" borderId="0" applyFont="0" applyFill="0" applyBorder="0" applyAlignment="0" applyProtection="0"/>
    <xf numFmtId="0" fontId="115" fillId="0" borderId="0"/>
    <xf numFmtId="9" fontId="16" fillId="0" borderId="0" applyFont="0" applyFill="0" applyBorder="0" applyAlignment="0" applyProtection="0"/>
    <xf numFmtId="0" fontId="115" fillId="0" borderId="0"/>
    <xf numFmtId="9" fontId="16" fillId="0" borderId="0" applyFont="0" applyFill="0" applyBorder="0" applyAlignment="0" applyProtection="0"/>
    <xf numFmtId="0" fontId="115" fillId="0" borderId="0"/>
    <xf numFmtId="9" fontId="16" fillId="0" borderId="0" applyFont="0" applyFill="0" applyBorder="0" applyAlignment="0" applyProtection="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18" fillId="0" borderId="0" applyFont="0" applyFill="0" applyBorder="0" applyAlignment="0" applyProtection="0"/>
    <xf numFmtId="0" fontId="111" fillId="0" borderId="0"/>
    <xf numFmtId="0" fontId="145" fillId="0" borderId="0"/>
    <xf numFmtId="9" fontId="18" fillId="0" borderId="0" applyFont="0" applyFill="0" applyBorder="0" applyAlignment="0" applyProtection="0"/>
    <xf numFmtId="9" fontId="18" fillId="0" borderId="0" applyFont="0" applyFill="0" applyBorder="0" applyAlignment="0" applyProtection="0"/>
    <xf numFmtId="0" fontId="145" fillId="0" borderId="0"/>
    <xf numFmtId="9" fontId="18"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165" fontId="1"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43" fontId="1" fillId="0" borderId="0" applyFont="0" applyFill="0" applyBorder="0" applyAlignment="0" applyProtection="0"/>
    <xf numFmtId="9" fontId="18" fillId="0" borderId="0" applyFont="0" applyFill="0" applyBorder="0" applyAlignment="0" applyProtection="0"/>
    <xf numFmtId="14" fontId="130" fillId="0" borderId="0" applyNumberFormat="0" applyFill="0" applyBorder="0" applyAlignment="0" applyProtection="0">
      <alignment horizontal="left"/>
    </xf>
    <xf numFmtId="0" fontId="115" fillId="0" borderId="0"/>
    <xf numFmtId="9" fontId="16"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1" fillId="0" borderId="0"/>
    <xf numFmtId="0" fontId="111" fillId="0" borderId="0"/>
    <xf numFmtId="9" fontId="1" fillId="0" borderId="0"/>
    <xf numFmtId="9" fontId="1" fillId="0" borderId="0"/>
    <xf numFmtId="0" fontId="111" fillId="0" borderId="0"/>
    <xf numFmtId="9" fontId="1" fillId="0" borderId="0"/>
    <xf numFmtId="0" fontId="111" fillId="0" borderId="0"/>
    <xf numFmtId="9" fontId="1" fillId="0" borderId="0"/>
    <xf numFmtId="0" fontId="111" fillId="0" borderId="0"/>
    <xf numFmtId="9" fontId="1" fillId="0" borderId="0"/>
    <xf numFmtId="0" fontId="111" fillId="0" borderId="0"/>
    <xf numFmtId="9" fontId="1" fillId="0" borderId="0"/>
    <xf numFmtId="9" fontId="18" fillId="0" borderId="0" applyFont="0" applyFill="0" applyBorder="0" applyAlignment="0" applyProtection="0"/>
    <xf numFmtId="9" fontId="18" fillId="0" borderId="0" applyFont="0" applyFill="0" applyBorder="0" applyAlignment="0" applyProtection="0"/>
    <xf numFmtId="0" fontId="111" fillId="0" borderId="0"/>
    <xf numFmtId="0" fontId="111" fillId="0" borderId="0"/>
    <xf numFmtId="0" fontId="16" fillId="0" borderId="0">
      <alignment vertical="center"/>
    </xf>
    <xf numFmtId="9" fontId="85" fillId="0" borderId="0" applyFont="0" applyFill="0" applyBorder="0" applyAlignment="0" applyProtection="0"/>
    <xf numFmtId="0" fontId="85" fillId="0" borderId="0">
      <protection locked="0"/>
    </xf>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18" fillId="0" borderId="0" applyFont="0" applyFill="0" applyBorder="0" applyAlignment="0" applyProtection="0"/>
    <xf numFmtId="0" fontId="111" fillId="0" borderId="0"/>
    <xf numFmtId="9" fontId="111" fillId="0" borderId="0" applyFont="0" applyFill="0" applyBorder="0" applyAlignment="0" applyProtection="0"/>
    <xf numFmtId="9" fontId="18" fillId="0" borderId="0" applyFont="0" applyFill="0" applyBorder="0" applyAlignment="0" applyProtection="0"/>
    <xf numFmtId="0" fontId="115" fillId="0" borderId="0"/>
    <xf numFmtId="9" fontId="16" fillId="0" borderId="0" applyFont="0" applyFill="0" applyBorder="0" applyAlignment="0" applyProtection="0"/>
    <xf numFmtId="0" fontId="115" fillId="0" borderId="0"/>
    <xf numFmtId="9" fontId="16" fillId="0" borderId="0" applyFont="0" applyFill="0" applyBorder="0" applyAlignment="0" applyProtection="0"/>
    <xf numFmtId="0" fontId="115" fillId="0" borderId="0"/>
    <xf numFmtId="9" fontId="16" fillId="0" borderId="0" applyFont="0" applyFill="0" applyBorder="0" applyAlignment="0" applyProtection="0"/>
    <xf numFmtId="0" fontId="90" fillId="0" borderId="0"/>
    <xf numFmtId="0" fontId="111" fillId="0" borderId="0"/>
    <xf numFmtId="0" fontId="111" fillId="0" borderId="0"/>
    <xf numFmtId="9" fontId="1" fillId="0" borderId="0"/>
    <xf numFmtId="0" fontId="111" fillId="0" borderId="0"/>
    <xf numFmtId="9" fontId="18" fillId="0" borderId="0" applyFont="0" applyFill="0" applyBorder="0" applyAlignment="0" applyProtection="0"/>
    <xf numFmtId="9" fontId="18" fillId="0" borderId="0" applyFont="0" applyFill="0" applyBorder="0" applyAlignment="0" applyProtection="0"/>
    <xf numFmtId="0" fontId="16" fillId="0" borderId="0">
      <alignment vertical="center"/>
    </xf>
    <xf numFmtId="9" fontId="16" fillId="0" borderId="0" applyFont="0" applyFill="0" applyBorder="0" applyAlignment="0" applyProtection="0">
      <alignment vertical="center"/>
    </xf>
    <xf numFmtId="0" fontId="160" fillId="0" borderId="0"/>
    <xf numFmtId="164" fontId="16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 fillId="0" borderId="0"/>
    <xf numFmtId="0" fontId="1"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9" fontId="111"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11"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15" fillId="0" borderId="0"/>
    <xf numFmtId="9" fontId="16" fillId="0" borderId="0" applyFont="0" applyFill="0" applyBorder="0" applyAlignment="0" applyProtection="0"/>
    <xf numFmtId="9" fontId="18" fillId="0" borderId="0" applyFont="0" applyFill="0" applyBorder="0" applyAlignment="0" applyProtection="0"/>
    <xf numFmtId="0" fontId="145" fillId="0" borderId="0"/>
    <xf numFmtId="0" fontId="145" fillId="0" borderId="0"/>
    <xf numFmtId="0" fontId="145" fillId="0" borderId="0"/>
    <xf numFmtId="0" fontId="111" fillId="0" borderId="0"/>
    <xf numFmtId="0" fontId="111" fillId="0" borderId="0"/>
    <xf numFmtId="9" fontId="18"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0" fontId="90" fillId="0" borderId="0"/>
    <xf numFmtId="0" fontId="90" fillId="0" borderId="0"/>
    <xf numFmtId="9" fontId="90" fillId="0" borderId="0" applyFont="0" applyFill="0" applyBorder="0" applyAlignment="0" applyProtection="0"/>
    <xf numFmtId="9" fontId="90" fillId="0" borderId="0" applyFont="0" applyFill="0" applyBorder="0" applyAlignment="0" applyProtection="0"/>
    <xf numFmtId="0" fontId="90" fillId="0" borderId="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6" fillId="0" borderId="0"/>
    <xf numFmtId="165" fontId="1" fillId="0" borderId="0" applyFont="0" applyFill="0" applyBorder="0" applyAlignment="0" applyProtection="0"/>
    <xf numFmtId="0" fontId="85" fillId="0" borderId="0">
      <protection locked="0"/>
    </xf>
    <xf numFmtId="0" fontId="16" fillId="0" borderId="0">
      <alignment vertical="center"/>
    </xf>
    <xf numFmtId="0" fontId="16" fillId="0" borderId="0"/>
    <xf numFmtId="9" fontId="16" fillId="0" borderId="0" applyFont="0" applyFill="0" applyBorder="0" applyAlignment="0" applyProtection="0"/>
    <xf numFmtId="0" fontId="115" fillId="0" borderId="0">
      <alignment vertical="center"/>
    </xf>
  </cellStyleXfs>
  <cellXfs count="3166">
    <xf numFmtId="0" fontId="0" fillId="0" borderId="0" xfId="0"/>
    <xf numFmtId="0" fontId="5"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xf numFmtId="0" fontId="0" fillId="0" borderId="2" xfId="0" applyBorder="1" applyAlignment="1">
      <alignment horizontal="center" vertical="center" wrapText="1"/>
    </xf>
    <xf numFmtId="2" fontId="0" fillId="0" borderId="2" xfId="0" applyNumberFormat="1" applyBorder="1" applyAlignment="1">
      <alignment horizontal="center" vertical="center"/>
    </xf>
    <xf numFmtId="0" fontId="3" fillId="0" borderId="0" xfId="0" applyFont="1" applyAlignment="1">
      <alignment vertical="center"/>
    </xf>
    <xf numFmtId="0" fontId="0" fillId="0" borderId="4" xfId="0" applyBorder="1" applyAlignment="1">
      <alignment horizontal="center" vertical="center"/>
    </xf>
    <xf numFmtId="0" fontId="0" fillId="0" borderId="0" xfId="0" applyAlignment="1">
      <alignment horizontal="center" vertical="center"/>
    </xf>
    <xf numFmtId="9" fontId="0" fillId="0" borderId="2" xfId="0" applyNumberFormat="1" applyBorder="1" applyAlignment="1">
      <alignment horizontal="center" vertical="center"/>
    </xf>
    <xf numFmtId="0" fontId="19" fillId="0" borderId="2" xfId="0" applyFont="1" applyBorder="1" applyAlignment="1">
      <alignment horizontal="center" vertical="center"/>
    </xf>
    <xf numFmtId="2" fontId="0" fillId="0" borderId="0" xfId="0" applyNumberFormat="1"/>
    <xf numFmtId="9" fontId="11" fillId="0" borderId="2" xfId="0" applyNumberFormat="1" applyFont="1" applyBorder="1" applyAlignment="1">
      <alignment horizontal="center" vertical="center"/>
    </xf>
    <xf numFmtId="0" fontId="0" fillId="0" borderId="0" xfId="0" applyAlignment="1">
      <alignment horizontal="center"/>
    </xf>
    <xf numFmtId="0" fontId="0" fillId="0" borderId="2" xfId="0" applyBorder="1" applyAlignment="1">
      <alignment horizontal="center"/>
    </xf>
    <xf numFmtId="10" fontId="0" fillId="0" borderId="2" xfId="1"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11" fillId="0" borderId="2" xfId="0" applyFont="1" applyBorder="1" applyAlignment="1">
      <alignment horizontal="center" vertical="center"/>
    </xf>
    <xf numFmtId="0" fontId="0" fillId="3" borderId="0" xfId="0" applyFill="1"/>
    <xf numFmtId="2"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10" fontId="0" fillId="0" borderId="2" xfId="0" applyNumberFormat="1" applyBorder="1" applyAlignment="1">
      <alignment horizontal="center" vertical="center"/>
    </xf>
    <xf numFmtId="0" fontId="5" fillId="0" borderId="2" xfId="0" applyFont="1" applyBorder="1" applyAlignment="1">
      <alignment horizontal="center" vertical="center"/>
    </xf>
    <xf numFmtId="2" fontId="0" fillId="0" borderId="0" xfId="0" applyNumberFormat="1" applyAlignment="1">
      <alignment horizontal="center" vertical="center"/>
    </xf>
    <xf numFmtId="10" fontId="5" fillId="0" borderId="2" xfId="0" applyNumberFormat="1" applyFont="1" applyBorder="1" applyAlignment="1">
      <alignment horizontal="center" vertical="center"/>
    </xf>
    <xf numFmtId="9" fontId="0" fillId="0" borderId="2" xfId="1" applyFont="1" applyBorder="1" applyAlignment="1">
      <alignment horizontal="center" vertical="center"/>
    </xf>
    <xf numFmtId="0" fontId="48" fillId="0" borderId="2" xfId="0" applyFont="1" applyBorder="1" applyAlignment="1">
      <alignment horizontal="center" vertical="center" wrapText="1"/>
    </xf>
    <xf numFmtId="0" fontId="4" fillId="0" borderId="0" xfId="0" applyFont="1" applyAlignment="1">
      <alignment horizontal="center" vertical="center"/>
    </xf>
    <xf numFmtId="0" fontId="21" fillId="0" borderId="2" xfId="0" applyFont="1" applyBorder="1" applyAlignment="1">
      <alignment horizontal="center" vertical="center" wrapText="1"/>
    </xf>
    <xf numFmtId="9" fontId="5" fillId="0" borderId="2" xfId="0" applyNumberFormat="1" applyFont="1" applyBorder="1" applyAlignment="1">
      <alignment horizontal="center" vertical="center"/>
    </xf>
    <xf numFmtId="168" fontId="0" fillId="0" borderId="2" xfId="1" applyNumberFormat="1" applyFont="1" applyBorder="1" applyAlignment="1">
      <alignment horizontal="center" vertical="center"/>
    </xf>
    <xf numFmtId="0" fontId="3" fillId="0" borderId="0" xfId="0" applyFont="1" applyAlignment="1">
      <alignment horizontal="center" vertical="center"/>
    </xf>
    <xf numFmtId="0" fontId="48" fillId="0" borderId="2" xfId="0" applyFont="1" applyBorder="1" applyAlignment="1">
      <alignment horizontal="center" vertical="center"/>
    </xf>
    <xf numFmtId="14" fontId="4" fillId="0" borderId="2" xfId="0" applyNumberFormat="1" applyFont="1" applyBorder="1" applyAlignment="1">
      <alignment horizontal="center" vertical="center"/>
    </xf>
    <xf numFmtId="2" fontId="4" fillId="0" borderId="2" xfId="0" applyNumberFormat="1" applyFont="1" applyBorder="1" applyAlignment="1">
      <alignment horizontal="center" vertical="center" wrapText="1"/>
    </xf>
    <xf numFmtId="0" fontId="77" fillId="0" borderId="0" xfId="0" applyFont="1"/>
    <xf numFmtId="0" fontId="17" fillId="0" borderId="2"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5" fillId="0" borderId="0" xfId="0" applyFont="1" applyAlignment="1">
      <alignment wrapText="1"/>
    </xf>
    <xf numFmtId="0" fontId="0" fillId="0" borderId="0" xfId="0" applyAlignment="1">
      <alignment horizontal="center" vertical="center" wrapText="1"/>
    </xf>
    <xf numFmtId="0" fontId="0" fillId="0" borderId="2" xfId="0" applyBorder="1" applyAlignment="1">
      <alignment vertical="center" wrapText="1"/>
    </xf>
    <xf numFmtId="0" fontId="45" fillId="4" borderId="2" xfId="0" applyFont="1" applyFill="1" applyBorder="1" applyAlignment="1">
      <alignment horizontal="center" vertical="center" wrapText="1"/>
    </xf>
    <xf numFmtId="0" fontId="45" fillId="0" borderId="0" xfId="0" applyFont="1" applyAlignment="1">
      <alignment wrapText="1"/>
    </xf>
    <xf numFmtId="0" fontId="45" fillId="5" borderId="2" xfId="0" quotePrefix="1" applyFont="1" applyFill="1" applyBorder="1" applyAlignment="1">
      <alignment horizontal="center" vertical="center"/>
    </xf>
    <xf numFmtId="2"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xf>
    <xf numFmtId="10" fontId="45" fillId="3" borderId="2" xfId="0" applyNumberFormat="1" applyFont="1" applyFill="1" applyBorder="1" applyAlignment="1">
      <alignment horizontal="center" vertical="center"/>
    </xf>
    <xf numFmtId="165" fontId="45" fillId="3" borderId="2" xfId="0" applyNumberFormat="1" applyFont="1" applyFill="1" applyBorder="1" applyAlignment="1">
      <alignment horizontal="center" vertical="center"/>
    </xf>
    <xf numFmtId="0" fontId="45" fillId="3" borderId="2" xfId="0" applyFont="1" applyFill="1" applyBorder="1" applyAlignment="1">
      <alignment horizontal="center" vertical="center" wrapText="1"/>
    </xf>
    <xf numFmtId="0" fontId="45" fillId="3" borderId="2" xfId="0" applyFont="1" applyFill="1" applyBorder="1" applyAlignment="1">
      <alignment vertical="center"/>
    </xf>
    <xf numFmtId="0" fontId="45" fillId="3" borderId="2" xfId="0" applyFont="1" applyFill="1" applyBorder="1" applyAlignment="1">
      <alignment vertical="center" wrapText="1"/>
    </xf>
    <xf numFmtId="10" fontId="45" fillId="3" borderId="0" xfId="0" applyNumberFormat="1" applyFont="1" applyFill="1" applyAlignment="1">
      <alignment vertical="center"/>
    </xf>
    <xf numFmtId="0" fontId="45" fillId="3" borderId="0" xfId="0" applyFont="1" applyFill="1" applyAlignment="1">
      <alignment vertical="center"/>
    </xf>
    <xf numFmtId="0" fontId="83" fillId="3" borderId="2" xfId="0" applyFont="1" applyFill="1" applyBorder="1" applyAlignment="1">
      <alignment vertical="center"/>
    </xf>
    <xf numFmtId="0" fontId="89" fillId="3" borderId="2" xfId="0" applyFont="1" applyFill="1" applyBorder="1" applyAlignment="1">
      <alignment vertical="center"/>
    </xf>
    <xf numFmtId="0" fontId="45" fillId="0" borderId="0" xfId="0" applyFont="1" applyAlignment="1">
      <alignment vertical="center"/>
    </xf>
    <xf numFmtId="0" fontId="83" fillId="3" borderId="4" xfId="0" applyFont="1" applyFill="1" applyBorder="1" applyAlignment="1">
      <alignment vertical="center"/>
    </xf>
    <xf numFmtId="0" fontId="45" fillId="3" borderId="4" xfId="0" applyFont="1" applyFill="1" applyBorder="1" applyAlignment="1">
      <alignment vertical="center"/>
    </xf>
    <xf numFmtId="0" fontId="89" fillId="3" borderId="4" xfId="0" applyFont="1" applyFill="1" applyBorder="1" applyAlignment="1">
      <alignment vertical="center"/>
    </xf>
    <xf numFmtId="0" fontId="89" fillId="3" borderId="0" xfId="0" applyFont="1" applyFill="1" applyAlignment="1">
      <alignment vertical="center"/>
    </xf>
    <xf numFmtId="0" fontId="83" fillId="3" borderId="2" xfId="0" applyFont="1" applyFill="1" applyBorder="1" applyAlignment="1">
      <alignment horizontal="left" vertical="center"/>
    </xf>
    <xf numFmtId="0" fontId="45" fillId="3" borderId="2" xfId="0" applyFont="1" applyFill="1" applyBorder="1" applyAlignment="1">
      <alignment horizontal="left" vertical="center" wrapText="1"/>
    </xf>
    <xf numFmtId="2" fontId="45" fillId="0" borderId="0" xfId="0" applyNumberFormat="1" applyFont="1" applyAlignment="1">
      <alignment wrapText="1"/>
    </xf>
    <xf numFmtId="165" fontId="45" fillId="0" borderId="0" xfId="86" applyFont="1" applyAlignment="1">
      <alignment vertical="center"/>
    </xf>
    <xf numFmtId="0" fontId="84" fillId="3" borderId="2" xfId="0" applyFont="1" applyFill="1" applyBorder="1"/>
    <xf numFmtId="0" fontId="82" fillId="3" borderId="2" xfId="0" applyFont="1" applyFill="1" applyBorder="1"/>
    <xf numFmtId="0" fontId="142" fillId="3" borderId="2" xfId="0" applyFont="1" applyFill="1" applyBorder="1"/>
    <xf numFmtId="0" fontId="82" fillId="0" borderId="0" xfId="0" applyFont="1"/>
    <xf numFmtId="0" fontId="45" fillId="3" borderId="0" xfId="0" applyFont="1" applyFill="1" applyAlignment="1">
      <alignment horizontal="center" vertical="center"/>
    </xf>
    <xf numFmtId="0" fontId="83" fillId="0" borderId="2" xfId="0" applyFont="1" applyBorder="1" applyAlignment="1">
      <alignment vertical="center"/>
    </xf>
    <xf numFmtId="2" fontId="83" fillId="0" borderId="2" xfId="0" applyNumberFormat="1" applyFont="1" applyBorder="1" applyAlignment="1">
      <alignment vertical="center"/>
    </xf>
    <xf numFmtId="0" fontId="83" fillId="0" borderId="0" xfId="0" applyFont="1" applyAlignment="1">
      <alignment vertical="center"/>
    </xf>
    <xf numFmtId="0" fontId="82" fillId="3" borderId="2" xfId="0" applyFont="1" applyFill="1" applyBorder="1" applyAlignment="1">
      <alignment vertical="center" wrapText="1"/>
    </xf>
    <xf numFmtId="0" fontId="83" fillId="0" borderId="2" xfId="0" applyFont="1" applyBorder="1" applyAlignment="1">
      <alignment horizontal="center" vertical="center"/>
    </xf>
    <xf numFmtId="0" fontId="84" fillId="0" borderId="2" xfId="0" applyFont="1" applyBorder="1" applyAlignment="1">
      <alignment horizontal="center" vertical="center"/>
    </xf>
    <xf numFmtId="9" fontId="45" fillId="3" borderId="2" xfId="0" applyNumberFormat="1" applyFont="1" applyFill="1" applyBorder="1" applyAlignment="1">
      <alignment horizontal="center" vertical="center"/>
    </xf>
    <xf numFmtId="0" fontId="42" fillId="3" borderId="2" xfId="0" applyFont="1" applyFill="1" applyBorder="1" applyAlignment="1">
      <alignment horizontal="center" vertical="center"/>
    </xf>
    <xf numFmtId="0" fontId="83" fillId="0" borderId="3" xfId="0" applyFont="1" applyBorder="1" applyAlignment="1">
      <alignment horizontal="center"/>
    </xf>
    <xf numFmtId="0" fontId="83" fillId="0" borderId="3" xfId="0" applyFont="1" applyBorder="1" applyAlignment="1">
      <alignment horizontal="left"/>
    </xf>
    <xf numFmtId="0" fontId="45" fillId="3" borderId="2" xfId="0" quotePrefix="1" applyFont="1" applyFill="1" applyBorder="1" applyAlignment="1">
      <alignment horizontal="center" vertical="center"/>
    </xf>
    <xf numFmtId="170" fontId="45" fillId="3" borderId="2" xfId="0" applyNumberFormat="1" applyFont="1" applyFill="1" applyBorder="1" applyAlignment="1">
      <alignment horizontal="center" vertical="center"/>
    </xf>
    <xf numFmtId="0" fontId="83" fillId="3" borderId="2" xfId="0" applyFont="1" applyFill="1" applyBorder="1" applyAlignment="1">
      <alignment horizontal="right" vertical="center" wrapText="1"/>
    </xf>
    <xf numFmtId="0" fontId="83" fillId="3" borderId="2" xfId="0" applyFont="1" applyFill="1" applyBorder="1" applyAlignment="1">
      <alignment horizontal="center" vertical="center"/>
    </xf>
    <xf numFmtId="2" fontId="83" fillId="3" borderId="2" xfId="0" applyNumberFormat="1" applyFont="1" applyFill="1" applyBorder="1" applyAlignment="1">
      <alignment horizontal="center" vertical="center"/>
    </xf>
    <xf numFmtId="0" fontId="83" fillId="3" borderId="2" xfId="0" quotePrefix="1" applyFont="1" applyFill="1" applyBorder="1" applyAlignment="1">
      <alignment horizontal="center" vertical="center"/>
    </xf>
    <xf numFmtId="1" fontId="45" fillId="3" borderId="0" xfId="0" applyNumberFormat="1" applyFont="1" applyFill="1" applyAlignment="1">
      <alignment vertical="center"/>
    </xf>
    <xf numFmtId="0" fontId="82" fillId="3" borderId="2" xfId="0" applyFont="1" applyFill="1" applyBorder="1" applyAlignment="1">
      <alignment horizontal="center" vertical="center"/>
    </xf>
    <xf numFmtId="2" fontId="97" fillId="3" borderId="2" xfId="0" applyNumberFormat="1" applyFont="1" applyFill="1" applyBorder="1" applyAlignment="1">
      <alignment horizontal="center" vertical="center"/>
    </xf>
    <xf numFmtId="0" fontId="82" fillId="3" borderId="0" xfId="0" applyFont="1" applyFill="1"/>
    <xf numFmtId="10" fontId="82" fillId="3" borderId="0" xfId="0" applyNumberFormat="1" applyFont="1" applyFill="1"/>
    <xf numFmtId="9" fontId="82" fillId="3" borderId="0" xfId="1" applyFont="1" applyFill="1"/>
    <xf numFmtId="0" fontId="22" fillId="3" borderId="2" xfId="0" applyFont="1" applyFill="1" applyBorder="1" applyAlignment="1">
      <alignment horizontal="center" vertical="center" wrapText="1"/>
    </xf>
    <xf numFmtId="2" fontId="45" fillId="3" borderId="0" xfId="0" applyNumberFormat="1" applyFont="1" applyFill="1" applyAlignment="1">
      <alignment vertical="center"/>
    </xf>
    <xf numFmtId="9" fontId="45" fillId="3" borderId="2" xfId="0" applyNumberFormat="1" applyFont="1" applyFill="1" applyBorder="1" applyAlignment="1">
      <alignment vertical="center"/>
    </xf>
    <xf numFmtId="10" fontId="45" fillId="3" borderId="2" xfId="0" applyNumberFormat="1" applyFont="1" applyFill="1" applyBorder="1" applyAlignment="1">
      <alignment vertical="center"/>
    </xf>
    <xf numFmtId="9" fontId="45" fillId="3" borderId="2" xfId="1" applyFont="1" applyFill="1" applyBorder="1" applyAlignment="1">
      <alignment horizontal="center" vertical="center"/>
    </xf>
    <xf numFmtId="165" fontId="45" fillId="3" borderId="0" xfId="86" applyFont="1" applyFill="1" applyAlignment="1">
      <alignment vertical="center"/>
    </xf>
    <xf numFmtId="0" fontId="83" fillId="0" borderId="0" xfId="0" applyFont="1" applyAlignment="1">
      <alignment horizontal="right" vertical="center" wrapText="1"/>
    </xf>
    <xf numFmtId="2" fontId="83" fillId="0" borderId="0" xfId="0" applyNumberFormat="1" applyFont="1" applyAlignment="1">
      <alignment vertical="center"/>
    </xf>
    <xf numFmtId="2" fontId="5" fillId="0" borderId="2" xfId="0" applyNumberFormat="1" applyFont="1" applyBorder="1" applyAlignment="1">
      <alignment horizontal="center" vertical="center"/>
    </xf>
    <xf numFmtId="0" fontId="4" fillId="0" borderId="8" xfId="0" applyFont="1" applyBorder="1" applyAlignment="1">
      <alignment horizontal="center" vertical="center"/>
    </xf>
    <xf numFmtId="0" fontId="11" fillId="3"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9" fontId="74" fillId="0" borderId="2" xfId="0" applyNumberFormat="1" applyFont="1" applyBorder="1" applyAlignment="1">
      <alignment horizontal="center" vertical="center" wrapText="1"/>
    </xf>
    <xf numFmtId="2" fontId="11"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11" fillId="0" borderId="2" xfId="0" applyFont="1" applyBorder="1" applyAlignment="1">
      <alignment horizontal="left" vertical="center" wrapText="1"/>
    </xf>
    <xf numFmtId="0" fontId="5" fillId="3" borderId="2" xfId="0" applyFont="1" applyFill="1" applyBorder="1" applyAlignment="1">
      <alignment horizontal="center" vertical="center" wrapText="1"/>
    </xf>
    <xf numFmtId="9" fontId="4" fillId="0" borderId="2" xfId="0" applyNumberFormat="1" applyFont="1" applyBorder="1" applyAlignment="1">
      <alignment horizontal="center" vertical="center"/>
    </xf>
    <xf numFmtId="0" fontId="4" fillId="0" borderId="0" xfId="0" applyFont="1"/>
    <xf numFmtId="2" fontId="5" fillId="0" borderId="2"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xf>
    <xf numFmtId="0" fontId="5" fillId="0" borderId="2" xfId="0" applyFont="1" applyBorder="1" applyAlignment="1">
      <alignment vertical="center" wrapText="1"/>
    </xf>
    <xf numFmtId="9" fontId="5" fillId="0" borderId="2" xfId="0" applyNumberFormat="1" applyFont="1" applyBorder="1" applyAlignment="1">
      <alignment horizontal="center" vertical="center" wrapText="1"/>
    </xf>
    <xf numFmtId="0" fontId="45" fillId="0" borderId="7" xfId="33" applyFont="1" applyBorder="1" applyAlignment="1">
      <alignment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4" fillId="0" borderId="2" xfId="0" applyFont="1" applyBorder="1" applyAlignment="1">
      <alignment wrapText="1"/>
    </xf>
    <xf numFmtId="0" fontId="67" fillId="0" borderId="2" xfId="0" applyFont="1" applyBorder="1" applyAlignment="1">
      <alignment horizontal="center" vertical="center" textRotation="90" wrapText="1"/>
    </xf>
    <xf numFmtId="170" fontId="5" fillId="0" borderId="2" xfId="0" applyNumberFormat="1" applyFont="1" applyBorder="1" applyAlignment="1">
      <alignment horizontal="center" vertical="center" wrapText="1"/>
    </xf>
    <xf numFmtId="170" fontId="6" fillId="0" borderId="2" xfId="0" applyNumberFormat="1" applyFont="1" applyBorder="1" applyAlignment="1">
      <alignment horizontal="center" vertical="center" wrapText="1"/>
    </xf>
    <xf numFmtId="0" fontId="21" fillId="0" borderId="2" xfId="3" applyFont="1" applyBorder="1" applyAlignment="1">
      <alignment horizontal="center" vertical="center" wrapText="1"/>
    </xf>
    <xf numFmtId="0" fontId="19" fillId="0" borderId="0" xfId="0" applyFont="1" applyAlignment="1">
      <alignment horizontal="center" vertical="center"/>
    </xf>
    <xf numFmtId="0" fontId="4" fillId="0" borderId="2" xfId="0" applyFont="1" applyBorder="1" applyAlignment="1">
      <alignment vertical="top" wrapText="1"/>
    </xf>
    <xf numFmtId="4" fontId="48"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5" fillId="0" borderId="0" xfId="0" applyFont="1"/>
    <xf numFmtId="0" fontId="21" fillId="4" borderId="2" xfId="0" applyFont="1" applyFill="1" applyBorder="1" applyAlignment="1">
      <alignment horizontal="center" vertical="center"/>
    </xf>
    <xf numFmtId="9" fontId="19" fillId="3" borderId="2" xfId="0" applyNumberFormat="1" applyFont="1" applyFill="1" applyBorder="1" applyAlignment="1">
      <alignment horizontal="center" vertical="center"/>
    </xf>
    <xf numFmtId="0" fontId="19" fillId="3" borderId="2" xfId="0" applyFont="1" applyFill="1" applyBorder="1" applyAlignment="1">
      <alignment horizontal="center" vertical="center"/>
    </xf>
    <xf numFmtId="0" fontId="0" fillId="0" borderId="2" xfId="0" applyBorder="1" applyAlignment="1">
      <alignment vertical="center"/>
    </xf>
    <xf numFmtId="0" fontId="0" fillId="0" borderId="2" xfId="0" applyBorder="1" applyAlignment="1">
      <alignment wrapText="1"/>
    </xf>
    <xf numFmtId="2" fontId="3" fillId="0" borderId="2" xfId="0" applyNumberFormat="1" applyFont="1" applyBorder="1" applyAlignment="1">
      <alignment horizontal="center" vertical="center"/>
    </xf>
    <xf numFmtId="0" fontId="19" fillId="3" borderId="0" xfId="0" applyFont="1" applyFill="1" applyAlignment="1">
      <alignment horizontal="center" vertical="center"/>
    </xf>
    <xf numFmtId="0" fontId="11" fillId="0" borderId="0" xfId="0" applyFont="1"/>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3" borderId="6" xfId="0" applyFont="1" applyFill="1" applyBorder="1" applyAlignment="1">
      <alignment horizontal="center" vertical="center" wrapText="1"/>
    </xf>
    <xf numFmtId="0" fontId="78" fillId="0" borderId="6" xfId="0" applyFont="1" applyBorder="1" applyAlignment="1">
      <alignment horizontal="center" vertical="center"/>
    </xf>
    <xf numFmtId="2" fontId="15" fillId="0" borderId="6" xfId="0" applyNumberFormat="1" applyFont="1" applyBorder="1" applyAlignment="1">
      <alignment horizontal="center" vertical="center" wrapText="1"/>
    </xf>
    <xf numFmtId="2" fontId="15" fillId="0" borderId="6" xfId="0" applyNumberFormat="1" applyFont="1" applyBorder="1" applyAlignment="1">
      <alignment horizontal="center" vertical="center"/>
    </xf>
    <xf numFmtId="2" fontId="11" fillId="3" borderId="6" xfId="0" applyNumberFormat="1" applyFont="1" applyFill="1" applyBorder="1" applyAlignment="1">
      <alignment horizontal="center" vertical="center"/>
    </xf>
    <xf numFmtId="0" fontId="80" fillId="3" borderId="6" xfId="0" applyFont="1" applyFill="1" applyBorder="1" applyAlignment="1">
      <alignment horizontal="center" vertical="center"/>
    </xf>
    <xf numFmtId="2" fontId="11" fillId="0" borderId="6" xfId="0" applyNumberFormat="1" applyFont="1" applyBorder="1" applyAlignment="1">
      <alignment horizontal="center" vertical="center"/>
    </xf>
    <xf numFmtId="0" fontId="4" fillId="0" borderId="0" xfId="0" applyFont="1" applyAlignment="1">
      <alignment horizontal="left" vertical="center"/>
    </xf>
    <xf numFmtId="0" fontId="68" fillId="0" borderId="0" xfId="0" applyFont="1" applyAlignment="1">
      <alignment horizontal="left" vertical="center" wrapText="1"/>
    </xf>
    <xf numFmtId="2" fontId="68" fillId="0" borderId="2" xfId="0" applyNumberFormat="1" applyFont="1" applyBorder="1" applyAlignment="1">
      <alignment horizontal="center" vertical="center" wrapText="1"/>
    </xf>
    <xf numFmtId="0" fontId="68" fillId="0" borderId="0" xfId="0" applyFont="1" applyAlignment="1">
      <alignment horizontal="center" vertical="center"/>
    </xf>
    <xf numFmtId="9" fontId="68" fillId="0" borderId="0" xfId="382" applyFont="1" applyBorder="1" applyAlignment="1">
      <alignment horizontal="center" vertical="center" wrapText="1"/>
    </xf>
    <xf numFmtId="10" fontId="68" fillId="0" borderId="0" xfId="0" applyNumberFormat="1" applyFont="1" applyAlignment="1">
      <alignment horizontal="center" vertical="center"/>
    </xf>
    <xf numFmtId="9" fontId="68" fillId="0" borderId="0" xfId="0" applyNumberFormat="1" applyFont="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xf>
    <xf numFmtId="0" fontId="119" fillId="0" borderId="0" xfId="0" applyFont="1"/>
    <xf numFmtId="0" fontId="70" fillId="0" borderId="0" xfId="0" applyFont="1" applyAlignment="1">
      <alignment horizontal="center" vertical="center"/>
    </xf>
    <xf numFmtId="0" fontId="70" fillId="0" borderId="0" xfId="0" applyFont="1" applyAlignment="1">
      <alignment horizontal="left" vertical="center" wrapText="1"/>
    </xf>
    <xf numFmtId="9" fontId="70" fillId="0" borderId="0" xfId="382" applyFont="1" applyBorder="1" applyAlignment="1">
      <alignment horizontal="center" vertical="center" wrapText="1"/>
    </xf>
    <xf numFmtId="10" fontId="70" fillId="0" borderId="0" xfId="0" applyNumberFormat="1" applyFont="1" applyAlignment="1">
      <alignment horizontal="center" vertical="center"/>
    </xf>
    <xf numFmtId="9" fontId="70" fillId="0" borderId="0" xfId="0" applyNumberFormat="1" applyFont="1" applyAlignment="1">
      <alignment horizontal="center" vertical="center"/>
    </xf>
    <xf numFmtId="0" fontId="70" fillId="0" borderId="0" xfId="0" applyFont="1" applyAlignment="1">
      <alignment horizontal="center" vertical="center" wrapText="1"/>
    </xf>
    <xf numFmtId="0" fontId="71" fillId="0" borderId="0" xfId="0" applyFont="1" applyAlignment="1">
      <alignment horizontal="right" vertical="center" wrapText="1"/>
    </xf>
    <xf numFmtId="0" fontId="71" fillId="4" borderId="2" xfId="0" applyFont="1" applyFill="1" applyBorder="1" applyAlignment="1">
      <alignment horizontal="center" vertical="center"/>
    </xf>
    <xf numFmtId="0" fontId="71" fillId="4" borderId="2" xfId="0" applyFont="1" applyFill="1" applyBorder="1" applyAlignment="1">
      <alignment horizontal="center" vertical="center" wrapText="1"/>
    </xf>
    <xf numFmtId="0" fontId="71" fillId="4" borderId="2" xfId="382" applyNumberFormat="1" applyFont="1" applyFill="1" applyBorder="1" applyAlignment="1">
      <alignment horizontal="center" vertical="center" wrapText="1"/>
    </xf>
    <xf numFmtId="0" fontId="72" fillId="3" borderId="2" xfId="0" applyFont="1" applyFill="1" applyBorder="1" applyAlignment="1">
      <alignment horizontal="center" vertical="center"/>
    </xf>
    <xf numFmtId="0" fontId="72" fillId="3" borderId="2" xfId="0" applyFont="1" applyFill="1" applyBorder="1" applyAlignment="1">
      <alignment horizontal="center" vertical="center" wrapText="1"/>
    </xf>
    <xf numFmtId="0" fontId="120" fillId="0" borderId="0" xfId="0" applyFont="1" applyAlignment="1">
      <alignment horizontal="center" vertical="center"/>
    </xf>
    <xf numFmtId="0" fontId="120" fillId="0" borderId="0" xfId="0" applyFont="1" applyAlignment="1">
      <alignment horizontal="left" vertical="center" wrapText="1"/>
    </xf>
    <xf numFmtId="9" fontId="120" fillId="0" borderId="0" xfId="382" applyFont="1" applyBorder="1" applyAlignment="1">
      <alignment horizontal="center" vertical="center" wrapText="1"/>
    </xf>
    <xf numFmtId="9" fontId="120" fillId="0" borderId="0" xfId="0" applyNumberFormat="1" applyFont="1" applyAlignment="1">
      <alignment horizontal="center" vertical="center"/>
    </xf>
    <xf numFmtId="10" fontId="120" fillId="0" borderId="0" xfId="0" applyNumberFormat="1" applyFont="1" applyAlignment="1">
      <alignment horizontal="center" vertical="center"/>
    </xf>
    <xf numFmtId="0" fontId="11" fillId="3" borderId="2" xfId="0" applyFont="1" applyFill="1" applyBorder="1" applyAlignment="1">
      <alignment horizontal="center" vertical="center"/>
    </xf>
    <xf numFmtId="9" fontId="11" fillId="3" borderId="2" xfId="0" applyNumberFormat="1" applyFont="1" applyFill="1" applyBorder="1" applyAlignment="1">
      <alignment horizontal="center" vertical="center"/>
    </xf>
    <xf numFmtId="2" fontId="13" fillId="3" borderId="2" xfId="0" applyNumberFormat="1" applyFont="1" applyFill="1" applyBorder="1" applyAlignment="1">
      <alignment horizontal="center" vertical="center" wrapText="1"/>
    </xf>
    <xf numFmtId="9" fontId="73" fillId="3" borderId="2" xfId="0" applyNumberFormat="1" applyFont="1" applyFill="1" applyBorder="1" applyAlignment="1">
      <alignment horizontal="center" vertical="center"/>
    </xf>
    <xf numFmtId="2" fontId="73" fillId="3" borderId="2" xfId="0" applyNumberFormat="1" applyFont="1" applyFill="1" applyBorder="1" applyAlignment="1">
      <alignment horizontal="center" vertical="center"/>
    </xf>
    <xf numFmtId="10" fontId="73" fillId="3" borderId="2" xfId="0" applyNumberFormat="1" applyFont="1" applyFill="1" applyBorder="1" applyAlignment="1">
      <alignment horizontal="center" vertical="center"/>
    </xf>
    <xf numFmtId="10" fontId="73" fillId="3" borderId="2" xfId="0" applyNumberFormat="1" applyFont="1" applyFill="1" applyBorder="1" applyAlignment="1">
      <alignment horizontal="center" vertical="center" wrapText="1"/>
    </xf>
    <xf numFmtId="0" fontId="70" fillId="3" borderId="2" xfId="0" applyFont="1" applyFill="1" applyBorder="1" applyAlignment="1">
      <alignment vertical="center"/>
    </xf>
    <xf numFmtId="2" fontId="74" fillId="0" borderId="2" xfId="0" applyNumberFormat="1" applyFont="1" applyBorder="1" applyAlignment="1">
      <alignment horizontal="center" vertical="center"/>
    </xf>
    <xf numFmtId="9" fontId="74" fillId="0" borderId="2" xfId="0" applyNumberFormat="1" applyFont="1" applyBorder="1" applyAlignment="1">
      <alignment horizontal="center" vertical="center"/>
    </xf>
    <xf numFmtId="10" fontId="74" fillId="0" borderId="2" xfId="0" applyNumberFormat="1" applyFont="1" applyBorder="1" applyAlignment="1">
      <alignment horizontal="center" vertical="center"/>
    </xf>
    <xf numFmtId="0" fontId="68" fillId="0" borderId="2" xfId="0" applyFont="1" applyBorder="1" applyAlignment="1">
      <alignment horizontal="center" vertical="center" wrapText="1"/>
    </xf>
    <xf numFmtId="0" fontId="68" fillId="0" borderId="8" xfId="0" applyFont="1" applyBorder="1" applyAlignment="1">
      <alignment horizontal="center" vertical="center" wrapText="1"/>
    </xf>
    <xf numFmtId="0" fontId="70" fillId="0" borderId="2" xfId="0" applyFont="1" applyBorder="1" applyAlignment="1">
      <alignment horizontal="center" vertical="center"/>
    </xf>
    <xf numFmtId="2" fontId="70" fillId="0" borderId="2" xfId="0" applyNumberFormat="1" applyFont="1" applyBorder="1" applyAlignment="1">
      <alignment horizontal="center" vertical="center"/>
    </xf>
    <xf numFmtId="9" fontId="70" fillId="0" borderId="2" xfId="0" applyNumberFormat="1" applyFont="1" applyBorder="1" applyAlignment="1">
      <alignment horizontal="center" vertical="center"/>
    </xf>
    <xf numFmtId="0" fontId="70" fillId="0" borderId="2" xfId="0" applyFont="1" applyBorder="1" applyAlignment="1">
      <alignment horizontal="center" vertical="center" wrapText="1"/>
    </xf>
    <xf numFmtId="0" fontId="75" fillId="0" borderId="2" xfId="0" applyFont="1" applyBorder="1" applyAlignment="1">
      <alignment horizontal="center" vertical="center"/>
    </xf>
    <xf numFmtId="2" fontId="15" fillId="0" borderId="2" xfId="0" applyNumberFormat="1" applyFont="1" applyBorder="1" applyAlignment="1">
      <alignment horizontal="center" vertical="center"/>
    </xf>
    <xf numFmtId="9" fontId="15" fillId="0" borderId="2" xfId="0" applyNumberFormat="1" applyFont="1" applyBorder="1" applyAlignment="1">
      <alignment horizontal="center" vertical="center"/>
    </xf>
    <xf numFmtId="9" fontId="15" fillId="0" borderId="6" xfId="0" applyNumberFormat="1" applyFont="1" applyBorder="1" applyAlignment="1">
      <alignment horizontal="center" vertical="center"/>
    </xf>
    <xf numFmtId="9" fontId="15" fillId="0" borderId="2" xfId="0" applyNumberFormat="1" applyFont="1" applyBorder="1" applyAlignment="1">
      <alignment horizontal="center" vertical="center" wrapText="1"/>
    </xf>
    <xf numFmtId="0" fontId="78" fillId="5"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70" fillId="3" borderId="2" xfId="0" applyFont="1" applyFill="1" applyBorder="1" applyAlignment="1">
      <alignment horizontal="center" vertical="center"/>
    </xf>
    <xf numFmtId="2" fontId="15" fillId="3" borderId="2" xfId="0" applyNumberFormat="1" applyFont="1" applyFill="1" applyBorder="1" applyAlignment="1">
      <alignment horizontal="center" vertical="center"/>
    </xf>
    <xf numFmtId="0" fontId="70" fillId="3" borderId="2" xfId="0" applyFont="1" applyFill="1" applyBorder="1" applyAlignment="1">
      <alignment horizontal="center" vertical="center" wrapText="1"/>
    </xf>
    <xf numFmtId="9" fontId="70" fillId="3" borderId="2" xfId="382" applyFont="1" applyFill="1" applyBorder="1" applyAlignment="1">
      <alignment horizontal="center" vertical="center" wrapText="1"/>
    </xf>
    <xf numFmtId="0" fontId="72" fillId="3" borderId="7" xfId="0" applyFont="1" applyFill="1" applyBorder="1" applyAlignment="1">
      <alignment horizontal="left" vertical="center" wrapText="1"/>
    </xf>
    <xf numFmtId="9" fontId="70" fillId="0" borderId="2" xfId="382" applyFont="1" applyBorder="1" applyAlignment="1">
      <alignment horizontal="center" vertical="center" wrapText="1"/>
    </xf>
    <xf numFmtId="0" fontId="15" fillId="3" borderId="7" xfId="0" applyFont="1" applyFill="1" applyBorder="1" applyAlignment="1">
      <alignment horizontal="left" vertical="center" wrapText="1"/>
    </xf>
    <xf numFmtId="0" fontId="15" fillId="3" borderId="7" xfId="0" applyFont="1" applyFill="1" applyBorder="1" applyAlignment="1">
      <alignment horizontal="justify" vertical="center" wrapText="1"/>
    </xf>
    <xf numFmtId="0" fontId="78" fillId="3" borderId="2" xfId="0" applyFont="1" applyFill="1" applyBorder="1" applyAlignment="1">
      <alignment horizontal="center" vertical="center"/>
    </xf>
    <xf numFmtId="0" fontId="79" fillId="0" borderId="2" xfId="0" applyFont="1" applyBorder="1" applyAlignment="1">
      <alignment horizontal="center" vertical="center"/>
    </xf>
    <xf numFmtId="0" fontId="78" fillId="0" borderId="2" xfId="0" applyFont="1" applyBorder="1" applyAlignment="1">
      <alignment horizontal="center" vertical="center"/>
    </xf>
    <xf numFmtId="0" fontId="72" fillId="3" borderId="7" xfId="0" applyFont="1" applyFill="1" applyBorder="1" applyAlignment="1">
      <alignment horizontal="left" vertical="top" wrapText="1"/>
    </xf>
    <xf numFmtId="0" fontId="78" fillId="0" borderId="0" xfId="0" applyFont="1" applyAlignment="1">
      <alignment horizontal="center" vertical="center"/>
    </xf>
    <xf numFmtId="0" fontId="70" fillId="0" borderId="0" xfId="0" applyFont="1" applyAlignment="1">
      <alignment horizontal="justify" vertical="center" wrapText="1"/>
    </xf>
    <xf numFmtId="2" fontId="11" fillId="0" borderId="0" xfId="0" applyNumberFormat="1" applyFont="1" applyAlignment="1">
      <alignment horizontal="center" vertical="center"/>
    </xf>
    <xf numFmtId="9" fontId="11" fillId="0" borderId="0" xfId="0" applyNumberFormat="1" applyFont="1" applyAlignment="1">
      <alignment horizontal="center" vertical="center"/>
    </xf>
    <xf numFmtId="10" fontId="11" fillId="0" borderId="0" xfId="0" applyNumberFormat="1" applyFont="1" applyAlignment="1">
      <alignment horizontal="center" vertical="center"/>
    </xf>
    <xf numFmtId="0" fontId="70" fillId="0" borderId="0" xfId="0" applyFont="1" applyAlignment="1">
      <alignment horizontal="center" vertical="top" wrapText="1"/>
    </xf>
    <xf numFmtId="0" fontId="70" fillId="0" borderId="6" xfId="0" applyFont="1" applyBorder="1" applyAlignment="1">
      <alignment horizontal="center" vertical="center"/>
    </xf>
    <xf numFmtId="2" fontId="70" fillId="0" borderId="6" xfId="0" applyNumberFormat="1" applyFont="1" applyBorder="1" applyAlignment="1">
      <alignment horizontal="center" vertical="center"/>
    </xf>
    <xf numFmtId="0" fontId="70" fillId="3" borderId="18" xfId="0" applyFont="1" applyFill="1" applyBorder="1" applyAlignment="1">
      <alignment horizontal="center" vertical="center" wrapText="1"/>
    </xf>
    <xf numFmtId="0" fontId="80" fillId="3" borderId="2" xfId="0" applyFont="1" applyFill="1" applyBorder="1" applyAlignment="1">
      <alignment horizontal="center" vertical="center"/>
    </xf>
    <xf numFmtId="0" fontId="11" fillId="0" borderId="2" xfId="0" applyFont="1" applyBorder="1" applyAlignment="1">
      <alignment horizontal="left" vertical="top" wrapText="1"/>
    </xf>
    <xf numFmtId="0" fontId="70" fillId="3" borderId="6" xfId="0" applyFont="1" applyFill="1" applyBorder="1" applyAlignment="1">
      <alignment horizontal="center" vertical="center"/>
    </xf>
    <xf numFmtId="166" fontId="11" fillId="0" borderId="0" xfId="0" applyNumberFormat="1" applyFont="1" applyAlignment="1">
      <alignment horizontal="center" vertical="center"/>
    </xf>
    <xf numFmtId="0" fontId="75" fillId="0" borderId="0" xfId="0" applyFont="1" applyAlignment="1">
      <alignment horizontal="center" vertical="top" wrapText="1"/>
    </xf>
    <xf numFmtId="0" fontId="11" fillId="0" borderId="2" xfId="0" applyFont="1" applyBorder="1" applyAlignment="1">
      <alignment vertical="top" wrapText="1"/>
    </xf>
    <xf numFmtId="0" fontId="121" fillId="0" borderId="2" xfId="0" applyFont="1" applyBorder="1" applyAlignment="1">
      <alignment horizontal="left" vertical="center" wrapText="1"/>
    </xf>
    <xf numFmtId="0" fontId="15" fillId="3" borderId="2" xfId="0" applyFont="1" applyFill="1" applyBorder="1" applyAlignment="1">
      <alignment horizontal="left" vertical="center" wrapText="1"/>
    </xf>
    <xf numFmtId="2"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9" fontId="15" fillId="3" borderId="2" xfId="0" applyNumberFormat="1" applyFont="1" applyFill="1" applyBorder="1" applyAlignment="1">
      <alignment horizontal="center" vertical="center"/>
    </xf>
    <xf numFmtId="10" fontId="15" fillId="3" borderId="2" xfId="0" applyNumberFormat="1" applyFont="1" applyFill="1" applyBorder="1" applyAlignment="1">
      <alignment horizontal="center" vertical="center"/>
    </xf>
    <xf numFmtId="0" fontId="15" fillId="0" borderId="2" xfId="0" applyFont="1" applyBorder="1" applyAlignment="1">
      <alignment horizontal="left" vertical="center" wrapText="1"/>
    </xf>
    <xf numFmtId="0" fontId="76" fillId="3" borderId="2" xfId="0" applyFont="1" applyFill="1" applyBorder="1" applyAlignment="1">
      <alignment horizontal="center" vertical="center" wrapText="1"/>
    </xf>
    <xf numFmtId="0" fontId="76" fillId="3" borderId="2" xfId="0" applyFont="1" applyFill="1" applyBorder="1" applyAlignment="1">
      <alignment horizontal="center" vertical="center"/>
    </xf>
    <xf numFmtId="0" fontId="121" fillId="0" borderId="6" xfId="0" applyFont="1" applyBorder="1" applyAlignment="1">
      <alignment horizontal="left" vertical="center" wrapText="1"/>
    </xf>
    <xf numFmtId="0" fontId="15" fillId="3" borderId="6" xfId="0" applyFont="1" applyFill="1" applyBorder="1" applyAlignment="1">
      <alignment horizontal="left" vertical="center" wrapText="1"/>
    </xf>
    <xf numFmtId="0" fontId="15" fillId="0" borderId="2" xfId="0" applyFont="1" applyBorder="1" applyAlignment="1">
      <alignment vertical="center" wrapText="1"/>
    </xf>
    <xf numFmtId="2" fontId="15" fillId="0" borderId="2" xfId="0" applyNumberFormat="1" applyFont="1" applyBorder="1" applyAlignment="1">
      <alignment horizontal="center" vertical="center" wrapText="1"/>
    </xf>
    <xf numFmtId="0" fontId="121" fillId="0" borderId="2" xfId="0" applyFont="1" applyBorder="1" applyAlignment="1">
      <alignment vertical="center" wrapText="1"/>
    </xf>
    <xf numFmtId="0" fontId="15" fillId="3" borderId="2" xfId="0" applyFont="1" applyFill="1" applyBorder="1" applyAlignment="1">
      <alignment vertical="center" wrapText="1"/>
    </xf>
    <xf numFmtId="9" fontId="15" fillId="0" borderId="2" xfId="382" applyFont="1" applyBorder="1" applyAlignment="1">
      <alignment horizontal="center" vertical="center" wrapText="1"/>
    </xf>
    <xf numFmtId="2" fontId="16" fillId="0" borderId="2" xfId="0" applyNumberFormat="1" applyFont="1" applyBorder="1" applyAlignment="1">
      <alignment vertical="center"/>
    </xf>
    <xf numFmtId="2" fontId="16" fillId="0" borderId="2" xfId="0" applyNumberFormat="1" applyFont="1" applyBorder="1" applyAlignment="1">
      <alignment horizontal="center" vertical="center"/>
    </xf>
    <xf numFmtId="9" fontId="16" fillId="0" borderId="2" xfId="0" applyNumberFormat="1" applyFont="1" applyBorder="1" applyAlignment="1">
      <alignment vertical="center" wrapText="1"/>
    </xf>
    <xf numFmtId="2" fontId="16" fillId="0" borderId="2" xfId="0" applyNumberFormat="1" applyFont="1" applyBorder="1" applyAlignment="1">
      <alignment horizontal="center" vertical="center" wrapText="1"/>
    </xf>
    <xf numFmtId="10" fontId="16" fillId="0" borderId="2" xfId="0" applyNumberFormat="1" applyFont="1" applyBorder="1" applyAlignment="1">
      <alignment horizontal="center" vertical="center"/>
    </xf>
    <xf numFmtId="0" fontId="122" fillId="5" borderId="2" xfId="0" applyFont="1" applyFill="1" applyBorder="1" applyAlignment="1">
      <alignment horizontal="center" vertical="center" wrapText="1"/>
    </xf>
    <xf numFmtId="0" fontId="15" fillId="0" borderId="2" xfId="0" applyFont="1" applyBorder="1" applyAlignment="1">
      <alignment horizontal="center" vertical="center"/>
    </xf>
    <xf numFmtId="10" fontId="15" fillId="0" borderId="2" xfId="0" applyNumberFormat="1" applyFont="1" applyBorder="1" applyAlignment="1">
      <alignment horizontal="center" vertical="center"/>
    </xf>
    <xf numFmtId="9" fontId="15" fillId="0" borderId="2" xfId="0" applyNumberFormat="1" applyFont="1" applyBorder="1" applyAlignment="1">
      <alignment vertical="center" wrapText="1"/>
    </xf>
    <xf numFmtId="0" fontId="15" fillId="0" borderId="8" xfId="0" applyFont="1" applyBorder="1" applyAlignment="1">
      <alignment horizontal="center" vertical="center" wrapText="1"/>
    </xf>
    <xf numFmtId="0" fontId="122" fillId="6" borderId="2" xfId="0" applyFont="1" applyFill="1" applyBorder="1" applyAlignment="1">
      <alignment horizontal="center" vertical="center" wrapText="1"/>
    </xf>
    <xf numFmtId="10" fontId="15" fillId="0" borderId="4" xfId="0" applyNumberFormat="1" applyFont="1" applyBorder="1" applyAlignment="1">
      <alignment horizontal="center" vertical="center" wrapText="1"/>
    </xf>
    <xf numFmtId="0" fontId="15" fillId="0" borderId="2" xfId="0" applyFont="1" applyBorder="1" applyAlignment="1">
      <alignment horizontal="justify" vertical="center" wrapText="1"/>
    </xf>
    <xf numFmtId="0" fontId="122" fillId="0" borderId="2" xfId="0" applyFont="1" applyBorder="1" applyAlignment="1">
      <alignment vertical="center" wrapText="1"/>
    </xf>
    <xf numFmtId="168" fontId="15" fillId="0" borderId="2" xfId="0" applyNumberFormat="1" applyFont="1" applyBorder="1" applyAlignment="1">
      <alignment horizontal="center" vertical="center"/>
    </xf>
    <xf numFmtId="0" fontId="15" fillId="3" borderId="4" xfId="0" applyFont="1" applyFill="1" applyBorder="1" applyAlignment="1">
      <alignment horizontal="center" vertical="center"/>
    </xf>
    <xf numFmtId="0" fontId="15" fillId="3" borderId="2" xfId="0" applyFont="1" applyFill="1" applyBorder="1" applyAlignment="1">
      <alignment horizontal="center" vertical="center"/>
    </xf>
    <xf numFmtId="0" fontId="121" fillId="3" borderId="6"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9" fontId="15" fillId="3" borderId="6" xfId="0" applyNumberFormat="1" applyFont="1" applyFill="1" applyBorder="1" applyAlignment="1">
      <alignment horizontal="center" vertical="center"/>
    </xf>
    <xf numFmtId="0" fontId="121" fillId="3" borderId="2" xfId="0" applyFont="1" applyFill="1" applyBorder="1" applyAlignment="1">
      <alignment horizontal="center" vertical="center"/>
    </xf>
    <xf numFmtId="10" fontId="16" fillId="0" borderId="2" xfId="0" applyNumberFormat="1" applyFont="1" applyBorder="1" applyAlignment="1">
      <alignment horizontal="center" vertical="center" wrapText="1"/>
    </xf>
    <xf numFmtId="10" fontId="16" fillId="3" borderId="2" xfId="0" applyNumberFormat="1" applyFont="1" applyFill="1" applyBorder="1" applyAlignment="1">
      <alignment horizontal="center" vertical="center"/>
    </xf>
    <xf numFmtId="2" fontId="11" fillId="3" borderId="2" xfId="0" applyNumberFormat="1" applyFont="1" applyFill="1" applyBorder="1" applyAlignment="1">
      <alignment horizontal="center" vertical="center"/>
    </xf>
    <xf numFmtId="0" fontId="70" fillId="3" borderId="8" xfId="0" applyFont="1" applyFill="1" applyBorder="1" applyAlignment="1">
      <alignment horizontal="center" vertical="center" wrapText="1"/>
    </xf>
    <xf numFmtId="0" fontId="72" fillId="3" borderId="2" xfId="0" applyFont="1" applyFill="1" applyBorder="1" applyAlignment="1">
      <alignment horizontal="left" vertical="top" wrapText="1"/>
    </xf>
    <xf numFmtId="0" fontId="144" fillId="0" borderId="2" xfId="0" applyFont="1" applyBorder="1" applyAlignment="1">
      <alignment horizontal="left" vertical="center" wrapText="1"/>
    </xf>
    <xf numFmtId="9" fontId="79" fillId="0" borderId="0" xfId="0" applyNumberFormat="1" applyFont="1" applyAlignment="1">
      <alignment horizontal="center" vertical="center"/>
    </xf>
    <xf numFmtId="0" fontId="79" fillId="0" borderId="0" xfId="0" applyFont="1" applyAlignment="1">
      <alignment horizontal="center"/>
    </xf>
    <xf numFmtId="10" fontId="79" fillId="0" borderId="0" xfId="0" applyNumberFormat="1" applyFont="1" applyAlignment="1">
      <alignment horizontal="center" vertical="center"/>
    </xf>
    <xf numFmtId="2" fontId="15" fillId="3" borderId="6" xfId="0" applyNumberFormat="1" applyFont="1" applyFill="1" applyBorder="1" applyAlignment="1">
      <alignment horizontal="center" vertical="center"/>
    </xf>
    <xf numFmtId="0" fontId="15" fillId="0" borderId="6" xfId="0" applyFont="1" applyBorder="1" applyAlignment="1">
      <alignment horizontal="center" vertical="center"/>
    </xf>
    <xf numFmtId="9" fontId="15" fillId="3" borderId="2" xfId="382"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8" xfId="0" applyFont="1" applyFill="1" applyBorder="1" applyAlignment="1">
      <alignment horizontal="center" vertical="center" wrapText="1"/>
    </xf>
    <xf numFmtId="9" fontId="75" fillId="3" borderId="2" xfId="0" applyNumberFormat="1" applyFont="1" applyFill="1" applyBorder="1" applyAlignment="1">
      <alignment horizontal="center" vertical="center"/>
    </xf>
    <xf numFmtId="9" fontId="75" fillId="0" borderId="2" xfId="0" applyNumberFormat="1" applyFont="1" applyBorder="1" applyAlignment="1">
      <alignment horizontal="center" vertical="center"/>
    </xf>
    <xf numFmtId="0" fontId="122" fillId="3" borderId="2" xfId="0" applyFont="1" applyFill="1" applyBorder="1" applyAlignment="1">
      <alignment horizontal="center" vertical="center" wrapText="1"/>
    </xf>
    <xf numFmtId="0" fontId="120"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2" fontId="75" fillId="0" borderId="2" xfId="0" applyNumberFormat="1" applyFont="1" applyBorder="1" applyAlignment="1">
      <alignment horizontal="center" vertical="center"/>
    </xf>
    <xf numFmtId="2" fontId="75" fillId="0" borderId="6" xfId="0" applyNumberFormat="1" applyFont="1" applyBorder="1" applyAlignment="1">
      <alignment horizontal="center" vertical="center"/>
    </xf>
    <xf numFmtId="2" fontId="75" fillId="3" borderId="2" xfId="0" applyNumberFormat="1" applyFont="1" applyFill="1" applyBorder="1" applyAlignment="1">
      <alignment horizontal="center" vertical="center"/>
    </xf>
    <xf numFmtId="0" fontId="75" fillId="3" borderId="2" xfId="0" applyFont="1" applyFill="1" applyBorder="1" applyAlignment="1">
      <alignment horizontal="center" vertical="center"/>
    </xf>
    <xf numFmtId="0" fontId="172" fillId="0" borderId="2" xfId="0" applyFont="1" applyBorder="1"/>
    <xf numFmtId="0" fontId="145" fillId="0" borderId="0" xfId="383"/>
    <xf numFmtId="0" fontId="4" fillId="0" borderId="0" xfId="0" applyFont="1" applyAlignment="1">
      <alignment vertical="center"/>
    </xf>
    <xf numFmtId="0" fontId="48" fillId="0" borderId="0" xfId="0" applyFont="1" applyAlignment="1">
      <alignment vertical="center"/>
    </xf>
    <xf numFmtId="10" fontId="4" fillId="0" borderId="0" xfId="0" applyNumberFormat="1" applyFont="1" applyAlignment="1">
      <alignment horizontal="center" vertical="top"/>
    </xf>
    <xf numFmtId="0" fontId="67" fillId="10" borderId="2" xfId="0" applyFont="1" applyFill="1" applyBorder="1" applyAlignment="1">
      <alignment horizontal="center"/>
    </xf>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2" xfId="0" applyFont="1" applyBorder="1" applyAlignment="1">
      <alignment horizontal="left" vertical="top" wrapText="1"/>
    </xf>
    <xf numFmtId="14" fontId="4" fillId="0" borderId="2" xfId="0" applyNumberFormat="1" applyFont="1" applyBorder="1" applyAlignment="1">
      <alignment horizontal="center" vertical="top"/>
    </xf>
    <xf numFmtId="10" fontId="4" fillId="0" borderId="2" xfId="0" applyNumberFormat="1" applyFont="1" applyBorder="1" applyAlignment="1">
      <alignment horizontal="center" vertical="top"/>
    </xf>
    <xf numFmtId="2" fontId="4" fillId="0" borderId="2" xfId="0" applyNumberFormat="1" applyFont="1" applyBorder="1" applyAlignment="1">
      <alignment horizontal="center" vertical="top"/>
    </xf>
    <xf numFmtId="2" fontId="4" fillId="0" borderId="2" xfId="0" applyNumberFormat="1" applyFont="1" applyBorder="1" applyAlignment="1">
      <alignment horizontal="left" vertical="top" wrapText="1"/>
    </xf>
    <xf numFmtId="0" fontId="48" fillId="0" borderId="2" xfId="0" applyFont="1" applyBorder="1" applyAlignment="1">
      <alignment horizontal="left" vertical="top" wrapText="1"/>
    </xf>
    <xf numFmtId="0" fontId="48" fillId="0" borderId="2" xfId="0" applyFont="1" applyBorder="1" applyAlignment="1">
      <alignment horizontal="center" vertical="top"/>
    </xf>
    <xf numFmtId="2" fontId="48" fillId="0" borderId="2" xfId="27" applyNumberFormat="1" applyFont="1" applyBorder="1" applyAlignment="1">
      <alignment horizontal="center" vertical="top" wrapText="1"/>
    </xf>
    <xf numFmtId="14" fontId="4" fillId="0" borderId="2" xfId="27" applyNumberFormat="1" applyFont="1" applyFill="1" applyBorder="1" applyAlignment="1">
      <alignment horizontal="center" vertical="top" wrapText="1"/>
    </xf>
    <xf numFmtId="2" fontId="4" fillId="0" borderId="2" xfId="27" applyNumberFormat="1" applyFont="1" applyBorder="1" applyAlignment="1">
      <alignment horizontal="center" vertical="top" wrapText="1"/>
    </xf>
    <xf numFmtId="14" fontId="4" fillId="0" borderId="2" xfId="27" applyNumberFormat="1" applyFont="1" applyBorder="1" applyAlignment="1">
      <alignment horizontal="center" vertical="top" wrapText="1"/>
    </xf>
    <xf numFmtId="10" fontId="4" fillId="0" borderId="2"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2" fontId="4" fillId="0" borderId="2" xfId="0" applyNumberFormat="1" applyFont="1" applyBorder="1" applyAlignment="1">
      <alignment horizontal="left" vertical="center" wrapText="1"/>
    </xf>
    <xf numFmtId="0" fontId="4" fillId="10" borderId="2" xfId="0" applyFont="1" applyFill="1" applyBorder="1" applyAlignment="1">
      <alignment horizontal="center"/>
    </xf>
    <xf numFmtId="0" fontId="48" fillId="0" borderId="2" xfId="0" applyFont="1" applyBorder="1" applyAlignment="1">
      <alignment vertical="center"/>
    </xf>
    <xf numFmtId="0" fontId="149" fillId="0" borderId="0" xfId="0" applyFont="1" applyAlignment="1">
      <alignment horizontal="center"/>
    </xf>
    <xf numFmtId="0" fontId="174" fillId="0" borderId="0" xfId="383" applyFont="1" applyAlignment="1">
      <alignment horizontal="left" vertical="center"/>
    </xf>
    <xf numFmtId="0" fontId="175" fillId="0" borderId="0" xfId="383" applyFont="1"/>
    <xf numFmtId="0" fontId="174" fillId="0" borderId="54" xfId="383" applyFont="1" applyBorder="1" applyAlignment="1">
      <alignment horizontal="left" vertical="top"/>
    </xf>
    <xf numFmtId="0" fontId="177" fillId="0" borderId="55" xfId="383" applyFont="1" applyBorder="1" applyAlignment="1">
      <alignment horizontal="center" vertical="center" wrapText="1"/>
    </xf>
    <xf numFmtId="0" fontId="177" fillId="0" borderId="55" xfId="383" applyFont="1" applyBorder="1" applyAlignment="1">
      <alignment horizontal="center" vertical="center"/>
    </xf>
    <xf numFmtId="0" fontId="177" fillId="0" borderId="59" xfId="383" applyFont="1" applyBorder="1" applyAlignment="1">
      <alignment horizontal="center" vertical="center"/>
    </xf>
    <xf numFmtId="0" fontId="177" fillId="20" borderId="59" xfId="383" applyFont="1" applyFill="1" applyBorder="1" applyAlignment="1">
      <alignment horizontal="center" vertical="center"/>
    </xf>
    <xf numFmtId="0" fontId="177" fillId="20" borderId="59" xfId="383" applyFont="1" applyFill="1" applyBorder="1" applyAlignment="1">
      <alignment horizontal="center" vertical="center" wrapText="1"/>
    </xf>
    <xf numFmtId="0" fontId="175" fillId="20" borderId="59" xfId="383" applyFont="1" applyFill="1" applyBorder="1" applyAlignment="1">
      <alignment horizontal="center" vertical="center"/>
    </xf>
    <xf numFmtId="1" fontId="175" fillId="20" borderId="59" xfId="383" applyNumberFormat="1" applyFont="1" applyFill="1" applyBorder="1" applyAlignment="1">
      <alignment horizontal="center" vertical="center"/>
    </xf>
    <xf numFmtId="3" fontId="175" fillId="20" borderId="59" xfId="383" applyNumberFormat="1" applyFont="1" applyFill="1" applyBorder="1" applyAlignment="1">
      <alignment horizontal="center" vertical="center" wrapText="1"/>
    </xf>
    <xf numFmtId="0" fontId="178" fillId="20" borderId="59" xfId="383" applyFont="1" applyFill="1" applyBorder="1" applyAlignment="1">
      <alignment horizontal="center" wrapText="1"/>
    </xf>
    <xf numFmtId="0" fontId="175" fillId="20" borderId="59" xfId="383" applyFont="1" applyFill="1" applyBorder="1" applyAlignment="1">
      <alignment horizontal="center" vertical="center" wrapText="1"/>
    </xf>
    <xf numFmtId="0" fontId="177" fillId="0" borderId="58" xfId="383" applyFont="1" applyBorder="1" applyAlignment="1">
      <alignment horizontal="center" vertical="center"/>
    </xf>
    <xf numFmtId="0" fontId="177" fillId="0" borderId="54" xfId="383" applyFont="1" applyBorder="1" applyAlignment="1">
      <alignment horizontal="left" vertical="center" wrapText="1"/>
    </xf>
    <xf numFmtId="0" fontId="175" fillId="0" borderId="58" xfId="383" applyFont="1" applyBorder="1" applyAlignment="1">
      <alignment horizontal="center" vertical="center"/>
    </xf>
    <xf numFmtId="2" fontId="175" fillId="0" borderId="58" xfId="383" applyNumberFormat="1" applyFont="1" applyBorder="1" applyAlignment="1">
      <alignment horizontal="center" vertical="center"/>
    </xf>
    <xf numFmtId="0" fontId="175" fillId="0" borderId="58" xfId="383" applyFont="1" applyBorder="1" applyAlignment="1">
      <alignment horizontal="center" vertical="center" wrapText="1"/>
    </xf>
    <xf numFmtId="168" fontId="175" fillId="0" borderId="58" xfId="383" applyNumberFormat="1" applyFont="1" applyBorder="1" applyAlignment="1">
      <alignment horizontal="center" vertical="center"/>
    </xf>
    <xf numFmtId="0" fontId="177" fillId="0" borderId="60" xfId="383" applyFont="1" applyBorder="1" applyAlignment="1">
      <alignment horizontal="center" vertical="center"/>
    </xf>
    <xf numFmtId="0" fontId="177" fillId="0" borderId="60" xfId="383" applyFont="1" applyBorder="1" applyAlignment="1">
      <alignment horizontal="left" vertical="center" wrapText="1"/>
    </xf>
    <xf numFmtId="0" fontId="175" fillId="0" borderId="60" xfId="383" applyFont="1" applyBorder="1" applyAlignment="1">
      <alignment horizontal="center" vertical="center"/>
    </xf>
    <xf numFmtId="2" fontId="175" fillId="0" borderId="60" xfId="383" applyNumberFormat="1" applyFont="1" applyBorder="1" applyAlignment="1">
      <alignment horizontal="center" vertical="center"/>
    </xf>
    <xf numFmtId="0" fontId="175" fillId="0" borderId="60" xfId="383" applyFont="1" applyBorder="1" applyAlignment="1">
      <alignment horizontal="center" vertical="center" wrapText="1"/>
    </xf>
    <xf numFmtId="9" fontId="175" fillId="0" borderId="60" xfId="383" applyNumberFormat="1" applyFont="1" applyBorder="1" applyAlignment="1">
      <alignment horizontal="center" vertical="center"/>
    </xf>
    <xf numFmtId="0" fontId="177" fillId="0" borderId="58" xfId="383" applyFont="1" applyBorder="1" applyAlignment="1">
      <alignment horizontal="center" vertical="center" wrapText="1"/>
    </xf>
    <xf numFmtId="0" fontId="179" fillId="0" borderId="59" xfId="383" applyFont="1" applyBorder="1" applyAlignment="1">
      <alignment vertical="center" wrapText="1"/>
    </xf>
    <xf numFmtId="9" fontId="175" fillId="0" borderId="58" xfId="383" applyNumberFormat="1" applyFont="1" applyBorder="1" applyAlignment="1">
      <alignment horizontal="center" vertical="center"/>
    </xf>
    <xf numFmtId="172" fontId="175" fillId="0" borderId="58" xfId="383" applyNumberFormat="1" applyFont="1" applyBorder="1" applyAlignment="1">
      <alignment horizontal="center" vertical="center"/>
    </xf>
    <xf numFmtId="0" fontId="180" fillId="0" borderId="0" xfId="383" applyFont="1" applyAlignment="1">
      <alignment horizontal="left"/>
    </xf>
    <xf numFmtId="0" fontId="175" fillId="0" borderId="59" xfId="383" applyFont="1" applyBorder="1" applyAlignment="1">
      <alignment horizontal="center" vertical="center"/>
    </xf>
    <xf numFmtId="2" fontId="175" fillId="0" borderId="59" xfId="383" applyNumberFormat="1" applyFont="1" applyBorder="1" applyAlignment="1">
      <alignment horizontal="center" vertical="center"/>
    </xf>
    <xf numFmtId="0" fontId="177" fillId="0" borderId="0" xfId="383" applyFont="1" applyAlignment="1">
      <alignment horizontal="center" vertical="center"/>
    </xf>
    <xf numFmtId="0" fontId="181" fillId="0" borderId="0" xfId="383" applyFont="1" applyAlignment="1">
      <alignment vertical="center" wrapText="1"/>
    </xf>
    <xf numFmtId="0" fontId="175" fillId="0" borderId="0" xfId="383" applyFont="1" applyAlignment="1">
      <alignment horizontal="center" vertical="center"/>
    </xf>
    <xf numFmtId="2" fontId="175" fillId="0" borderId="0" xfId="383" applyNumberFormat="1" applyFont="1" applyAlignment="1">
      <alignment horizontal="center" vertical="center"/>
    </xf>
    <xf numFmtId="4" fontId="175" fillId="0" borderId="0" xfId="383" applyNumberFormat="1" applyFont="1" applyAlignment="1">
      <alignment vertical="center" wrapText="1"/>
    </xf>
    <xf numFmtId="168" fontId="175" fillId="0" borderId="0" xfId="383" applyNumberFormat="1" applyFont="1" applyAlignment="1">
      <alignment horizontal="center" vertical="center"/>
    </xf>
    <xf numFmtId="10" fontId="175" fillId="0" borderId="0" xfId="383" applyNumberFormat="1" applyFont="1" applyAlignment="1">
      <alignment horizontal="center" vertical="center"/>
    </xf>
    <xf numFmtId="0" fontId="174" fillId="0" borderId="61" xfId="383" applyFont="1" applyBorder="1" applyAlignment="1">
      <alignment horizontal="left" vertical="top"/>
    </xf>
    <xf numFmtId="0" fontId="175" fillId="0" borderId="59" xfId="383" applyFont="1" applyBorder="1" applyAlignment="1">
      <alignment horizontal="center" vertical="center" wrapText="1"/>
    </xf>
    <xf numFmtId="9" fontId="175" fillId="0" borderId="59" xfId="383" applyNumberFormat="1" applyFont="1" applyBorder="1" applyAlignment="1">
      <alignment horizontal="center" vertical="center"/>
    </xf>
    <xf numFmtId="0" fontId="175" fillId="0" borderId="60" xfId="383" applyFont="1" applyBorder="1"/>
    <xf numFmtId="0" fontId="177" fillId="0" borderId="59" xfId="383" applyFont="1" applyBorder="1" applyAlignment="1">
      <alignment horizontal="center" vertical="center" wrapText="1"/>
    </xf>
    <xf numFmtId="0" fontId="175" fillId="0" borderId="55" xfId="383" applyFont="1" applyBorder="1" applyAlignment="1">
      <alignment horizontal="center" vertical="center"/>
    </xf>
    <xf numFmtId="2" fontId="175" fillId="0" borderId="55" xfId="383" applyNumberFormat="1" applyFont="1" applyBorder="1" applyAlignment="1">
      <alignment horizontal="center" vertical="center"/>
    </xf>
    <xf numFmtId="0" fontId="175" fillId="0" borderId="55" xfId="383" applyFont="1" applyBorder="1" applyAlignment="1">
      <alignment horizontal="center" vertical="center" wrapText="1"/>
    </xf>
    <xf numFmtId="0" fontId="177" fillId="0" borderId="60" xfId="383" applyFont="1" applyBorder="1" applyAlignment="1">
      <alignment horizontal="center" vertical="top"/>
    </xf>
    <xf numFmtId="0" fontId="177" fillId="0" borderId="60" xfId="383" applyFont="1" applyBorder="1" applyAlignment="1">
      <alignment horizontal="left" vertical="top" wrapText="1"/>
    </xf>
    <xf numFmtId="0" fontId="175" fillId="0" borderId="60" xfId="383" applyFont="1" applyBorder="1" applyAlignment="1">
      <alignment horizontal="center" vertical="top"/>
    </xf>
    <xf numFmtId="2" fontId="175" fillId="0" borderId="60" xfId="383" applyNumberFormat="1" applyFont="1" applyBorder="1" applyAlignment="1">
      <alignment horizontal="center" vertical="top"/>
    </xf>
    <xf numFmtId="0" fontId="175" fillId="0" borderId="60" xfId="383" applyFont="1" applyBorder="1" applyAlignment="1">
      <alignment horizontal="center" vertical="top" wrapText="1"/>
    </xf>
    <xf numFmtId="168" fontId="175" fillId="0" borderId="60" xfId="383" applyNumberFormat="1" applyFont="1" applyBorder="1" applyAlignment="1">
      <alignment horizontal="center" vertical="top"/>
    </xf>
    <xf numFmtId="10" fontId="175" fillId="0" borderId="60" xfId="383" applyNumberFormat="1" applyFont="1" applyBorder="1" applyAlignment="1">
      <alignment horizontal="center" vertical="top"/>
    </xf>
    <xf numFmtId="2" fontId="177" fillId="0" borderId="0" xfId="383" applyNumberFormat="1" applyFont="1" applyAlignment="1">
      <alignment horizontal="center" vertical="center"/>
    </xf>
    <xf numFmtId="0" fontId="178" fillId="20" borderId="59" xfId="383" applyFont="1" applyFill="1" applyBorder="1" applyAlignment="1">
      <alignment horizontal="center" vertical="center" wrapText="1"/>
    </xf>
    <xf numFmtId="0" fontId="182" fillId="0" borderId="59" xfId="383" applyFont="1" applyBorder="1" applyAlignment="1">
      <alignment vertical="center" wrapText="1"/>
    </xf>
    <xf numFmtId="0" fontId="183" fillId="0" borderId="59" xfId="383" applyFont="1" applyBorder="1" applyAlignment="1">
      <alignment vertical="center" wrapText="1"/>
    </xf>
    <xf numFmtId="172" fontId="175" fillId="0" borderId="59" xfId="383" applyNumberFormat="1" applyFont="1" applyBorder="1" applyAlignment="1">
      <alignment horizontal="center" vertical="center"/>
    </xf>
    <xf numFmtId="0" fontId="175" fillId="0" borderId="59" xfId="383" applyFont="1" applyBorder="1" applyAlignment="1">
      <alignment vertical="center" wrapText="1"/>
    </xf>
    <xf numFmtId="0" fontId="184" fillId="0" borderId="59" xfId="383" applyFont="1" applyBorder="1" applyAlignment="1">
      <alignment vertical="center" wrapText="1"/>
    </xf>
    <xf numFmtId="0" fontId="179" fillId="0" borderId="59" xfId="383" applyFont="1" applyBorder="1" applyAlignment="1">
      <alignment horizontal="center" vertical="center" wrapText="1"/>
    </xf>
    <xf numFmtId="9" fontId="177" fillId="0" borderId="59" xfId="383" applyNumberFormat="1" applyFont="1" applyBorder="1" applyAlignment="1">
      <alignment horizontal="center" vertical="center"/>
    </xf>
    <xf numFmtId="2" fontId="177" fillId="0" borderId="59" xfId="383" applyNumberFormat="1" applyFont="1" applyBorder="1" applyAlignment="1">
      <alignment horizontal="center" vertical="center"/>
    </xf>
    <xf numFmtId="0" fontId="177" fillId="0" borderId="0" xfId="383" applyFont="1" applyAlignment="1">
      <alignment horizontal="center" vertical="top"/>
    </xf>
    <xf numFmtId="0" fontId="177" fillId="0" borderId="0" xfId="383" applyFont="1" applyAlignment="1">
      <alignment horizontal="left" vertical="top" wrapText="1"/>
    </xf>
    <xf numFmtId="0" fontId="175" fillId="0" borderId="0" xfId="383" applyFont="1" applyAlignment="1">
      <alignment horizontal="center" vertical="top"/>
    </xf>
    <xf numFmtId="2" fontId="175" fillId="0" borderId="0" xfId="383" applyNumberFormat="1" applyFont="1" applyAlignment="1">
      <alignment horizontal="center" vertical="top"/>
    </xf>
    <xf numFmtId="0" fontId="175" fillId="0" borderId="0" xfId="383" applyFont="1" applyAlignment="1">
      <alignment horizontal="center" vertical="top" wrapText="1"/>
    </xf>
    <xf numFmtId="168" fontId="175" fillId="0" borderId="0" xfId="383" applyNumberFormat="1" applyFont="1" applyAlignment="1">
      <alignment horizontal="center" vertical="top"/>
    </xf>
    <xf numFmtId="10" fontId="175" fillId="0" borderId="0" xfId="383" applyNumberFormat="1" applyFont="1" applyAlignment="1">
      <alignment horizontal="center" vertical="top"/>
    </xf>
    <xf numFmtId="2" fontId="175" fillId="0" borderId="59" xfId="383" applyNumberFormat="1" applyFont="1" applyBorder="1" applyAlignment="1">
      <alignment vertical="center" wrapText="1"/>
    </xf>
    <xf numFmtId="172" fontId="175" fillId="0" borderId="59" xfId="383" applyNumberFormat="1" applyFont="1" applyBorder="1" applyAlignment="1">
      <alignment vertical="center" wrapText="1"/>
    </xf>
    <xf numFmtId="0" fontId="185" fillId="0" borderId="0" xfId="383" applyFont="1"/>
    <xf numFmtId="0" fontId="186" fillId="20" borderId="59" xfId="383" applyFont="1" applyFill="1" applyBorder="1" applyAlignment="1">
      <alignment horizontal="center" vertical="center"/>
    </xf>
    <xf numFmtId="0" fontId="186" fillId="20" borderId="63" xfId="383" applyFont="1" applyFill="1" applyBorder="1" applyAlignment="1">
      <alignment horizontal="center" vertical="center" wrapText="1"/>
    </xf>
    <xf numFmtId="0" fontId="178" fillId="20" borderId="59" xfId="383" applyFont="1" applyFill="1" applyBorder="1" applyAlignment="1">
      <alignment horizontal="center" vertical="center"/>
    </xf>
    <xf numFmtId="1" fontId="178" fillId="20" borderId="59" xfId="383" applyNumberFormat="1" applyFont="1" applyFill="1" applyBorder="1" applyAlignment="1">
      <alignment horizontal="center" vertical="center"/>
    </xf>
    <xf numFmtId="0" fontId="178" fillId="20" borderId="59" xfId="383" applyFont="1" applyFill="1" applyBorder="1" applyAlignment="1">
      <alignment horizontal="center"/>
    </xf>
    <xf numFmtId="0" fontId="181" fillId="0" borderId="59" xfId="383" applyFont="1" applyBorder="1" applyAlignment="1">
      <alignment vertical="center" wrapText="1"/>
    </xf>
    <xf numFmtId="10" fontId="175" fillId="0" borderId="59" xfId="383" applyNumberFormat="1" applyFont="1" applyBorder="1" applyAlignment="1">
      <alignment horizontal="center" vertical="center"/>
    </xf>
    <xf numFmtId="0" fontId="177" fillId="0" borderId="60" xfId="383" applyFont="1" applyBorder="1" applyAlignment="1">
      <alignment vertical="center" wrapText="1"/>
    </xf>
    <xf numFmtId="4" fontId="175" fillId="0" borderId="60" xfId="383" applyNumberFormat="1" applyFont="1" applyBorder="1" applyAlignment="1">
      <alignment horizontal="center" vertical="center" wrapText="1"/>
    </xf>
    <xf numFmtId="168" fontId="175" fillId="0" borderId="60" xfId="383" applyNumberFormat="1" applyFont="1" applyBorder="1" applyAlignment="1">
      <alignment horizontal="center" vertical="center"/>
    </xf>
    <xf numFmtId="0" fontId="178" fillId="20" borderId="55" xfId="383" applyFont="1" applyFill="1" applyBorder="1" applyAlignment="1">
      <alignment horizontal="center" vertical="center" wrapText="1"/>
    </xf>
    <xf numFmtId="0" fontId="177" fillId="0" borderId="63" xfId="383" applyFont="1" applyBorder="1" applyAlignment="1">
      <alignment vertical="center" wrapText="1"/>
    </xf>
    <xf numFmtId="4" fontId="175" fillId="0" borderId="59" xfId="383" applyNumberFormat="1" applyFont="1" applyBorder="1" applyAlignment="1">
      <alignment horizontal="center" vertical="center" wrapText="1"/>
    </xf>
    <xf numFmtId="4" fontId="175" fillId="0" borderId="56" xfId="383" applyNumberFormat="1" applyFont="1" applyBorder="1" applyAlignment="1">
      <alignment horizontal="center" vertical="center" wrapText="1"/>
    </xf>
    <xf numFmtId="0" fontId="175" fillId="0" borderId="57" xfId="383" applyFont="1" applyBorder="1"/>
    <xf numFmtId="168" fontId="175" fillId="0" borderId="59" xfId="383" applyNumberFormat="1" applyFont="1" applyBorder="1" applyAlignment="1">
      <alignment horizontal="center" vertical="center"/>
    </xf>
    <xf numFmtId="0" fontId="187" fillId="0" borderId="59" xfId="383" applyFont="1" applyBorder="1" applyAlignment="1">
      <alignment horizontal="left" vertical="center" wrapText="1"/>
    </xf>
    <xf numFmtId="0" fontId="180" fillId="0" borderId="0" xfId="383" applyFont="1"/>
    <xf numFmtId="0" fontId="177" fillId="0" borderId="60" xfId="383" applyFont="1" applyBorder="1" applyAlignment="1">
      <alignment vertical="top" wrapText="1"/>
    </xf>
    <xf numFmtId="4" fontId="175" fillId="0" borderId="60" xfId="383" applyNumberFormat="1" applyFont="1" applyBorder="1" applyAlignment="1">
      <alignment horizontal="center" vertical="top" wrapText="1"/>
    </xf>
    <xf numFmtId="9" fontId="175" fillId="0" borderId="60" xfId="383" applyNumberFormat="1" applyFont="1" applyBorder="1" applyAlignment="1">
      <alignment horizontal="center" vertical="top"/>
    </xf>
    <xf numFmtId="2" fontId="175" fillId="0" borderId="55" xfId="383" applyNumberFormat="1" applyFont="1" applyBorder="1" applyAlignment="1">
      <alignment vertical="center"/>
    </xf>
    <xf numFmtId="0" fontId="177" fillId="0" borderId="59" xfId="383" applyFont="1" applyBorder="1" applyAlignment="1">
      <alignment horizontal="left" vertical="center" wrapText="1"/>
    </xf>
    <xf numFmtId="2" fontId="175" fillId="0" borderId="59" xfId="383" applyNumberFormat="1" applyFont="1" applyBorder="1" applyAlignment="1">
      <alignment vertical="center"/>
    </xf>
    <xf numFmtId="0" fontId="177" fillId="0" borderId="55" xfId="383" applyFont="1" applyBorder="1" applyAlignment="1">
      <alignment horizontal="left" vertical="center" wrapText="1"/>
    </xf>
    <xf numFmtId="168" fontId="175" fillId="0" borderId="55" xfId="383" applyNumberFormat="1" applyFont="1" applyBorder="1" applyAlignment="1">
      <alignment horizontal="center" vertical="center"/>
    </xf>
    <xf numFmtId="0" fontId="177" fillId="0" borderId="59" xfId="383" applyFont="1" applyBorder="1" applyAlignment="1">
      <alignment vertical="center"/>
    </xf>
    <xf numFmtId="168" fontId="177" fillId="0" borderId="59" xfId="383" applyNumberFormat="1" applyFont="1" applyBorder="1" applyAlignment="1">
      <alignment horizontal="center" vertical="center"/>
    </xf>
    <xf numFmtId="2" fontId="177" fillId="0" borderId="59" xfId="383" applyNumberFormat="1" applyFont="1" applyBorder="1" applyAlignment="1">
      <alignment horizontal="center"/>
    </xf>
    <xf numFmtId="0" fontId="174" fillId="0" borderId="54" xfId="383" applyFont="1" applyBorder="1" applyAlignment="1">
      <alignment vertical="top"/>
    </xf>
    <xf numFmtId="0" fontId="177" fillId="0" borderId="0" xfId="383" applyFont="1" applyAlignment="1">
      <alignment horizontal="left" vertical="center" wrapText="1"/>
    </xf>
    <xf numFmtId="0" fontId="175" fillId="0" borderId="0" xfId="383" applyFont="1" applyAlignment="1">
      <alignment horizontal="center" vertical="center" wrapText="1"/>
    </xf>
    <xf numFmtId="9" fontId="175" fillId="0" borderId="0" xfId="383" applyNumberFormat="1" applyFont="1" applyAlignment="1">
      <alignment horizontal="center" vertical="center"/>
    </xf>
    <xf numFmtId="0" fontId="186" fillId="20" borderId="59" xfId="383" applyFont="1" applyFill="1" applyBorder="1" applyAlignment="1">
      <alignment horizontal="center" vertical="center" wrapText="1"/>
    </xf>
    <xf numFmtId="3" fontId="178" fillId="20" borderId="59" xfId="383" applyNumberFormat="1" applyFont="1" applyFill="1" applyBorder="1" applyAlignment="1">
      <alignment horizontal="center" vertical="center" wrapText="1"/>
    </xf>
    <xf numFmtId="0" fontId="177" fillId="0" borderId="58" xfId="383" applyFont="1" applyBorder="1" applyAlignment="1">
      <alignment horizontal="left" vertical="center" wrapText="1"/>
    </xf>
    <xf numFmtId="0" fontId="187" fillId="0" borderId="58" xfId="383" applyFont="1" applyBorder="1" applyAlignment="1">
      <alignment horizontal="left" vertical="center" wrapText="1"/>
    </xf>
    <xf numFmtId="0" fontId="177" fillId="0" borderId="54" xfId="383" applyFont="1" applyBorder="1" applyAlignment="1">
      <alignment vertical="center" wrapText="1"/>
    </xf>
    <xf numFmtId="2" fontId="175" fillId="0" borderId="58" xfId="383" applyNumberFormat="1" applyFont="1" applyBorder="1" applyAlignment="1">
      <alignment horizontal="center" vertical="center" wrapText="1"/>
    </xf>
    <xf numFmtId="2" fontId="175" fillId="0" borderId="60" xfId="383" applyNumberFormat="1" applyFont="1" applyBorder="1" applyAlignment="1">
      <alignment horizontal="center" vertical="center" wrapText="1"/>
    </xf>
    <xf numFmtId="0" fontId="177" fillId="0" borderId="19" xfId="383" applyFont="1" applyBorder="1" applyAlignment="1">
      <alignment horizontal="left" vertical="center" wrapText="1"/>
    </xf>
    <xf numFmtId="2" fontId="175" fillId="0" borderId="59" xfId="383" applyNumberFormat="1" applyFont="1" applyBorder="1" applyAlignment="1">
      <alignment horizontal="center" vertical="center" wrapText="1"/>
    </xf>
    <xf numFmtId="2" fontId="175" fillId="0" borderId="56" xfId="383" applyNumberFormat="1" applyFont="1" applyBorder="1" applyAlignment="1">
      <alignment horizontal="center" vertical="center"/>
    </xf>
    <xf numFmtId="2" fontId="175" fillId="0" borderId="0" xfId="383" applyNumberFormat="1" applyFont="1" applyAlignment="1">
      <alignment horizontal="center" vertical="center" wrapText="1"/>
    </xf>
    <xf numFmtId="0" fontId="178" fillId="21" borderId="55" xfId="383" applyFont="1" applyFill="1" applyBorder="1" applyAlignment="1">
      <alignment horizontal="center" vertical="center"/>
    </xf>
    <xf numFmtId="1" fontId="178" fillId="21" borderId="55" xfId="383" applyNumberFormat="1" applyFont="1" applyFill="1" applyBorder="1" applyAlignment="1">
      <alignment horizontal="center" vertical="center"/>
    </xf>
    <xf numFmtId="0" fontId="181" fillId="0" borderId="59" xfId="383" applyFont="1" applyBorder="1" applyAlignment="1">
      <alignment horizontal="left" vertical="center" wrapText="1"/>
    </xf>
    <xf numFmtId="0" fontId="180" fillId="0" borderId="55" xfId="383" applyFont="1" applyBorder="1"/>
    <xf numFmtId="0" fontId="175" fillId="0" borderId="62" xfId="383" applyFont="1" applyBorder="1"/>
    <xf numFmtId="4" fontId="175" fillId="0" borderId="62" xfId="383" applyNumberFormat="1" applyFont="1" applyBorder="1" applyAlignment="1">
      <alignment vertical="center" wrapText="1"/>
    </xf>
    <xf numFmtId="168" fontId="175" fillId="0" borderId="62" xfId="383" applyNumberFormat="1" applyFont="1" applyBorder="1" applyAlignment="1">
      <alignment horizontal="center" vertical="center"/>
    </xf>
    <xf numFmtId="0" fontId="175" fillId="0" borderId="62" xfId="383" applyFont="1" applyBorder="1" applyAlignment="1">
      <alignment horizontal="center" vertical="center"/>
    </xf>
    <xf numFmtId="10" fontId="175" fillId="0" borderId="62" xfId="383" applyNumberFormat="1" applyFont="1" applyBorder="1" applyAlignment="1">
      <alignment horizontal="center" vertical="center"/>
    </xf>
    <xf numFmtId="4" fontId="175" fillId="0" borderId="58" xfId="383" applyNumberFormat="1" applyFont="1" applyBorder="1" applyAlignment="1">
      <alignment vertical="center" wrapText="1"/>
    </xf>
    <xf numFmtId="10" fontId="175" fillId="0" borderId="58" xfId="383" applyNumberFormat="1" applyFont="1" applyBorder="1" applyAlignment="1">
      <alignment horizontal="center" vertical="center"/>
    </xf>
    <xf numFmtId="0" fontId="180" fillId="0" borderId="54" xfId="383" applyFont="1" applyBorder="1"/>
    <xf numFmtId="0" fontId="176" fillId="0" borderId="0" xfId="384" applyFont="1"/>
    <xf numFmtId="0" fontId="3" fillId="0" borderId="2" xfId="0" applyFont="1" applyBorder="1" applyAlignment="1">
      <alignment horizontal="center" vertical="center" wrapText="1"/>
    </xf>
    <xf numFmtId="0" fontId="62" fillId="3" borderId="2" xfId="0" applyFont="1" applyFill="1" applyBorder="1" applyAlignment="1">
      <alignment horizontal="center" vertical="center" wrapText="1"/>
    </xf>
    <xf numFmtId="2" fontId="56" fillId="0" borderId="4" xfId="0" applyNumberFormat="1" applyFont="1" applyBorder="1" applyAlignment="1">
      <alignment horizontal="center" vertical="center" wrapText="1"/>
    </xf>
    <xf numFmtId="0" fontId="63" fillId="0" borderId="4" xfId="0" applyFont="1" applyBorder="1" applyAlignment="1">
      <alignment horizontal="center" vertical="center"/>
    </xf>
    <xf numFmtId="2" fontId="63" fillId="0" borderId="4" xfId="0" applyNumberFormat="1" applyFont="1" applyBorder="1" applyAlignment="1">
      <alignment horizontal="center" vertical="center" wrapText="1"/>
    </xf>
    <xf numFmtId="2" fontId="4" fillId="3" borderId="2" xfId="0" applyNumberFormat="1" applyFont="1" applyFill="1" applyBorder="1" applyAlignment="1">
      <alignment horizontal="center" vertical="center"/>
    </xf>
    <xf numFmtId="2" fontId="56" fillId="0" borderId="2" xfId="102" applyNumberFormat="1" applyFont="1" applyBorder="1" applyAlignment="1">
      <alignment horizontal="center" vertical="center"/>
    </xf>
    <xf numFmtId="10" fontId="3" fillId="0" borderId="0" xfId="0" applyNumberFormat="1" applyFont="1" applyAlignment="1">
      <alignment horizontal="left"/>
    </xf>
    <xf numFmtId="0" fontId="3" fillId="0" borderId="0" xfId="0" applyFont="1" applyAlignment="1">
      <alignment horizontal="center"/>
    </xf>
    <xf numFmtId="0" fontId="10" fillId="0" borderId="2" xfId="0" applyFont="1" applyBorder="1" applyAlignment="1">
      <alignment horizontal="center" vertical="center" wrapText="1"/>
    </xf>
    <xf numFmtId="0" fontId="97" fillId="0" borderId="4" xfId="0" quotePrefix="1" applyFont="1" applyBorder="1" applyAlignment="1">
      <alignment horizontal="center" vertical="center"/>
    </xf>
    <xf numFmtId="0" fontId="138" fillId="0" borderId="2" xfId="22" applyFont="1" applyBorder="1" applyAlignment="1">
      <alignment horizontal="center" vertical="center" wrapText="1"/>
    </xf>
    <xf numFmtId="2" fontId="138" fillId="0" borderId="4" xfId="13" applyNumberFormat="1" applyFont="1" applyBorder="1" applyAlignment="1">
      <alignment horizontal="center" vertical="center"/>
    </xf>
    <xf numFmtId="2" fontId="138" fillId="0" borderId="5" xfId="13" applyNumberFormat="1" applyFont="1" applyBorder="1" applyAlignment="1">
      <alignment horizontal="center" vertical="center"/>
    </xf>
    <xf numFmtId="2" fontId="138" fillId="0" borderId="6" xfId="13" applyNumberFormat="1" applyFont="1" applyBorder="1" applyAlignment="1">
      <alignment horizontal="center" vertical="center"/>
    </xf>
    <xf numFmtId="0" fontId="139" fillId="0" borderId="0" xfId="13" applyFont="1" applyAlignment="1">
      <alignment horizontal="left" vertical="center"/>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27" fillId="0" borderId="0" xfId="3" applyFont="1" applyAlignment="1">
      <alignment horizontal="center" wrapText="1"/>
    </xf>
    <xf numFmtId="0" fontId="29" fillId="3" borderId="6" xfId="3" applyFont="1" applyFill="1" applyBorder="1" applyAlignment="1">
      <alignment horizontal="center" vertical="center" wrapText="1"/>
    </xf>
    <xf numFmtId="0" fontId="29" fillId="3" borderId="2" xfId="3" applyFont="1" applyFill="1" applyBorder="1" applyAlignment="1">
      <alignment horizontal="center" vertical="center" wrapText="1"/>
    </xf>
    <xf numFmtId="0" fontId="164" fillId="0" borderId="0" xfId="13" applyFont="1" applyAlignment="1">
      <alignment horizontal="left" vertical="top" wrapText="1"/>
    </xf>
    <xf numFmtId="0" fontId="31" fillId="0" borderId="4" xfId="344" applyFont="1" applyBorder="1" applyAlignment="1">
      <alignment horizontal="center" vertical="center" wrapText="1"/>
    </xf>
    <xf numFmtId="0" fontId="39" fillId="0" borderId="0" xfId="344" applyFont="1" applyAlignment="1">
      <alignment horizontal="left"/>
    </xf>
    <xf numFmtId="0" fontId="84" fillId="0" borderId="2" xfId="17" applyFont="1" applyBorder="1" applyAlignment="1">
      <alignment horizontal="center" vertical="center"/>
    </xf>
    <xf numFmtId="0" fontId="169" fillId="0" borderId="2" xfId="0" applyFont="1" applyBorder="1" applyAlignment="1">
      <alignment horizontal="right" vertical="center"/>
    </xf>
    <xf numFmtId="0" fontId="48" fillId="18" borderId="2" xfId="0" applyFont="1" applyFill="1" applyBorder="1" applyAlignment="1">
      <alignment horizontal="center" vertical="center" wrapText="1"/>
    </xf>
    <xf numFmtId="0" fontId="48" fillId="18" borderId="2" xfId="0" applyFont="1" applyFill="1" applyBorder="1" applyAlignment="1">
      <alignment horizontal="center" vertical="center"/>
    </xf>
    <xf numFmtId="0" fontId="4" fillId="19" borderId="2" xfId="0" applyFont="1" applyFill="1" applyBorder="1" applyAlignment="1">
      <alignment horizontal="center" vertical="center"/>
    </xf>
    <xf numFmtId="0" fontId="13" fillId="8" borderId="2" xfId="0" applyFont="1" applyFill="1" applyBorder="1" applyAlignment="1">
      <alignment horizontal="center" vertical="center" wrapText="1"/>
    </xf>
    <xf numFmtId="0" fontId="156" fillId="0" borderId="0" xfId="0" applyFont="1" applyAlignment="1">
      <alignment horizontal="center" vertical="center"/>
    </xf>
    <xf numFmtId="0" fontId="0" fillId="0" borderId="6" xfId="0" applyBorder="1" applyAlignment="1">
      <alignment horizontal="center" vertical="center"/>
    </xf>
    <xf numFmtId="0" fontId="3" fillId="0" borderId="0" xfId="0" applyFont="1" applyAlignment="1">
      <alignment horizontal="left" vertical="center"/>
    </xf>
    <xf numFmtId="0" fontId="31" fillId="0" borderId="2" xfId="0" applyFont="1" applyBorder="1" applyAlignment="1">
      <alignment horizontal="center" vertical="center" wrapText="1"/>
    </xf>
    <xf numFmtId="0" fontId="3" fillId="5" borderId="2" xfId="0" applyFont="1" applyFill="1" applyBorder="1" applyAlignment="1">
      <alignment horizontal="center" vertical="center" wrapText="1"/>
    </xf>
    <xf numFmtId="0" fontId="48" fillId="0" borderId="0" xfId="0" applyFont="1" applyAlignment="1">
      <alignment horizontal="center"/>
    </xf>
    <xf numFmtId="0" fontId="39" fillId="0" borderId="0" xfId="0" applyFont="1" applyAlignment="1">
      <alignment vertical="center"/>
    </xf>
    <xf numFmtId="0" fontId="66" fillId="5" borderId="2" xfId="0" applyFont="1" applyFill="1" applyBorder="1" applyAlignment="1">
      <alignment horizontal="center" vertical="center" wrapText="1"/>
    </xf>
    <xf numFmtId="0" fontId="39" fillId="0" borderId="2" xfId="0" applyFont="1" applyBorder="1" applyAlignment="1">
      <alignment vertical="center" wrapText="1"/>
    </xf>
    <xf numFmtId="0" fontId="39" fillId="0" borderId="2" xfId="0" applyFont="1" applyBorder="1" applyAlignment="1">
      <alignment horizontal="center" vertical="center" wrapText="1"/>
    </xf>
    <xf numFmtId="0" fontId="39" fillId="0" borderId="2" xfId="0" applyFont="1" applyBorder="1" applyAlignment="1">
      <alignment vertical="center"/>
    </xf>
    <xf numFmtId="0" fontId="39" fillId="0" borderId="2" xfId="0" applyFont="1" applyBorder="1" applyAlignment="1">
      <alignment horizontal="center" vertical="center"/>
    </xf>
    <xf numFmtId="0" fontId="31" fillId="0" borderId="2" xfId="0" applyFont="1" applyBorder="1" applyAlignment="1">
      <alignment horizontal="center" vertical="center"/>
    </xf>
    <xf numFmtId="0" fontId="39" fillId="0" borderId="2" xfId="0" applyFont="1" applyBorder="1" applyAlignment="1">
      <alignment horizontal="left" vertical="center" wrapText="1"/>
    </xf>
    <xf numFmtId="9" fontId="39" fillId="0" borderId="2" xfId="0" applyNumberFormat="1" applyFont="1" applyBorder="1" applyAlignment="1">
      <alignment horizontal="center" vertical="center"/>
    </xf>
    <xf numFmtId="2" fontId="39" fillId="0" borderId="2" xfId="0" applyNumberFormat="1" applyFont="1" applyBorder="1" applyAlignment="1">
      <alignment horizontal="center" vertical="center"/>
    </xf>
    <xf numFmtId="169" fontId="39" fillId="0" borderId="2" xfId="0" applyNumberFormat="1" applyFont="1" applyBorder="1" applyAlignment="1">
      <alignment horizontal="center" vertical="center"/>
    </xf>
    <xf numFmtId="0" fontId="39" fillId="0" borderId="0" xfId="0" applyFont="1" applyAlignment="1">
      <alignment horizontal="center" vertical="center"/>
    </xf>
    <xf numFmtId="0" fontId="39" fillId="0" borderId="0" xfId="0" applyFont="1" applyAlignment="1">
      <alignment vertical="center" wrapText="1"/>
    </xf>
    <xf numFmtId="169" fontId="39" fillId="0" borderId="0" xfId="0" applyNumberFormat="1" applyFont="1" applyAlignment="1">
      <alignment horizontal="center" vertical="center"/>
    </xf>
    <xf numFmtId="9" fontId="39" fillId="0" borderId="0" xfId="0" applyNumberFormat="1" applyFont="1" applyAlignment="1">
      <alignment horizontal="center" vertical="center"/>
    </xf>
    <xf numFmtId="0" fontId="39" fillId="0" borderId="0" xfId="0" applyFont="1" applyAlignment="1">
      <alignment horizontal="center" vertical="center" wrapText="1"/>
    </xf>
    <xf numFmtId="0" fontId="10" fillId="0" borderId="0" xfId="0" applyFont="1"/>
    <xf numFmtId="0" fontId="98" fillId="0" borderId="0" xfId="0" applyFont="1"/>
    <xf numFmtId="0" fontId="22" fillId="0" borderId="0" xfId="0" applyFont="1"/>
    <xf numFmtId="0" fontId="98" fillId="0" borderId="0" xfId="0" quotePrefix="1" applyFont="1" applyAlignment="1">
      <alignment horizontal="left"/>
    </xf>
    <xf numFmtId="0" fontId="97" fillId="0" borderId="2" xfId="0" quotePrefix="1" applyFont="1" applyBorder="1" applyAlignment="1">
      <alignment horizontal="center" vertical="center"/>
    </xf>
    <xf numFmtId="0" fontId="100" fillId="0" borderId="0" xfId="0" applyFont="1"/>
    <xf numFmtId="0" fontId="99" fillId="0" borderId="0" xfId="0" applyFont="1"/>
    <xf numFmtId="16" fontId="97" fillId="0" borderId="0" xfId="0" applyNumberFormat="1" applyFont="1" applyAlignment="1">
      <alignment vertical="center"/>
    </xf>
    <xf numFmtId="2" fontId="97" fillId="0" borderId="2" xfId="0" quotePrefix="1" applyNumberFormat="1" applyFont="1" applyBorder="1" applyAlignment="1">
      <alignment horizontal="center" vertical="center"/>
    </xf>
    <xf numFmtId="9" fontId="10" fillId="0" borderId="2" xfId="0" quotePrefix="1" applyNumberFormat="1" applyFont="1" applyBorder="1" applyAlignment="1">
      <alignment horizontal="center" vertical="center"/>
    </xf>
    <xf numFmtId="0" fontId="10" fillId="0" borderId="0" xfId="0" quotePrefix="1" applyFont="1" applyAlignment="1">
      <alignment horizontal="center" vertical="center"/>
    </xf>
    <xf numFmtId="9" fontId="97" fillId="0" borderId="4" xfId="0" quotePrefix="1" applyNumberFormat="1" applyFont="1" applyBorder="1" applyAlignment="1">
      <alignment vertical="center"/>
    </xf>
    <xf numFmtId="0" fontId="97" fillId="0" borderId="4" xfId="0" quotePrefix="1" applyFont="1" applyBorder="1" applyAlignment="1">
      <alignment vertical="center"/>
    </xf>
    <xf numFmtId="10" fontId="10" fillId="0" borderId="2" xfId="0" quotePrefix="1" applyNumberFormat="1" applyFont="1" applyBorder="1" applyAlignment="1">
      <alignment horizontal="center" vertical="center"/>
    </xf>
    <xf numFmtId="10" fontId="97" fillId="0" borderId="2" xfId="0" quotePrefix="1" applyNumberFormat="1" applyFont="1" applyBorder="1" applyAlignment="1">
      <alignment horizontal="center" vertical="center"/>
    </xf>
    <xf numFmtId="9" fontId="97" fillId="0" borderId="2" xfId="0" quotePrefix="1" applyNumberFormat="1" applyFont="1" applyBorder="1" applyAlignment="1">
      <alignment vertical="center"/>
    </xf>
    <xf numFmtId="9" fontId="97" fillId="0" borderId="2" xfId="0" quotePrefix="1" applyNumberFormat="1" applyFont="1" applyBorder="1" applyAlignment="1">
      <alignment horizontal="center" vertical="center"/>
    </xf>
    <xf numFmtId="170" fontId="97" fillId="0" borderId="2" xfId="0" quotePrefix="1" applyNumberFormat="1" applyFont="1" applyBorder="1" applyAlignment="1">
      <alignment horizontal="center" vertical="center"/>
    </xf>
    <xf numFmtId="170" fontId="10" fillId="0" borderId="2" xfId="0" quotePrefix="1" applyNumberFormat="1" applyFont="1" applyBorder="1" applyAlignment="1">
      <alignment horizontal="center" vertical="center"/>
    </xf>
    <xf numFmtId="170" fontId="10" fillId="0" borderId="2" xfId="0" applyNumberFormat="1" applyFont="1" applyBorder="1" applyAlignment="1">
      <alignment horizontal="center" vertical="center"/>
    </xf>
    <xf numFmtId="170" fontId="0" fillId="0" borderId="0" xfId="0" applyNumberFormat="1"/>
    <xf numFmtId="0" fontId="3" fillId="6"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4" xfId="0" applyFont="1" applyBorder="1" applyAlignment="1">
      <alignment horizontal="left" vertical="center" wrapText="1"/>
    </xf>
    <xf numFmtId="0" fontId="3" fillId="3" borderId="4" xfId="0" applyFont="1" applyFill="1" applyBorder="1" applyAlignment="1">
      <alignment horizontal="center" vertical="center" wrapText="1"/>
    </xf>
    <xf numFmtId="0" fontId="0" fillId="3" borderId="4" xfId="0" applyFill="1" applyBorder="1" applyAlignment="1">
      <alignment vertical="center" wrapText="1"/>
    </xf>
    <xf numFmtId="0" fontId="3" fillId="3" borderId="4" xfId="0" applyFont="1" applyFill="1" applyBorder="1" applyAlignment="1">
      <alignment vertical="center" wrapText="1"/>
    </xf>
    <xf numFmtId="0" fontId="0" fillId="0" borderId="4" xfId="0" applyBorder="1" applyAlignment="1">
      <alignment horizontal="left" vertical="center" wrapText="1"/>
    </xf>
    <xf numFmtId="170" fontId="0" fillId="3" borderId="2" xfId="0" applyNumberFormat="1" applyFill="1" applyBorder="1" applyAlignment="1">
      <alignment horizontal="center" vertical="center" wrapText="1"/>
    </xf>
    <xf numFmtId="0" fontId="0" fillId="0" borderId="14" xfId="0" applyBorder="1" applyAlignment="1">
      <alignment horizontal="center" vertical="center"/>
    </xf>
    <xf numFmtId="0" fontId="0" fillId="0" borderId="14" xfId="0" applyBorder="1" applyAlignment="1">
      <alignment horizontal="center"/>
    </xf>
    <xf numFmtId="0" fontId="3" fillId="0" borderId="2" xfId="0" applyFont="1" applyBorder="1" applyAlignment="1">
      <alignment horizontal="right"/>
    </xf>
    <xf numFmtId="170" fontId="3" fillId="0" borderId="2" xfId="0" applyNumberFormat="1" applyFont="1" applyBorder="1" applyAlignment="1">
      <alignment horizontal="center" vertical="center"/>
    </xf>
    <xf numFmtId="10" fontId="3" fillId="0" borderId="2" xfId="0" applyNumberFormat="1" applyFont="1" applyBorder="1" applyAlignment="1">
      <alignment horizontal="center" vertical="center"/>
    </xf>
    <xf numFmtId="0" fontId="0" fillId="0" borderId="6" xfId="0" applyBorder="1" applyAlignment="1">
      <alignment horizontal="center"/>
    </xf>
    <xf numFmtId="0" fontId="3" fillId="0" borderId="6" xfId="0" applyFont="1" applyBorder="1" applyAlignment="1">
      <alignment horizontal="right"/>
    </xf>
    <xf numFmtId="170" fontId="3" fillId="0" borderId="6" xfId="0" applyNumberFormat="1" applyFont="1" applyBorder="1" applyAlignment="1">
      <alignment horizontal="center" vertical="center"/>
    </xf>
    <xf numFmtId="10" fontId="0" fillId="0" borderId="6" xfId="1" applyNumberFormat="1" applyFont="1" applyBorder="1" applyAlignment="1">
      <alignment horizontal="center" vertical="center"/>
    </xf>
    <xf numFmtId="2" fontId="0" fillId="0" borderId="2" xfId="0" applyNumberFormat="1" applyBorder="1" applyAlignment="1">
      <alignment horizontal="center"/>
    </xf>
    <xf numFmtId="2" fontId="0" fillId="0" borderId="5" xfId="0" quotePrefix="1" applyNumberFormat="1" applyBorder="1" applyAlignment="1">
      <alignment horizontal="center" vertical="center"/>
    </xf>
    <xf numFmtId="9" fontId="0" fillId="0" borderId="6" xfId="0" applyNumberFormat="1" applyBorder="1" applyAlignment="1">
      <alignment horizontal="center" vertical="center"/>
    </xf>
    <xf numFmtId="10" fontId="3" fillId="0" borderId="2" xfId="1" applyNumberFormat="1" applyFont="1" applyBorder="1" applyAlignment="1">
      <alignment horizontal="center" vertical="center"/>
    </xf>
    <xf numFmtId="2" fontId="0" fillId="0" borderId="4" xfId="0" quotePrefix="1" applyNumberFormat="1" applyBorder="1" applyAlignment="1">
      <alignment horizontal="center" vertical="center"/>
    </xf>
    <xf numFmtId="9" fontId="0" fillId="0" borderId="4" xfId="0" quotePrefix="1" applyNumberFormat="1" applyBorder="1" applyAlignment="1">
      <alignment horizontal="center" vertical="center"/>
    </xf>
    <xf numFmtId="174" fontId="3" fillId="0" borderId="2" xfId="0" applyNumberFormat="1" applyFont="1" applyBorder="1" applyAlignment="1">
      <alignment horizontal="center" vertical="center"/>
    </xf>
    <xf numFmtId="0" fontId="3" fillId="0" borderId="0" xfId="0" applyFont="1" applyAlignment="1">
      <alignment horizontal="right"/>
    </xf>
    <xf numFmtId="10" fontId="3" fillId="0" borderId="0" xfId="0" applyNumberFormat="1" applyFont="1"/>
    <xf numFmtId="10" fontId="3" fillId="0" borderId="0" xfId="0" applyNumberFormat="1" applyFont="1" applyAlignment="1">
      <alignment horizontal="center"/>
    </xf>
    <xf numFmtId="0" fontId="10" fillId="0" borderId="0" xfId="0" quotePrefix="1" applyFont="1" applyAlignment="1">
      <alignment vertical="center"/>
    </xf>
    <xf numFmtId="9" fontId="0" fillId="3" borderId="2" xfId="0" applyNumberFormat="1" applyFill="1" applyBorder="1" applyAlignment="1">
      <alignment horizontal="center" vertical="center" wrapText="1"/>
    </xf>
    <xf numFmtId="0" fontId="97" fillId="0" borderId="0" xfId="0" applyFont="1"/>
    <xf numFmtId="2" fontId="97" fillId="0" borderId="0" xfId="0" applyNumberFormat="1" applyFont="1"/>
    <xf numFmtId="0" fontId="100" fillId="0" borderId="0" xfId="0" applyFont="1" applyAlignment="1">
      <alignment horizontal="right"/>
    </xf>
    <xf numFmtId="0" fontId="3" fillId="0" borderId="0" xfId="0" applyFont="1"/>
    <xf numFmtId="0" fontId="97" fillId="0" borderId="0" xfId="0" applyFont="1" applyAlignment="1">
      <alignment horizontal="left"/>
    </xf>
    <xf numFmtId="2" fontId="10" fillId="0" borderId="0" xfId="0" applyNumberFormat="1" applyFont="1" applyAlignment="1">
      <alignment horizontal="left"/>
    </xf>
    <xf numFmtId="0" fontId="10" fillId="0" borderId="0" xfId="0" quotePrefix="1" applyFont="1" applyAlignment="1">
      <alignment horizontal="left"/>
    </xf>
    <xf numFmtId="0" fontId="10" fillId="0" borderId="2" xfId="0" applyFont="1" applyBorder="1" applyAlignment="1">
      <alignment horizontal="center" vertical="center"/>
    </xf>
    <xf numFmtId="0" fontId="14" fillId="6" borderId="2" xfId="0" applyFont="1" applyFill="1" applyBorder="1" applyAlignment="1">
      <alignment horizontal="center" vertical="center" wrapText="1"/>
    </xf>
    <xf numFmtId="2" fontId="101" fillId="0" borderId="4" xfId="0" quotePrefix="1" applyNumberFormat="1" applyFont="1" applyBorder="1" applyAlignment="1">
      <alignment horizontal="center" vertical="center" wrapText="1"/>
    </xf>
    <xf numFmtId="2" fontId="101" fillId="0" borderId="2" xfId="0" applyNumberFormat="1" applyFont="1" applyBorder="1" applyAlignment="1">
      <alignment horizontal="left" vertical="center" wrapText="1"/>
    </xf>
    <xf numFmtId="1" fontId="101" fillId="0" borderId="5" xfId="0" applyNumberFormat="1" applyFont="1" applyBorder="1" applyAlignment="1">
      <alignment horizontal="center" vertical="center" wrapText="1"/>
    </xf>
    <xf numFmtId="2" fontId="102" fillId="0" borderId="20" xfId="0" applyNumberFormat="1" applyFont="1" applyBorder="1" applyAlignment="1">
      <alignment vertical="center" wrapText="1"/>
    </xf>
    <xf numFmtId="9" fontId="102" fillId="0" borderId="2" xfId="0" applyNumberFormat="1" applyFont="1" applyBorder="1" applyAlignment="1">
      <alignment horizontal="center" vertical="center" wrapText="1"/>
    </xf>
    <xf numFmtId="2" fontId="102" fillId="0" borderId="2" xfId="0" applyNumberFormat="1" applyFont="1" applyBorder="1" applyAlignment="1">
      <alignment horizontal="center" vertical="center" wrapText="1"/>
    </xf>
    <xf numFmtId="170" fontId="102" fillId="0" borderId="14" xfId="0" applyNumberFormat="1" applyFont="1" applyBorder="1" applyAlignment="1">
      <alignment horizontal="center" vertical="center" wrapText="1"/>
    </xf>
    <xf numFmtId="9" fontId="102" fillId="0" borderId="14" xfId="0" applyNumberFormat="1" applyFont="1" applyBorder="1" applyAlignment="1">
      <alignment horizontal="center" vertical="center" wrapText="1"/>
    </xf>
    <xf numFmtId="0" fontId="0" fillId="0" borderId="14" xfId="0" quotePrefix="1" applyBorder="1" applyAlignment="1">
      <alignment horizontal="center" vertical="center"/>
    </xf>
    <xf numFmtId="9" fontId="0" fillId="0" borderId="14" xfId="0" quotePrefix="1" applyNumberFormat="1" applyBorder="1" applyAlignment="1">
      <alignment horizontal="center" vertical="center"/>
    </xf>
    <xf numFmtId="0" fontId="101" fillId="0" borderId="5" xfId="0" applyFont="1" applyBorder="1" applyAlignment="1">
      <alignment horizontal="center" vertical="center"/>
    </xf>
    <xf numFmtId="0" fontId="22" fillId="0" borderId="8" xfId="0" applyFont="1" applyBorder="1" applyAlignment="1">
      <alignment vertical="center" wrapText="1"/>
    </xf>
    <xf numFmtId="9" fontId="22" fillId="0" borderId="18" xfId="0" applyNumberFormat="1" applyFont="1" applyBorder="1" applyAlignment="1">
      <alignment horizontal="center" vertical="center" wrapText="1"/>
    </xf>
    <xf numFmtId="170" fontId="102" fillId="0" borderId="6" xfId="0" applyNumberFormat="1" applyFont="1" applyBorder="1" applyAlignment="1">
      <alignment horizontal="center" vertical="center" wrapText="1"/>
    </xf>
    <xf numFmtId="10" fontId="0" fillId="0" borderId="14" xfId="0" quotePrefix="1" applyNumberFormat="1" applyBorder="1" applyAlignment="1">
      <alignment horizontal="center" vertical="center"/>
    </xf>
    <xf numFmtId="9" fontId="0" fillId="0" borderId="14" xfId="1" quotePrefix="1" applyFont="1" applyBorder="1" applyAlignment="1">
      <alignment horizontal="center" vertical="center"/>
    </xf>
    <xf numFmtId="0" fontId="22" fillId="0" borderId="8" xfId="0" applyFont="1" applyBorder="1" applyAlignment="1">
      <alignment horizontal="left" vertical="center" wrapText="1"/>
    </xf>
    <xf numFmtId="9" fontId="22" fillId="0" borderId="8" xfId="0" applyNumberFormat="1" applyFont="1" applyBorder="1" applyAlignment="1">
      <alignment horizontal="center" vertical="center" wrapText="1"/>
    </xf>
    <xf numFmtId="170" fontId="102" fillId="0" borderId="2" xfId="0" applyNumberFormat="1" applyFont="1" applyBorder="1" applyAlignment="1">
      <alignment horizontal="center" vertical="center" wrapText="1"/>
    </xf>
    <xf numFmtId="0" fontId="101" fillId="0" borderId="6" xfId="0" applyFont="1" applyBorder="1" applyAlignment="1">
      <alignment horizontal="center" vertical="center"/>
    </xf>
    <xf numFmtId="0" fontId="101" fillId="0" borderId="2" xfId="0" applyFont="1" applyBorder="1" applyAlignment="1">
      <alignment vertical="center"/>
    </xf>
    <xf numFmtId="170" fontId="101" fillId="0" borderId="2" xfId="0" applyNumberFormat="1" applyFont="1" applyBorder="1" applyAlignment="1">
      <alignment horizontal="center" vertical="center" wrapText="1"/>
    </xf>
    <xf numFmtId="2" fontId="101" fillId="0" borderId="2" xfId="0" applyNumberFormat="1" applyFont="1" applyBorder="1" applyAlignment="1">
      <alignment horizontal="center" vertical="center" wrapText="1"/>
    </xf>
    <xf numFmtId="10" fontId="3" fillId="0" borderId="14" xfId="0" quotePrefix="1" applyNumberFormat="1" applyFont="1" applyBorder="1" applyAlignment="1">
      <alignment horizontal="center" vertical="center"/>
    </xf>
    <xf numFmtId="0" fontId="101" fillId="0" borderId="0" xfId="0" applyFont="1" applyAlignment="1">
      <alignment horizontal="center" vertical="center"/>
    </xf>
    <xf numFmtId="10" fontId="3" fillId="0" borderId="12" xfId="0" applyNumberFormat="1" applyFont="1" applyBorder="1" applyAlignment="1">
      <alignment horizontal="left" vertical="center"/>
    </xf>
    <xf numFmtId="10" fontId="3" fillId="0" borderId="0" xfId="0" applyNumberFormat="1" applyFont="1" applyAlignment="1">
      <alignment vertical="center"/>
    </xf>
    <xf numFmtId="9" fontId="3" fillId="0" borderId="0" xfId="0" quotePrefix="1" applyNumberFormat="1" applyFont="1" applyAlignment="1">
      <alignment vertical="center"/>
    </xf>
    <xf numFmtId="9" fontId="3" fillId="0" borderId="0" xfId="0" quotePrefix="1" applyNumberFormat="1" applyFont="1" applyAlignment="1">
      <alignment horizontal="center" vertical="center"/>
    </xf>
    <xf numFmtId="0" fontId="0" fillId="0" borderId="0" xfId="0" quotePrefix="1" applyAlignment="1">
      <alignment horizontal="center" vertical="center"/>
    </xf>
    <xf numFmtId="9" fontId="3" fillId="0" borderId="0" xfId="0" applyNumberFormat="1" applyFont="1" applyAlignment="1">
      <alignment horizontal="right" vertical="center"/>
    </xf>
    <xf numFmtId="2" fontId="3" fillId="0" borderId="0" xfId="0" applyNumberFormat="1" applyFont="1" applyAlignment="1">
      <alignment vertical="center"/>
    </xf>
    <xf numFmtId="170" fontId="3" fillId="0" borderId="14" xfId="0" applyNumberFormat="1" applyFont="1" applyBorder="1" applyAlignment="1">
      <alignment horizontal="center" vertical="center"/>
    </xf>
    <xf numFmtId="0" fontId="3" fillId="0" borderId="2" xfId="0" applyFont="1" applyBorder="1" applyAlignment="1">
      <alignment wrapText="1"/>
    </xf>
    <xf numFmtId="0" fontId="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0" fillId="0" borderId="2" xfId="0" applyBorder="1" applyAlignment="1">
      <alignment horizontal="left" vertical="center" wrapText="1"/>
    </xf>
    <xf numFmtId="10" fontId="4" fillId="0" borderId="2" xfId="1"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165" fontId="4" fillId="0" borderId="2" xfId="86" applyFont="1" applyBorder="1" applyAlignment="1">
      <alignment horizontal="center" vertical="center"/>
    </xf>
    <xf numFmtId="0" fontId="56" fillId="0" borderId="2" xfId="0" applyFont="1" applyBorder="1" applyAlignment="1">
      <alignment horizontal="center" vertical="center"/>
    </xf>
    <xf numFmtId="2" fontId="56" fillId="0" borderId="2" xfId="0" applyNumberFormat="1" applyFont="1" applyBorder="1" applyAlignment="1">
      <alignment horizontal="center" vertical="center"/>
    </xf>
    <xf numFmtId="49" fontId="56" fillId="0" borderId="2" xfId="0" applyNumberFormat="1" applyFont="1" applyBorder="1" applyAlignment="1">
      <alignment horizontal="center" vertical="center" wrapText="1"/>
    </xf>
    <xf numFmtId="49" fontId="56" fillId="0" borderId="2" xfId="0" applyNumberFormat="1" applyFont="1" applyBorder="1" applyAlignment="1">
      <alignment horizontal="center" vertical="center"/>
    </xf>
    <xf numFmtId="2" fontId="0" fillId="0" borderId="2" xfId="0" applyNumberFormat="1" applyBorder="1" applyAlignment="1">
      <alignment horizontal="right" vertical="center"/>
    </xf>
    <xf numFmtId="0" fontId="57" fillId="0" borderId="2" xfId="0" applyFont="1" applyBorder="1" applyAlignment="1">
      <alignment horizontal="center" vertical="center" wrapText="1"/>
    </xf>
    <xf numFmtId="10" fontId="56" fillId="0" borderId="2" xfId="1" applyNumberFormat="1" applyFont="1" applyBorder="1" applyAlignment="1">
      <alignment horizontal="center" vertical="center"/>
    </xf>
    <xf numFmtId="9" fontId="3" fillId="0" borderId="2" xfId="0" applyNumberFormat="1" applyFont="1" applyBorder="1" applyAlignment="1">
      <alignment horizontal="center" vertical="center"/>
    </xf>
    <xf numFmtId="0" fontId="0" fillId="0" borderId="0" xfId="0" applyAlignment="1">
      <alignment horizontal="left" vertical="center" wrapText="1"/>
    </xf>
    <xf numFmtId="0" fontId="57" fillId="0" borderId="0" xfId="0" applyFont="1" applyAlignment="1">
      <alignment horizontal="center" vertical="center" wrapText="1"/>
    </xf>
    <xf numFmtId="49" fontId="0" fillId="0" borderId="0" xfId="0" applyNumberFormat="1" applyAlignment="1">
      <alignment horizontal="center" vertical="center"/>
    </xf>
    <xf numFmtId="10" fontId="0" fillId="0" borderId="0" xfId="1" applyNumberFormat="1" applyFont="1" applyBorder="1" applyAlignment="1">
      <alignment horizontal="center" vertical="center"/>
    </xf>
    <xf numFmtId="2" fontId="0" fillId="0" borderId="0" xfId="0" applyNumberFormat="1" applyAlignment="1">
      <alignment horizontal="right" vertical="center"/>
    </xf>
    <xf numFmtId="2" fontId="4" fillId="0" borderId="2" xfId="1" applyNumberFormat="1" applyFont="1" applyBorder="1" applyAlignment="1">
      <alignment horizontal="center" vertical="center"/>
    </xf>
    <xf numFmtId="165" fontId="0" fillId="0" borderId="0" xfId="86" applyFont="1"/>
    <xf numFmtId="0" fontId="111" fillId="0" borderId="0" xfId="387"/>
    <xf numFmtId="0" fontId="137" fillId="0" borderId="0" xfId="17" applyFont="1">
      <alignment vertical="center"/>
    </xf>
    <xf numFmtId="0" fontId="50" fillId="0" borderId="0" xfId="17" applyFont="1">
      <alignment vertical="center"/>
    </xf>
    <xf numFmtId="0" fontId="87" fillId="13" borderId="2" xfId="17" applyFont="1" applyFill="1" applyBorder="1" applyAlignment="1">
      <alignment horizontal="center" vertical="center"/>
    </xf>
    <xf numFmtId="0" fontId="83" fillId="0" borderId="2" xfId="17" applyFont="1" applyBorder="1" applyAlignment="1">
      <alignment horizontal="center" vertical="center"/>
    </xf>
    <xf numFmtId="0" fontId="82" fillId="0" borderId="2" xfId="17" applyFont="1" applyBorder="1" applyAlignment="1">
      <alignment horizontal="center" vertical="center"/>
    </xf>
    <xf numFmtId="0" fontId="50" fillId="0" borderId="0" xfId="17" applyFont="1" applyAlignment="1"/>
    <xf numFmtId="0" fontId="83" fillId="0" borderId="0" xfId="17" applyFont="1" applyAlignment="1">
      <alignment horizontal="center" vertical="center"/>
    </xf>
    <xf numFmtId="9" fontId="50" fillId="0" borderId="0" xfId="35" applyFont="1" applyBorder="1" applyAlignment="1">
      <alignment horizontal="center" vertical="center"/>
    </xf>
    <xf numFmtId="0" fontId="41" fillId="0" borderId="0" xfId="17" applyFont="1" applyAlignment="1"/>
    <xf numFmtId="0" fontId="84" fillId="0" borderId="0" xfId="17" applyFont="1" applyAlignment="1">
      <alignment horizontal="center" vertical="center"/>
    </xf>
    <xf numFmtId="0" fontId="51" fillId="0" borderId="2" xfId="17" applyFont="1" applyBorder="1" applyAlignment="1">
      <alignment horizontal="center" vertical="center"/>
    </xf>
    <xf numFmtId="9" fontId="52" fillId="0" borderId="0" xfId="17" applyNumberFormat="1" applyFont="1" applyAlignment="1">
      <alignment horizontal="center" vertical="center"/>
    </xf>
    <xf numFmtId="0" fontId="42" fillId="0" borderId="0" xfId="17" applyFont="1" applyAlignment="1">
      <alignment wrapText="1"/>
    </xf>
    <xf numFmtId="0" fontId="50" fillId="0" borderId="0" xfId="17" applyFont="1" applyAlignment="1">
      <alignment horizontal="center" vertical="center" wrapText="1"/>
    </xf>
    <xf numFmtId="0" fontId="45" fillId="0" borderId="2" xfId="17" applyFont="1" applyBorder="1" applyAlignment="1">
      <alignment horizontal="center" vertical="center"/>
    </xf>
    <xf numFmtId="170" fontId="45" fillId="0" borderId="2" xfId="17" applyNumberFormat="1" applyFont="1" applyBorder="1" applyAlignment="1">
      <alignment horizontal="center" vertical="center"/>
    </xf>
    <xf numFmtId="9" fontId="42" fillId="0" borderId="2" xfId="35" applyFont="1" applyBorder="1" applyAlignment="1">
      <alignment horizontal="center" vertical="center"/>
    </xf>
    <xf numFmtId="2" fontId="42" fillId="0" borderId="2" xfId="17" applyNumberFormat="1" applyFont="1" applyBorder="1" applyAlignment="1">
      <alignment horizontal="center" vertical="center"/>
    </xf>
    <xf numFmtId="9" fontId="42" fillId="0" borderId="2" xfId="17" applyNumberFormat="1" applyFont="1" applyBorder="1" applyAlignment="1">
      <alignment horizontal="center" vertical="center"/>
    </xf>
    <xf numFmtId="170" fontId="42" fillId="0" borderId="2" xfId="17" applyNumberFormat="1" applyFont="1" applyBorder="1" applyAlignment="1">
      <alignment horizontal="center" vertical="center"/>
    </xf>
    <xf numFmtId="0" fontId="45" fillId="0" borderId="2" xfId="17" applyFont="1" applyBorder="1" applyAlignment="1">
      <alignment horizontal="center" vertical="center" wrapText="1"/>
    </xf>
    <xf numFmtId="0" fontId="137" fillId="0" borderId="2" xfId="387" applyFont="1" applyBorder="1" applyAlignment="1">
      <alignment horizontal="center" vertical="center" wrapText="1"/>
    </xf>
    <xf numFmtId="0" fontId="26" fillId="0" borderId="2" xfId="0" applyFont="1" applyBorder="1" applyAlignment="1">
      <alignment horizont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wrapText="1"/>
    </xf>
    <xf numFmtId="2" fontId="5" fillId="3" borderId="2" xfId="0" applyNumberFormat="1" applyFont="1" applyFill="1" applyBorder="1" applyAlignment="1">
      <alignment horizontal="center" vertical="center"/>
    </xf>
    <xf numFmtId="9"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5" fillId="0" borderId="0" xfId="0" applyFont="1" applyAlignment="1">
      <alignment vertical="center" wrapText="1"/>
    </xf>
    <xf numFmtId="0" fontId="5"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9" fontId="5" fillId="0" borderId="0" xfId="0" applyNumberFormat="1" applyFont="1" applyAlignment="1">
      <alignment horizontal="center" vertical="center"/>
    </xf>
    <xf numFmtId="2" fontId="5" fillId="0" borderId="0" xfId="0" applyNumberFormat="1" applyFont="1" applyAlignment="1">
      <alignment horizontal="center" vertical="center" wrapText="1"/>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2" fontId="5" fillId="0" borderId="0" xfId="0" applyNumberFormat="1" applyFont="1" applyAlignment="1">
      <alignment horizontal="center" vertical="center"/>
    </xf>
    <xf numFmtId="0" fontId="5" fillId="3" borderId="2" xfId="0" applyFont="1" applyFill="1" applyBorder="1" applyAlignment="1">
      <alignment vertical="center" wrapText="1"/>
    </xf>
    <xf numFmtId="9" fontId="5" fillId="3" borderId="2" xfId="0" applyNumberFormat="1" applyFont="1" applyFill="1" applyBorder="1" applyAlignment="1">
      <alignment horizontal="center" vertical="center" wrapText="1"/>
    </xf>
    <xf numFmtId="2" fontId="5" fillId="3" borderId="0" xfId="0" applyNumberFormat="1" applyFont="1" applyFill="1" applyAlignment="1">
      <alignment horizontal="center" vertical="center"/>
    </xf>
    <xf numFmtId="9" fontId="5" fillId="3" borderId="0" xfId="0" applyNumberFormat="1" applyFont="1" applyFill="1" applyAlignment="1">
      <alignment horizontal="center" vertical="center"/>
    </xf>
    <xf numFmtId="2" fontId="5" fillId="3" borderId="0" xfId="0" applyNumberFormat="1" applyFont="1" applyFill="1" applyAlignment="1">
      <alignment horizontal="center" vertical="center" wrapText="1"/>
    </xf>
    <xf numFmtId="0" fontId="0" fillId="3" borderId="0" xfId="0" applyFill="1" applyAlignment="1">
      <alignment vertical="center"/>
    </xf>
    <xf numFmtId="0" fontId="5" fillId="3" borderId="0" xfId="0" applyFont="1" applyFill="1"/>
    <xf numFmtId="0" fontId="5" fillId="3" borderId="2" xfId="0" applyFont="1" applyFill="1" applyBorder="1" applyAlignment="1">
      <alignment horizontal="center"/>
    </xf>
    <xf numFmtId="0" fontId="26" fillId="3" borderId="2" xfId="0" applyFont="1" applyFill="1" applyBorder="1" applyAlignment="1">
      <alignment horizontal="center"/>
    </xf>
    <xf numFmtId="0" fontId="5" fillId="3" borderId="0" xfId="0" applyFont="1" applyFill="1" applyAlignment="1">
      <alignment horizontal="center"/>
    </xf>
    <xf numFmtId="168" fontId="5" fillId="3" borderId="2" xfId="0" applyNumberFormat="1" applyFont="1" applyFill="1" applyBorder="1" applyAlignment="1">
      <alignment horizontal="center" vertical="center"/>
    </xf>
    <xf numFmtId="169" fontId="5" fillId="3" borderId="2" xfId="0" applyNumberFormat="1" applyFont="1" applyFill="1" applyBorder="1" applyAlignment="1">
      <alignment horizontal="center" vertical="center"/>
    </xf>
    <xf numFmtId="0" fontId="0" fillId="0" borderId="0" xfId="0" applyAlignment="1">
      <alignment horizontal="right"/>
    </xf>
    <xf numFmtId="0" fontId="12" fillId="7" borderId="2" xfId="0" applyFont="1" applyFill="1" applyBorder="1" applyAlignment="1">
      <alignment horizontal="center" vertical="center" wrapText="1"/>
    </xf>
    <xf numFmtId="9" fontId="147" fillId="0" borderId="2" xfId="0" applyNumberFormat="1" applyFont="1" applyBorder="1" applyAlignment="1">
      <alignment horizontal="center" vertical="center"/>
    </xf>
    <xf numFmtId="9" fontId="28" fillId="0" borderId="2" xfId="0" applyNumberFormat="1" applyFont="1" applyBorder="1" applyAlignment="1">
      <alignment horizontal="center" vertical="center"/>
    </xf>
    <xf numFmtId="170" fontId="147" fillId="3" borderId="2" xfId="27" applyNumberFormat="1" applyFont="1" applyFill="1" applyBorder="1" applyAlignment="1">
      <alignment horizontal="center" vertical="center"/>
    </xf>
    <xf numFmtId="2" fontId="50" fillId="0" borderId="2" xfId="28" applyNumberFormat="1" applyFont="1" applyBorder="1" applyAlignment="1">
      <alignment horizontal="left" vertical="center" wrapText="1"/>
    </xf>
    <xf numFmtId="170" fontId="147" fillId="0" borderId="2" xfId="0" applyNumberFormat="1" applyFont="1" applyBorder="1" applyAlignment="1">
      <alignment horizontal="center" vertical="center"/>
    </xf>
    <xf numFmtId="9" fontId="0" fillId="0" borderId="0" xfId="1" applyFont="1" applyAlignment="1">
      <alignment horizontal="center" vertical="center"/>
    </xf>
    <xf numFmtId="0" fontId="147" fillId="3" borderId="2" xfId="0" applyFont="1" applyFill="1" applyBorder="1" applyAlignment="1">
      <alignment horizontal="center" vertical="center"/>
    </xf>
    <xf numFmtId="0" fontId="11" fillId="3" borderId="0" xfId="0" applyFont="1" applyFill="1" applyAlignment="1">
      <alignment horizontal="center" vertical="center" wrapText="1"/>
    </xf>
    <xf numFmtId="2" fontId="50" fillId="0" borderId="0" xfId="28" applyNumberFormat="1" applyFont="1" applyAlignment="1">
      <alignment horizontal="left" vertical="center" wrapText="1"/>
    </xf>
    <xf numFmtId="0" fontId="147" fillId="3" borderId="0" xfId="0" applyFont="1" applyFill="1" applyAlignment="1">
      <alignment horizontal="center" vertical="center"/>
    </xf>
    <xf numFmtId="170" fontId="147" fillId="3" borderId="0" xfId="27" applyNumberFormat="1" applyFont="1" applyFill="1" applyBorder="1" applyAlignment="1">
      <alignment horizontal="center" vertical="center"/>
    </xf>
    <xf numFmtId="9" fontId="28" fillId="0" borderId="0" xfId="0" applyNumberFormat="1" applyFont="1" applyAlignment="1">
      <alignment horizontal="center" vertical="center"/>
    </xf>
    <xf numFmtId="170" fontId="147" fillId="0" borderId="0" xfId="0" applyNumberFormat="1" applyFont="1" applyAlignment="1">
      <alignment horizontal="center" vertical="center"/>
    </xf>
    <xf numFmtId="9" fontId="147" fillId="0" borderId="0" xfId="0" applyNumberFormat="1" applyFont="1" applyAlignment="1">
      <alignment horizontal="center" vertical="center"/>
    </xf>
    <xf numFmtId="0" fontId="97" fillId="0" borderId="0" xfId="0" applyFont="1" applyAlignment="1">
      <alignment horizontal="center" vertical="center"/>
    </xf>
    <xf numFmtId="0" fontId="48" fillId="0" borderId="0" xfId="0" applyFont="1"/>
    <xf numFmtId="0" fontId="48" fillId="0" borderId="0" xfId="0" applyFont="1" applyAlignment="1">
      <alignment horizontal="center" vertical="center"/>
    </xf>
    <xf numFmtId="0" fontId="4" fillId="19" borderId="2" xfId="0" applyFont="1" applyFill="1" applyBorder="1" applyAlignment="1">
      <alignment horizontal="center"/>
    </xf>
    <xf numFmtId="0" fontId="6" fillId="0" borderId="2" xfId="0" applyFont="1" applyBorder="1" applyAlignment="1">
      <alignment horizontal="center"/>
    </xf>
    <xf numFmtId="2" fontId="5" fillId="0" borderId="2" xfId="0" applyNumberFormat="1" applyFont="1" applyBorder="1" applyAlignment="1">
      <alignment horizontal="right"/>
    </xf>
    <xf numFmtId="0" fontId="5" fillId="0" borderId="2" xfId="0" applyFont="1" applyBorder="1" applyAlignment="1">
      <alignment horizontal="right" vertical="center"/>
    </xf>
    <xf numFmtId="2" fontId="5" fillId="0" borderId="2" xfId="0" applyNumberFormat="1" applyFont="1" applyBorder="1" applyAlignment="1">
      <alignment vertical="center"/>
    </xf>
    <xf numFmtId="0" fontId="5" fillId="0" borderId="2" xfId="0" applyFont="1" applyBorder="1" applyAlignment="1">
      <alignment horizontal="right"/>
    </xf>
    <xf numFmtId="1" fontId="5" fillId="0" borderId="2" xfId="0" applyNumberFormat="1" applyFont="1" applyBorder="1" applyAlignment="1">
      <alignment horizontal="center" vertical="center"/>
    </xf>
    <xf numFmtId="0" fontId="9" fillId="0" borderId="2" xfId="0" applyFont="1" applyBorder="1" applyAlignment="1">
      <alignment horizontal="right"/>
    </xf>
    <xf numFmtId="0" fontId="146" fillId="0" borderId="2" xfId="0" applyFont="1" applyBorder="1" applyAlignment="1">
      <alignment horizontal="center" vertical="center" wrapText="1"/>
    </xf>
    <xf numFmtId="2" fontId="5" fillId="0" borderId="2" xfId="0" applyNumberFormat="1" applyFont="1" applyBorder="1" applyAlignment="1">
      <alignment horizontal="right" vertical="center"/>
    </xf>
    <xf numFmtId="2" fontId="6" fillId="0" borderId="2" xfId="0" applyNumberFormat="1" applyFont="1" applyBorder="1" applyAlignment="1">
      <alignment horizontal="right"/>
    </xf>
    <xf numFmtId="0" fontId="5" fillId="0" borderId="2" xfId="0" applyFont="1" applyBorder="1"/>
    <xf numFmtId="0" fontId="169" fillId="0" borderId="2" xfId="0" applyFont="1" applyBorder="1" applyAlignment="1">
      <alignment horizontal="center" vertical="center"/>
    </xf>
    <xf numFmtId="0" fontId="6" fillId="0" borderId="2" xfId="0" applyFont="1" applyBorder="1"/>
    <xf numFmtId="2" fontId="6" fillId="0" borderId="2" xfId="0" applyNumberFormat="1" applyFont="1" applyBorder="1"/>
    <xf numFmtId="2" fontId="6" fillId="0" borderId="2" xfId="0" applyNumberFormat="1" applyFont="1" applyBorder="1" applyAlignment="1">
      <alignment horizontal="center" vertical="center"/>
    </xf>
    <xf numFmtId="10" fontId="6" fillId="0" borderId="2" xfId="0" applyNumberFormat="1" applyFont="1" applyBorder="1" applyAlignment="1">
      <alignment horizontal="center"/>
    </xf>
    <xf numFmtId="2" fontId="6" fillId="0" borderId="2" xfId="0" applyNumberFormat="1" applyFont="1" applyBorder="1" applyAlignment="1">
      <alignment horizontal="center"/>
    </xf>
    <xf numFmtId="0" fontId="67" fillId="0" borderId="0" xfId="0" applyFont="1"/>
    <xf numFmtId="2" fontId="4" fillId="0" borderId="0" xfId="0" applyNumberFormat="1" applyFont="1"/>
    <xf numFmtId="10" fontId="4" fillId="0" borderId="0" xfId="0" applyNumberFormat="1" applyFont="1"/>
    <xf numFmtId="0" fontId="0" fillId="3" borderId="2" xfId="0" applyFill="1" applyBorder="1" applyAlignment="1">
      <alignment horizontal="center" vertical="center" wrapText="1"/>
    </xf>
    <xf numFmtId="170" fontId="34" fillId="0" borderId="2" xfId="0" applyNumberFormat="1" applyFont="1" applyBorder="1" applyAlignment="1">
      <alignment horizontal="center" vertical="center"/>
    </xf>
    <xf numFmtId="0" fontId="0" fillId="0" borderId="0" xfId="0" applyAlignment="1">
      <alignment horizontal="left"/>
    </xf>
    <xf numFmtId="170" fontId="4" fillId="0" borderId="2" xfId="0" applyNumberFormat="1" applyFont="1" applyBorder="1" applyAlignment="1">
      <alignment horizontal="center" vertical="center"/>
    </xf>
    <xf numFmtId="0" fontId="10" fillId="0" borderId="0" xfId="0" applyFont="1" applyAlignment="1">
      <alignment horizontal="center" vertical="center"/>
    </xf>
    <xf numFmtId="0" fontId="190" fillId="0" borderId="0" xfId="0" applyFont="1" applyAlignment="1">
      <alignment horizontal="center" vertical="center"/>
    </xf>
    <xf numFmtId="0" fontId="97" fillId="0" borderId="0" xfId="0" applyFont="1" applyAlignment="1">
      <alignment vertical="center"/>
    </xf>
    <xf numFmtId="0" fontId="0" fillId="0" borderId="3" xfId="0" applyBorder="1" applyAlignment="1">
      <alignment vertical="center"/>
    </xf>
    <xf numFmtId="0" fontId="189" fillId="0" borderId="0" xfId="0" applyFont="1"/>
    <xf numFmtId="0" fontId="62" fillId="3" borderId="2" xfId="0" applyFont="1" applyFill="1" applyBorder="1" applyAlignment="1">
      <alignment horizontal="center" vertical="center"/>
    </xf>
    <xf numFmtId="0" fontId="103" fillId="0" borderId="0" xfId="0" applyFont="1" applyAlignment="1">
      <alignment horizontal="center" vertical="center"/>
    </xf>
    <xf numFmtId="0" fontId="103" fillId="0" borderId="0" xfId="0" applyFont="1" applyAlignment="1">
      <alignment horizontal="left" vertical="center" wrapText="1"/>
    </xf>
    <xf numFmtId="9" fontId="103" fillId="0" borderId="0" xfId="388" applyFont="1" applyBorder="1" applyAlignment="1">
      <alignment horizontal="center" vertical="center" wrapText="1"/>
    </xf>
    <xf numFmtId="10" fontId="103" fillId="0" borderId="0" xfId="0" applyNumberFormat="1" applyFont="1" applyAlignment="1">
      <alignment horizontal="center" vertical="center"/>
    </xf>
    <xf numFmtId="9" fontId="103" fillId="0" borderId="0" xfId="0" applyNumberFormat="1" applyFont="1" applyAlignment="1">
      <alignment horizontal="center" vertical="center"/>
    </xf>
    <xf numFmtId="0" fontId="63" fillId="0" borderId="2" xfId="0" applyFont="1" applyBorder="1" applyAlignment="1">
      <alignment horizontal="center" vertical="center" wrapText="1"/>
    </xf>
    <xf numFmtId="0" fontId="103" fillId="0" borderId="0" xfId="0" applyFont="1" applyAlignment="1">
      <alignment horizontal="center" vertical="center" wrapText="1"/>
    </xf>
    <xf numFmtId="0" fontId="105" fillId="0" borderId="0" xfId="0" applyFont="1" applyAlignment="1">
      <alignment horizontal="right" vertical="center" wrapText="1"/>
    </xf>
    <xf numFmtId="0" fontId="61" fillId="3" borderId="2" xfId="0" applyFont="1" applyFill="1" applyBorder="1" applyAlignment="1">
      <alignment horizontal="center" vertical="center"/>
    </xf>
    <xf numFmtId="0" fontId="105" fillId="4" borderId="2" xfId="0" applyFont="1" applyFill="1" applyBorder="1" applyAlignment="1">
      <alignment horizontal="center" vertical="center"/>
    </xf>
    <xf numFmtId="0" fontId="105" fillId="4" borderId="2" xfId="0" applyFont="1" applyFill="1" applyBorder="1" applyAlignment="1">
      <alignment horizontal="center" vertical="center" wrapText="1"/>
    </xf>
    <xf numFmtId="0" fontId="105" fillId="4" borderId="2" xfId="388" applyNumberFormat="1" applyFont="1" applyFill="1" applyBorder="1" applyAlignment="1">
      <alignment horizontal="center" vertical="center" wrapText="1"/>
    </xf>
    <xf numFmtId="10" fontId="94" fillId="3" borderId="2" xfId="0" applyNumberFormat="1" applyFont="1" applyFill="1" applyBorder="1" applyAlignment="1">
      <alignment horizontal="center" vertical="center"/>
    </xf>
    <xf numFmtId="0" fontId="56" fillId="0" borderId="2" xfId="0" applyFont="1" applyBorder="1" applyAlignment="1">
      <alignment horizontal="center" vertical="center" wrapText="1"/>
    </xf>
    <xf numFmtId="2" fontId="56" fillId="0" borderId="2" xfId="0" applyNumberFormat="1" applyFont="1" applyBorder="1" applyAlignment="1">
      <alignment horizontal="center" vertical="center" wrapText="1"/>
    </xf>
    <xf numFmtId="0" fontId="103" fillId="3" borderId="2" xfId="0" applyFont="1" applyFill="1" applyBorder="1" applyAlignment="1">
      <alignment horizontal="center" vertical="center"/>
    </xf>
    <xf numFmtId="9" fontId="56" fillId="0" borderId="2" xfId="388" applyFont="1" applyBorder="1" applyAlignment="1">
      <alignment horizontal="center" vertical="center" wrapText="1"/>
    </xf>
    <xf numFmtId="9" fontId="56" fillId="0" borderId="2" xfId="0" applyNumberFormat="1" applyFont="1" applyBorder="1" applyAlignment="1">
      <alignment horizontal="center" vertical="center" wrapText="1"/>
    </xf>
    <xf numFmtId="9" fontId="103" fillId="3" borderId="2" xfId="388" applyFont="1" applyFill="1" applyBorder="1" applyAlignment="1">
      <alignment horizontal="center" vertical="center" wrapText="1"/>
    </xf>
    <xf numFmtId="9" fontId="103" fillId="3" borderId="2" xfId="0" applyNumberFormat="1" applyFont="1" applyFill="1" applyBorder="1" applyAlignment="1">
      <alignment horizontal="center" vertical="center"/>
    </xf>
    <xf numFmtId="2" fontId="103" fillId="3" borderId="2" xfId="0" applyNumberFormat="1" applyFont="1" applyFill="1" applyBorder="1" applyAlignment="1">
      <alignment horizontal="center" vertical="center"/>
    </xf>
    <xf numFmtId="0" fontId="103" fillId="3" borderId="2" xfId="0" applyFont="1" applyFill="1" applyBorder="1" applyAlignment="1">
      <alignment horizontal="center" vertical="center" wrapText="1"/>
    </xf>
    <xf numFmtId="2" fontId="4" fillId="3" borderId="2" xfId="0"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103" fillId="0" borderId="2" xfId="388" applyFont="1" applyBorder="1" applyAlignment="1">
      <alignment horizontal="center" vertical="center" wrapText="1"/>
    </xf>
    <xf numFmtId="9" fontId="103" fillId="0" borderId="2" xfId="0" applyNumberFormat="1" applyFont="1" applyBorder="1" applyAlignment="1">
      <alignment horizontal="center" vertical="center"/>
    </xf>
    <xf numFmtId="9" fontId="103" fillId="3" borderId="6" xfId="0" applyNumberFormat="1" applyFont="1" applyFill="1" applyBorder="1" applyAlignment="1">
      <alignment horizontal="center" vertical="center"/>
    </xf>
    <xf numFmtId="0" fontId="103" fillId="0" borderId="0" xfId="0" applyFont="1" applyAlignment="1">
      <alignment horizontal="center"/>
    </xf>
    <xf numFmtId="2" fontId="94" fillId="3" borderId="2" xfId="0" applyNumberFormat="1" applyFont="1" applyFill="1" applyBorder="1" applyAlignment="1">
      <alignment horizontal="center" vertical="center" wrapText="1"/>
    </xf>
    <xf numFmtId="2" fontId="103" fillId="0" borderId="0" xfId="0" applyNumberFormat="1" applyFont="1" applyAlignment="1">
      <alignment horizontal="center" vertical="center"/>
    </xf>
    <xf numFmtId="2" fontId="62" fillId="3" borderId="2" xfId="0" applyNumberFormat="1" applyFont="1" applyFill="1" applyBorder="1" applyAlignment="1">
      <alignment horizontal="center" vertical="center" wrapText="1"/>
    </xf>
    <xf numFmtId="0" fontId="103" fillId="3" borderId="7" xfId="0" applyFont="1" applyFill="1" applyBorder="1" applyAlignment="1">
      <alignment horizontal="left" vertical="center" wrapText="1"/>
    </xf>
    <xf numFmtId="0" fontId="4" fillId="3" borderId="2" xfId="0" applyFont="1" applyFill="1" applyBorder="1" applyAlignment="1">
      <alignment vertical="center"/>
    </xf>
    <xf numFmtId="2" fontId="103" fillId="3" borderId="5" xfId="0" applyNumberFormat="1" applyFont="1" applyFill="1" applyBorder="1" applyAlignment="1">
      <alignment vertical="center"/>
    </xf>
    <xf numFmtId="2" fontId="103" fillId="0" borderId="5" xfId="0" applyNumberFormat="1" applyFont="1" applyBorder="1" applyAlignment="1">
      <alignment horizontal="center" vertical="center"/>
    </xf>
    <xf numFmtId="2" fontId="103" fillId="0" borderId="5" xfId="388" applyNumberFormat="1" applyFont="1" applyBorder="1" applyAlignment="1">
      <alignment vertical="center"/>
    </xf>
    <xf numFmtId="0" fontId="4" fillId="3" borderId="2" xfId="0" applyFont="1" applyFill="1" applyBorder="1" applyAlignment="1">
      <alignment horizontal="justify" vertical="center" wrapText="1"/>
    </xf>
    <xf numFmtId="0" fontId="48" fillId="5" borderId="10" xfId="0" applyFont="1" applyFill="1" applyBorder="1" applyAlignment="1">
      <alignment horizontal="center" vertical="center" wrapText="1"/>
    </xf>
    <xf numFmtId="0" fontId="48" fillId="5" borderId="2" xfId="0" applyFont="1" applyFill="1" applyBorder="1" applyAlignment="1">
      <alignment horizontal="center" vertical="center" wrapText="1"/>
    </xf>
    <xf numFmtId="2" fontId="4" fillId="0" borderId="2" xfId="102" applyNumberFormat="1" applyFont="1" applyFill="1" applyBorder="1" applyAlignment="1">
      <alignment horizontal="center" vertical="center" wrapText="1"/>
    </xf>
    <xf numFmtId="2" fontId="103" fillId="0" borderId="0" xfId="0" applyNumberFormat="1" applyFont="1" applyAlignment="1">
      <alignment horizontal="right"/>
    </xf>
    <xf numFmtId="1" fontId="105" fillId="4" borderId="2" xfId="0" applyNumberFormat="1" applyFont="1" applyFill="1" applyBorder="1" applyAlignment="1">
      <alignment horizontal="center" vertical="center"/>
    </xf>
    <xf numFmtId="0" fontId="4" fillId="3" borderId="10" xfId="0" applyFont="1" applyFill="1" applyBorder="1" applyAlignment="1">
      <alignment horizontal="justify" vertical="center" wrapText="1"/>
    </xf>
    <xf numFmtId="10" fontId="56" fillId="0" borderId="2" xfId="0" applyNumberFormat="1" applyFont="1" applyBorder="1" applyAlignment="1">
      <alignment horizontal="center" vertical="center" wrapText="1"/>
    </xf>
    <xf numFmtId="0" fontId="103" fillId="3" borderId="0" xfId="0" applyFont="1" applyFill="1" applyAlignment="1">
      <alignment horizontal="center" vertical="center"/>
    </xf>
    <xf numFmtId="0" fontId="4" fillId="3" borderId="0" xfId="0" applyFont="1" applyFill="1" applyAlignment="1">
      <alignment horizontal="justify" vertical="center" wrapText="1"/>
    </xf>
    <xf numFmtId="0" fontId="4" fillId="3" borderId="0" xfId="0" applyFont="1" applyFill="1" applyAlignment="1">
      <alignment horizontal="left" vertical="center" wrapText="1"/>
    </xf>
    <xf numFmtId="2" fontId="56" fillId="0" borderId="0" xfId="0" applyNumberFormat="1" applyFont="1" applyAlignment="1">
      <alignment horizontal="center" vertical="center" wrapText="1"/>
    </xf>
    <xf numFmtId="0" fontId="63" fillId="0" borderId="0" xfId="0" applyFont="1" applyAlignment="1">
      <alignment horizontal="center" vertical="center"/>
    </xf>
    <xf numFmtId="2" fontId="63" fillId="0" borderId="0" xfId="0" applyNumberFormat="1" applyFont="1" applyAlignment="1">
      <alignment horizontal="center" vertical="center" wrapText="1"/>
    </xf>
    <xf numFmtId="9" fontId="4" fillId="3" borderId="0" xfId="0" applyNumberFormat="1" applyFont="1" applyFill="1" applyAlignment="1">
      <alignment horizontal="center" vertical="center"/>
    </xf>
    <xf numFmtId="2" fontId="4" fillId="3" borderId="0" xfId="0" applyNumberFormat="1" applyFont="1" applyFill="1" applyAlignment="1">
      <alignment horizontal="center" vertical="center" wrapText="1"/>
    </xf>
    <xf numFmtId="2" fontId="56"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0" fontId="103" fillId="3" borderId="0" xfId="0" applyFont="1" applyFill="1" applyAlignment="1">
      <alignment horizontal="center" vertical="center" wrapText="1"/>
    </xf>
    <xf numFmtId="0" fontId="138" fillId="0" borderId="0" xfId="13" applyFont="1" applyAlignment="1">
      <alignment wrapText="1"/>
    </xf>
    <xf numFmtId="0" fontId="139" fillId="0" borderId="0" xfId="13" applyFont="1" applyAlignment="1">
      <alignment horizontal="center"/>
    </xf>
    <xf numFmtId="0" fontId="138" fillId="0" borderId="0" xfId="13" applyFont="1" applyAlignment="1">
      <alignment vertical="center"/>
    </xf>
    <xf numFmtId="0" fontId="138" fillId="0" borderId="0" xfId="13" applyFont="1" applyAlignment="1">
      <alignment horizontal="center" vertical="center"/>
    </xf>
    <xf numFmtId="0" fontId="139" fillId="0" borderId="0" xfId="13" applyFont="1" applyAlignment="1">
      <alignment vertical="center" wrapText="1"/>
    </xf>
    <xf numFmtId="0" fontId="139" fillId="0" borderId="0" xfId="13" applyFont="1"/>
    <xf numFmtId="0" fontId="138" fillId="0" borderId="0" xfId="13" applyFont="1" applyAlignment="1">
      <alignment horizontal="center" vertical="center" wrapText="1"/>
    </xf>
    <xf numFmtId="0" fontId="138" fillId="0" borderId="2" xfId="13" applyFont="1" applyBorder="1" applyAlignment="1">
      <alignment horizontal="center" vertical="center"/>
    </xf>
    <xf numFmtId="0" fontId="138" fillId="14" borderId="2" xfId="13" applyFont="1" applyFill="1" applyBorder="1" applyAlignment="1">
      <alignment horizontal="center"/>
    </xf>
    <xf numFmtId="0" fontId="140" fillId="14" borderId="2" xfId="13" applyFont="1" applyFill="1" applyBorder="1" applyAlignment="1">
      <alignment horizontal="center"/>
    </xf>
    <xf numFmtId="0" fontId="140" fillId="0" borderId="0" xfId="13" applyFont="1" applyAlignment="1">
      <alignment horizontal="center"/>
    </xf>
    <xf numFmtId="2" fontId="138" fillId="0" borderId="2" xfId="13" applyNumberFormat="1" applyFont="1" applyBorder="1" applyAlignment="1">
      <alignment horizontal="center" vertical="center"/>
    </xf>
    <xf numFmtId="0" fontId="140" fillId="0" borderId="0" xfId="13" applyFont="1" applyAlignment="1">
      <alignment horizontal="center" vertical="center"/>
    </xf>
    <xf numFmtId="2" fontId="140" fillId="0" borderId="0" xfId="13" applyNumberFormat="1" applyFont="1" applyAlignment="1">
      <alignment horizontal="center" vertical="center"/>
    </xf>
    <xf numFmtId="2" fontId="138" fillId="0" borderId="2" xfId="22" applyNumberFormat="1" applyFont="1" applyBorder="1" applyAlignment="1">
      <alignment horizontal="center" vertical="center" wrapText="1"/>
    </xf>
    <xf numFmtId="166" fontId="138" fillId="0" borderId="2" xfId="22" applyNumberFormat="1" applyFont="1" applyBorder="1" applyAlignment="1">
      <alignment horizontal="center" vertical="center" wrapText="1"/>
    </xf>
    <xf numFmtId="2" fontId="138" fillId="0" borderId="0" xfId="13" applyNumberFormat="1" applyFont="1" applyAlignment="1">
      <alignment horizontal="center" vertical="center"/>
    </xf>
    <xf numFmtId="172" fontId="138" fillId="0" borderId="2" xfId="13" applyNumberFormat="1" applyFont="1" applyBorder="1" applyAlignment="1">
      <alignment horizontal="center" vertical="center"/>
    </xf>
    <xf numFmtId="2" fontId="138" fillId="0" borderId="4" xfId="22" applyNumberFormat="1" applyFont="1" applyBorder="1" applyAlignment="1">
      <alignment horizontal="center" vertical="center" wrapText="1"/>
    </xf>
    <xf numFmtId="172" fontId="138" fillId="0" borderId="4" xfId="13" applyNumberFormat="1" applyFont="1" applyBorder="1" applyAlignment="1">
      <alignment horizontal="center" vertical="center"/>
    </xf>
    <xf numFmtId="0" fontId="159" fillId="0" borderId="0" xfId="13" applyFont="1" applyAlignment="1">
      <alignment horizontal="center" vertical="center"/>
    </xf>
    <xf numFmtId="0" fontId="138" fillId="0" borderId="2" xfId="13" applyFont="1" applyBorder="1"/>
    <xf numFmtId="0" fontId="139" fillId="0" borderId="2" xfId="13" applyFont="1" applyBorder="1"/>
    <xf numFmtId="2" fontId="139" fillId="0" borderId="2" xfId="22" applyNumberFormat="1" applyFont="1" applyBorder="1" applyAlignment="1">
      <alignment horizontal="center" vertical="center" wrapText="1"/>
    </xf>
    <xf numFmtId="2" fontId="139" fillId="0" borderId="2" xfId="13" applyNumberFormat="1" applyFont="1" applyBorder="1"/>
    <xf numFmtId="189" fontId="138" fillId="0" borderId="0" xfId="13" applyNumberFormat="1" applyFont="1"/>
    <xf numFmtId="0" fontId="138" fillId="0" borderId="0" xfId="13" applyFont="1" applyAlignment="1">
      <alignment horizontal="center"/>
    </xf>
    <xf numFmtId="188" fontId="138" fillId="0" borderId="0" xfId="13" applyNumberFormat="1" applyFont="1" applyAlignment="1">
      <alignment horizontal="center"/>
    </xf>
    <xf numFmtId="2" fontId="138" fillId="0" borderId="0" xfId="13" applyNumberFormat="1" applyFont="1"/>
    <xf numFmtId="0" fontId="139" fillId="0" borderId="2" xfId="13" applyFont="1" applyBorder="1" applyAlignment="1">
      <alignment horizontal="center" vertical="center"/>
    </xf>
    <xf numFmtId="0" fontId="139" fillId="0" borderId="0" xfId="13" applyFont="1" applyAlignment="1">
      <alignment horizontal="center" vertical="center"/>
    </xf>
    <xf numFmtId="0" fontId="138" fillId="0" borderId="2" xfId="22" applyFont="1" applyBorder="1" applyAlignment="1">
      <alignment vertical="center" wrapText="1"/>
    </xf>
    <xf numFmtId="0" fontId="140" fillId="0" borderId="2" xfId="13" applyFont="1" applyBorder="1" applyAlignment="1">
      <alignment vertical="center" wrapText="1"/>
    </xf>
    <xf numFmtId="0" fontId="138" fillId="0" borderId="5" xfId="22" applyFont="1" applyBorder="1" applyAlignment="1">
      <alignment vertical="center" textRotation="90" wrapText="1"/>
    </xf>
    <xf numFmtId="0" fontId="138" fillId="0" borderId="6" xfId="22" applyFont="1" applyBorder="1" applyAlignment="1">
      <alignment vertical="center" textRotation="90" wrapText="1"/>
    </xf>
    <xf numFmtId="0" fontId="140" fillId="0" borderId="5" xfId="13" applyFont="1" applyBorder="1" applyAlignment="1">
      <alignment vertical="center" wrapText="1"/>
    </xf>
    <xf numFmtId="0" fontId="140" fillId="0" borderId="6" xfId="13" applyFont="1" applyBorder="1" applyAlignment="1">
      <alignment vertical="center" wrapText="1"/>
    </xf>
    <xf numFmtId="0" fontId="140" fillId="0" borderId="0" xfId="13" applyFont="1"/>
    <xf numFmtId="0" fontId="140" fillId="14" borderId="2" xfId="13" applyFont="1" applyFill="1" applyBorder="1" applyAlignment="1">
      <alignment horizontal="center" vertical="center"/>
    </xf>
    <xf numFmtId="0" fontId="138" fillId="0" borderId="2" xfId="13" applyFont="1" applyBorder="1" applyAlignment="1">
      <alignment horizontal="left" vertical="center" wrapText="1"/>
    </xf>
    <xf numFmtId="0" fontId="138" fillId="0" borderId="2" xfId="22" applyFont="1" applyBorder="1" applyAlignment="1">
      <alignment horizontal="left" vertical="center" wrapText="1"/>
    </xf>
    <xf numFmtId="0" fontId="138" fillId="0" borderId="0" xfId="22" applyFont="1" applyAlignment="1">
      <alignment horizontal="left" vertical="center" wrapText="1"/>
    </xf>
    <xf numFmtId="0" fontId="139" fillId="0" borderId="2" xfId="13" applyFont="1" applyBorder="1" applyAlignment="1">
      <alignment horizontal="right" vertical="center"/>
    </xf>
    <xf numFmtId="0" fontId="138" fillId="0" borderId="6" xfId="13" applyFont="1" applyBorder="1" applyAlignment="1">
      <alignment horizontal="center" vertical="center"/>
    </xf>
    <xf numFmtId="0" fontId="138" fillId="0" borderId="6" xfId="22" applyFont="1" applyBorder="1" applyAlignment="1">
      <alignment horizontal="left" vertical="center" wrapText="1"/>
    </xf>
    <xf numFmtId="0" fontId="138" fillId="0" borderId="6" xfId="22" applyFont="1" applyBorder="1" applyAlignment="1">
      <alignment horizontal="center" vertical="center" wrapText="1"/>
    </xf>
    <xf numFmtId="166" fontId="138" fillId="0" borderId="6" xfId="22" applyNumberFormat="1" applyFont="1" applyBorder="1" applyAlignment="1">
      <alignment horizontal="center" vertical="center" wrapText="1"/>
    </xf>
    <xf numFmtId="2" fontId="138" fillId="0" borderId="6" xfId="22" applyNumberFormat="1" applyFont="1" applyBorder="1" applyAlignment="1">
      <alignment horizontal="center" vertical="center" wrapText="1"/>
    </xf>
    <xf numFmtId="2" fontId="138" fillId="0" borderId="5" xfId="22" applyNumberFormat="1" applyFont="1" applyBorder="1" applyAlignment="1">
      <alignment horizontal="center" vertical="center" wrapText="1"/>
    </xf>
    <xf numFmtId="172" fontId="138" fillId="0" borderId="5" xfId="13" applyNumberFormat="1" applyFont="1" applyBorder="1" applyAlignment="1">
      <alignment horizontal="center" vertical="center"/>
    </xf>
    <xf numFmtId="10" fontId="139" fillId="0" borderId="2" xfId="1" applyNumberFormat="1" applyFont="1" applyBorder="1" applyAlignment="1">
      <alignment horizontal="center" vertical="center"/>
    </xf>
    <xf numFmtId="2" fontId="139" fillId="0" borderId="2" xfId="13" applyNumberFormat="1" applyFont="1" applyBorder="1" applyAlignment="1">
      <alignment horizontal="center" vertical="center"/>
    </xf>
    <xf numFmtId="0" fontId="30" fillId="0" borderId="2" xfId="3" applyFont="1" applyBorder="1" applyAlignment="1">
      <alignment horizontal="center" vertical="center" wrapText="1"/>
    </xf>
    <xf numFmtId="0" fontId="30" fillId="0" borderId="10" xfId="3" applyFont="1" applyBorder="1" applyAlignment="1">
      <alignment vertical="center" wrapText="1"/>
    </xf>
    <xf numFmtId="0" fontId="30" fillId="3" borderId="10" xfId="3" applyFont="1" applyFill="1" applyBorder="1" applyAlignment="1">
      <alignment vertical="center" wrapText="1"/>
    </xf>
    <xf numFmtId="0" fontId="30" fillId="0" borderId="10" xfId="3" applyFont="1" applyBorder="1" applyAlignment="1">
      <alignment horizontal="center" vertical="center" wrapText="1"/>
    </xf>
    <xf numFmtId="0" fontId="30" fillId="0" borderId="8" xfId="3" applyFont="1" applyBorder="1" applyAlignment="1">
      <alignment vertical="center" wrapText="1"/>
    </xf>
    <xf numFmtId="0" fontId="33" fillId="3" borderId="2" xfId="3" applyFont="1" applyFill="1" applyBorder="1" applyAlignment="1">
      <alignment horizontal="center" vertical="center" wrapText="1"/>
    </xf>
    <xf numFmtId="0" fontId="34" fillId="3" borderId="2" xfId="3" applyFont="1" applyFill="1" applyBorder="1" applyAlignment="1">
      <alignment horizontal="center" vertical="center" wrapText="1"/>
    </xf>
    <xf numFmtId="9" fontId="34" fillId="3" borderId="2" xfId="12" applyFont="1" applyFill="1" applyBorder="1" applyAlignment="1">
      <alignment horizontal="center" vertical="center" wrapText="1"/>
    </xf>
    <xf numFmtId="10" fontId="34" fillId="3" borderId="2" xfId="12" applyNumberFormat="1" applyFont="1" applyFill="1" applyBorder="1" applyAlignment="1">
      <alignment horizontal="center" vertical="center" wrapText="1"/>
    </xf>
    <xf numFmtId="0" fontId="32" fillId="3" borderId="2" xfId="3" applyFont="1" applyFill="1" applyBorder="1" applyAlignment="1">
      <alignment horizontal="center" vertical="center" textRotation="90" wrapText="1"/>
    </xf>
    <xf numFmtId="0" fontId="27" fillId="0" borderId="3" xfId="3" applyFont="1" applyBorder="1" applyAlignment="1">
      <alignment wrapText="1"/>
    </xf>
    <xf numFmtId="0" fontId="36" fillId="3" borderId="2" xfId="3" applyFont="1" applyFill="1" applyBorder="1" applyAlignment="1">
      <alignment horizontal="center" vertical="center" wrapText="1"/>
    </xf>
    <xf numFmtId="1" fontId="34" fillId="3" borderId="2" xfId="3" applyNumberFormat="1" applyFont="1" applyFill="1" applyBorder="1" applyAlignment="1">
      <alignment horizontal="center" vertical="center" wrapText="1"/>
    </xf>
    <xf numFmtId="0" fontId="35" fillId="3" borderId="2" xfId="3" applyFont="1" applyFill="1" applyBorder="1" applyAlignment="1">
      <alignment horizontal="center" vertical="center" wrapText="1"/>
    </xf>
    <xf numFmtId="2" fontId="29" fillId="3" borderId="2" xfId="3" applyNumberFormat="1" applyFont="1" applyFill="1" applyBorder="1" applyAlignment="1">
      <alignment horizontal="center" vertical="center" wrapText="1"/>
    </xf>
    <xf numFmtId="0" fontId="35" fillId="3" borderId="2" xfId="3" applyFont="1" applyFill="1" applyBorder="1" applyAlignment="1">
      <alignment horizontal="right" vertical="center" wrapText="1"/>
    </xf>
    <xf numFmtId="0" fontId="36" fillId="3" borderId="2" xfId="3" applyFont="1" applyFill="1" applyBorder="1" applyAlignment="1">
      <alignment horizontal="left" vertical="center" wrapText="1"/>
    </xf>
    <xf numFmtId="9" fontId="35" fillId="3" borderId="2" xfId="1" applyFont="1" applyFill="1" applyBorder="1" applyAlignment="1">
      <alignment horizontal="center" vertical="center" wrapText="1"/>
    </xf>
    <xf numFmtId="2" fontId="35" fillId="3" borderId="2" xfId="3" applyNumberFormat="1" applyFont="1" applyFill="1" applyBorder="1" applyAlignment="1">
      <alignment horizontal="center" vertical="center" wrapText="1"/>
    </xf>
    <xf numFmtId="0" fontId="33" fillId="3" borderId="2" xfId="0" applyFont="1" applyFill="1" applyBorder="1" applyAlignment="1">
      <alignment horizontal="center" vertical="center"/>
    </xf>
    <xf numFmtId="0" fontId="38" fillId="6" borderId="6" xfId="3" applyFont="1" applyFill="1" applyBorder="1" applyAlignment="1">
      <alignment horizontal="center" vertical="center" wrapText="1"/>
    </xf>
    <xf numFmtId="0" fontId="39" fillId="3" borderId="2" xfId="3" applyFont="1" applyFill="1" applyBorder="1" applyAlignment="1">
      <alignment horizontal="center" vertical="center" wrapText="1"/>
    </xf>
    <xf numFmtId="165" fontId="35" fillId="3" borderId="2" xfId="11" applyFont="1" applyFill="1" applyBorder="1" applyAlignment="1">
      <alignment vertical="center" wrapText="1"/>
    </xf>
    <xf numFmtId="0" fontId="43" fillId="0" borderId="2" xfId="23" applyFont="1" applyBorder="1" applyAlignment="1">
      <alignment horizontal="center" vertical="center" wrapText="1"/>
    </xf>
    <xf numFmtId="0" fontId="44" fillId="0" borderId="2" xfId="23" applyFont="1" applyBorder="1" applyAlignment="1">
      <alignment horizontal="center" vertical="center" wrapText="1"/>
    </xf>
    <xf numFmtId="0" fontId="45" fillId="3" borderId="2" xfId="24" applyFont="1" applyFill="1" applyBorder="1" applyAlignment="1">
      <alignment horizontal="left" vertical="center" wrapText="1"/>
    </xf>
    <xf numFmtId="9" fontId="34" fillId="3" borderId="2" xfId="1" applyFont="1" applyFill="1" applyBorder="1" applyAlignment="1">
      <alignment horizontal="center" vertical="center" wrapText="1"/>
    </xf>
    <xf numFmtId="0" fontId="28" fillId="3" borderId="0" xfId="0" applyFont="1" applyFill="1"/>
    <xf numFmtId="0" fontId="28" fillId="3" borderId="0" xfId="0" applyFont="1" applyFill="1" applyAlignment="1">
      <alignment horizontal="center"/>
    </xf>
    <xf numFmtId="0" fontId="123" fillId="3" borderId="0" xfId="0" applyFont="1" applyFill="1"/>
    <xf numFmtId="2" fontId="63" fillId="0" borderId="2" xfId="22" applyNumberFormat="1" applyFont="1" applyBorder="1" applyAlignment="1">
      <alignment horizontal="center" vertical="center" wrapText="1"/>
    </xf>
    <xf numFmtId="165" fontId="36" fillId="3" borderId="2" xfId="11" applyFont="1" applyFill="1" applyBorder="1" applyAlignment="1">
      <alignment vertical="center" wrapText="1"/>
    </xf>
    <xf numFmtId="2" fontId="34" fillId="3" borderId="2" xfId="1" applyNumberFormat="1" applyFont="1" applyFill="1" applyBorder="1" applyAlignment="1">
      <alignment horizontal="center" vertical="center" wrapText="1"/>
    </xf>
    <xf numFmtId="2" fontId="43" fillId="0" borderId="2" xfId="23" applyNumberFormat="1" applyFont="1" applyBorder="1" applyAlignment="1">
      <alignment horizontal="center" vertical="center" wrapText="1"/>
    </xf>
    <xf numFmtId="2" fontId="35" fillId="3" borderId="2" xfId="1" applyNumberFormat="1" applyFont="1" applyFill="1" applyBorder="1" applyAlignment="1">
      <alignment horizontal="center" vertical="center" wrapText="1"/>
    </xf>
    <xf numFmtId="2" fontId="36" fillId="3" borderId="2" xfId="3" applyNumberFormat="1" applyFont="1" applyFill="1" applyBorder="1" applyAlignment="1">
      <alignment horizontal="center" vertical="center" wrapText="1"/>
    </xf>
    <xf numFmtId="2" fontId="32" fillId="3" borderId="2" xfId="3" applyNumberFormat="1" applyFont="1" applyFill="1" applyBorder="1" applyAlignment="1">
      <alignment horizontal="center" vertical="center" textRotation="90" wrapText="1"/>
    </xf>
    <xf numFmtId="2" fontId="28" fillId="0" borderId="2" xfId="0" applyNumberFormat="1" applyFont="1" applyBorder="1" applyAlignment="1">
      <alignment horizontal="center" vertical="center"/>
    </xf>
    <xf numFmtId="9" fontId="28" fillId="0" borderId="2" xfId="1" applyFont="1" applyBorder="1" applyAlignment="1">
      <alignment horizontal="center" vertical="center"/>
    </xf>
    <xf numFmtId="166" fontId="63" fillId="0" borderId="2" xfId="22" applyNumberFormat="1" applyFont="1" applyBorder="1" applyAlignment="1">
      <alignment horizontal="center" vertical="center" wrapText="1"/>
    </xf>
    <xf numFmtId="166" fontId="34" fillId="3" borderId="2" xfId="3" applyNumberFormat="1" applyFont="1" applyFill="1" applyBorder="1" applyAlignment="1">
      <alignment horizontal="center" vertical="center" wrapText="1"/>
    </xf>
    <xf numFmtId="10" fontId="28" fillId="0" borderId="2" xfId="1" applyNumberFormat="1" applyFont="1" applyBorder="1" applyAlignment="1">
      <alignment horizontal="center" vertical="center"/>
    </xf>
    <xf numFmtId="0" fontId="138" fillId="0" borderId="2" xfId="13" applyFont="1" applyBorder="1" applyAlignment="1">
      <alignment horizontal="left" vertical="top" wrapText="1"/>
    </xf>
    <xf numFmtId="0" fontId="138" fillId="0" borderId="2" xfId="22" applyFont="1" applyBorder="1" applyAlignment="1">
      <alignment horizontal="left" vertical="top" wrapText="1"/>
    </xf>
    <xf numFmtId="1" fontId="138" fillId="0" borderId="2" xfId="22" applyNumberFormat="1" applyFont="1" applyBorder="1" applyAlignment="1">
      <alignment horizontal="center" vertical="center" wrapText="1"/>
    </xf>
    <xf numFmtId="0" fontId="139" fillId="0" borderId="2" xfId="13" applyFont="1" applyBorder="1" applyAlignment="1">
      <alignment horizontal="right"/>
    </xf>
    <xf numFmtId="10" fontId="139" fillId="0" borderId="2" xfId="13" applyNumberFormat="1" applyFont="1" applyBorder="1" applyAlignment="1">
      <alignment horizontal="center" vertical="center"/>
    </xf>
    <xf numFmtId="10" fontId="139" fillId="0" borderId="2" xfId="170" applyNumberFormat="1" applyFont="1" applyBorder="1" applyAlignment="1">
      <alignment horizontal="center"/>
    </xf>
    <xf numFmtId="0" fontId="164" fillId="0" borderId="0" xfId="13" applyFont="1" applyAlignment="1">
      <alignment horizontal="center"/>
    </xf>
    <xf numFmtId="0" fontId="164" fillId="0" borderId="0" xfId="13" applyFont="1" applyAlignment="1">
      <alignment vertical="center" wrapText="1"/>
    </xf>
    <xf numFmtId="0" fontId="164" fillId="0" borderId="0" xfId="13" applyFont="1"/>
    <xf numFmtId="0" fontId="163" fillId="0" borderId="2" xfId="13" applyFont="1" applyBorder="1" applyAlignment="1">
      <alignment horizontal="center" vertical="center"/>
    </xf>
    <xf numFmtId="0" fontId="163" fillId="0" borderId="2" xfId="13" applyFont="1" applyBorder="1" applyAlignment="1">
      <alignment horizontal="left" vertical="center" wrapText="1"/>
    </xf>
    <xf numFmtId="2" fontId="163" fillId="0" borderId="2" xfId="22" applyNumberFormat="1" applyFont="1" applyBorder="1" applyAlignment="1">
      <alignment horizontal="center" vertical="center" wrapText="1"/>
    </xf>
    <xf numFmtId="2" fontId="163" fillId="0" borderId="2" xfId="13" applyNumberFormat="1" applyFont="1" applyBorder="1" applyAlignment="1">
      <alignment horizontal="center" vertical="center"/>
    </xf>
    <xf numFmtId="172" fontId="163" fillId="0" borderId="2" xfId="13" applyNumberFormat="1" applyFont="1" applyBorder="1" applyAlignment="1">
      <alignment horizontal="center" vertical="center"/>
    </xf>
    <xf numFmtId="0" fontId="163" fillId="0" borderId="2" xfId="13" applyFont="1" applyBorder="1"/>
    <xf numFmtId="0" fontId="164" fillId="0" borderId="2" xfId="13" applyFont="1" applyBorder="1" applyAlignment="1">
      <alignment horizontal="right"/>
    </xf>
    <xf numFmtId="0" fontId="164" fillId="0" borderId="2" xfId="13" applyFont="1" applyBorder="1"/>
    <xf numFmtId="2" fontId="164" fillId="0" borderId="2" xfId="22" applyNumberFormat="1" applyFont="1" applyBorder="1" applyAlignment="1">
      <alignment horizontal="center" vertical="center" wrapText="1"/>
    </xf>
    <xf numFmtId="2" fontId="164" fillId="0" borderId="2" xfId="13" applyNumberFormat="1" applyFont="1" applyBorder="1"/>
    <xf numFmtId="188" fontId="164" fillId="0" borderId="2" xfId="170" applyNumberFormat="1" applyFont="1" applyBorder="1" applyAlignment="1">
      <alignment horizontal="center"/>
    </xf>
    <xf numFmtId="0" fontId="164" fillId="0" borderId="0" xfId="13" applyFont="1" applyAlignment="1">
      <alignment horizontal="left" vertical="center"/>
    </xf>
    <xf numFmtId="0" fontId="164" fillId="0" borderId="0" xfId="13" applyFont="1" applyAlignment="1">
      <alignment horizontal="center" vertical="center"/>
    </xf>
    <xf numFmtId="0" fontId="164" fillId="0" borderId="0" xfId="13" applyFont="1" applyAlignment="1">
      <alignment horizontal="right"/>
    </xf>
    <xf numFmtId="0" fontId="164" fillId="14" borderId="2" xfId="13" applyFont="1" applyFill="1" applyBorder="1" applyAlignment="1">
      <alignment horizontal="center"/>
    </xf>
    <xf numFmtId="0" fontId="166" fillId="14" borderId="2" xfId="13" applyFont="1" applyFill="1" applyBorder="1" applyAlignment="1">
      <alignment horizontal="center"/>
    </xf>
    <xf numFmtId="0" fontId="164" fillId="0" borderId="2" xfId="13" applyFont="1" applyBorder="1" applyAlignment="1">
      <alignment horizontal="center" vertical="center"/>
    </xf>
    <xf numFmtId="10" fontId="164" fillId="0" borderId="2" xfId="1" applyNumberFormat="1" applyFont="1" applyBorder="1"/>
    <xf numFmtId="0" fontId="139" fillId="0" borderId="0" xfId="13" applyFont="1" applyAlignment="1">
      <alignment horizontal="right" vertical="center"/>
    </xf>
    <xf numFmtId="0" fontId="139" fillId="0" borderId="0" xfId="13" applyFont="1" applyAlignment="1">
      <alignment horizontal="left" vertical="top" wrapText="1"/>
    </xf>
    <xf numFmtId="2" fontId="164" fillId="0" borderId="2" xfId="13" applyNumberFormat="1" applyFont="1" applyBorder="1" applyAlignment="1">
      <alignment horizontal="center"/>
    </xf>
    <xf numFmtId="10" fontId="164" fillId="0" borderId="2" xfId="170" applyNumberFormat="1" applyFont="1" applyBorder="1" applyAlignment="1">
      <alignment horizontal="center"/>
    </xf>
    <xf numFmtId="10" fontId="164" fillId="0" borderId="2" xfId="13" applyNumberFormat="1" applyFont="1" applyBorder="1"/>
    <xf numFmtId="0" fontId="39" fillId="0" borderId="2" xfId="344" applyFont="1" applyBorder="1"/>
    <xf numFmtId="166" fontId="31" fillId="0" borderId="2" xfId="344" applyNumberFormat="1" applyFont="1" applyBorder="1"/>
    <xf numFmtId="166" fontId="39" fillId="0" borderId="2" xfId="344" applyNumberFormat="1" applyFont="1" applyBorder="1"/>
    <xf numFmtId="0" fontId="39" fillId="0" borderId="2" xfId="344" applyFont="1" applyBorder="1" applyAlignment="1">
      <alignment horizontal="center"/>
    </xf>
    <xf numFmtId="0" fontId="39" fillId="0" borderId="2" xfId="344" applyFont="1" applyBorder="1" applyAlignment="1">
      <alignment vertical="center" wrapText="1"/>
    </xf>
    <xf numFmtId="0" fontId="39" fillId="0" borderId="2" xfId="344" applyFont="1" applyBorder="1" applyAlignment="1">
      <alignment horizontal="left" vertical="center"/>
    </xf>
    <xf numFmtId="166" fontId="39" fillId="0" borderId="2" xfId="344" applyNumberFormat="1" applyFont="1" applyBorder="1" applyAlignment="1">
      <alignment horizontal="center"/>
    </xf>
    <xf numFmtId="0" fontId="39" fillId="0" borderId="2" xfId="344" applyFont="1" applyBorder="1" applyAlignment="1">
      <alignment horizontal="left" vertical="center" wrapText="1"/>
    </xf>
    <xf numFmtId="0" fontId="158" fillId="5" borderId="2" xfId="344" applyFont="1" applyFill="1" applyBorder="1" applyAlignment="1">
      <alignment horizontal="center" wrapText="1"/>
    </xf>
    <xf numFmtId="0" fontId="158" fillId="5" borderId="2" xfId="344" applyFont="1" applyFill="1" applyBorder="1" applyAlignment="1">
      <alignment horizontal="center" vertical="center"/>
    </xf>
    <xf numFmtId="2" fontId="158" fillId="0" borderId="2" xfId="344" applyNumberFormat="1" applyFont="1" applyBorder="1" applyAlignment="1">
      <alignment horizontal="center" vertical="center" wrapText="1"/>
    </xf>
    <xf numFmtId="0" fontId="158" fillId="0" borderId="2" xfId="344" applyFont="1" applyBorder="1" applyAlignment="1">
      <alignment horizontal="center" vertical="center"/>
    </xf>
    <xf numFmtId="2" fontId="158" fillId="0" borderId="2" xfId="344" applyNumberFormat="1" applyFont="1" applyBorder="1" applyAlignment="1">
      <alignment horizontal="center" vertical="center"/>
    </xf>
    <xf numFmtId="0" fontId="39" fillId="0" borderId="0" xfId="344" applyFont="1" applyAlignment="1">
      <alignment horizontal="left" vertical="center"/>
    </xf>
    <xf numFmtId="194" fontId="39" fillId="0" borderId="0" xfId="345" applyNumberFormat="1" applyFont="1" applyAlignment="1">
      <alignment vertical="center" wrapText="1"/>
    </xf>
    <xf numFmtId="195" fontId="31" fillId="0" borderId="0" xfId="345" applyNumberFormat="1" applyFont="1" applyAlignment="1">
      <alignment vertical="center"/>
    </xf>
    <xf numFmtId="0" fontId="31" fillId="0" borderId="0" xfId="344" applyFont="1" applyAlignment="1">
      <alignment vertical="center"/>
    </xf>
    <xf numFmtId="0" fontId="39" fillId="0" borderId="0" xfId="344" applyFont="1" applyAlignment="1">
      <alignment horizontal="right"/>
    </xf>
    <xf numFmtId="0" fontId="31" fillId="0" borderId="0" xfId="344" applyFont="1"/>
    <xf numFmtId="0" fontId="161" fillId="0" borderId="0" xfId="344" applyFont="1" applyAlignment="1">
      <alignment horizontal="center" vertical="center"/>
    </xf>
    <xf numFmtId="0" fontId="39" fillId="0" borderId="0" xfId="344" applyFont="1" applyAlignment="1">
      <alignment vertical="center" wrapText="1"/>
    </xf>
    <xf numFmtId="0" fontId="31" fillId="0" borderId="0" xfId="344" applyFont="1" applyAlignment="1">
      <alignment vertical="top"/>
    </xf>
    <xf numFmtId="166" fontId="39" fillId="0" borderId="2" xfId="344" applyNumberFormat="1" applyFont="1" applyBorder="1" applyAlignment="1">
      <alignment horizontal="center" vertical="center"/>
    </xf>
    <xf numFmtId="2" fontId="39" fillId="0" borderId="2" xfId="344" applyNumberFormat="1" applyFont="1" applyBorder="1" applyAlignment="1">
      <alignment horizontal="center" vertical="center"/>
    </xf>
    <xf numFmtId="10" fontId="31" fillId="0" borderId="2" xfId="1" applyNumberFormat="1" applyFont="1" applyBorder="1" applyAlignment="1">
      <alignment horizontal="center" vertical="center"/>
    </xf>
    <xf numFmtId="10" fontId="31" fillId="0" borderId="2" xfId="1" applyNumberFormat="1" applyFont="1" applyBorder="1"/>
    <xf numFmtId="0" fontId="39" fillId="0" borderId="2" xfId="344" applyFont="1" applyBorder="1" applyAlignment="1">
      <alignment horizontal="center" vertical="center"/>
    </xf>
    <xf numFmtId="0" fontId="39" fillId="0" borderId="2" xfId="344" applyFont="1" applyBorder="1" applyAlignment="1">
      <alignment vertical="center"/>
    </xf>
    <xf numFmtId="0" fontId="31" fillId="0" borderId="2" xfId="344" applyFont="1" applyBorder="1" applyAlignment="1">
      <alignment horizontal="right"/>
    </xf>
    <xf numFmtId="0" fontId="28" fillId="0" borderId="0" xfId="0" applyFont="1" applyAlignment="1">
      <alignment horizontal="center"/>
    </xf>
    <xf numFmtId="0" fontId="191" fillId="3" borderId="0" xfId="0" applyFont="1" applyFill="1"/>
    <xf numFmtId="0" fontId="192" fillId="3" borderId="0" xfId="0" applyFont="1" applyFill="1" applyAlignment="1">
      <alignment horizontal="center"/>
    </xf>
    <xf numFmtId="2" fontId="4" fillId="0" borderId="2" xfId="55" applyNumberFormat="1" applyFont="1" applyBorder="1" applyAlignment="1">
      <alignment horizontal="center" vertical="center"/>
    </xf>
    <xf numFmtId="176" fontId="4" fillId="0" borderId="2" xfId="91" applyNumberFormat="1" applyFont="1" applyBorder="1" applyAlignment="1">
      <alignment horizontal="center" vertical="center" wrapText="1"/>
    </xf>
    <xf numFmtId="0" fontId="4" fillId="0" borderId="4" xfId="55" applyFont="1" applyBorder="1" applyAlignment="1">
      <alignment horizontal="center" vertical="center" wrapText="1"/>
    </xf>
    <xf numFmtId="0" fontId="4" fillId="0" borderId="6" xfId="55" applyFont="1" applyBorder="1" applyAlignment="1">
      <alignment horizontal="center" vertical="center" wrapText="1"/>
    </xf>
    <xf numFmtId="0" fontId="4" fillId="0" borderId="2" xfId="55" applyFont="1" applyBorder="1" applyAlignment="1">
      <alignment horizontal="center" vertical="center" wrapText="1"/>
    </xf>
    <xf numFmtId="2" fontId="4" fillId="3" borderId="2" xfId="85" applyNumberFormat="1" applyFont="1" applyFill="1" applyBorder="1" applyAlignment="1">
      <alignment horizontal="center" vertical="center"/>
    </xf>
    <xf numFmtId="2" fontId="4" fillId="0" borderId="2" xfId="85" applyNumberFormat="1" applyFont="1" applyFill="1" applyBorder="1" applyAlignment="1">
      <alignment horizontal="center" vertical="center"/>
    </xf>
    <xf numFmtId="2" fontId="4" fillId="0" borderId="2" xfId="85" applyNumberFormat="1" applyFont="1" applyBorder="1" applyAlignment="1">
      <alignment horizontal="center" vertical="center"/>
    </xf>
    <xf numFmtId="0" fontId="93" fillId="0" borderId="0" xfId="55" applyFont="1" applyAlignment="1">
      <alignment horizontal="center" vertical="center"/>
    </xf>
    <xf numFmtId="0" fontId="6" fillId="0" borderId="0" xfId="55" applyFont="1" applyAlignment="1">
      <alignment horizontal="center" vertical="center"/>
    </xf>
    <xf numFmtId="0" fontId="6" fillId="0" borderId="2"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0" fontId="5" fillId="0" borderId="2" xfId="55" applyFont="1" applyBorder="1" applyAlignment="1">
      <alignment horizontal="center" vertical="center"/>
    </xf>
    <xf numFmtId="10" fontId="5" fillId="0" borderId="2" xfId="55" applyNumberFormat="1" applyFont="1" applyBorder="1" applyAlignment="1">
      <alignment horizontal="center"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4" fillId="0" borderId="2" xfId="55" applyFont="1" applyBorder="1" applyAlignment="1">
      <alignment horizontal="center" vertical="center"/>
    </xf>
    <xf numFmtId="9" fontId="4" fillId="0" borderId="2" xfId="55" applyNumberFormat="1" applyFont="1" applyBorder="1" applyAlignment="1">
      <alignment horizontal="center" vertical="center"/>
    </xf>
    <xf numFmtId="0" fontId="48" fillId="0" borderId="2" xfId="55" applyFont="1" applyBorder="1" applyAlignment="1">
      <alignment horizontal="center" vertical="center" wrapText="1"/>
    </xf>
    <xf numFmtId="0" fontId="48" fillId="0" borderId="2" xfId="55" applyFont="1" applyBorder="1" applyAlignment="1">
      <alignment horizontal="left" vertical="center"/>
    </xf>
    <xf numFmtId="0" fontId="48" fillId="0" borderId="2" xfId="55" applyFont="1" applyBorder="1" applyAlignment="1">
      <alignment horizontal="center" vertical="center"/>
    </xf>
    <xf numFmtId="9" fontId="4" fillId="0" borderId="2" xfId="85" applyFont="1" applyBorder="1" applyAlignment="1">
      <alignment horizontal="center" vertical="center"/>
    </xf>
    <xf numFmtId="9" fontId="4" fillId="0" borderId="4" xfId="120" applyFont="1" applyBorder="1" applyAlignment="1">
      <alignment horizontal="center" vertical="center"/>
    </xf>
    <xf numFmtId="0" fontId="48" fillId="0" borderId="0" xfId="83" applyFont="1" applyAlignment="1">
      <alignment horizontal="left" vertical="center"/>
    </xf>
    <xf numFmtId="0" fontId="48" fillId="0" borderId="2" xfId="55" applyFont="1" applyBorder="1" applyAlignment="1">
      <alignment horizontal="left" vertical="center" wrapText="1"/>
    </xf>
    <xf numFmtId="2" fontId="4" fillId="0" borderId="4"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48" fillId="0" borderId="2" xfId="82" applyFont="1" applyBorder="1" applyAlignment="1">
      <alignment horizontal="center" vertical="center"/>
    </xf>
    <xf numFmtId="2" fontId="4" fillId="3" borderId="2" xfId="55" applyNumberFormat="1" applyFont="1" applyFill="1" applyBorder="1" applyAlignment="1">
      <alignment horizontal="center" vertical="center" wrapText="1"/>
    </xf>
    <xf numFmtId="2" fontId="4" fillId="0" borderId="2" xfId="55" applyNumberFormat="1" applyFont="1" applyBorder="1" applyAlignment="1">
      <alignment horizontal="center" vertical="center" wrapText="1"/>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0" fontId="19" fillId="0" borderId="2" xfId="3" applyFont="1" applyBorder="1" applyAlignment="1">
      <alignment horizontal="center" vertical="center" wrapText="1"/>
    </xf>
    <xf numFmtId="0" fontId="19" fillId="0" borderId="29" xfId="3" applyFont="1" applyBorder="1" applyAlignment="1">
      <alignment horizontal="center" vertical="center" wrapText="1"/>
    </xf>
    <xf numFmtId="0" fontId="21" fillId="0" borderId="0" xfId="3" applyFont="1" applyAlignment="1">
      <alignment horizontal="center" vertical="center" wrapText="1"/>
    </xf>
    <xf numFmtId="0" fontId="65" fillId="0" borderId="2" xfId="3" applyFont="1" applyBorder="1" applyAlignment="1">
      <alignment horizontal="center" vertical="center" wrapText="1"/>
    </xf>
    <xf numFmtId="0" fontId="19" fillId="0" borderId="2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 xfId="0" applyFont="1" applyBorder="1" applyAlignment="1">
      <alignment horizontal="center" wrapText="1"/>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horizontal="left" vertical="center"/>
    </xf>
    <xf numFmtId="0" fontId="12" fillId="0" borderId="2"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2" fillId="3" borderId="6" xfId="0" applyFont="1" applyFill="1" applyBorder="1" applyAlignment="1">
      <alignment horizontal="center" vertical="center" wrapText="1"/>
    </xf>
    <xf numFmtId="0" fontId="4" fillId="0" borderId="6" xfId="0" applyFont="1" applyBorder="1" applyAlignment="1">
      <alignment horizontal="center" vertical="center"/>
    </xf>
    <xf numFmtId="0" fontId="64" fillId="0" borderId="2" xfId="0" applyFont="1" applyBorder="1" applyAlignment="1">
      <alignment horizontal="center" vertical="center" wrapText="1"/>
    </xf>
    <xf numFmtId="0" fontId="19" fillId="0" borderId="2" xfId="401" applyFont="1" applyBorder="1" applyAlignment="1">
      <alignment horizontal="center" vertical="center" wrapText="1"/>
    </xf>
    <xf numFmtId="0" fontId="53" fillId="6" borderId="8" xfId="414" applyFont="1" applyFill="1" applyBorder="1" applyAlignment="1">
      <alignment horizontal="center" vertical="center"/>
    </xf>
    <xf numFmtId="0" fontId="194" fillId="6" borderId="8" xfId="404" applyFont="1" applyFill="1" applyBorder="1" applyAlignment="1">
      <alignment horizontal="center" vertical="center"/>
    </xf>
    <xf numFmtId="0" fontId="197" fillId="0" borderId="0" xfId="413" applyFont="1" applyAlignment="1">
      <alignment horizontal="center" vertical="center"/>
    </xf>
    <xf numFmtId="170" fontId="4" fillId="0" borderId="6" xfId="396" applyNumberFormat="1" applyFont="1" applyBorder="1" applyAlignment="1">
      <alignment horizontal="center" vertical="center"/>
    </xf>
    <xf numFmtId="170" fontId="4" fillId="0" borderId="2" xfId="396" applyNumberFormat="1" applyFont="1" applyBorder="1" applyAlignment="1">
      <alignment horizontal="center" vertical="center"/>
    </xf>
    <xf numFmtId="0" fontId="48" fillId="0" borderId="0" xfId="358" applyFont="1" applyAlignment="1">
      <alignment horizontal="center" vertical="center"/>
    </xf>
    <xf numFmtId="0" fontId="48" fillId="0" borderId="0" xfId="359" applyFont="1"/>
    <xf numFmtId="9" fontId="21" fillId="0" borderId="4" xfId="358" applyNumberFormat="1" applyFont="1" applyBorder="1" applyAlignment="1">
      <alignment horizontal="center" vertical="center"/>
    </xf>
    <xf numFmtId="2" fontId="21" fillId="0" borderId="4" xfId="358" applyNumberFormat="1" applyFont="1" applyBorder="1" applyAlignment="1">
      <alignment horizontal="center" vertical="center"/>
    </xf>
    <xf numFmtId="1" fontId="53" fillId="6" borderId="2" xfId="358" applyNumberFormat="1" applyFont="1" applyFill="1" applyBorder="1" applyAlignment="1">
      <alignment horizontal="center" vertical="center"/>
    </xf>
    <xf numFmtId="0" fontId="4" fillId="0" borderId="2" xfId="358" applyFont="1" applyBorder="1" applyAlignment="1">
      <alignment horizontal="center" vertical="center"/>
    </xf>
    <xf numFmtId="166" fontId="4" fillId="0" borderId="2" xfId="396" applyNumberFormat="1" applyFont="1" applyBorder="1" applyAlignment="1">
      <alignment horizontal="center" vertical="center" wrapText="1"/>
    </xf>
    <xf numFmtId="10" fontId="4" fillId="0" borderId="2" xfId="358" applyNumberFormat="1" applyFont="1" applyBorder="1" applyAlignment="1">
      <alignment horizontal="center" vertical="center"/>
    </xf>
    <xf numFmtId="10" fontId="4" fillId="3" borderId="2" xfId="37" applyNumberFormat="1" applyFont="1" applyFill="1" applyBorder="1" applyAlignment="1">
      <alignment horizontal="center" vertical="center"/>
    </xf>
    <xf numFmtId="166" fontId="4" fillId="0" borderId="2" xfId="396" applyNumberFormat="1" applyFont="1" applyBorder="1" applyAlignment="1">
      <alignment horizontal="center" vertical="center"/>
    </xf>
    <xf numFmtId="166" fontId="4" fillId="3" borderId="2" xfId="396" applyNumberFormat="1" applyFont="1" applyFill="1" applyBorder="1" applyAlignment="1">
      <alignment horizontal="center" vertical="center"/>
    </xf>
    <xf numFmtId="0" fontId="48" fillId="0" borderId="2" xfId="358" applyFont="1" applyBorder="1" applyAlignment="1">
      <alignment horizontal="right"/>
    </xf>
    <xf numFmtId="0" fontId="48" fillId="0" borderId="2" xfId="358" applyFont="1" applyBorder="1" applyAlignment="1">
      <alignment horizontal="center"/>
    </xf>
    <xf numFmtId="170" fontId="48" fillId="0" borderId="2" xfId="358" applyNumberFormat="1" applyFont="1" applyBorder="1" applyAlignment="1">
      <alignment horizontal="center"/>
    </xf>
    <xf numFmtId="14" fontId="48" fillId="0" borderId="6" xfId="358" applyNumberFormat="1" applyFont="1" applyBorder="1"/>
    <xf numFmtId="0" fontId="48" fillId="0" borderId="6" xfId="358" applyFont="1" applyBorder="1"/>
    <xf numFmtId="10" fontId="48" fillId="0" borderId="2" xfId="358" applyNumberFormat="1" applyFont="1" applyBorder="1" applyAlignment="1">
      <alignment horizontal="center" vertical="center"/>
    </xf>
    <xf numFmtId="170" fontId="48" fillId="0" borderId="2" xfId="358" applyNumberFormat="1" applyFont="1" applyBorder="1" applyAlignment="1">
      <alignment horizontal="center" vertical="center"/>
    </xf>
    <xf numFmtId="9" fontId="4" fillId="0" borderId="2" xfId="358" applyNumberFormat="1" applyFont="1" applyBorder="1" applyAlignment="1">
      <alignment horizontal="center" vertical="center"/>
    </xf>
    <xf numFmtId="9" fontId="4" fillId="3" borderId="2" xfId="37" applyFont="1" applyFill="1" applyBorder="1" applyAlignment="1">
      <alignment horizontal="center" vertical="center"/>
    </xf>
    <xf numFmtId="0" fontId="91" fillId="0" borderId="2" xfId="396" applyFont="1" applyBorder="1" applyAlignment="1">
      <alignment horizontal="left" vertical="center" wrapText="1"/>
    </xf>
    <xf numFmtId="0" fontId="91" fillId="0" borderId="2" xfId="109" applyFont="1" applyBorder="1" applyAlignment="1">
      <alignment horizontal="left" vertical="center" wrapText="1"/>
    </xf>
    <xf numFmtId="0" fontId="4" fillId="0" borderId="6" xfId="358" applyFont="1" applyBorder="1" applyAlignment="1">
      <alignment horizontal="center" vertical="center"/>
    </xf>
    <xf numFmtId="0" fontId="91" fillId="0" borderId="6" xfId="109" applyFont="1" applyBorder="1" applyAlignment="1">
      <alignment horizontal="left" vertical="center" wrapText="1"/>
    </xf>
    <xf numFmtId="166" fontId="4" fillId="0" borderId="6" xfId="396" applyNumberFormat="1" applyFont="1" applyBorder="1" applyAlignment="1">
      <alignment horizontal="center" vertical="center" wrapText="1"/>
    </xf>
    <xf numFmtId="166" fontId="4" fillId="3" borderId="6" xfId="396" applyNumberFormat="1" applyFont="1" applyFill="1" applyBorder="1" applyAlignment="1">
      <alignment horizontal="center" vertical="center"/>
    </xf>
    <xf numFmtId="10" fontId="4" fillId="0" borderId="6" xfId="358" applyNumberFormat="1" applyFont="1" applyBorder="1" applyAlignment="1">
      <alignment horizontal="center" vertical="center"/>
    </xf>
    <xf numFmtId="9" fontId="4" fillId="0" borderId="6" xfId="358" applyNumberFormat="1" applyFont="1" applyBorder="1" applyAlignment="1">
      <alignment horizontal="center" vertical="center"/>
    </xf>
    <xf numFmtId="0" fontId="25" fillId="0" borderId="0" xfId="82" applyFont="1" applyAlignment="1">
      <alignment horizontal="center" vertical="center"/>
    </xf>
    <xf numFmtId="0" fontId="1" fillId="0" borderId="0" xfId="82" applyAlignment="1">
      <alignment horizontal="left" vertical="center"/>
    </xf>
    <xf numFmtId="9" fontId="48" fillId="0" borderId="4" xfId="82" applyNumberFormat="1" applyFont="1" applyBorder="1" applyAlignment="1">
      <alignment horizontal="center" vertical="center"/>
    </xf>
    <xf numFmtId="2" fontId="48" fillId="0" borderId="4" xfId="82" applyNumberFormat="1" applyFont="1" applyBorder="1" applyAlignment="1">
      <alignment horizontal="center" vertical="center"/>
    </xf>
    <xf numFmtId="1" fontId="53" fillId="6" borderId="2" xfId="82" applyNumberFormat="1" applyFont="1" applyFill="1" applyBorder="1" applyAlignment="1">
      <alignment horizontal="center" vertical="center"/>
    </xf>
    <xf numFmtId="0" fontId="4" fillId="0" borderId="2" xfId="82" applyFont="1" applyBorder="1" applyAlignment="1">
      <alignment horizontal="center" vertical="center"/>
    </xf>
    <xf numFmtId="0" fontId="4" fillId="3" borderId="2" xfId="84" applyFont="1" applyFill="1" applyBorder="1" applyAlignment="1">
      <alignment horizontal="left" vertical="center" wrapText="1"/>
    </xf>
    <xf numFmtId="2" fontId="4" fillId="0" borderId="2" xfId="82" applyNumberFormat="1" applyFont="1" applyBorder="1" applyAlignment="1">
      <alignment horizontal="center" vertical="center"/>
    </xf>
    <xf numFmtId="164" fontId="4" fillId="0" borderId="2" xfId="82" applyNumberFormat="1" applyFont="1" applyBorder="1" applyAlignment="1">
      <alignment horizontal="center" vertical="center"/>
    </xf>
    <xf numFmtId="10" fontId="4" fillId="0" borderId="2" xfId="82" applyNumberFormat="1" applyFont="1" applyBorder="1" applyAlignment="1">
      <alignment horizontal="center" vertical="center"/>
    </xf>
    <xf numFmtId="10" fontId="4" fillId="3" borderId="2" xfId="85" applyNumberFormat="1" applyFont="1" applyFill="1" applyBorder="1" applyAlignment="1">
      <alignment horizontal="center" vertical="center"/>
    </xf>
    <xf numFmtId="0" fontId="4" fillId="0" borderId="2" xfId="82" applyFont="1" applyBorder="1" applyAlignment="1">
      <alignment horizontal="left" vertical="center"/>
    </xf>
    <xf numFmtId="0" fontId="4" fillId="0" borderId="2" xfId="82" applyFont="1" applyBorder="1" applyAlignment="1">
      <alignment horizontal="left" vertical="center" wrapText="1"/>
    </xf>
    <xf numFmtId="0" fontId="48" fillId="0" borderId="2" xfId="82" applyFont="1" applyBorder="1" applyAlignment="1">
      <alignment horizontal="right"/>
    </xf>
    <xf numFmtId="0" fontId="48" fillId="0" borderId="2" xfId="82" applyFont="1" applyBorder="1" applyAlignment="1">
      <alignment horizontal="right" vertical="center"/>
    </xf>
    <xf numFmtId="164" fontId="48" fillId="0" borderId="2" xfId="82" applyNumberFormat="1" applyFont="1" applyBorder="1" applyAlignment="1">
      <alignment horizontal="center" vertical="center"/>
    </xf>
    <xf numFmtId="14" fontId="48" fillId="0" borderId="6" xfId="82" applyNumberFormat="1" applyFont="1" applyBorder="1" applyAlignment="1">
      <alignment vertical="center"/>
    </xf>
    <xf numFmtId="0" fontId="48" fillId="0" borderId="6" xfId="82" applyFont="1" applyBorder="1" applyAlignment="1">
      <alignment vertical="center"/>
    </xf>
    <xf numFmtId="10" fontId="48" fillId="0" borderId="2" xfId="82" applyNumberFormat="1" applyFont="1" applyBorder="1" applyAlignment="1">
      <alignment horizontal="center" vertical="center"/>
    </xf>
    <xf numFmtId="10" fontId="48" fillId="0" borderId="2" xfId="82" applyNumberFormat="1" applyFont="1" applyBorder="1" applyAlignment="1">
      <alignment vertical="center"/>
    </xf>
    <xf numFmtId="10" fontId="48" fillId="0" borderId="6" xfId="82" applyNumberFormat="1" applyFont="1" applyBorder="1" applyAlignment="1">
      <alignment vertical="center"/>
    </xf>
    <xf numFmtId="9" fontId="4" fillId="3" borderId="2" xfId="85" applyFont="1" applyFill="1" applyBorder="1" applyAlignment="1">
      <alignment horizontal="center" vertical="center"/>
    </xf>
    <xf numFmtId="0" fontId="90" fillId="0" borderId="0" xfId="403"/>
    <xf numFmtId="0" fontId="94" fillId="3" borderId="0" xfId="83" applyFont="1" applyFill="1" applyAlignment="1">
      <alignment vertical="top"/>
    </xf>
    <xf numFmtId="0" fontId="48" fillId="0" borderId="0" xfId="83" applyFont="1" applyAlignment="1">
      <alignment vertical="center"/>
    </xf>
    <xf numFmtId="0" fontId="48" fillId="0" borderId="0" xfId="83" applyFont="1"/>
    <xf numFmtId="10" fontId="48" fillId="0" borderId="0" xfId="85" applyNumberFormat="1" applyFont="1" applyAlignment="1">
      <alignment horizontal="left" vertical="center"/>
    </xf>
    <xf numFmtId="0" fontId="54" fillId="0" borderId="2" xfId="83" applyFont="1" applyBorder="1" applyAlignment="1">
      <alignment horizontal="center" vertical="center" wrapText="1"/>
    </xf>
    <xf numFmtId="0" fontId="54" fillId="10" borderId="2" xfId="83" applyFont="1" applyFill="1" applyBorder="1" applyAlignment="1">
      <alignment horizontal="center" vertical="center" wrapText="1"/>
    </xf>
    <xf numFmtId="0" fontId="54" fillId="10" borderId="6" xfId="83" applyFont="1" applyFill="1" applyBorder="1" applyAlignment="1">
      <alignment horizontal="center" vertical="center" wrapText="1"/>
    </xf>
    <xf numFmtId="0" fontId="48" fillId="0" borderId="2" xfId="112" applyFont="1" applyBorder="1" applyAlignment="1">
      <alignment horizontal="center" vertical="center"/>
    </xf>
    <xf numFmtId="0" fontId="48" fillId="0" borderId="2" xfId="112" applyFont="1" applyBorder="1" applyAlignment="1">
      <alignment horizontal="left" vertical="center" wrapText="1"/>
    </xf>
    <xf numFmtId="0" fontId="4" fillId="0" borderId="2" xfId="112" applyFont="1" applyBorder="1" applyAlignment="1">
      <alignment horizontal="center" vertical="center"/>
    </xf>
    <xf numFmtId="10" fontId="4" fillId="0" borderId="2" xfId="120" applyNumberFormat="1" applyFont="1" applyBorder="1" applyAlignment="1">
      <alignment horizontal="center" vertical="center"/>
    </xf>
    <xf numFmtId="0" fontId="4" fillId="0" borderId="4" xfId="112" applyFont="1" applyBorder="1" applyAlignment="1">
      <alignment horizontal="center" vertical="center"/>
    </xf>
    <xf numFmtId="2" fontId="4" fillId="0" borderId="4" xfId="112" applyNumberFormat="1" applyFont="1" applyBorder="1" applyAlignment="1">
      <alignment horizontal="center" vertical="center"/>
    </xf>
    <xf numFmtId="2" fontId="4" fillId="0" borderId="2" xfId="112" applyNumberFormat="1" applyFont="1" applyBorder="1" applyAlignment="1">
      <alignment horizontal="center" vertical="center"/>
    </xf>
    <xf numFmtId="0" fontId="4" fillId="0" borderId="2" xfId="112" applyFont="1" applyBorder="1" applyAlignment="1">
      <alignment horizontal="center" vertical="top"/>
    </xf>
    <xf numFmtId="0" fontId="21" fillId="0" borderId="2" xfId="112" applyFont="1" applyBorder="1" applyAlignment="1">
      <alignment horizontal="right" vertical="center" wrapText="1"/>
    </xf>
    <xf numFmtId="9" fontId="4" fillId="0" borderId="2" xfId="120" applyFont="1" applyBorder="1" applyAlignment="1">
      <alignment horizontal="center" vertical="center"/>
    </xf>
    <xf numFmtId="2" fontId="4" fillId="0" borderId="6" xfId="120" applyNumberFormat="1" applyFont="1" applyBorder="1" applyAlignment="1">
      <alignment vertical="center"/>
    </xf>
    <xf numFmtId="0" fontId="4" fillId="0" borderId="2" xfId="112" applyFont="1" applyBorder="1"/>
    <xf numFmtId="2" fontId="48" fillId="0" borderId="2" xfId="112" applyNumberFormat="1" applyFont="1" applyBorder="1" applyAlignment="1">
      <alignment horizontal="center" vertical="center"/>
    </xf>
    <xf numFmtId="2" fontId="48" fillId="0" borderId="2" xfId="120" applyNumberFormat="1" applyFont="1" applyBorder="1" applyAlignment="1">
      <alignment horizontal="center" vertical="center"/>
    </xf>
    <xf numFmtId="0" fontId="53" fillId="6" borderId="8" xfId="401" applyFont="1" applyFill="1" applyBorder="1" applyAlignment="1">
      <alignment horizontal="center" vertical="center"/>
    </xf>
    <xf numFmtId="0" fontId="90" fillId="0" borderId="0" xfId="404"/>
    <xf numFmtId="0" fontId="6" fillId="0" borderId="0" xfId="404" applyFont="1" applyAlignment="1">
      <alignment vertical="center"/>
    </xf>
    <xf numFmtId="0" fontId="6" fillId="0" borderId="0" xfId="404" applyFont="1"/>
    <xf numFmtId="0" fontId="6" fillId="0" borderId="0" xfId="404" applyFont="1" applyAlignment="1">
      <alignment horizontal="center"/>
    </xf>
    <xf numFmtId="0" fontId="48" fillId="0" borderId="0" xfId="404" applyFont="1" applyAlignment="1">
      <alignment horizontal="left" vertical="center"/>
    </xf>
    <xf numFmtId="0" fontId="48" fillId="0" borderId="0" xfId="404" applyFont="1"/>
    <xf numFmtId="0" fontId="21" fillId="0" borderId="2" xfId="404" applyFont="1" applyBorder="1" applyAlignment="1">
      <alignment horizontal="center"/>
    </xf>
    <xf numFmtId="0" fontId="4" fillId="0" borderId="0" xfId="404" applyFont="1" applyAlignment="1">
      <alignment vertical="center"/>
    </xf>
    <xf numFmtId="0" fontId="48" fillId="0" borderId="0" xfId="404" applyFont="1" applyAlignment="1">
      <alignment vertical="center"/>
    </xf>
    <xf numFmtId="9" fontId="4" fillId="0" borderId="4" xfId="404" applyNumberFormat="1" applyFont="1" applyBorder="1" applyAlignment="1">
      <alignment horizontal="center" vertical="center" wrapText="1"/>
    </xf>
    <xf numFmtId="0" fontId="6" fillId="0" borderId="0" xfId="404" applyFont="1" applyAlignment="1">
      <alignment horizontal="center" vertical="center"/>
    </xf>
    <xf numFmtId="9" fontId="4" fillId="0" borderId="16" xfId="404" applyNumberFormat="1" applyFont="1" applyBorder="1" applyAlignment="1">
      <alignment horizontal="center" vertical="center" wrapText="1"/>
    </xf>
    <xf numFmtId="4" fontId="4" fillId="0" borderId="16" xfId="91" applyNumberFormat="1" applyFont="1" applyBorder="1" applyAlignment="1">
      <alignment horizontal="center" vertical="center"/>
    </xf>
    <xf numFmtId="0" fontId="4" fillId="0" borderId="8" xfId="404" applyFont="1" applyBorder="1" applyAlignment="1">
      <alignment horizontal="center" vertical="center"/>
    </xf>
    <xf numFmtId="2" fontId="4" fillId="0" borderId="7" xfId="404" applyNumberFormat="1" applyFont="1" applyBorder="1" applyAlignment="1">
      <alignment horizontal="center" vertical="center"/>
    </xf>
    <xf numFmtId="0" fontId="155" fillId="0" borderId="2" xfId="45" applyFont="1" applyBorder="1" applyAlignment="1">
      <alignment horizontal="center" vertical="center"/>
    </xf>
    <xf numFmtId="9" fontId="4" fillId="0" borderId="15" xfId="404" applyNumberFormat="1" applyFont="1" applyBorder="1" applyAlignment="1">
      <alignment horizontal="center" vertical="center" wrapText="1"/>
    </xf>
    <xf numFmtId="0" fontId="4" fillId="0" borderId="23" xfId="404" applyFont="1" applyBorder="1" applyAlignment="1">
      <alignment horizontal="center" vertical="center"/>
    </xf>
    <xf numFmtId="2" fontId="4" fillId="0" borderId="64" xfId="404" applyNumberFormat="1" applyFont="1" applyBorder="1" applyAlignment="1">
      <alignment horizontal="center" vertical="center"/>
    </xf>
    <xf numFmtId="0" fontId="56" fillId="0" borderId="16" xfId="45" applyFont="1" applyBorder="1" applyAlignment="1">
      <alignment horizontal="center" vertical="center"/>
    </xf>
    <xf numFmtId="4" fontId="4" fillId="0" borderId="15" xfId="91" applyNumberFormat="1" applyFont="1" applyBorder="1" applyAlignment="1">
      <alignment horizontal="center" vertical="center"/>
    </xf>
    <xf numFmtId="0" fontId="4" fillId="0" borderId="22" xfId="404" applyFont="1" applyBorder="1" applyAlignment="1">
      <alignment horizontal="center" vertical="center"/>
    </xf>
    <xf numFmtId="2" fontId="4" fillId="0" borderId="65" xfId="404" applyNumberFormat="1" applyFont="1" applyBorder="1" applyAlignment="1">
      <alignment horizontal="center" vertical="center"/>
    </xf>
    <xf numFmtId="4" fontId="4" fillId="0" borderId="17" xfId="91" applyNumberFormat="1" applyFont="1" applyBorder="1" applyAlignment="1">
      <alignment horizontal="center" vertical="center"/>
    </xf>
    <xf numFmtId="0" fontId="4" fillId="0" borderId="21" xfId="404" applyFont="1" applyBorder="1" applyAlignment="1">
      <alignment horizontal="center" vertical="center"/>
    </xf>
    <xf numFmtId="2" fontId="4" fillId="0" borderId="66" xfId="404" applyNumberFormat="1" applyFont="1" applyBorder="1" applyAlignment="1">
      <alignment horizontal="center" vertical="center"/>
    </xf>
    <xf numFmtId="0" fontId="4" fillId="0" borderId="11" xfId="404" applyFont="1" applyBorder="1" applyAlignment="1">
      <alignment horizontal="center" vertical="center"/>
    </xf>
    <xf numFmtId="2" fontId="4" fillId="0" borderId="9" xfId="404" applyNumberFormat="1" applyFont="1" applyBorder="1" applyAlignment="1">
      <alignment horizontal="center" vertical="center"/>
    </xf>
    <xf numFmtId="0" fontId="64" fillId="0" borderId="4" xfId="45" applyFont="1" applyBorder="1" applyAlignment="1">
      <alignment horizontal="center" vertical="center"/>
    </xf>
    <xf numFmtId="0" fontId="56" fillId="0" borderId="17" xfId="45" applyFont="1" applyBorder="1" applyAlignment="1">
      <alignment horizontal="center" vertical="center"/>
    </xf>
    <xf numFmtId="2" fontId="56" fillId="0" borderId="9" xfId="404" applyNumberFormat="1" applyFont="1" applyBorder="1" applyAlignment="1">
      <alignment horizontal="center" vertical="center" wrapText="1"/>
    </xf>
    <xf numFmtId="2" fontId="56" fillId="0" borderId="65" xfId="404" applyNumberFormat="1" applyFont="1" applyBorder="1" applyAlignment="1">
      <alignment horizontal="center" vertical="center" wrapText="1"/>
    </xf>
    <xf numFmtId="9" fontId="4" fillId="0" borderId="17" xfId="404" applyNumberFormat="1" applyFont="1" applyBorder="1" applyAlignment="1">
      <alignment horizontal="center" vertical="center" wrapText="1"/>
    </xf>
    <xf numFmtId="2" fontId="56" fillId="0" borderId="66" xfId="404" applyNumberFormat="1" applyFont="1" applyBorder="1" applyAlignment="1">
      <alignment horizontal="center" vertical="center" wrapText="1"/>
    </xf>
    <xf numFmtId="4" fontId="4" fillId="0" borderId="4" xfId="404" applyNumberFormat="1" applyFont="1" applyBorder="1" applyAlignment="1">
      <alignment horizontal="center" vertical="center"/>
    </xf>
    <xf numFmtId="0" fontId="4" fillId="0" borderId="11" xfId="404" applyFont="1" applyBorder="1" applyAlignment="1">
      <alignment horizontal="left" vertical="center"/>
    </xf>
    <xf numFmtId="0" fontId="56" fillId="0" borderId="9" xfId="404" applyFont="1" applyBorder="1" applyAlignment="1">
      <alignment horizontal="right" vertical="center" wrapText="1"/>
    </xf>
    <xf numFmtId="0" fontId="194" fillId="6" borderId="2" xfId="404" applyFont="1" applyFill="1" applyBorder="1" applyAlignment="1">
      <alignment horizontal="center" vertical="center"/>
    </xf>
    <xf numFmtId="0" fontId="21" fillId="0" borderId="0" xfId="404" applyFont="1" applyAlignment="1">
      <alignment vertical="center"/>
    </xf>
    <xf numFmtId="0" fontId="21" fillId="0" borderId="0" xfId="404" applyFont="1" applyAlignment="1">
      <alignment horizontal="left" vertical="center"/>
    </xf>
    <xf numFmtId="0" fontId="21" fillId="0" borderId="0" xfId="404" applyFont="1" applyAlignment="1">
      <alignment horizontal="left" vertical="top" indent="3"/>
    </xf>
    <xf numFmtId="0" fontId="64" fillId="0" borderId="9" xfId="45" applyFont="1" applyBorder="1" applyAlignment="1">
      <alignment horizontal="left" vertical="center"/>
    </xf>
    <xf numFmtId="0" fontId="56" fillId="0" borderId="66" xfId="45" applyFont="1" applyBorder="1" applyAlignment="1">
      <alignment horizontal="left" vertical="center"/>
    </xf>
    <xf numFmtId="0" fontId="56" fillId="0" borderId="65" xfId="45" applyFont="1" applyBorder="1" applyAlignment="1">
      <alignment horizontal="left" vertical="center"/>
    </xf>
    <xf numFmtId="0" fontId="56" fillId="0" borderId="64" xfId="45" applyFont="1" applyBorder="1" applyAlignment="1">
      <alignment horizontal="left" vertical="center"/>
    </xf>
    <xf numFmtId="0" fontId="193" fillId="0" borderId="64" xfId="45" applyFont="1" applyBorder="1" applyAlignment="1">
      <alignment horizontal="left" vertical="center"/>
    </xf>
    <xf numFmtId="0" fontId="63" fillId="0" borderId="7" xfId="45" applyFont="1" applyBorder="1" applyAlignment="1">
      <alignment horizontal="left" vertical="center" wrapText="1"/>
    </xf>
    <xf numFmtId="0" fontId="56" fillId="0" borderId="15" xfId="45" applyFont="1" applyBorder="1" applyAlignment="1">
      <alignment horizontal="center" vertical="center"/>
    </xf>
    <xf numFmtId="171" fontId="4" fillId="0" borderId="17" xfId="91" applyNumberFormat="1" applyFont="1" applyBorder="1" applyAlignment="1">
      <alignment horizontal="center" vertical="center"/>
    </xf>
    <xf numFmtId="171" fontId="4" fillId="0" borderId="5" xfId="91" applyNumberFormat="1" applyFont="1" applyBorder="1" applyAlignment="1">
      <alignment horizontal="center" vertical="center"/>
    </xf>
    <xf numFmtId="4" fontId="4" fillId="0" borderId="6" xfId="404" applyNumberFormat="1" applyFont="1" applyBorder="1" applyAlignment="1">
      <alignment horizontal="center" vertical="center"/>
    </xf>
    <xf numFmtId="171" fontId="4" fillId="0" borderId="15" xfId="91" applyNumberFormat="1" applyFont="1" applyBorder="1" applyAlignment="1">
      <alignment horizontal="center" vertical="center"/>
    </xf>
    <xf numFmtId="0" fontId="4" fillId="0" borderId="2" xfId="395" applyFont="1" applyBorder="1" applyAlignment="1">
      <alignment horizontal="center" vertical="center" wrapText="1"/>
    </xf>
    <xf numFmtId="0" fontId="6" fillId="0" borderId="0" xfId="395" applyFont="1" applyAlignment="1">
      <alignment vertical="center"/>
    </xf>
    <xf numFmtId="0" fontId="53" fillId="6" borderId="2" xfId="395" applyFont="1" applyFill="1" applyBorder="1" applyAlignment="1">
      <alignment horizontal="center" vertical="center"/>
    </xf>
    <xf numFmtId="0" fontId="53" fillId="6" borderId="8" xfId="395" applyFont="1" applyFill="1" applyBorder="1" applyAlignment="1">
      <alignment horizontal="center" vertical="center"/>
    </xf>
    <xf numFmtId="9" fontId="4" fillId="0" borderId="2" xfId="395" applyNumberFormat="1" applyFont="1" applyBorder="1" applyAlignment="1">
      <alignment horizontal="center" vertical="center" wrapText="1"/>
    </xf>
    <xf numFmtId="0" fontId="21" fillId="0" borderId="2" xfId="395" applyFont="1" applyBorder="1" applyAlignment="1">
      <alignment horizontal="center" vertical="center"/>
    </xf>
    <xf numFmtId="0" fontId="56" fillId="0" borderId="2" xfId="395" applyFont="1" applyBorder="1" applyAlignment="1">
      <alignment horizontal="left" vertical="center" wrapText="1"/>
    </xf>
    <xf numFmtId="0" fontId="6" fillId="0" borderId="0" xfId="395" applyFont="1"/>
    <xf numFmtId="0" fontId="6" fillId="0" borderId="0" xfId="395" applyFont="1" applyAlignment="1">
      <alignment horizontal="center"/>
    </xf>
    <xf numFmtId="0" fontId="48" fillId="0" borderId="0" xfId="395" applyFont="1" applyAlignment="1">
      <alignment horizontal="left" vertical="center"/>
    </xf>
    <xf numFmtId="0" fontId="48" fillId="0" borderId="0" xfId="395" applyFont="1"/>
    <xf numFmtId="10" fontId="48" fillId="0" borderId="0" xfId="395" applyNumberFormat="1" applyFont="1" applyAlignment="1">
      <alignment horizontal="center" vertical="center"/>
    </xf>
    <xf numFmtId="0" fontId="48" fillId="0" borderId="2" xfId="395" applyFont="1" applyBorder="1" applyAlignment="1">
      <alignment horizontal="centerContinuous" vertical="center" wrapText="1"/>
    </xf>
    <xf numFmtId="2" fontId="48" fillId="0" borderId="2" xfId="395" applyNumberFormat="1" applyFont="1" applyBorder="1" applyAlignment="1">
      <alignment horizontal="centerContinuous" vertical="center" wrapText="1"/>
    </xf>
    <xf numFmtId="0" fontId="4" fillId="0" borderId="2" xfId="395" applyFont="1" applyBorder="1" applyAlignment="1">
      <alignment horizontal="centerContinuous" vertical="center"/>
    </xf>
    <xf numFmtId="0" fontId="56" fillId="0" borderId="7" xfId="395" applyFont="1" applyBorder="1" applyAlignment="1">
      <alignment horizontal="left" vertical="center" wrapText="1"/>
    </xf>
    <xf numFmtId="0" fontId="4" fillId="0" borderId="2" xfId="395" applyFont="1" applyBorder="1" applyAlignment="1">
      <alignment horizontal="center" vertical="center"/>
    </xf>
    <xf numFmtId="14" fontId="4" fillId="0" borderId="2" xfId="395" applyNumberFormat="1" applyFont="1" applyBorder="1" applyAlignment="1">
      <alignment horizontal="center" vertical="center" wrapText="1"/>
    </xf>
    <xf numFmtId="0" fontId="53" fillId="6" borderId="8" xfId="413" applyFont="1" applyFill="1" applyBorder="1" applyAlignment="1">
      <alignment horizontal="center" vertical="center"/>
    </xf>
    <xf numFmtId="0" fontId="53" fillId="6" borderId="8" xfId="417" applyFont="1" applyFill="1" applyBorder="1" applyAlignment="1">
      <alignment horizontal="center" vertical="center"/>
    </xf>
    <xf numFmtId="0" fontId="92" fillId="0" borderId="0" xfId="55" applyFont="1" applyAlignment="1">
      <alignment horizontal="center"/>
    </xf>
    <xf numFmtId="0" fontId="4" fillId="0" borderId="2" xfId="55" applyFont="1" applyBorder="1" applyAlignment="1">
      <alignment horizontal="left" vertical="center" wrapText="1"/>
    </xf>
    <xf numFmtId="0" fontId="5" fillId="0" borderId="2" xfId="55" applyFont="1" applyBorder="1" applyAlignment="1">
      <alignment vertical="center" wrapText="1"/>
    </xf>
    <xf numFmtId="0" fontId="4" fillId="0" borderId="2" xfId="55" applyFont="1" applyBorder="1" applyAlignment="1">
      <alignment horizontal="left" vertical="center"/>
    </xf>
    <xf numFmtId="0" fontId="5" fillId="0" borderId="2" xfId="55" applyFont="1" applyBorder="1" applyAlignment="1">
      <alignment horizontal="left" vertical="center" wrapText="1"/>
    </xf>
    <xf numFmtId="2" fontId="5" fillId="0" borderId="2" xfId="55" applyNumberFormat="1" applyFont="1" applyBorder="1" applyAlignment="1">
      <alignment horizontal="center" vertical="center"/>
    </xf>
    <xf numFmtId="170" fontId="5" fillId="0" borderId="2" xfId="55" applyNumberFormat="1" applyFont="1" applyBorder="1" applyAlignment="1">
      <alignment horizontal="center" vertical="center" wrapText="1"/>
    </xf>
    <xf numFmtId="170" fontId="196" fillId="0" borderId="2" xfId="55" applyNumberFormat="1" applyFont="1" applyBorder="1" applyAlignment="1">
      <alignment horizontal="center" vertical="center"/>
    </xf>
    <xf numFmtId="0" fontId="90" fillId="0" borderId="0" xfId="401"/>
    <xf numFmtId="0" fontId="6" fillId="0" borderId="0" xfId="401" applyFont="1" applyAlignment="1">
      <alignment vertical="center"/>
    </xf>
    <xf numFmtId="0" fontId="53" fillId="6" borderId="2" xfId="401" applyFont="1" applyFill="1" applyBorder="1" applyAlignment="1">
      <alignment horizontal="center" vertical="center"/>
    </xf>
    <xf numFmtId="9" fontId="4" fillId="0" borderId="2" xfId="401" applyNumberFormat="1" applyFont="1" applyBorder="1" applyAlignment="1">
      <alignment horizontal="center" vertical="center" wrapText="1"/>
    </xf>
    <xf numFmtId="0" fontId="4" fillId="0" borderId="2" xfId="401" applyFont="1" applyBorder="1" applyAlignment="1">
      <alignment horizontal="center" vertical="center" wrapText="1"/>
    </xf>
    <xf numFmtId="0" fontId="56" fillId="0" borderId="2" xfId="401" applyFont="1" applyBorder="1" applyAlignment="1">
      <alignment horizontal="left" vertical="center" wrapText="1"/>
    </xf>
    <xf numFmtId="0" fontId="6" fillId="0" borderId="0" xfId="401" applyFont="1"/>
    <xf numFmtId="0" fontId="6" fillId="0" borderId="0" xfId="401" applyFont="1" applyAlignment="1">
      <alignment horizontal="center"/>
    </xf>
    <xf numFmtId="0" fontId="48" fillId="0" borderId="0" xfId="401" applyFont="1" applyAlignment="1">
      <alignment horizontal="left" vertical="center"/>
    </xf>
    <xf numFmtId="0" fontId="48" fillId="0" borderId="0" xfId="401" applyFont="1"/>
    <xf numFmtId="0" fontId="4" fillId="0" borderId="2" xfId="401" applyFont="1" applyBorder="1" applyAlignment="1">
      <alignment horizontal="center" vertical="center"/>
    </xf>
    <xf numFmtId="0" fontId="21" fillId="0" borderId="2" xfId="401" applyFont="1" applyBorder="1" applyAlignment="1">
      <alignment horizontal="center"/>
    </xf>
    <xf numFmtId="4" fontId="4" fillId="0" borderId="2" xfId="401" applyNumberFormat="1" applyFont="1" applyBorder="1" applyAlignment="1">
      <alignment horizontal="center" vertical="center"/>
    </xf>
    <xf numFmtId="0" fontId="6" fillId="0" borderId="0" xfId="401" applyFont="1" applyAlignment="1">
      <alignment horizontal="left" vertical="center"/>
    </xf>
    <xf numFmtId="0" fontId="4" fillId="0" borderId="0" xfId="401" applyFont="1" applyAlignment="1">
      <alignment vertical="center"/>
    </xf>
    <xf numFmtId="0" fontId="48" fillId="0" borderId="0" xfId="401" applyFont="1" applyAlignment="1">
      <alignment vertical="center"/>
    </xf>
    <xf numFmtId="0" fontId="4" fillId="0" borderId="2" xfId="401" applyFont="1" applyBorder="1" applyAlignment="1">
      <alignment horizontal="left" vertical="center" wrapText="1"/>
    </xf>
    <xf numFmtId="2" fontId="56" fillId="0" borderId="2" xfId="401" applyNumberFormat="1" applyFont="1" applyBorder="1" applyAlignment="1">
      <alignment horizontal="center" vertical="center" wrapText="1"/>
    </xf>
    <xf numFmtId="0" fontId="4" fillId="0" borderId="2" xfId="416" applyFont="1" applyBorder="1" applyAlignment="1">
      <alignment horizontal="center" vertical="center" wrapText="1"/>
    </xf>
    <xf numFmtId="0" fontId="53" fillId="6" borderId="8" xfId="405" applyFont="1" applyFill="1" applyBorder="1" applyAlignment="1">
      <alignment horizontal="center" vertical="center"/>
    </xf>
    <xf numFmtId="0" fontId="90" fillId="0" borderId="0" xfId="405"/>
    <xf numFmtId="0" fontId="6" fillId="0" borderId="0" xfId="405" applyFont="1" applyAlignment="1">
      <alignment vertical="center"/>
    </xf>
    <xf numFmtId="0" fontId="53" fillId="6" borderId="2" xfId="405" applyFont="1" applyFill="1" applyBorder="1" applyAlignment="1">
      <alignment horizontal="center" vertical="center"/>
    </xf>
    <xf numFmtId="9" fontId="4" fillId="0" borderId="2" xfId="405" applyNumberFormat="1" applyFont="1" applyBorder="1" applyAlignment="1">
      <alignment horizontal="center" vertical="center" wrapText="1"/>
    </xf>
    <xf numFmtId="0" fontId="4" fillId="0" borderId="2" xfId="405" applyFont="1" applyBorder="1" applyAlignment="1">
      <alignment horizontal="center" vertical="center" wrapText="1"/>
    </xf>
    <xf numFmtId="0" fontId="56" fillId="0" borderId="2" xfId="405" applyFont="1" applyBorder="1" applyAlignment="1">
      <alignment horizontal="left" vertical="center" wrapText="1"/>
    </xf>
    <xf numFmtId="0" fontId="6" fillId="0" borderId="0" xfId="405" applyFont="1"/>
    <xf numFmtId="0" fontId="6" fillId="0" borderId="0" xfId="405" applyFont="1" applyAlignment="1">
      <alignment horizontal="center"/>
    </xf>
    <xf numFmtId="0" fontId="48" fillId="0" borderId="0" xfId="405" applyFont="1" applyAlignment="1">
      <alignment horizontal="left" vertical="center"/>
    </xf>
    <xf numFmtId="0" fontId="48" fillId="0" borderId="0" xfId="405" applyFont="1"/>
    <xf numFmtId="0" fontId="4" fillId="0" borderId="2" xfId="405" applyFont="1" applyBorder="1" applyAlignment="1">
      <alignment horizontal="center" vertical="center"/>
    </xf>
    <xf numFmtId="0" fontId="21" fillId="0" borderId="2" xfId="405" applyFont="1" applyBorder="1" applyAlignment="1">
      <alignment horizontal="center"/>
    </xf>
    <xf numFmtId="4" fontId="4" fillId="0" borderId="2" xfId="405" applyNumberFormat="1" applyFont="1" applyBorder="1" applyAlignment="1">
      <alignment horizontal="center" vertical="center"/>
    </xf>
    <xf numFmtId="0" fontId="6" fillId="0" borderId="0" xfId="405" applyFont="1" applyAlignment="1">
      <alignment horizontal="left" vertical="center"/>
    </xf>
    <xf numFmtId="0" fontId="4" fillId="0" borderId="0" xfId="405" applyFont="1" applyAlignment="1">
      <alignment vertical="center"/>
    </xf>
    <xf numFmtId="0" fontId="48" fillId="0" borderId="0" xfId="405" applyFont="1" applyAlignment="1">
      <alignment vertical="center"/>
    </xf>
    <xf numFmtId="0" fontId="4" fillId="0" borderId="2" xfId="405" applyFont="1" applyBorder="1" applyAlignment="1">
      <alignment horizontal="left" vertical="center" wrapText="1"/>
    </xf>
    <xf numFmtId="2" fontId="56" fillId="0" borderId="2" xfId="405" applyNumberFormat="1" applyFont="1" applyBorder="1" applyAlignment="1">
      <alignment horizontal="center" vertical="center" wrapText="1"/>
    </xf>
    <xf numFmtId="0" fontId="4" fillId="0" borderId="2" xfId="45" applyFont="1" applyBorder="1" applyAlignment="1">
      <alignment horizontal="left" vertical="center" wrapText="1"/>
    </xf>
    <xf numFmtId="0" fontId="4" fillId="0" borderId="4" xfId="55" applyFont="1" applyBorder="1" applyAlignment="1">
      <alignment horizontal="center" vertical="center"/>
    </xf>
    <xf numFmtId="9" fontId="4" fillId="0" borderId="4" xfId="85" applyFont="1" applyBorder="1" applyAlignment="1">
      <alignment horizontal="center" vertical="center"/>
    </xf>
    <xf numFmtId="0" fontId="4" fillId="0" borderId="2" xfId="55" applyFont="1" applyBorder="1"/>
    <xf numFmtId="0" fontId="4" fillId="0" borderId="6" xfId="55" applyFont="1" applyBorder="1" applyAlignment="1">
      <alignment horizontal="center" vertical="center"/>
    </xf>
    <xf numFmtId="0" fontId="4" fillId="0" borderId="2" xfId="55" applyFont="1" applyBorder="1" applyAlignment="1">
      <alignment vertical="center" wrapText="1"/>
    </xf>
    <xf numFmtId="0" fontId="4" fillId="3" borderId="2" xfId="55" applyFont="1" applyFill="1" applyBorder="1" applyAlignment="1">
      <alignment horizontal="center" vertical="center"/>
    </xf>
    <xf numFmtId="9" fontId="48" fillId="0" borderId="4" xfId="55" applyNumberFormat="1" applyFont="1" applyBorder="1" applyAlignment="1">
      <alignment horizontal="center" vertical="center"/>
    </xf>
    <xf numFmtId="2" fontId="48" fillId="0" borderId="4" xfId="55" applyNumberFormat="1" applyFont="1" applyBorder="1" applyAlignment="1">
      <alignment horizontal="center" vertical="center"/>
    </xf>
    <xf numFmtId="1" fontId="48" fillId="6" borderId="2" xfId="55" applyNumberFormat="1" applyFont="1" applyFill="1" applyBorder="1" applyAlignment="1">
      <alignment horizontal="center" vertical="center"/>
    </xf>
    <xf numFmtId="1" fontId="48" fillId="6" borderId="2" xfId="55" applyNumberFormat="1" applyFont="1" applyFill="1" applyBorder="1" applyAlignment="1">
      <alignment horizontal="center" vertical="center" wrapText="1"/>
    </xf>
    <xf numFmtId="0" fontId="56" fillId="3" borderId="2" xfId="81" applyFont="1" applyFill="1" applyBorder="1" applyAlignment="1">
      <alignment horizontal="left" vertical="center" wrapText="1"/>
    </xf>
    <xf numFmtId="0" fontId="4" fillId="3" borderId="2" xfId="81" applyFont="1" applyFill="1" applyBorder="1" applyAlignment="1">
      <alignment horizontal="left" vertical="center" wrapText="1"/>
    </xf>
    <xf numFmtId="0" fontId="112" fillId="3" borderId="2" xfId="55" applyFont="1" applyFill="1" applyBorder="1" applyAlignment="1">
      <alignment horizontal="center" vertical="center" wrapText="1"/>
    </xf>
    <xf numFmtId="0" fontId="4" fillId="0" borderId="2" xfId="81" applyFont="1" applyBorder="1" applyAlignment="1">
      <alignment horizontal="left" vertical="center" wrapText="1"/>
    </xf>
    <xf numFmtId="0" fontId="5" fillId="0" borderId="2" xfId="81" applyFont="1" applyBorder="1" applyAlignment="1">
      <alignment horizontal="left" vertical="center" wrapText="1"/>
    </xf>
    <xf numFmtId="2" fontId="5" fillId="0" borderId="2" xfId="81" applyNumberFormat="1" applyFont="1" applyBorder="1" applyAlignment="1">
      <alignment horizontal="center" vertical="center"/>
    </xf>
    <xf numFmtId="2" fontId="5" fillId="0" borderId="2" xfId="81" applyNumberFormat="1" applyFont="1" applyBorder="1" applyAlignment="1">
      <alignment horizontal="center" vertical="center" wrapText="1"/>
    </xf>
    <xf numFmtId="0" fontId="56" fillId="0" borderId="2" xfId="44" applyFont="1" applyBorder="1" applyAlignment="1">
      <alignment horizontal="left" vertical="center" wrapText="1"/>
    </xf>
    <xf numFmtId="0" fontId="56" fillId="0" borderId="2" xfId="73" applyFont="1" applyBorder="1" applyAlignment="1">
      <alignment horizontal="left" vertical="center" wrapText="1"/>
    </xf>
    <xf numFmtId="9" fontId="4" fillId="0" borderId="6" xfId="85" applyFont="1" applyBorder="1" applyAlignment="1">
      <alignment horizontal="center" vertical="center"/>
    </xf>
    <xf numFmtId="2" fontId="4" fillId="0" borderId="2" xfId="55" applyNumberFormat="1" applyFont="1" applyBorder="1" applyAlignment="1">
      <alignment vertical="center"/>
    </xf>
    <xf numFmtId="0" fontId="48" fillId="0" borderId="2" xfId="55" applyFont="1" applyBorder="1" applyAlignment="1">
      <alignment vertical="center" wrapText="1"/>
    </xf>
    <xf numFmtId="4" fontId="4" fillId="0" borderId="2" xfId="55" applyNumberFormat="1" applyFont="1" applyBorder="1" applyAlignment="1">
      <alignment horizontal="center" vertical="center"/>
    </xf>
    <xf numFmtId="49" fontId="19" fillId="0" borderId="2" xfId="85" applyNumberFormat="1" applyFont="1" applyBorder="1" applyAlignment="1">
      <alignment vertical="center" wrapText="1"/>
    </xf>
    <xf numFmtId="9" fontId="4" fillId="0" borderId="2" xfId="85" applyFont="1" applyFill="1" applyBorder="1" applyAlignment="1">
      <alignment horizontal="center" vertical="center"/>
    </xf>
    <xf numFmtId="9" fontId="4" fillId="0" borderId="2" xfId="48" applyNumberFormat="1" applyFont="1" applyBorder="1"/>
    <xf numFmtId="49" fontId="19" fillId="0" borderId="2" xfId="85" applyNumberFormat="1" applyFont="1" applyBorder="1" applyAlignment="1">
      <alignment horizontal="center" vertical="center" wrapText="1"/>
    </xf>
    <xf numFmtId="9" fontId="4" fillId="0" borderId="2" xfId="55" applyNumberFormat="1" applyFont="1" applyBorder="1" applyAlignment="1">
      <alignment horizontal="center" vertical="center" wrapText="1"/>
    </xf>
    <xf numFmtId="4" fontId="4" fillId="0" borderId="2" xfId="55" applyNumberFormat="1" applyFont="1" applyBorder="1" applyAlignment="1">
      <alignment horizontal="center" vertical="center" wrapText="1"/>
    </xf>
    <xf numFmtId="9" fontId="4" fillId="0" borderId="2" xfId="48" applyNumberFormat="1" applyFont="1" applyBorder="1" applyAlignment="1">
      <alignment horizontal="center" vertical="center"/>
    </xf>
    <xf numFmtId="0" fontId="48" fillId="0" borderId="2" xfId="55" applyFont="1" applyBorder="1" applyAlignment="1">
      <alignment vertical="center"/>
    </xf>
    <xf numFmtId="9" fontId="48" fillId="0" borderId="2" xfId="55" applyNumberFormat="1" applyFont="1" applyBorder="1" applyAlignment="1">
      <alignment horizontal="center" vertical="center"/>
    </xf>
    <xf numFmtId="2" fontId="48" fillId="0" borderId="2" xfId="55" applyNumberFormat="1" applyFont="1" applyBorder="1" applyAlignment="1">
      <alignment horizontal="center" vertical="center"/>
    </xf>
    <xf numFmtId="4" fontId="4" fillId="0" borderId="2" xfId="48" applyNumberFormat="1" applyFont="1" applyFill="1" applyBorder="1" applyAlignment="1">
      <alignment horizontal="center" vertical="center" wrapText="1"/>
    </xf>
    <xf numFmtId="4" fontId="4" fillId="0" borderId="2" xfId="48" applyNumberFormat="1" applyFont="1" applyFill="1" applyBorder="1" applyAlignment="1">
      <alignment horizontal="center" vertical="center"/>
    </xf>
    <xf numFmtId="0" fontId="19" fillId="0" borderId="2" xfId="55" applyFont="1" applyBorder="1" applyAlignment="1">
      <alignment horizontal="center" vertical="center" wrapText="1"/>
    </xf>
    <xf numFmtId="9" fontId="4" fillId="0" borderId="2" xfId="48" applyNumberFormat="1" applyFont="1" applyFill="1" applyBorder="1" applyAlignment="1">
      <alignment horizontal="center" vertical="center"/>
    </xf>
    <xf numFmtId="49" fontId="19" fillId="0" borderId="2" xfId="85" applyNumberFormat="1" applyFont="1" applyFill="1" applyBorder="1" applyAlignment="1">
      <alignment horizontal="center" vertical="center" wrapText="1"/>
    </xf>
    <xf numFmtId="0" fontId="63" fillId="0" borderId="2" xfId="55" applyFont="1" applyBorder="1" applyAlignment="1">
      <alignment horizontal="center" vertical="center"/>
    </xf>
    <xf numFmtId="0" fontId="4" fillId="0" borderId="2" xfId="55" applyFont="1" applyBorder="1" applyAlignment="1">
      <alignment vertical="center"/>
    </xf>
    <xf numFmtId="2" fontId="17" fillId="0" borderId="2" xfId="45" applyNumberFormat="1" applyFont="1" applyBorder="1" applyAlignment="1">
      <alignment horizontal="center" vertical="center"/>
    </xf>
    <xf numFmtId="0" fontId="4" fillId="3" borderId="2" xfId="55" applyFont="1" applyFill="1" applyBorder="1" applyAlignment="1">
      <alignment vertical="center" wrapText="1"/>
    </xf>
    <xf numFmtId="4" fontId="4" fillId="3" borderId="2" xfId="55" applyNumberFormat="1" applyFont="1" applyFill="1" applyBorder="1" applyAlignment="1">
      <alignment horizontal="center" vertical="center"/>
    </xf>
    <xf numFmtId="49" fontId="19" fillId="3" borderId="2" xfId="85" applyNumberFormat="1" applyFont="1" applyFill="1" applyBorder="1" applyAlignment="1">
      <alignment horizontal="center" vertical="center" wrapText="1"/>
    </xf>
    <xf numFmtId="0" fontId="4" fillId="17" borderId="2" xfId="55" applyFont="1" applyFill="1" applyBorder="1" applyAlignment="1">
      <alignment vertical="center" wrapText="1"/>
    </xf>
    <xf numFmtId="0" fontId="4" fillId="17" borderId="2" xfId="55" applyFont="1" applyFill="1" applyBorder="1" applyAlignment="1">
      <alignment horizontal="center" vertical="center"/>
    </xf>
    <xf numFmtId="4" fontId="4" fillId="17" borderId="2" xfId="55" applyNumberFormat="1" applyFont="1" applyFill="1" applyBorder="1" applyAlignment="1">
      <alignment horizontal="center" vertical="center"/>
    </xf>
    <xf numFmtId="49" fontId="19" fillId="17" borderId="2" xfId="85" applyNumberFormat="1" applyFont="1" applyFill="1" applyBorder="1" applyAlignment="1">
      <alignment horizontal="center" vertical="center" wrapText="1"/>
    </xf>
    <xf numFmtId="0" fontId="4" fillId="17" borderId="2" xfId="55" applyFont="1" applyFill="1" applyBorder="1" applyAlignment="1">
      <alignment horizontal="center" vertical="center" wrapText="1"/>
    </xf>
    <xf numFmtId="0" fontId="4" fillId="3" borderId="2" xfId="45" applyFont="1" applyFill="1" applyBorder="1" applyAlignment="1">
      <alignment horizontal="left" vertical="center" wrapText="1"/>
    </xf>
    <xf numFmtId="0" fontId="56" fillId="0" borderId="7" xfId="55" applyFont="1" applyBorder="1" applyAlignment="1">
      <alignment horizontal="left" vertical="center" wrapText="1"/>
    </xf>
    <xf numFmtId="14" fontId="4" fillId="0" borderId="2" xfId="55" applyNumberFormat="1" applyFont="1" applyBorder="1" applyAlignment="1">
      <alignment horizontal="center" vertical="center" wrapText="1"/>
    </xf>
    <xf numFmtId="0" fontId="56" fillId="0" borderId="7" xfId="44" applyFont="1" applyBorder="1" applyAlignment="1">
      <alignment horizontal="left" vertical="center" wrapText="1"/>
    </xf>
    <xf numFmtId="0" fontId="56" fillId="0" borderId="7" xfId="45" applyFont="1" applyBorder="1" applyAlignment="1">
      <alignment horizontal="left" vertical="center" wrapText="1"/>
    </xf>
    <xf numFmtId="2" fontId="4" fillId="0" borderId="5" xfId="55" applyNumberFormat="1" applyFont="1" applyBorder="1" applyAlignment="1">
      <alignment vertical="center"/>
    </xf>
    <xf numFmtId="2" fontId="4" fillId="0" borderId="5" xfId="85" applyNumberFormat="1" applyFont="1" applyBorder="1" applyAlignment="1">
      <alignment vertical="center"/>
    </xf>
    <xf numFmtId="0" fontId="4" fillId="0" borderId="4" xfId="55" applyFont="1" applyBorder="1" applyAlignment="1">
      <alignment horizontal="left" vertical="center" wrapText="1"/>
    </xf>
    <xf numFmtId="49" fontId="19" fillId="0" borderId="4" xfId="85" applyNumberFormat="1" applyFont="1" applyBorder="1" applyAlignment="1">
      <alignment horizontal="center" vertical="center" wrapText="1"/>
    </xf>
    <xf numFmtId="0" fontId="48" fillId="0" borderId="6" xfId="55" applyFont="1" applyBorder="1" applyAlignment="1">
      <alignment horizontal="left" vertical="center" wrapText="1"/>
    </xf>
    <xf numFmtId="2" fontId="19" fillId="0" borderId="6" xfId="85" applyNumberFormat="1" applyFont="1" applyBorder="1" applyAlignment="1">
      <alignment horizontal="center" vertical="center" wrapText="1"/>
    </xf>
    <xf numFmtId="49" fontId="19" fillId="0" borderId="6" xfId="85" applyNumberFormat="1" applyFont="1" applyBorder="1" applyAlignment="1">
      <alignment horizontal="center" vertical="center" wrapText="1"/>
    </xf>
    <xf numFmtId="2" fontId="4" fillId="0" borderId="2" xfId="85" applyNumberFormat="1" applyFont="1" applyBorder="1" applyAlignment="1">
      <alignment vertical="center"/>
    </xf>
    <xf numFmtId="0" fontId="4" fillId="0" borderId="4" xfId="55" applyFont="1" applyBorder="1" applyAlignment="1">
      <alignment vertical="center" wrapText="1"/>
    </xf>
    <xf numFmtId="4" fontId="4" fillId="0" borderId="4" xfId="55" applyNumberFormat="1" applyFont="1" applyBorder="1" applyAlignment="1">
      <alignment horizontal="center" vertical="center"/>
    </xf>
    <xf numFmtId="49" fontId="19" fillId="0" borderId="4" xfId="85" applyNumberFormat="1" applyFont="1" applyFill="1" applyBorder="1" applyAlignment="1">
      <alignment horizontal="center" vertical="center" wrapText="1"/>
    </xf>
    <xf numFmtId="4" fontId="48" fillId="0" borderId="2" xfId="55" applyNumberFormat="1" applyFont="1" applyBorder="1" applyAlignment="1">
      <alignment horizontal="center" vertical="center"/>
    </xf>
    <xf numFmtId="4" fontId="48" fillId="0" borderId="2" xfId="48" applyNumberFormat="1" applyFont="1" applyFill="1" applyBorder="1" applyAlignment="1">
      <alignment horizontal="center" vertical="center"/>
    </xf>
    <xf numFmtId="2" fontId="48" fillId="0" borderId="2" xfId="55" applyNumberFormat="1" applyFont="1" applyBorder="1" applyAlignment="1">
      <alignment horizontal="center" vertical="center" wrapText="1"/>
    </xf>
    <xf numFmtId="0" fontId="65" fillId="0" borderId="2" xfId="55" applyFont="1" applyBorder="1" applyAlignment="1">
      <alignment vertical="center" wrapText="1"/>
    </xf>
    <xf numFmtId="0" fontId="90" fillId="0" borderId="0" xfId="413"/>
    <xf numFmtId="0" fontId="6" fillId="0" borderId="0" xfId="413" applyFont="1" applyAlignment="1">
      <alignment vertical="center"/>
    </xf>
    <xf numFmtId="0" fontId="53" fillId="6" borderId="2" xfId="413" applyFont="1" applyFill="1" applyBorder="1" applyAlignment="1">
      <alignment horizontal="center" vertical="center"/>
    </xf>
    <xf numFmtId="9" fontId="4" fillId="0" borderId="2" xfId="413" applyNumberFormat="1" applyFont="1" applyBorder="1" applyAlignment="1">
      <alignment horizontal="center" vertical="center" wrapText="1"/>
    </xf>
    <xf numFmtId="0" fontId="4" fillId="0" borderId="2" xfId="413" applyFont="1" applyBorder="1" applyAlignment="1">
      <alignment horizontal="center" vertical="center" wrapText="1"/>
    </xf>
    <xf numFmtId="0" fontId="4" fillId="0" borderId="2" xfId="413" applyFont="1" applyBorder="1" applyAlignment="1">
      <alignment horizontal="center" vertical="center"/>
    </xf>
    <xf numFmtId="0" fontId="21" fillId="0" borderId="2" xfId="413" applyFont="1" applyBorder="1" applyAlignment="1">
      <alignment horizontal="center"/>
    </xf>
    <xf numFmtId="0" fontId="6" fillId="0" borderId="0" xfId="413" applyFont="1" applyAlignment="1">
      <alignment horizontal="left" vertical="center"/>
    </xf>
    <xf numFmtId="0" fontId="4" fillId="0" borderId="2" xfId="413" applyFont="1" applyBorder="1" applyAlignment="1">
      <alignment horizontal="centerContinuous" vertical="center" wrapText="1"/>
    </xf>
    <xf numFmtId="49" fontId="63" fillId="0" borderId="2" xfId="45" applyNumberFormat="1" applyFont="1" applyBorder="1" applyAlignment="1">
      <alignment horizontal="left" vertical="center" wrapText="1"/>
    </xf>
    <xf numFmtId="9" fontId="4" fillId="0" borderId="2" xfId="391" applyFont="1" applyBorder="1" applyAlignment="1">
      <alignment horizontal="center" vertical="center" wrapText="1"/>
    </xf>
    <xf numFmtId="0" fontId="4" fillId="0" borderId="8" xfId="413" applyFont="1" applyBorder="1" applyAlignment="1">
      <alignment horizontal="center" vertical="center" wrapText="1"/>
    </xf>
    <xf numFmtId="176" fontId="4" fillId="0" borderId="0" xfId="413" applyNumberFormat="1" applyFont="1"/>
    <xf numFmtId="0" fontId="6" fillId="0" borderId="0" xfId="413" applyFont="1" applyAlignment="1">
      <alignment horizontal="center" vertical="center"/>
    </xf>
    <xf numFmtId="0" fontId="6" fillId="0" borderId="0" xfId="413" applyFont="1" applyAlignment="1">
      <alignment horizontal="right" vertical="center"/>
    </xf>
    <xf numFmtId="0" fontId="65" fillId="0" borderId="0" xfId="413" applyFont="1" applyAlignment="1">
      <alignment horizontal="left" vertical="center" indent="2"/>
    </xf>
    <xf numFmtId="0" fontId="49" fillId="0" borderId="0" xfId="413" applyFont="1"/>
    <xf numFmtId="0" fontId="65" fillId="0" borderId="0" xfId="413" applyFont="1"/>
    <xf numFmtId="0" fontId="65" fillId="0" borderId="0" xfId="413" applyFont="1" applyAlignment="1">
      <alignment vertical="center"/>
    </xf>
    <xf numFmtId="0" fontId="65" fillId="0" borderId="0" xfId="413" applyFont="1" applyAlignment="1">
      <alignment horizontal="center"/>
    </xf>
    <xf numFmtId="2" fontId="63" fillId="0" borderId="7" xfId="45" applyNumberFormat="1" applyFont="1" applyBorder="1" applyAlignment="1">
      <alignment horizontal="center" vertical="center" wrapText="1"/>
    </xf>
    <xf numFmtId="166" fontId="63" fillId="0" borderId="7" xfId="45" applyNumberFormat="1" applyFont="1" applyBorder="1" applyAlignment="1">
      <alignment horizontal="center" vertical="center" wrapText="1"/>
    </xf>
    <xf numFmtId="1" fontId="63" fillId="0" borderId="7" xfId="45" applyNumberFormat="1" applyFont="1" applyBorder="1" applyAlignment="1">
      <alignment horizontal="center" vertical="center" wrapText="1"/>
    </xf>
    <xf numFmtId="0" fontId="53" fillId="6" borderId="8" xfId="416" applyFont="1" applyFill="1" applyBorder="1" applyAlignment="1">
      <alignment horizontal="center" vertical="center"/>
    </xf>
    <xf numFmtId="0" fontId="90" fillId="0" borderId="0" xfId="414"/>
    <xf numFmtId="0" fontId="6" fillId="0" borderId="0" xfId="414" applyFont="1" applyAlignment="1">
      <alignment vertical="center"/>
    </xf>
    <xf numFmtId="0" fontId="53" fillId="6" borderId="2" xfId="414" applyFont="1" applyFill="1" applyBorder="1" applyAlignment="1">
      <alignment horizontal="center" vertical="center"/>
    </xf>
    <xf numFmtId="9" fontId="4" fillId="0" borderId="2" xfId="414" applyNumberFormat="1" applyFont="1" applyBorder="1" applyAlignment="1">
      <alignment horizontal="center" vertical="center" wrapText="1"/>
    </xf>
    <xf numFmtId="0" fontId="4" fillId="0" borderId="2" xfId="414" applyFont="1" applyBorder="1" applyAlignment="1">
      <alignment horizontal="center" vertical="center" wrapText="1"/>
    </xf>
    <xf numFmtId="0" fontId="56" fillId="0" borderId="2" xfId="414" applyFont="1" applyBorder="1" applyAlignment="1">
      <alignment horizontal="left" vertical="center" wrapText="1"/>
    </xf>
    <xf numFmtId="0" fontId="6" fillId="0" borderId="0" xfId="414" applyFont="1"/>
    <xf numFmtId="0" fontId="6" fillId="0" borderId="0" xfId="414" applyFont="1" applyAlignment="1">
      <alignment horizontal="center"/>
    </xf>
    <xf numFmtId="0" fontId="48" fillId="0" borderId="0" xfId="414" applyFont="1" applyAlignment="1">
      <alignment horizontal="left" vertical="center"/>
    </xf>
    <xf numFmtId="0" fontId="48" fillId="0" borderId="0" xfId="414" applyFont="1"/>
    <xf numFmtId="0" fontId="4" fillId="0" borderId="2" xfId="414" applyFont="1" applyBorder="1" applyAlignment="1">
      <alignment horizontal="center" vertical="center"/>
    </xf>
    <xf numFmtId="0" fontId="21" fillId="0" borderId="2" xfId="414" applyFont="1" applyBorder="1" applyAlignment="1">
      <alignment horizontal="center"/>
    </xf>
    <xf numFmtId="4" fontId="4" fillId="0" borderId="2" xfId="414" applyNumberFormat="1" applyFont="1" applyBorder="1" applyAlignment="1">
      <alignment horizontal="center" vertical="center"/>
    </xf>
    <xf numFmtId="0" fontId="6" fillId="0" borderId="0" xfId="414" applyFont="1" applyAlignment="1">
      <alignment horizontal="left" vertical="center"/>
    </xf>
    <xf numFmtId="0" fontId="4" fillId="0" borderId="0" xfId="414" applyFont="1" applyAlignment="1">
      <alignment vertical="center"/>
    </xf>
    <xf numFmtId="0" fontId="48" fillId="0" borderId="0" xfId="414" applyFont="1" applyAlignment="1">
      <alignment vertical="center"/>
    </xf>
    <xf numFmtId="0" fontId="48" fillId="0" borderId="2" xfId="414" applyFont="1" applyBorder="1" applyAlignment="1">
      <alignment horizontal="center" vertical="center" wrapText="1"/>
    </xf>
    <xf numFmtId="0" fontId="48" fillId="0" borderId="2" xfId="414" applyFont="1" applyBorder="1" applyAlignment="1">
      <alignment horizontal="left" vertical="center" wrapText="1"/>
    </xf>
    <xf numFmtId="0" fontId="64" fillId="0" borderId="2" xfId="414" applyFont="1" applyBorder="1" applyAlignment="1">
      <alignment horizontal="left" vertical="center" wrapText="1"/>
    </xf>
    <xf numFmtId="0" fontId="56" fillId="0" borderId="2" xfId="414" applyFont="1" applyBorder="1" applyAlignment="1">
      <alignment horizontal="center" vertical="center" wrapText="1"/>
    </xf>
    <xf numFmtId="0" fontId="64" fillId="0" borderId="2" xfId="414" applyFont="1" applyBorder="1" applyAlignment="1">
      <alignment horizontal="center" vertical="center" wrapText="1"/>
    </xf>
    <xf numFmtId="2" fontId="56" fillId="0" borderId="2" xfId="414" applyNumberFormat="1" applyFont="1" applyBorder="1" applyAlignment="1">
      <alignment horizontal="center" vertical="center" wrapText="1"/>
    </xf>
    <xf numFmtId="0" fontId="48" fillId="0" borderId="2" xfId="416" applyFont="1" applyBorder="1" applyAlignment="1">
      <alignment horizontal="center" vertical="center" wrapText="1"/>
    </xf>
    <xf numFmtId="0" fontId="6" fillId="0" borderId="0" xfId="416" applyFont="1" applyAlignment="1">
      <alignment horizontal="left" vertical="center"/>
    </xf>
    <xf numFmtId="0" fontId="90" fillId="0" borderId="0" xfId="416"/>
    <xf numFmtId="0" fontId="6" fillId="0" borderId="0" xfId="416" applyFont="1" applyAlignment="1">
      <alignment vertical="center"/>
    </xf>
    <xf numFmtId="0" fontId="53" fillId="6" borderId="2" xfId="416" applyFont="1" applyFill="1" applyBorder="1" applyAlignment="1">
      <alignment horizontal="center" vertical="center"/>
    </xf>
    <xf numFmtId="9" fontId="4" fillId="0" borderId="2" xfId="416" applyNumberFormat="1" applyFont="1" applyBorder="1" applyAlignment="1">
      <alignment horizontal="center" vertical="center" wrapText="1"/>
    </xf>
    <xf numFmtId="0" fontId="56" fillId="0" borderId="2" xfId="416" applyFont="1" applyBorder="1" applyAlignment="1">
      <alignment horizontal="left" vertical="center" wrapText="1"/>
    </xf>
    <xf numFmtId="0" fontId="6" fillId="0" borderId="0" xfId="416" applyFont="1"/>
    <xf numFmtId="0" fontId="6" fillId="0" borderId="0" xfId="416" applyFont="1" applyAlignment="1">
      <alignment horizontal="center"/>
    </xf>
    <xf numFmtId="0" fontId="48" fillId="0" borderId="0" xfId="416" applyFont="1" applyAlignment="1">
      <alignment horizontal="left" vertical="center"/>
    </xf>
    <xf numFmtId="0" fontId="48" fillId="0" borderId="0" xfId="416" applyFont="1"/>
    <xf numFmtId="0" fontId="4" fillId="0" borderId="2" xfId="416" applyFont="1" applyBorder="1" applyAlignment="1">
      <alignment horizontal="center" vertical="center"/>
    </xf>
    <xf numFmtId="0" fontId="21" fillId="0" borderId="2" xfId="416" applyFont="1" applyBorder="1" applyAlignment="1">
      <alignment horizontal="center"/>
    </xf>
    <xf numFmtId="4" fontId="4" fillId="0" borderId="2" xfId="416" applyNumberFormat="1" applyFont="1" applyBorder="1" applyAlignment="1">
      <alignment horizontal="center" vertical="center"/>
    </xf>
    <xf numFmtId="0" fontId="4" fillId="0" borderId="0" xfId="416" applyFont="1" applyAlignment="1">
      <alignment vertical="center"/>
    </xf>
    <xf numFmtId="0" fontId="48" fillId="0" borderId="0" xfId="416" applyFont="1" applyAlignment="1">
      <alignment vertical="center"/>
    </xf>
    <xf numFmtId="0" fontId="48" fillId="0" borderId="2" xfId="416" applyFont="1" applyBorder="1" applyAlignment="1">
      <alignment horizontal="left" vertical="center" wrapText="1"/>
    </xf>
    <xf numFmtId="0" fontId="48" fillId="0" borderId="2" xfId="416" applyFont="1" applyBorder="1" applyAlignment="1">
      <alignment horizontal="right" vertical="center" wrapText="1"/>
    </xf>
    <xf numFmtId="0" fontId="64" fillId="0" borderId="2" xfId="416" applyFont="1" applyBorder="1" applyAlignment="1">
      <alignment horizontal="left" vertical="center" wrapText="1"/>
    </xf>
    <xf numFmtId="0" fontId="56" fillId="0" borderId="2" xfId="416" applyFont="1" applyBorder="1" applyAlignment="1">
      <alignment horizontal="center" vertical="center" wrapText="1"/>
    </xf>
    <xf numFmtId="0" fontId="64" fillId="0" borderId="2" xfId="416" applyFont="1" applyBorder="1" applyAlignment="1">
      <alignment horizontal="center" vertical="center" wrapText="1"/>
    </xf>
    <xf numFmtId="2" fontId="48" fillId="0" borderId="2" xfId="416" applyNumberFormat="1" applyFont="1" applyBorder="1" applyAlignment="1">
      <alignment horizontal="center" vertical="center" wrapText="1"/>
    </xf>
    <xf numFmtId="165" fontId="4" fillId="0" borderId="2" xfId="91" applyFont="1" applyBorder="1" applyAlignment="1">
      <alignment horizontal="center" vertical="center"/>
    </xf>
    <xf numFmtId="0" fontId="4" fillId="0" borderId="2" xfId="406" applyFont="1" applyBorder="1" applyAlignment="1">
      <alignment horizontal="center" vertical="center" wrapText="1"/>
    </xf>
    <xf numFmtId="0" fontId="53" fillId="6" borderId="11" xfId="390" applyFont="1" applyFill="1" applyBorder="1" applyAlignment="1">
      <alignment horizontal="center" vertical="center"/>
    </xf>
    <xf numFmtId="0" fontId="90" fillId="0" borderId="0" xfId="390"/>
    <xf numFmtId="0" fontId="6" fillId="0" borderId="0" xfId="390" applyFont="1" applyAlignment="1">
      <alignment vertical="center"/>
    </xf>
    <xf numFmtId="9" fontId="4" fillId="0" borderId="2" xfId="390" applyNumberFormat="1" applyFont="1" applyBorder="1" applyAlignment="1">
      <alignment horizontal="center" vertical="center" wrapText="1"/>
    </xf>
    <xf numFmtId="0" fontId="4" fillId="0" borderId="2" xfId="390" applyFont="1" applyBorder="1" applyAlignment="1">
      <alignment horizontal="center" vertical="center" wrapText="1"/>
    </xf>
    <xf numFmtId="0" fontId="56" fillId="0" borderId="2" xfId="390" applyFont="1" applyBorder="1" applyAlignment="1">
      <alignment horizontal="left" vertical="center" wrapText="1"/>
    </xf>
    <xf numFmtId="0" fontId="6" fillId="0" borderId="0" xfId="390" applyFont="1"/>
    <xf numFmtId="0" fontId="6" fillId="0" borderId="0" xfId="390" applyFont="1" applyAlignment="1">
      <alignment horizontal="center"/>
    </xf>
    <xf numFmtId="0" fontId="48" fillId="0" borderId="0" xfId="390" applyFont="1"/>
    <xf numFmtId="0" fontId="4" fillId="0" borderId="2" xfId="390" applyFont="1" applyBorder="1" applyAlignment="1">
      <alignment horizontal="center" vertical="center"/>
    </xf>
    <xf numFmtId="0" fontId="21" fillId="0" borderId="2" xfId="390" applyFont="1" applyBorder="1" applyAlignment="1">
      <alignment horizontal="center"/>
    </xf>
    <xf numFmtId="4" fontId="4" fillId="0" borderId="2" xfId="390" applyNumberFormat="1" applyFont="1" applyBorder="1" applyAlignment="1">
      <alignment horizontal="center" vertical="center"/>
    </xf>
    <xf numFmtId="0" fontId="48" fillId="0" borderId="0" xfId="390" applyFont="1" applyAlignment="1">
      <alignment horizontal="left"/>
    </xf>
    <xf numFmtId="0" fontId="48" fillId="0" borderId="2" xfId="390" applyFont="1" applyBorder="1" applyAlignment="1">
      <alignment horizontal="center" vertical="center" wrapText="1"/>
    </xf>
    <xf numFmtId="0" fontId="56" fillId="0" borderId="2" xfId="390" applyFont="1" applyBorder="1" applyAlignment="1">
      <alignment horizontal="center" vertical="center" wrapText="1"/>
    </xf>
    <xf numFmtId="165" fontId="4" fillId="0" borderId="2" xfId="91" applyFont="1" applyBorder="1" applyAlignment="1">
      <alignment horizontal="center"/>
    </xf>
    <xf numFmtId="0" fontId="48" fillId="0" borderId="0" xfId="390" applyFont="1" applyAlignment="1">
      <alignment wrapText="1"/>
    </xf>
    <xf numFmtId="9" fontId="4" fillId="0" borderId="2" xfId="390" quotePrefix="1" applyNumberFormat="1" applyFont="1" applyBorder="1" applyAlignment="1">
      <alignment horizontal="center" vertical="center" wrapText="1"/>
    </xf>
    <xf numFmtId="0" fontId="53" fillId="6" borderId="4" xfId="390" applyFont="1" applyFill="1" applyBorder="1" applyAlignment="1">
      <alignment horizontal="center" vertical="center"/>
    </xf>
    <xf numFmtId="1" fontId="56" fillId="0" borderId="2" xfId="390" applyNumberFormat="1" applyFont="1" applyBorder="1" applyAlignment="1">
      <alignment horizontal="center" vertical="center" wrapText="1"/>
    </xf>
    <xf numFmtId="0" fontId="199" fillId="3" borderId="6" xfId="0" applyFont="1" applyFill="1" applyBorder="1" applyAlignment="1">
      <alignment horizontal="center" vertical="center" wrapText="1"/>
    </xf>
    <xf numFmtId="0" fontId="90" fillId="0" borderId="0" xfId="406"/>
    <xf numFmtId="0" fontId="6" fillId="0" borderId="0" xfId="406" applyFont="1" applyAlignment="1">
      <alignment vertical="center"/>
    </xf>
    <xf numFmtId="0" fontId="53" fillId="6" borderId="2" xfId="406" applyFont="1" applyFill="1" applyBorder="1" applyAlignment="1">
      <alignment horizontal="center" vertical="center"/>
    </xf>
    <xf numFmtId="0" fontId="53" fillId="6" borderId="8" xfId="406" applyFont="1" applyFill="1" applyBorder="1" applyAlignment="1">
      <alignment horizontal="center" vertical="center"/>
    </xf>
    <xf numFmtId="9" fontId="4" fillId="0" borderId="2" xfId="406" applyNumberFormat="1" applyFont="1" applyBorder="1" applyAlignment="1">
      <alignment horizontal="center" vertical="center" wrapText="1"/>
    </xf>
    <xf numFmtId="0" fontId="6" fillId="0" borderId="0" xfId="406" applyFont="1"/>
    <xf numFmtId="0" fontId="6" fillId="0" borderId="0" xfId="406" applyFont="1" applyAlignment="1">
      <alignment horizontal="center"/>
    </xf>
    <xf numFmtId="0" fontId="48" fillId="0" borderId="0" xfId="406" applyFont="1"/>
    <xf numFmtId="0" fontId="4" fillId="0" borderId="2" xfId="406" applyFont="1" applyBorder="1" applyAlignment="1">
      <alignment horizontal="center" vertical="center"/>
    </xf>
    <xf numFmtId="0" fontId="21" fillId="0" borderId="2" xfId="406" applyFont="1" applyBorder="1" applyAlignment="1">
      <alignment horizontal="center"/>
    </xf>
    <xf numFmtId="0" fontId="4" fillId="0" borderId="0" xfId="406" applyFont="1" applyAlignment="1">
      <alignment vertical="center"/>
    </xf>
    <xf numFmtId="0" fontId="48" fillId="0" borderId="0" xfId="406" applyFont="1" applyAlignment="1">
      <alignment vertical="center"/>
    </xf>
    <xf numFmtId="0" fontId="53" fillId="6" borderId="10" xfId="406" applyFont="1" applyFill="1" applyBorder="1" applyAlignment="1">
      <alignment horizontal="center" vertical="center"/>
    </xf>
    <xf numFmtId="0" fontId="53" fillId="6" borderId="8" xfId="406" applyFont="1" applyFill="1" applyBorder="1" applyAlignment="1">
      <alignment horizontal="left" vertical="center"/>
    </xf>
    <xf numFmtId="0" fontId="4" fillId="0" borderId="2" xfId="406" applyFont="1" applyBorder="1" applyAlignment="1">
      <alignment horizontal="centerContinuous" vertical="center" wrapText="1"/>
    </xf>
    <xf numFmtId="9" fontId="4" fillId="0" borderId="2" xfId="422" applyFont="1" applyBorder="1" applyAlignment="1">
      <alignment horizontal="center" vertical="center" wrapText="1"/>
    </xf>
    <xf numFmtId="9" fontId="4" fillId="0" borderId="2" xfId="422" applyFont="1" applyBorder="1" applyAlignment="1">
      <alignment horizontal="center" vertical="center"/>
    </xf>
    <xf numFmtId="9" fontId="4" fillId="0" borderId="2" xfId="406" applyNumberFormat="1" applyFont="1" applyBorder="1" applyAlignment="1">
      <alignment horizontal="center" vertical="center"/>
    </xf>
    <xf numFmtId="169" fontId="63" fillId="0" borderId="2" xfId="45" applyNumberFormat="1" applyFont="1" applyBorder="1" applyAlignment="1">
      <alignment horizontal="center" vertical="center" wrapText="1"/>
    </xf>
    <xf numFmtId="0" fontId="63" fillId="0" borderId="2" xfId="45" applyFont="1" applyBorder="1" applyAlignment="1">
      <alignment horizontal="center" vertical="center" wrapText="1"/>
    </xf>
    <xf numFmtId="0" fontId="4" fillId="0" borderId="7" xfId="406" applyFont="1" applyBorder="1" applyAlignment="1">
      <alignment horizontal="center" vertical="center" wrapText="1"/>
    </xf>
    <xf numFmtId="0" fontId="4" fillId="0" borderId="7" xfId="406" applyFont="1" applyBorder="1" applyAlignment="1">
      <alignment horizontal="center" vertical="center"/>
    </xf>
    <xf numFmtId="9" fontId="4" fillId="0" borderId="4" xfId="422" applyFont="1" applyBorder="1" applyAlignment="1">
      <alignment horizontal="center" vertical="center"/>
    </xf>
    <xf numFmtId="9" fontId="4" fillId="0" borderId="4" xfId="406" applyNumberFormat="1" applyFont="1" applyBorder="1" applyAlignment="1">
      <alignment horizontal="center" vertical="center" wrapText="1"/>
    </xf>
    <xf numFmtId="0" fontId="4" fillId="0" borderId="2" xfId="420" applyFont="1" applyBorder="1" applyAlignment="1">
      <alignment horizontal="center" vertical="center" wrapText="1"/>
    </xf>
    <xf numFmtId="0" fontId="90" fillId="0" borderId="0" xfId="420"/>
    <xf numFmtId="0" fontId="6" fillId="0" borderId="0" xfId="420" applyFont="1" applyAlignment="1">
      <alignment vertical="center"/>
    </xf>
    <xf numFmtId="0" fontId="53" fillId="6" borderId="2" xfId="420" applyFont="1" applyFill="1" applyBorder="1" applyAlignment="1">
      <alignment horizontal="center" vertical="center"/>
    </xf>
    <xf numFmtId="0" fontId="53" fillId="6" borderId="8" xfId="420" applyFont="1" applyFill="1" applyBorder="1" applyAlignment="1">
      <alignment horizontal="center" vertical="center"/>
    </xf>
    <xf numFmtId="9" fontId="4" fillId="0" borderId="2" xfId="420" applyNumberFormat="1" applyFont="1" applyBorder="1" applyAlignment="1">
      <alignment horizontal="center" vertical="center" wrapText="1"/>
    </xf>
    <xf numFmtId="0" fontId="21" fillId="0" borderId="2" xfId="420" applyFont="1" applyBorder="1" applyAlignment="1">
      <alignment horizontal="center" vertical="center"/>
    </xf>
    <xf numFmtId="0" fontId="6" fillId="0" borderId="0" xfId="420" applyFont="1"/>
    <xf numFmtId="0" fontId="6" fillId="0" borderId="0" xfId="420" applyFont="1" applyAlignment="1">
      <alignment horizontal="center"/>
    </xf>
    <xf numFmtId="0" fontId="48" fillId="0" borderId="0" xfId="420" applyFont="1"/>
    <xf numFmtId="0" fontId="4" fillId="0" borderId="2" xfId="420" applyFont="1" applyBorder="1" applyAlignment="1">
      <alignment horizontal="center" vertical="center"/>
    </xf>
    <xf numFmtId="0" fontId="4" fillId="0" borderId="0" xfId="420" applyFont="1" applyAlignment="1">
      <alignment vertical="center"/>
    </xf>
    <xf numFmtId="0" fontId="48" fillId="0" borderId="0" xfId="420" applyFont="1" applyAlignment="1">
      <alignment vertical="center"/>
    </xf>
    <xf numFmtId="0" fontId="48" fillId="0" borderId="2" xfId="420" applyFont="1" applyBorder="1" applyAlignment="1">
      <alignment horizontal="center" vertical="center" wrapText="1"/>
    </xf>
    <xf numFmtId="0" fontId="53" fillId="6" borderId="10" xfId="420" applyFont="1" applyFill="1" applyBorder="1" applyAlignment="1">
      <alignment horizontal="center" vertical="center"/>
    </xf>
    <xf numFmtId="9" fontId="4" fillId="0" borderId="2" xfId="423" applyFont="1" applyBorder="1" applyAlignment="1">
      <alignment horizontal="center" vertical="center" wrapText="1"/>
    </xf>
    <xf numFmtId="9" fontId="4" fillId="0" borderId="2" xfId="423" applyFont="1" applyBorder="1" applyAlignment="1">
      <alignment horizontal="center" vertical="center"/>
    </xf>
    <xf numFmtId="0" fontId="4" fillId="0" borderId="8" xfId="420" applyFont="1" applyBorder="1" applyAlignment="1">
      <alignment horizontal="center" vertical="center" wrapText="1"/>
    </xf>
    <xf numFmtId="9" fontId="4" fillId="0" borderId="2" xfId="420" applyNumberFormat="1" applyFont="1" applyBorder="1" applyAlignment="1">
      <alignment horizontal="center" vertical="center"/>
    </xf>
    <xf numFmtId="0" fontId="4" fillId="3" borderId="2" xfId="420" applyFont="1" applyFill="1" applyBorder="1" applyAlignment="1">
      <alignment horizontal="center" vertical="center"/>
    </xf>
    <xf numFmtId="49" fontId="112" fillId="0" borderId="2" xfId="108" applyNumberFormat="1" applyFont="1" applyBorder="1" applyAlignment="1">
      <alignment horizontal="left" vertical="center" wrapText="1"/>
    </xf>
    <xf numFmtId="0" fontId="112" fillId="0" borderId="2" xfId="420" applyFont="1" applyBorder="1" applyAlignment="1">
      <alignment horizontal="center" vertical="center"/>
    </xf>
    <xf numFmtId="170" fontId="4" fillId="0" borderId="2" xfId="420" applyNumberFormat="1" applyFont="1" applyBorder="1" applyAlignment="1">
      <alignment horizontal="center" vertical="center"/>
    </xf>
    <xf numFmtId="0" fontId="112" fillId="0" borderId="2" xfId="420" applyFont="1" applyBorder="1" applyAlignment="1">
      <alignment horizontal="left" vertical="center" wrapText="1"/>
    </xf>
    <xf numFmtId="0" fontId="112" fillId="0" borderId="2" xfId="109" applyFont="1" applyBorder="1" applyAlignment="1">
      <alignment horizontal="left" vertical="center" wrapText="1"/>
    </xf>
    <xf numFmtId="0" fontId="4" fillId="3" borderId="2" xfId="420" applyFont="1" applyFill="1" applyBorder="1" applyAlignment="1">
      <alignment horizontal="center" vertical="center" wrapText="1"/>
    </xf>
    <xf numFmtId="0" fontId="4" fillId="0" borderId="2" xfId="420" applyFont="1" applyBorder="1" applyAlignment="1">
      <alignment vertical="center" wrapText="1"/>
    </xf>
    <xf numFmtId="9" fontId="4" fillId="0" borderId="2" xfId="423" applyFont="1" applyFill="1" applyBorder="1" applyAlignment="1">
      <alignment horizontal="center" vertical="center"/>
    </xf>
    <xf numFmtId="49" fontId="56" fillId="0" borderId="2" xfId="45" applyNumberFormat="1" applyFont="1" applyBorder="1" applyAlignment="1">
      <alignment horizontal="left" vertical="center" wrapText="1"/>
    </xf>
    <xf numFmtId="170" fontId="4" fillId="0" borderId="2" xfId="420" applyNumberFormat="1" applyFont="1" applyBorder="1" applyAlignment="1">
      <alignment horizontal="center" vertical="center" wrapText="1"/>
    </xf>
    <xf numFmtId="170" fontId="4" fillId="0" borderId="2" xfId="91" applyNumberFormat="1" applyFont="1" applyBorder="1" applyAlignment="1">
      <alignment horizontal="center" vertical="center" wrapText="1"/>
    </xf>
    <xf numFmtId="0" fontId="90" fillId="0" borderId="0" xfId="417"/>
    <xf numFmtId="0" fontId="6" fillId="0" borderId="0" xfId="417" applyFont="1" applyAlignment="1">
      <alignment vertical="center"/>
    </xf>
    <xf numFmtId="0" fontId="53" fillId="6" borderId="2" xfId="417" applyFont="1" applyFill="1" applyBorder="1" applyAlignment="1">
      <alignment horizontal="center" vertical="center"/>
    </xf>
    <xf numFmtId="9" fontId="4" fillId="0" borderId="2" xfId="417" applyNumberFormat="1" applyFont="1" applyBorder="1" applyAlignment="1">
      <alignment horizontal="center" vertical="center" wrapText="1"/>
    </xf>
    <xf numFmtId="0" fontId="4" fillId="0" borderId="2" xfId="417" applyFont="1" applyBorder="1" applyAlignment="1">
      <alignment horizontal="center" vertical="center" wrapText="1"/>
    </xf>
    <xf numFmtId="0" fontId="6" fillId="0" borderId="0" xfId="417" applyFont="1"/>
    <xf numFmtId="0" fontId="6" fillId="0" borderId="0" xfId="417" applyFont="1" applyAlignment="1">
      <alignment horizontal="center"/>
    </xf>
    <xf numFmtId="0" fontId="48" fillId="0" borderId="0" xfId="417" applyFont="1"/>
    <xf numFmtId="0" fontId="4" fillId="0" borderId="2" xfId="417" applyFont="1" applyBorder="1" applyAlignment="1">
      <alignment horizontal="center" vertical="center"/>
    </xf>
    <xf numFmtId="0" fontId="21" fillId="0" borderId="2" xfId="417" applyFont="1" applyBorder="1" applyAlignment="1">
      <alignment horizontal="center"/>
    </xf>
    <xf numFmtId="0" fontId="48" fillId="0" borderId="0" xfId="417" applyFont="1" applyAlignment="1">
      <alignment vertical="center"/>
    </xf>
    <xf numFmtId="0" fontId="48" fillId="0" borderId="2" xfId="417" applyFont="1" applyBorder="1" applyAlignment="1">
      <alignment horizontal="center" vertical="center" wrapText="1"/>
    </xf>
    <xf numFmtId="0" fontId="4" fillId="0" borderId="2" xfId="417" applyFont="1" applyBorder="1" applyAlignment="1">
      <alignment horizontal="centerContinuous" vertical="center" wrapText="1"/>
    </xf>
    <xf numFmtId="9" fontId="4" fillId="0" borderId="2" xfId="424" applyFont="1" applyBorder="1" applyAlignment="1">
      <alignment horizontal="center" vertical="center" wrapText="1"/>
    </xf>
    <xf numFmtId="0" fontId="4" fillId="0" borderId="8" xfId="417" applyFont="1" applyBorder="1" applyAlignment="1">
      <alignment horizontal="center" vertical="center" wrapText="1"/>
    </xf>
    <xf numFmtId="0" fontId="63" fillId="0" borderId="7" xfId="45" applyFont="1" applyBorder="1" applyAlignment="1">
      <alignment horizontal="center" vertical="center" wrapText="1"/>
    </xf>
    <xf numFmtId="0" fontId="6" fillId="0" borderId="3" xfId="417" applyFont="1" applyBorder="1" applyAlignment="1">
      <alignment horizontal="left" vertical="center"/>
    </xf>
    <xf numFmtId="2" fontId="3" fillId="0" borderId="6" xfId="0" applyNumberFormat="1" applyFont="1" applyBorder="1" applyAlignment="1">
      <alignment horizontal="center" vertical="center" wrapText="1"/>
    </xf>
    <xf numFmtId="166" fontId="3" fillId="0" borderId="6"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2" fontId="10" fillId="0" borderId="6" xfId="0" applyNumberFormat="1" applyFont="1" applyBorder="1" applyAlignment="1">
      <alignment horizontal="center" vertical="center" wrapText="1"/>
    </xf>
    <xf numFmtId="0" fontId="12" fillId="3" borderId="2" xfId="0" applyFont="1" applyFill="1" applyBorder="1" applyAlignment="1">
      <alignment horizontal="center" wrapText="1"/>
    </xf>
    <xf numFmtId="0" fontId="11" fillId="3" borderId="6" xfId="0" applyFont="1" applyFill="1" applyBorder="1" applyAlignment="1">
      <alignment horizontal="center" vertical="center" wrapText="1"/>
    </xf>
    <xf numFmtId="0" fontId="11" fillId="3" borderId="6" xfId="0" applyFont="1" applyFill="1" applyBorder="1" applyAlignment="1">
      <alignment horizontal="left" vertical="center" wrapText="1"/>
    </xf>
    <xf numFmtId="2" fontId="12" fillId="3" borderId="6" xfId="0" applyNumberFormat="1" applyFont="1" applyFill="1" applyBorder="1" applyAlignment="1">
      <alignment horizontal="center" vertical="center" wrapText="1"/>
    </xf>
    <xf numFmtId="9" fontId="12" fillId="3" borderId="6" xfId="0" applyNumberFormat="1" applyFont="1" applyFill="1" applyBorder="1" applyAlignment="1">
      <alignment horizontal="center" vertical="center" wrapText="1"/>
    </xf>
    <xf numFmtId="0" fontId="12" fillId="3" borderId="2" xfId="0"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2" fontId="12" fillId="3" borderId="2"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9" fontId="12" fillId="3" borderId="6" xfId="1" applyFont="1" applyFill="1" applyBorder="1" applyAlignment="1">
      <alignment horizontal="center" vertical="center" wrapText="1"/>
    </xf>
    <xf numFmtId="166" fontId="12" fillId="3" borderId="6" xfId="0" applyNumberFormat="1" applyFont="1" applyFill="1" applyBorder="1" applyAlignment="1">
      <alignment horizontal="center" vertical="center" wrapText="1"/>
    </xf>
    <xf numFmtId="2" fontId="117" fillId="0" borderId="2" xfId="0" applyNumberFormat="1" applyFont="1" applyBorder="1" applyAlignment="1">
      <alignment horizontal="center" vertical="center"/>
    </xf>
    <xf numFmtId="2" fontId="199" fillId="3" borderId="6" xfId="0" applyNumberFormat="1" applyFont="1" applyFill="1" applyBorder="1" applyAlignment="1">
      <alignment horizontal="center" vertical="center" wrapText="1"/>
    </xf>
    <xf numFmtId="9" fontId="199" fillId="3" borderId="6" xfId="0" applyNumberFormat="1" applyFont="1" applyFill="1" applyBorder="1" applyAlignment="1">
      <alignment horizontal="center" vertical="center" wrapText="1"/>
    </xf>
    <xf numFmtId="0" fontId="12" fillId="3" borderId="6" xfId="0" applyFont="1" applyFill="1" applyBorder="1" applyAlignment="1">
      <alignment horizontal="center" wrapText="1"/>
    </xf>
    <xf numFmtId="0" fontId="11" fillId="3" borderId="4"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2" fillId="3" borderId="4" xfId="0" applyFont="1" applyFill="1" applyBorder="1" applyAlignment="1">
      <alignment horizontal="center" wrapText="1"/>
    </xf>
    <xf numFmtId="9" fontId="117" fillId="0" borderId="2" xfId="0" applyNumberFormat="1" applyFont="1" applyBorder="1" applyAlignment="1">
      <alignment horizontal="center"/>
    </xf>
    <xf numFmtId="9" fontId="199" fillId="3" borderId="2" xfId="0" applyNumberFormat="1" applyFont="1" applyFill="1" applyBorder="1" applyAlignment="1">
      <alignment horizontal="center" vertical="center" wrapText="1"/>
    </xf>
    <xf numFmtId="2" fontId="199" fillId="3" borderId="2" xfId="0" applyNumberFormat="1" applyFont="1" applyFill="1" applyBorder="1" applyAlignment="1">
      <alignment horizontal="center" vertical="center" wrapText="1"/>
    </xf>
    <xf numFmtId="9" fontId="117" fillId="0" borderId="2" xfId="0" applyNumberFormat="1" applyFont="1" applyBorder="1" applyAlignment="1">
      <alignment horizontal="center" vertical="center"/>
    </xf>
    <xf numFmtId="0" fontId="15" fillId="0" borderId="6" xfId="3" applyFont="1" applyBorder="1" applyAlignment="1">
      <alignment horizontal="left" vertical="center" wrapText="1"/>
    </xf>
    <xf numFmtId="2" fontId="11" fillId="0" borderId="6" xfId="0" applyNumberFormat="1" applyFont="1" applyBorder="1" applyAlignment="1">
      <alignment horizontal="center" vertical="center" wrapText="1"/>
    </xf>
    <xf numFmtId="2" fontId="199" fillId="0" borderId="6" xfId="1" applyNumberFormat="1" applyFont="1" applyFill="1" applyBorder="1" applyAlignment="1">
      <alignment horizontal="center" vertical="center" wrapText="1"/>
    </xf>
    <xf numFmtId="9" fontId="199" fillId="0" borderId="6" xfId="1" applyFont="1" applyFill="1" applyBorder="1" applyAlignment="1">
      <alignment horizontal="center" vertical="center" wrapText="1"/>
    </xf>
    <xf numFmtId="0" fontId="11" fillId="0" borderId="6" xfId="0" applyFont="1" applyBorder="1" applyAlignment="1">
      <alignment horizontal="center" vertical="center" wrapText="1"/>
    </xf>
    <xf numFmtId="0" fontId="3" fillId="0" borderId="0" xfId="0" applyFont="1" applyAlignment="1">
      <alignment horizontal="left"/>
    </xf>
    <xf numFmtId="0" fontId="17" fillId="0" borderId="2" xfId="0" applyFont="1" applyBorder="1" applyAlignment="1">
      <alignment horizontal="center" vertical="center"/>
    </xf>
    <xf numFmtId="10" fontId="19" fillId="0" borderId="2" xfId="0" applyNumberFormat="1" applyFont="1" applyBorder="1" applyAlignment="1">
      <alignment horizontal="center" vertical="center"/>
    </xf>
    <xf numFmtId="2" fontId="17" fillId="0" borderId="2" xfId="0" applyNumberFormat="1" applyFont="1" applyBorder="1" applyAlignment="1">
      <alignment horizontal="center" vertical="center"/>
    </xf>
    <xf numFmtId="166" fontId="17" fillId="0" borderId="2" xfId="0" applyNumberFormat="1" applyFont="1" applyBorder="1" applyAlignment="1">
      <alignment horizontal="center" vertical="center"/>
    </xf>
    <xf numFmtId="10" fontId="19" fillId="0" borderId="2" xfId="1" applyNumberFormat="1" applyFont="1" applyBorder="1" applyAlignment="1">
      <alignment horizontal="center" vertical="center"/>
    </xf>
    <xf numFmtId="9" fontId="19" fillId="0" borderId="2" xfId="1" applyFont="1" applyBorder="1" applyAlignment="1">
      <alignment horizontal="center" vertical="center"/>
    </xf>
    <xf numFmtId="9" fontId="19" fillId="0" borderId="2" xfId="0" applyNumberFormat="1" applyFont="1" applyBorder="1" applyAlignment="1">
      <alignment horizontal="center" vertical="center"/>
    </xf>
    <xf numFmtId="178" fontId="17" fillId="0" borderId="2" xfId="0" applyNumberFormat="1" applyFont="1" applyBorder="1" applyAlignment="1">
      <alignment horizontal="center" vertical="center"/>
    </xf>
    <xf numFmtId="0" fontId="23" fillId="0" borderId="2" xfId="0" applyFont="1" applyBorder="1" applyAlignment="1">
      <alignment horizontal="center" vertical="center"/>
    </xf>
    <xf numFmtId="179" fontId="17" fillId="0" borderId="2" xfId="0" applyNumberFormat="1" applyFont="1" applyBorder="1" applyAlignment="1">
      <alignment horizontal="center" vertical="center"/>
    </xf>
    <xf numFmtId="0" fontId="20" fillId="0" borderId="7" xfId="0" applyFont="1" applyBorder="1" applyAlignment="1">
      <alignment vertical="center"/>
    </xf>
    <xf numFmtId="0" fontId="20" fillId="0" borderId="8" xfId="0" applyFont="1" applyBorder="1" applyAlignment="1">
      <alignment vertical="center"/>
    </xf>
    <xf numFmtId="0" fontId="19" fillId="0" borderId="30" xfId="0" applyFont="1" applyBorder="1" applyAlignment="1">
      <alignment wrapText="1"/>
    </xf>
    <xf numFmtId="0" fontId="19" fillId="0" borderId="29" xfId="0" applyFont="1" applyBorder="1" applyAlignment="1">
      <alignment horizontal="center" wrapText="1"/>
    </xf>
    <xf numFmtId="0" fontId="19" fillId="0" borderId="24" xfId="0" applyFont="1" applyBorder="1" applyAlignment="1">
      <alignment horizontal="center" wrapText="1"/>
    </xf>
    <xf numFmtId="0" fontId="19" fillId="0" borderId="29" xfId="0" applyFont="1" applyBorder="1" applyAlignment="1">
      <alignment wrapText="1"/>
    </xf>
    <xf numFmtId="0" fontId="19" fillId="0" borderId="0" xfId="0" applyFont="1" applyAlignment="1">
      <alignment wrapText="1"/>
    </xf>
    <xf numFmtId="165" fontId="19" fillId="0" borderId="0" xfId="86" applyFont="1" applyBorder="1" applyAlignment="1">
      <alignment wrapText="1"/>
    </xf>
    <xf numFmtId="10" fontId="19" fillId="0" borderId="0" xfId="1" applyNumberFormat="1" applyFont="1" applyBorder="1" applyAlignment="1">
      <alignment wrapText="1"/>
    </xf>
    <xf numFmtId="0" fontId="19" fillId="0" borderId="51" xfId="0" applyFont="1" applyBorder="1" applyAlignment="1">
      <alignment wrapText="1"/>
    </xf>
    <xf numFmtId="0" fontId="19" fillId="0" borderId="25" xfId="0" applyFont="1" applyBorder="1" applyAlignment="1">
      <alignment horizontal="center" vertical="center" wrapText="1"/>
    </xf>
    <xf numFmtId="0" fontId="19" fillId="0" borderId="52" xfId="0" applyFont="1" applyBorder="1" applyAlignment="1">
      <alignment wrapText="1"/>
    </xf>
    <xf numFmtId="10" fontId="19" fillId="0" borderId="52" xfId="1" applyNumberFormat="1" applyFont="1" applyBorder="1" applyAlignment="1">
      <alignment wrapText="1"/>
    </xf>
    <xf numFmtId="0" fontId="19" fillId="0" borderId="53" xfId="0" applyFont="1" applyBorder="1" applyAlignment="1">
      <alignment wrapText="1"/>
    </xf>
    <xf numFmtId="165" fontId="48" fillId="0" borderId="0" xfId="14" applyNumberFormat="1" applyFont="1" applyAlignment="1">
      <alignment vertical="top"/>
    </xf>
    <xf numFmtId="165" fontId="4" fillId="0" borderId="0" xfId="0" applyNumberFormat="1" applyFont="1" applyAlignment="1">
      <alignment wrapText="1"/>
    </xf>
    <xf numFmtId="0" fontId="48" fillId="0" borderId="0" xfId="0" applyFont="1" applyAlignment="1">
      <alignment horizontal="center" vertical="center" wrapText="1"/>
    </xf>
    <xf numFmtId="10" fontId="48" fillId="0" borderId="0" xfId="0" applyNumberFormat="1" applyFont="1" applyAlignment="1">
      <alignment horizontal="center" vertical="center" wrapText="1"/>
    </xf>
    <xf numFmtId="0" fontId="4" fillId="0" borderId="0" xfId="0" applyFont="1" applyAlignment="1">
      <alignment horizontal="center" vertical="center" wrapText="1"/>
    </xf>
    <xf numFmtId="10" fontId="48" fillId="0" borderId="0" xfId="1" applyNumberFormat="1" applyFont="1" applyAlignment="1">
      <alignment horizontal="center" vertical="center" wrapText="1"/>
    </xf>
    <xf numFmtId="0" fontId="19" fillId="0" borderId="4" xfId="3" applyFont="1" applyBorder="1" applyAlignment="1">
      <alignment horizontal="center" vertical="center" wrapText="1"/>
    </xf>
    <xf numFmtId="0" fontId="4" fillId="0" borderId="2" xfId="0" applyFont="1" applyBorder="1"/>
    <xf numFmtId="0" fontId="53" fillId="0" borderId="2" xfId="0" applyFont="1" applyBorder="1" applyAlignment="1">
      <alignment horizontal="center"/>
    </xf>
    <xf numFmtId="0" fontId="53" fillId="5" borderId="2" xfId="0" applyFont="1" applyFill="1" applyBorder="1" applyAlignment="1">
      <alignment horizontal="center" vertical="center"/>
    </xf>
    <xf numFmtId="0" fontId="58" fillId="0" borderId="0" xfId="0" applyFont="1" applyAlignment="1">
      <alignment horizontal="center"/>
    </xf>
    <xf numFmtId="0" fontId="14" fillId="0" borderId="0" xfId="0" applyFont="1"/>
    <xf numFmtId="0" fontId="125" fillId="0" borderId="0" xfId="0" applyFont="1" applyAlignment="1">
      <alignment horizontal="center" vertical="center"/>
    </xf>
    <xf numFmtId="0" fontId="65" fillId="0" borderId="2" xfId="19" applyFont="1" applyBorder="1" applyAlignment="1">
      <alignment horizontal="center" vertical="center"/>
    </xf>
    <xf numFmtId="0" fontId="19" fillId="0" borderId="44" xfId="3" applyFont="1" applyBorder="1" applyAlignment="1">
      <alignment horizontal="center" vertical="center" wrapText="1"/>
    </xf>
    <xf numFmtId="0" fontId="21" fillId="0" borderId="4" xfId="3" applyFont="1" applyBorder="1" applyAlignment="1">
      <alignment horizontal="center" vertical="center" wrapText="1"/>
    </xf>
    <xf numFmtId="14" fontId="19" fillId="0" borderId="2" xfId="3" applyNumberFormat="1" applyFont="1" applyBorder="1" applyAlignment="1">
      <alignment horizontal="center" vertical="center" wrapText="1"/>
    </xf>
    <xf numFmtId="0" fontId="16" fillId="0" borderId="0" xfId="425"/>
    <xf numFmtId="0" fontId="54" fillId="0" borderId="4" xfId="3" applyFont="1" applyBorder="1" applyAlignment="1">
      <alignment horizontal="center" vertical="center" wrapText="1"/>
    </xf>
    <xf numFmtId="0" fontId="21" fillId="0" borderId="26" xfId="3" applyFont="1" applyBorder="1" applyAlignment="1">
      <alignment horizontal="center" vertical="center" wrapText="1"/>
    </xf>
    <xf numFmtId="0" fontId="19" fillId="0" borderId="30" xfId="3" applyFont="1" applyBorder="1" applyAlignment="1">
      <alignment horizontal="center" vertical="center" wrapText="1"/>
    </xf>
    <xf numFmtId="0" fontId="19" fillId="0" borderId="25" xfId="3" applyFont="1" applyBorder="1" applyAlignment="1">
      <alignment horizontal="left" vertical="center" wrapText="1"/>
    </xf>
    <xf numFmtId="0" fontId="19" fillId="0" borderId="25" xfId="3" applyFont="1" applyBorder="1" applyAlignment="1">
      <alignment horizontal="center" vertical="center" wrapText="1"/>
    </xf>
    <xf numFmtId="2" fontId="21" fillId="0" borderId="25" xfId="3" applyNumberFormat="1" applyFont="1" applyBorder="1" applyAlignment="1">
      <alignment horizontal="center" vertical="center" wrapText="1"/>
    </xf>
    <xf numFmtId="167" fontId="19" fillId="0" borderId="25" xfId="3" applyNumberFormat="1" applyFont="1" applyBorder="1" applyAlignment="1">
      <alignment horizontal="center" vertical="center" wrapText="1"/>
    </xf>
    <xf numFmtId="2" fontId="19" fillId="0" borderId="25" xfId="3" applyNumberFormat="1" applyFont="1" applyBorder="1" applyAlignment="1">
      <alignment horizontal="center" vertical="center" wrapText="1"/>
    </xf>
    <xf numFmtId="2" fontId="19" fillId="0" borderId="31" xfId="3" applyNumberFormat="1" applyFont="1" applyBorder="1" applyAlignment="1">
      <alignment horizontal="center" vertical="center" wrapText="1"/>
    </xf>
    <xf numFmtId="9" fontId="19" fillId="0" borderId="2" xfId="3" applyNumberFormat="1" applyFont="1" applyBorder="1" applyAlignment="1">
      <alignment horizontal="center" vertical="center" wrapText="1"/>
    </xf>
    <xf numFmtId="0" fontId="19" fillId="0" borderId="2" xfId="3" applyFont="1" applyBorder="1" applyAlignment="1">
      <alignment horizontal="left" vertical="center" wrapText="1"/>
    </xf>
    <xf numFmtId="9" fontId="21" fillId="0" borderId="25" xfId="12" applyFont="1" applyFill="1" applyBorder="1" applyAlignment="1">
      <alignment horizontal="center" vertical="center" wrapText="1"/>
    </xf>
    <xf numFmtId="0" fontId="21" fillId="0" borderId="47" xfId="3" applyFont="1" applyBorder="1" applyAlignment="1">
      <alignment horizontal="center" vertical="center" wrapText="1"/>
    </xf>
    <xf numFmtId="0" fontId="19" fillId="0" borderId="48" xfId="3" applyFont="1" applyBorder="1" applyAlignment="1">
      <alignment horizontal="center" vertical="center" wrapText="1"/>
    </xf>
    <xf numFmtId="0" fontId="19" fillId="0" borderId="49" xfId="3" applyFont="1" applyBorder="1" applyAlignment="1">
      <alignment horizontal="center" vertical="center" wrapText="1"/>
    </xf>
    <xf numFmtId="165" fontId="19" fillId="0" borderId="2" xfId="11" applyFont="1" applyFill="1" applyBorder="1" applyAlignment="1">
      <alignment horizontal="center" vertical="center" wrapText="1"/>
    </xf>
    <xf numFmtId="165" fontId="19" fillId="0" borderId="2" xfId="3" applyNumberFormat="1" applyFont="1" applyBorder="1" applyAlignment="1">
      <alignment horizontal="center" vertical="center" wrapText="1"/>
    </xf>
    <xf numFmtId="0" fontId="21" fillId="0" borderId="25" xfId="3" applyFont="1" applyBorder="1" applyAlignment="1">
      <alignment horizontal="right" vertical="center" wrapText="1"/>
    </xf>
    <xf numFmtId="0" fontId="21" fillId="0" borderId="25" xfId="3" applyFont="1" applyBorder="1" applyAlignment="1">
      <alignment horizontal="center" vertical="center" wrapText="1"/>
    </xf>
    <xf numFmtId="165" fontId="21" fillId="0" borderId="25" xfId="11" applyFont="1" applyFill="1" applyBorder="1" applyAlignment="1">
      <alignment horizontal="center" vertical="center" wrapText="1"/>
    </xf>
    <xf numFmtId="165" fontId="19" fillId="0" borderId="48" xfId="11" applyFont="1" applyFill="1" applyBorder="1" applyAlignment="1">
      <alignment horizontal="center" vertical="center" wrapText="1"/>
    </xf>
    <xf numFmtId="14" fontId="19" fillId="0" borderId="48" xfId="3" applyNumberFormat="1" applyFont="1" applyBorder="1" applyAlignment="1">
      <alignment horizontal="center" vertical="center" wrapText="1"/>
    </xf>
    <xf numFmtId="9" fontId="19" fillId="0" borderId="48" xfId="3" applyNumberFormat="1" applyFont="1" applyBorder="1" applyAlignment="1">
      <alignment horizontal="center" vertical="center" wrapText="1"/>
    </xf>
    <xf numFmtId="0" fontId="21" fillId="0" borderId="48" xfId="3" applyFont="1" applyBorder="1" applyAlignment="1">
      <alignment horizontal="center" vertical="center" wrapText="1"/>
    </xf>
    <xf numFmtId="0" fontId="21" fillId="0" borderId="30" xfId="3" applyFont="1" applyBorder="1" applyAlignment="1">
      <alignment horizontal="center" vertical="center" wrapText="1"/>
    </xf>
    <xf numFmtId="165" fontId="21" fillId="0" borderId="2" xfId="11" applyFont="1" applyFill="1" applyBorder="1" applyAlignment="1">
      <alignment horizontal="center" vertical="center" wrapText="1"/>
    </xf>
    <xf numFmtId="0" fontId="19" fillId="0" borderId="0" xfId="3" applyFont="1" applyAlignment="1">
      <alignment horizontal="center" vertical="center" wrapText="1"/>
    </xf>
    <xf numFmtId="0" fontId="19" fillId="0" borderId="0" xfId="3" applyFont="1" applyAlignment="1">
      <alignment horizontal="left" vertical="center" wrapText="1"/>
    </xf>
    <xf numFmtId="165" fontId="19" fillId="0" borderId="0" xfId="11" applyFont="1" applyFill="1" applyAlignment="1">
      <alignment horizontal="center" vertical="center" wrapText="1"/>
    </xf>
    <xf numFmtId="9" fontId="65" fillId="0" borderId="2" xfId="120" applyFont="1" applyFill="1" applyBorder="1" applyAlignment="1">
      <alignment horizontal="center" vertical="center" wrapText="1"/>
    </xf>
    <xf numFmtId="0" fontId="19" fillId="0" borderId="0" xfId="19" applyFont="1" applyAlignment="1">
      <alignment horizontal="center" vertical="center"/>
    </xf>
    <xf numFmtId="9" fontId="19" fillId="0" borderId="25" xfId="120" applyFont="1" applyFill="1" applyBorder="1" applyAlignment="1">
      <alignment horizontal="center" vertical="center" wrapText="1"/>
    </xf>
    <xf numFmtId="9" fontId="21" fillId="0" borderId="25" xfId="120" applyFont="1" applyFill="1" applyBorder="1" applyAlignment="1">
      <alignment horizontal="center" vertical="center" wrapText="1"/>
    </xf>
    <xf numFmtId="2" fontId="49" fillId="0" borderId="25" xfId="3" applyNumberFormat="1" applyFont="1" applyBorder="1" applyAlignment="1">
      <alignment horizontal="center" vertical="center" wrapText="1"/>
    </xf>
    <xf numFmtId="0" fontId="21" fillId="0" borderId="26" xfId="19" applyFont="1" applyBorder="1" applyAlignment="1">
      <alignment horizontal="center" vertical="center"/>
    </xf>
    <xf numFmtId="2" fontId="88" fillId="0" borderId="25" xfId="3" applyNumberFormat="1" applyFont="1" applyBorder="1" applyAlignment="1">
      <alignment horizontal="center" vertical="center" wrapText="1"/>
    </xf>
    <xf numFmtId="9" fontId="19" fillId="0" borderId="2" xfId="120" applyFont="1" applyFill="1" applyBorder="1" applyAlignment="1">
      <alignment horizontal="center" vertical="center" wrapText="1"/>
    </xf>
    <xf numFmtId="9" fontId="21" fillId="0" borderId="2" xfId="120" applyFont="1" applyFill="1" applyBorder="1" applyAlignment="1">
      <alignment horizontal="center" vertical="center" wrapText="1"/>
    </xf>
    <xf numFmtId="4" fontId="19" fillId="0" borderId="0" xfId="19" applyNumberFormat="1" applyFont="1"/>
    <xf numFmtId="0" fontId="19" fillId="0" borderId="25" xfId="19" applyFont="1" applyBorder="1" applyAlignment="1">
      <alignment horizontal="left" vertical="center" wrapText="1"/>
    </xf>
    <xf numFmtId="2" fontId="19" fillId="0" borderId="25" xfId="19" applyNumberFormat="1" applyFont="1" applyBorder="1" applyAlignment="1">
      <alignment horizontal="center" vertical="center" wrapText="1"/>
    </xf>
    <xf numFmtId="175" fontId="19" fillId="0" borderId="25" xfId="19" applyNumberFormat="1" applyFont="1" applyBorder="1" applyAlignment="1">
      <alignment horizontal="center" vertical="center" wrapText="1"/>
    </xf>
    <xf numFmtId="2" fontId="21" fillId="0" borderId="25" xfId="19" applyNumberFormat="1" applyFont="1" applyBorder="1" applyAlignment="1">
      <alignment horizontal="center" vertical="center"/>
    </xf>
    <xf numFmtId="0" fontId="19" fillId="0" borderId="31" xfId="19" applyFont="1" applyBorder="1" applyAlignment="1">
      <alignment horizontal="center" vertical="center" wrapText="1"/>
    </xf>
    <xf numFmtId="0" fontId="21" fillId="0" borderId="48" xfId="3" applyFont="1" applyBorder="1" applyAlignment="1">
      <alignment vertical="center" wrapText="1"/>
    </xf>
    <xf numFmtId="2" fontId="21" fillId="0" borderId="48" xfId="3" applyNumberFormat="1" applyFont="1" applyBorder="1" applyAlignment="1">
      <alignment horizontal="center" vertical="center" wrapText="1"/>
    </xf>
    <xf numFmtId="167" fontId="19" fillId="0" borderId="48" xfId="19" applyNumberFormat="1" applyFont="1" applyBorder="1" applyAlignment="1">
      <alignment horizontal="center" vertical="center" wrapText="1"/>
    </xf>
    <xf numFmtId="9" fontId="19" fillId="0" borderId="48" xfId="120" applyFont="1" applyFill="1" applyBorder="1" applyAlignment="1">
      <alignment horizontal="center" vertical="center" wrapText="1"/>
    </xf>
    <xf numFmtId="9" fontId="21" fillId="0" borderId="48" xfId="3" applyNumberFormat="1" applyFont="1" applyBorder="1" applyAlignment="1">
      <alignment horizontal="center" vertical="center" wrapText="1"/>
    </xf>
    <xf numFmtId="0" fontId="21" fillId="0" borderId="49" xfId="3" applyFont="1" applyBorder="1" applyAlignment="1">
      <alignment horizontal="center" vertical="center" wrapText="1"/>
    </xf>
    <xf numFmtId="0" fontId="19" fillId="0" borderId="69" xfId="3" applyFont="1" applyBorder="1" applyAlignment="1">
      <alignment horizontal="center" vertical="center" wrapText="1"/>
    </xf>
    <xf numFmtId="165" fontId="19" fillId="0" borderId="2" xfId="426" applyFont="1" applyFill="1" applyBorder="1" applyAlignment="1">
      <alignment horizontal="center" vertical="center" wrapText="1"/>
    </xf>
    <xf numFmtId="165" fontId="19" fillId="0" borderId="0" xfId="19" applyNumberFormat="1" applyFont="1" applyAlignment="1">
      <alignment horizontal="center" vertical="center"/>
    </xf>
    <xf numFmtId="0" fontId="19" fillId="0" borderId="2" xfId="3" applyFont="1" applyBorder="1" applyAlignment="1">
      <alignment vertical="center" wrapText="1"/>
    </xf>
    <xf numFmtId="0" fontId="19" fillId="0" borderId="2" xfId="3" applyFont="1" applyBorder="1" applyAlignment="1">
      <alignment horizontal="right" vertical="center" wrapText="1"/>
    </xf>
    <xf numFmtId="0" fontId="21" fillId="0" borderId="50" xfId="3" applyFont="1" applyBorder="1" applyAlignment="1">
      <alignment horizontal="center" vertical="center" wrapText="1"/>
    </xf>
    <xf numFmtId="0" fontId="21" fillId="0" borderId="4" xfId="3" applyFont="1" applyBorder="1" applyAlignment="1">
      <alignment horizontal="right" vertical="center" wrapText="1"/>
    </xf>
    <xf numFmtId="165" fontId="21" fillId="0" borderId="4" xfId="11" applyFont="1" applyFill="1" applyBorder="1" applyAlignment="1">
      <alignment horizontal="center" vertical="center" wrapText="1"/>
    </xf>
    <xf numFmtId="49" fontId="21" fillId="0" borderId="4" xfId="3" applyNumberFormat="1" applyFont="1" applyBorder="1" applyAlignment="1">
      <alignment horizontal="center" vertical="center" wrapText="1"/>
    </xf>
    <xf numFmtId="9" fontId="21" fillId="0" borderId="4" xfId="120" applyFont="1" applyFill="1" applyBorder="1" applyAlignment="1">
      <alignment horizontal="center" vertical="center" wrapText="1"/>
    </xf>
    <xf numFmtId="9" fontId="21" fillId="0" borderId="4" xfId="3" applyNumberFormat="1" applyFont="1" applyBorder="1" applyAlignment="1">
      <alignment horizontal="center" vertical="center" wrapText="1"/>
    </xf>
    <xf numFmtId="0" fontId="21" fillId="0" borderId="42" xfId="3" applyFont="1" applyBorder="1" applyAlignment="1">
      <alignment horizontal="center" vertical="center" wrapText="1"/>
    </xf>
    <xf numFmtId="165" fontId="21" fillId="0" borderId="0" xfId="19" applyNumberFormat="1" applyFont="1" applyAlignment="1">
      <alignment horizontal="center" vertical="center"/>
    </xf>
    <xf numFmtId="0" fontId="21" fillId="0" borderId="48" xfId="19" applyFont="1" applyBorder="1" applyAlignment="1">
      <alignment vertical="center" wrapText="1"/>
    </xf>
    <xf numFmtId="9" fontId="21" fillId="0" borderId="48" xfId="120" applyFont="1" applyFill="1" applyBorder="1" applyAlignment="1">
      <alignment horizontal="center" vertical="center" wrapText="1"/>
    </xf>
    <xf numFmtId="0" fontId="21" fillId="0" borderId="45" xfId="3" applyFont="1" applyBorder="1" applyAlignment="1">
      <alignment horizontal="center" vertical="center" wrapText="1"/>
    </xf>
    <xf numFmtId="0" fontId="21" fillId="0" borderId="46" xfId="3" applyFont="1" applyBorder="1" applyAlignment="1">
      <alignment horizontal="left" vertical="center" wrapText="1"/>
    </xf>
    <xf numFmtId="0" fontId="19" fillId="0" borderId="46" xfId="3" applyFont="1" applyBorder="1" applyAlignment="1">
      <alignment horizontal="center" vertical="center" wrapText="1"/>
    </xf>
    <xf numFmtId="165" fontId="19" fillId="0" borderId="46" xfId="11" applyFont="1" applyFill="1" applyBorder="1" applyAlignment="1">
      <alignment horizontal="center" vertical="center" wrapText="1"/>
    </xf>
    <xf numFmtId="14" fontId="19" fillId="0" borderId="46" xfId="3" applyNumberFormat="1" applyFont="1" applyBorder="1" applyAlignment="1">
      <alignment horizontal="center" vertical="center" wrapText="1"/>
    </xf>
    <xf numFmtId="9" fontId="19" fillId="0" borderId="46" xfId="120" applyFont="1" applyFill="1" applyBorder="1" applyAlignment="1">
      <alignment horizontal="center" vertical="center" wrapText="1"/>
    </xf>
    <xf numFmtId="9" fontId="19" fillId="0" borderId="46" xfId="3" applyNumberFormat="1" applyFont="1" applyBorder="1" applyAlignment="1">
      <alignment horizontal="center" vertical="center" wrapText="1"/>
    </xf>
    <xf numFmtId="9" fontId="21" fillId="0" borderId="46" xfId="120" applyFont="1" applyFill="1" applyBorder="1" applyAlignment="1">
      <alignment horizontal="center" vertical="center" wrapText="1"/>
    </xf>
    <xf numFmtId="0" fontId="21" fillId="0" borderId="46" xfId="3" applyFont="1" applyBorder="1" applyAlignment="1">
      <alignment horizontal="center" vertical="center" wrapText="1"/>
    </xf>
    <xf numFmtId="0" fontId="4" fillId="0" borderId="29" xfId="19" applyFont="1" applyBorder="1" applyAlignment="1">
      <alignment horizontal="center" vertical="center"/>
    </xf>
    <xf numFmtId="0" fontId="4" fillId="0" borderId="2" xfId="19" applyFont="1" applyBorder="1" applyAlignment="1">
      <alignment horizontal="left" vertical="center" wrapText="1"/>
    </xf>
    <xf numFmtId="0" fontId="4" fillId="0" borderId="50" xfId="19" applyFont="1" applyBorder="1" applyAlignment="1">
      <alignment horizontal="center" vertical="center"/>
    </xf>
    <xf numFmtId="0" fontId="4" fillId="0" borderId="4" xfId="19" applyFont="1" applyBorder="1" applyAlignment="1">
      <alignment horizontal="left" vertical="center" wrapText="1"/>
    </xf>
    <xf numFmtId="165" fontId="19" fillId="0" borderId="4" xfId="11" applyFont="1" applyFill="1" applyBorder="1" applyAlignment="1">
      <alignment horizontal="center" vertical="center" wrapText="1"/>
    </xf>
    <xf numFmtId="9" fontId="19" fillId="0" borderId="4" xfId="120" applyFont="1" applyFill="1" applyBorder="1" applyAlignment="1">
      <alignment horizontal="center" vertical="center" wrapText="1"/>
    </xf>
    <xf numFmtId="0" fontId="19" fillId="0" borderId="2" xfId="19" applyFont="1" applyBorder="1" applyAlignment="1">
      <alignment vertical="center" wrapText="1"/>
    </xf>
    <xf numFmtId="0" fontId="21" fillId="0" borderId="2" xfId="3" applyFont="1" applyBorder="1" applyAlignment="1">
      <alignment horizontal="right" vertical="center" wrapText="1"/>
    </xf>
    <xf numFmtId="9" fontId="19" fillId="0" borderId="0" xfId="120" applyFont="1" applyFill="1" applyAlignment="1">
      <alignment horizontal="center" vertical="center" wrapText="1"/>
    </xf>
    <xf numFmtId="9" fontId="21" fillId="0" borderId="0" xfId="120" applyFont="1" applyFill="1" applyAlignment="1">
      <alignment horizontal="center" vertical="center" wrapText="1"/>
    </xf>
    <xf numFmtId="16" fontId="4" fillId="0" borderId="0" xfId="0" applyNumberFormat="1" applyFont="1"/>
    <xf numFmtId="0" fontId="53" fillId="0" borderId="2" xfId="0" applyFont="1" applyBorder="1" applyAlignment="1">
      <alignment horizontal="center" vertical="center" wrapText="1"/>
    </xf>
    <xf numFmtId="0" fontId="53" fillId="0" borderId="2" xfId="0" applyFont="1" applyBorder="1"/>
    <xf numFmtId="0" fontId="53" fillId="0" borderId="2" xfId="0" applyFont="1" applyBorder="1" applyAlignment="1">
      <alignment wrapText="1"/>
    </xf>
    <xf numFmtId="0" fontId="4" fillId="0" borderId="7" xfId="0" applyFont="1" applyBorder="1" applyAlignment="1">
      <alignment horizontal="center" vertical="center"/>
    </xf>
    <xf numFmtId="0" fontId="4" fillId="0" borderId="6" xfId="0" applyFont="1" applyBorder="1"/>
    <xf numFmtId="0" fontId="5" fillId="0" borderId="2" xfId="0" applyFont="1" applyBorder="1" applyAlignment="1">
      <alignment wrapText="1"/>
    </xf>
    <xf numFmtId="0" fontId="64" fillId="0" borderId="0" xfId="0" applyFont="1" applyAlignment="1">
      <alignment horizontal="left" wrapText="1"/>
    </xf>
    <xf numFmtId="0" fontId="20" fillId="0" borderId="2" xfId="0" applyFont="1" applyBorder="1" applyAlignment="1">
      <alignment horizontal="center" vertical="center" wrapText="1"/>
    </xf>
    <xf numFmtId="0" fontId="20" fillId="0" borderId="0" xfId="0" applyFont="1" applyAlignment="1">
      <alignment horizontal="left" wrapText="1"/>
    </xf>
    <xf numFmtId="0" fontId="20" fillId="0" borderId="0" xfId="0" applyFont="1"/>
    <xf numFmtId="2" fontId="17" fillId="0" borderId="2" xfId="0" applyNumberFormat="1" applyFont="1" applyBorder="1" applyAlignment="1">
      <alignment horizontal="center" vertical="center" wrapText="1"/>
    </xf>
    <xf numFmtId="2" fontId="19" fillId="0" borderId="2" xfId="0" applyNumberFormat="1" applyFont="1" applyBorder="1" applyAlignment="1">
      <alignment horizontal="center" vertical="center"/>
    </xf>
    <xf numFmtId="2" fontId="17" fillId="0" borderId="2" xfId="0" applyNumberFormat="1" applyFont="1" applyBorder="1" applyAlignment="1">
      <alignment horizontal="center"/>
    </xf>
    <xf numFmtId="2" fontId="19" fillId="0" borderId="2" xfId="0" applyNumberFormat="1" applyFont="1" applyBorder="1" applyAlignment="1">
      <alignment horizontal="center"/>
    </xf>
    <xf numFmtId="2" fontId="21" fillId="0" borderId="2" xfId="0" applyNumberFormat="1" applyFont="1" applyBorder="1" applyAlignment="1">
      <alignment horizontal="center"/>
    </xf>
    <xf numFmtId="0" fontId="20" fillId="0" borderId="0" xfId="0" applyFont="1" applyAlignment="1">
      <alignment horizontal="center" wrapText="1"/>
    </xf>
    <xf numFmtId="2" fontId="20" fillId="0" borderId="0" xfId="0" applyNumberFormat="1" applyFont="1" applyAlignment="1">
      <alignment horizontal="center" wrapText="1"/>
    </xf>
    <xf numFmtId="0" fontId="17" fillId="0" borderId="0" xfId="0" applyFont="1" applyAlignment="1">
      <alignment wrapText="1"/>
    </xf>
    <xf numFmtId="0" fontId="17" fillId="0" borderId="2" xfId="0" applyFont="1" applyBorder="1" applyAlignment="1">
      <alignment horizontal="left" vertical="center"/>
    </xf>
    <xf numFmtId="2" fontId="48" fillId="0" borderId="2" xfId="0" applyNumberFormat="1" applyFont="1" applyBorder="1" applyAlignment="1">
      <alignment horizontal="center"/>
    </xf>
    <xf numFmtId="169" fontId="20" fillId="0" borderId="2" xfId="0" applyNumberFormat="1" applyFont="1" applyBorder="1" applyAlignment="1">
      <alignment horizontal="center" wrapText="1"/>
    </xf>
    <xf numFmtId="0" fontId="17" fillId="0" borderId="2" xfId="0" applyFont="1" applyBorder="1" applyAlignment="1">
      <alignment wrapText="1"/>
    </xf>
    <xf numFmtId="0" fontId="48" fillId="0" borderId="0" xfId="0" applyFont="1" applyAlignment="1">
      <alignment horizontal="right"/>
    </xf>
    <xf numFmtId="2" fontId="48" fillId="0" borderId="0" xfId="0" applyNumberFormat="1" applyFont="1" applyAlignment="1">
      <alignment horizontal="center"/>
    </xf>
    <xf numFmtId="0" fontId="4" fillId="0" borderId="2" xfId="0" applyFont="1" applyBorder="1" applyAlignment="1">
      <alignment vertical="center" wrapText="1"/>
    </xf>
    <xf numFmtId="2" fontId="20" fillId="0" borderId="2" xfId="0" applyNumberFormat="1" applyFont="1" applyBorder="1" applyAlignment="1">
      <alignment horizontal="right" wrapText="1"/>
    </xf>
    <xf numFmtId="169" fontId="48" fillId="0" borderId="0" xfId="0" applyNumberFormat="1" applyFont="1"/>
    <xf numFmtId="1" fontId="19" fillId="0" borderId="2" xfId="0" applyNumberFormat="1" applyFont="1" applyBorder="1" applyAlignment="1">
      <alignment horizontal="center" vertical="center"/>
    </xf>
    <xf numFmtId="170" fontId="17" fillId="0" borderId="2" xfId="0" applyNumberFormat="1" applyFont="1" applyBorder="1" applyAlignment="1">
      <alignment horizontal="center" vertical="center" wrapText="1"/>
    </xf>
    <xf numFmtId="170" fontId="19" fillId="0" borderId="2" xfId="0" applyNumberFormat="1" applyFont="1" applyBorder="1" applyAlignment="1">
      <alignment horizontal="center" vertical="center"/>
    </xf>
    <xf numFmtId="170" fontId="21" fillId="0" borderId="2" xfId="0" applyNumberFormat="1" applyFont="1" applyBorder="1" applyAlignment="1">
      <alignment horizontal="center"/>
    </xf>
    <xf numFmtId="0" fontId="19" fillId="0" borderId="2" xfId="0" applyFont="1" applyBorder="1" applyAlignment="1">
      <alignment horizontal="left" vertical="center"/>
    </xf>
    <xf numFmtId="166" fontId="19" fillId="0" borderId="2" xfId="0" applyNumberFormat="1" applyFont="1" applyBorder="1" applyAlignment="1">
      <alignment horizontal="center" vertical="center"/>
    </xf>
    <xf numFmtId="1" fontId="4" fillId="0" borderId="2" xfId="0" applyNumberFormat="1" applyFont="1" applyBorder="1" applyAlignment="1">
      <alignment horizontal="center" vertical="center"/>
    </xf>
    <xf numFmtId="1" fontId="17" fillId="0" borderId="2" xfId="0" applyNumberFormat="1" applyFont="1" applyBorder="1" applyAlignment="1">
      <alignment horizontal="center" vertical="center" wrapText="1"/>
    </xf>
    <xf numFmtId="166" fontId="4" fillId="0" borderId="0" xfId="0" applyNumberFormat="1" applyFont="1"/>
    <xf numFmtId="1" fontId="64" fillId="0" borderId="0" xfId="0" applyNumberFormat="1" applyFont="1" applyAlignment="1">
      <alignment horizontal="center" vertical="center" wrapText="1"/>
    </xf>
    <xf numFmtId="43" fontId="4" fillId="0" borderId="0" xfId="245" applyFont="1"/>
    <xf numFmtId="0" fontId="19" fillId="0" borderId="6" xfId="0" applyFont="1" applyBorder="1" applyAlignment="1">
      <alignment horizontal="center" vertical="center"/>
    </xf>
    <xf numFmtId="2" fontId="4" fillId="0" borderId="2" xfId="3" applyNumberFormat="1" applyFont="1" applyBorder="1" applyAlignment="1">
      <alignment horizontal="center" vertical="center"/>
    </xf>
    <xf numFmtId="43" fontId="48" fillId="0" borderId="2" xfId="124" applyFont="1" applyBorder="1"/>
    <xf numFmtId="0" fontId="64" fillId="0" borderId="0" xfId="0" applyFont="1"/>
    <xf numFmtId="0" fontId="64" fillId="0" borderId="0" xfId="13" applyFont="1" applyAlignment="1">
      <alignment horizontal="center" wrapText="1"/>
    </xf>
    <xf numFmtId="0" fontId="56" fillId="0" borderId="0" xfId="13" applyFont="1" applyAlignment="1">
      <alignment horizontal="left"/>
    </xf>
    <xf numFmtId="0" fontId="64" fillId="0" borderId="0" xfId="13" applyFont="1" applyAlignment="1">
      <alignment horizontal="left"/>
    </xf>
    <xf numFmtId="0" fontId="64" fillId="0" borderId="0" xfId="13" applyFont="1"/>
    <xf numFmtId="0" fontId="56" fillId="0" borderId="2" xfId="3" applyFont="1" applyBorder="1" applyAlignment="1">
      <alignment horizontal="center" vertical="center"/>
    </xf>
    <xf numFmtId="0" fontId="4" fillId="0" borderId="2" xfId="3" applyFont="1" applyBorder="1"/>
    <xf numFmtId="0" fontId="56" fillId="0" borderId="2" xfId="13" applyFont="1" applyBorder="1" applyAlignment="1">
      <alignment horizontal="center"/>
    </xf>
    <xf numFmtId="2" fontId="4" fillId="0" borderId="2" xfId="3" applyNumberFormat="1" applyFont="1" applyBorder="1" applyAlignment="1">
      <alignment vertical="center"/>
    </xf>
    <xf numFmtId="2" fontId="56" fillId="0" borderId="2" xfId="13" applyNumberFormat="1" applyFont="1" applyBorder="1" applyAlignment="1">
      <alignment horizontal="center"/>
    </xf>
    <xf numFmtId="2" fontId="64" fillId="0" borderId="2" xfId="13" applyNumberFormat="1" applyFont="1" applyBorder="1" applyAlignment="1">
      <alignment horizontal="center" vertical="center" wrapText="1"/>
    </xf>
    <xf numFmtId="2" fontId="56" fillId="0" borderId="2" xfId="3" applyNumberFormat="1" applyFont="1" applyBorder="1" applyAlignment="1">
      <alignment horizontal="center" vertical="top" wrapText="1"/>
    </xf>
    <xf numFmtId="2" fontId="56" fillId="0" borderId="2" xfId="124" applyNumberFormat="1" applyFont="1" applyBorder="1" applyAlignment="1">
      <alignment vertical="top" wrapText="1"/>
    </xf>
    <xf numFmtId="0" fontId="56" fillId="0" borderId="2" xfId="13" applyFont="1" applyBorder="1"/>
    <xf numFmtId="0" fontId="4" fillId="0" borderId="2" xfId="3" applyFont="1" applyBorder="1" applyAlignment="1">
      <alignment horizontal="center"/>
    </xf>
    <xf numFmtId="2" fontId="4" fillId="0" borderId="2" xfId="124" applyNumberFormat="1" applyFont="1" applyBorder="1" applyAlignment="1">
      <alignment vertical="center"/>
    </xf>
    <xf numFmtId="1" fontId="4" fillId="0" borderId="2" xfId="3" applyNumberFormat="1" applyFont="1" applyBorder="1" applyAlignment="1">
      <alignment horizontal="center" vertical="center"/>
    </xf>
    <xf numFmtId="2" fontId="56" fillId="0" borderId="2" xfId="13" applyNumberFormat="1" applyFont="1" applyBorder="1"/>
    <xf numFmtId="2" fontId="64" fillId="0" borderId="2" xfId="13" applyNumberFormat="1" applyFont="1" applyBorder="1" applyAlignment="1">
      <alignment horizontal="center"/>
    </xf>
    <xf numFmtId="0" fontId="4" fillId="0" borderId="2" xfId="3" applyFont="1" applyBorder="1" applyAlignment="1">
      <alignment horizontal="center" vertical="center"/>
    </xf>
    <xf numFmtId="0" fontId="56" fillId="0" borderId="2" xfId="13" applyFont="1" applyBorder="1" applyAlignment="1">
      <alignment wrapText="1"/>
    </xf>
    <xf numFmtId="0" fontId="56" fillId="0" borderId="2" xfId="13" applyFont="1" applyBorder="1" applyAlignment="1">
      <alignment horizontal="center" vertical="center"/>
    </xf>
    <xf numFmtId="0" fontId="4" fillId="0" borderId="2" xfId="13" applyFont="1" applyBorder="1"/>
    <xf numFmtId="0" fontId="4" fillId="0" borderId="2" xfId="13" applyFont="1" applyBorder="1" applyAlignment="1">
      <alignment horizontal="center" vertical="center"/>
    </xf>
    <xf numFmtId="2" fontId="48" fillId="0" borderId="2" xfId="13" applyNumberFormat="1" applyFont="1" applyBorder="1" applyAlignment="1">
      <alignment horizontal="center" vertical="center"/>
    </xf>
    <xf numFmtId="0" fontId="64" fillId="0" borderId="0" xfId="13" applyFont="1" applyAlignment="1">
      <alignment horizontal="left" wrapText="1"/>
    </xf>
    <xf numFmtId="0" fontId="48" fillId="4" borderId="2" xfId="0" applyFont="1" applyFill="1" applyBorder="1" applyAlignment="1">
      <alignment horizontal="center" vertical="center"/>
    </xf>
    <xf numFmtId="2" fontId="64" fillId="0" borderId="2" xfId="13" applyNumberFormat="1" applyFont="1" applyBorder="1" applyAlignment="1">
      <alignment vertical="center" wrapText="1"/>
    </xf>
    <xf numFmtId="1" fontId="56" fillId="0" borderId="2" xfId="13" applyNumberFormat="1" applyFont="1" applyBorder="1" applyAlignment="1">
      <alignment horizontal="center"/>
    </xf>
    <xf numFmtId="1" fontId="64" fillId="0" borderId="0" xfId="13" applyNumberFormat="1" applyFont="1" applyAlignment="1">
      <alignment horizontal="center" vertical="center"/>
    </xf>
    <xf numFmtId="166" fontId="56" fillId="0" borderId="2" xfId="3" applyNumberFormat="1" applyFont="1" applyBorder="1" applyAlignment="1">
      <alignment horizontal="center" vertical="top" wrapText="1"/>
    </xf>
    <xf numFmtId="2" fontId="64" fillId="0" borderId="2" xfId="13" applyNumberFormat="1" applyFont="1" applyBorder="1" applyAlignment="1">
      <alignment horizontal="center" vertical="center"/>
    </xf>
    <xf numFmtId="2" fontId="56" fillId="0" borderId="2" xfId="3" applyNumberFormat="1" applyFont="1" applyBorder="1" applyAlignment="1">
      <alignment horizontal="center" vertical="center" wrapText="1"/>
    </xf>
    <xf numFmtId="2" fontId="56" fillId="0" borderId="2" xfId="124" applyNumberFormat="1" applyFont="1" applyBorder="1" applyAlignment="1">
      <alignment horizontal="center" vertical="center" wrapText="1"/>
    </xf>
    <xf numFmtId="2" fontId="4" fillId="0" borderId="2" xfId="124" applyNumberFormat="1" applyFont="1" applyBorder="1" applyAlignment="1">
      <alignment horizontal="center" vertical="center"/>
    </xf>
    <xf numFmtId="2" fontId="56" fillId="0" borderId="2" xfId="13" applyNumberFormat="1" applyFont="1" applyBorder="1" applyAlignment="1">
      <alignment horizontal="center" vertical="center"/>
    </xf>
    <xf numFmtId="0" fontId="56" fillId="0" borderId="7" xfId="3" applyFont="1" applyBorder="1" applyAlignment="1">
      <alignment horizontal="center" vertical="center"/>
    </xf>
    <xf numFmtId="0" fontId="56" fillId="0" borderId="10" xfId="13" applyFont="1" applyBorder="1" applyAlignment="1">
      <alignment horizontal="center" vertical="center"/>
    </xf>
    <xf numFmtId="2" fontId="56" fillId="0" borderId="10" xfId="3" applyNumberFormat="1" applyFont="1" applyBorder="1" applyAlignment="1">
      <alignment horizontal="center" vertical="center" wrapText="1"/>
    </xf>
    <xf numFmtId="2" fontId="56" fillId="0" borderId="8" xfId="124" applyNumberFormat="1" applyFont="1" applyBorder="1" applyAlignment="1">
      <alignment horizontal="center" vertical="center" wrapText="1"/>
    </xf>
    <xf numFmtId="0" fontId="56" fillId="0" borderId="10" xfId="13" applyFont="1" applyBorder="1" applyAlignment="1">
      <alignment horizontal="center"/>
    </xf>
    <xf numFmtId="2" fontId="4" fillId="0" borderId="10" xfId="3" applyNumberFormat="1" applyFont="1" applyBorder="1" applyAlignment="1">
      <alignment horizontal="center" vertical="center"/>
    </xf>
    <xf numFmtId="2" fontId="4" fillId="0" borderId="8" xfId="3" applyNumberFormat="1" applyFont="1" applyBorder="1" applyAlignment="1">
      <alignment vertical="center"/>
    </xf>
    <xf numFmtId="0" fontId="4" fillId="0" borderId="2" xfId="3" applyFont="1" applyBorder="1" applyAlignment="1">
      <alignment vertical="top" wrapText="1"/>
    </xf>
    <xf numFmtId="0" fontId="56" fillId="0" borderId="2" xfId="13" applyFont="1" applyBorder="1" applyAlignment="1">
      <alignment vertical="top" wrapText="1"/>
    </xf>
    <xf numFmtId="0" fontId="64" fillId="0" borderId="10" xfId="13" applyFont="1" applyBorder="1" applyAlignment="1">
      <alignment vertical="top" wrapText="1"/>
    </xf>
    <xf numFmtId="169" fontId="56" fillId="0" borderId="2" xfId="3" applyNumberFormat="1" applyFont="1" applyBorder="1" applyAlignment="1">
      <alignment horizontal="center" vertical="center" wrapText="1"/>
    </xf>
    <xf numFmtId="2" fontId="4" fillId="0" borderId="8" xfId="124" applyNumberFormat="1" applyFont="1" applyBorder="1" applyAlignment="1">
      <alignment horizontal="center" vertical="center"/>
    </xf>
    <xf numFmtId="169" fontId="4" fillId="0" borderId="2" xfId="3" applyNumberFormat="1" applyFont="1" applyBorder="1" applyAlignment="1">
      <alignment horizontal="center" vertical="center"/>
    </xf>
    <xf numFmtId="1" fontId="56" fillId="0" borderId="2" xfId="3" applyNumberFormat="1" applyFont="1" applyBorder="1" applyAlignment="1">
      <alignment horizontal="center" vertical="center" wrapText="1"/>
    </xf>
    <xf numFmtId="0" fontId="17" fillId="0" borderId="0" xfId="13" applyFont="1"/>
    <xf numFmtId="0" fontId="17" fillId="0" borderId="0" xfId="13" applyFont="1" applyAlignment="1">
      <alignment horizontal="left"/>
    </xf>
    <xf numFmtId="0" fontId="17" fillId="0" borderId="0" xfId="13" applyFont="1" applyAlignment="1">
      <alignment horizontal="center" vertical="center"/>
    </xf>
    <xf numFmtId="0" fontId="64" fillId="0" borderId="10" xfId="13" applyFont="1" applyBorder="1" applyAlignment="1">
      <alignment vertical="center" wrapText="1"/>
    </xf>
    <xf numFmtId="2" fontId="56" fillId="0" borderId="7" xfId="13" applyNumberFormat="1" applyFont="1" applyBorder="1" applyAlignment="1">
      <alignment horizontal="center"/>
    </xf>
    <xf numFmtId="2" fontId="56" fillId="0" borderId="10" xfId="13" applyNumberFormat="1" applyFont="1" applyBorder="1" applyAlignment="1">
      <alignment horizontal="center"/>
    </xf>
    <xf numFmtId="2" fontId="56" fillId="0" borderId="8" xfId="13" applyNumberFormat="1" applyFont="1" applyBorder="1" applyAlignment="1">
      <alignment horizontal="center"/>
    </xf>
    <xf numFmtId="2" fontId="56" fillId="0" borderId="7" xfId="13" applyNumberFormat="1" applyFont="1" applyBorder="1"/>
    <xf numFmtId="2" fontId="56" fillId="0" borderId="10" xfId="13" applyNumberFormat="1" applyFont="1" applyBorder="1"/>
    <xf numFmtId="2" fontId="56" fillId="0" borderId="8" xfId="13" applyNumberFormat="1" applyFont="1" applyBorder="1"/>
    <xf numFmtId="166" fontId="48" fillId="0" borderId="2" xfId="124" applyNumberFormat="1" applyFont="1" applyBorder="1" applyAlignment="1">
      <alignment horizontal="center" vertical="center"/>
    </xf>
    <xf numFmtId="0" fontId="48" fillId="0" borderId="2" xfId="3" applyFont="1" applyBorder="1" applyAlignment="1">
      <alignment vertical="center" textRotation="90"/>
    </xf>
    <xf numFmtId="0" fontId="48" fillId="0" borderId="10" xfId="3" applyFont="1" applyBorder="1" applyAlignment="1">
      <alignment vertical="center"/>
    </xf>
    <xf numFmtId="0" fontId="20" fillId="0" borderId="10" xfId="13" applyFont="1" applyBorder="1" applyAlignment="1">
      <alignment vertical="center" wrapText="1"/>
    </xf>
    <xf numFmtId="2" fontId="11" fillId="0" borderId="4" xfId="0" applyNumberFormat="1" applyFont="1" applyBorder="1" applyAlignment="1">
      <alignment horizontal="center" vertical="center" wrapText="1"/>
    </xf>
    <xf numFmtId="2" fontId="11" fillId="0" borderId="2" xfId="0" applyNumberFormat="1" applyFont="1" applyBorder="1" applyAlignment="1">
      <alignment horizontal="center" vertical="center" wrapText="1"/>
    </xf>
    <xf numFmtId="0" fontId="0" fillId="0" borderId="2" xfId="0" applyBorder="1" applyAlignment="1">
      <alignment vertical="top" wrapText="1"/>
    </xf>
    <xf numFmtId="0" fontId="4" fillId="12" borderId="2" xfId="0" applyFont="1" applyFill="1" applyBorder="1" applyAlignment="1">
      <alignment horizontal="center" vertical="center"/>
    </xf>
    <xf numFmtId="0" fontId="4" fillId="12" borderId="2" xfId="0" applyFont="1" applyFill="1" applyBorder="1" applyAlignment="1">
      <alignment horizontal="center" wrapText="1"/>
    </xf>
    <xf numFmtId="0" fontId="4" fillId="12" borderId="2" xfId="0" applyFont="1" applyFill="1" applyBorder="1" applyAlignment="1">
      <alignment horizontal="center"/>
    </xf>
    <xf numFmtId="9" fontId="4" fillId="0" borderId="2" xfId="1" applyFont="1" applyBorder="1" applyAlignment="1">
      <alignment horizontal="center" vertical="center"/>
    </xf>
    <xf numFmtId="9" fontId="4" fillId="0" borderId="2" xfId="1" applyFont="1" applyFill="1" applyBorder="1" applyAlignment="1">
      <alignment horizontal="center" vertical="center"/>
    </xf>
    <xf numFmtId="0" fontId="56" fillId="13" borderId="2" xfId="1" applyNumberFormat="1" applyFont="1" applyFill="1" applyBorder="1" applyAlignment="1">
      <alignment horizontal="center"/>
    </xf>
    <xf numFmtId="0" fontId="56" fillId="13" borderId="2" xfId="0" applyFont="1" applyFill="1" applyBorder="1" applyAlignment="1">
      <alignment horizontal="center"/>
    </xf>
    <xf numFmtId="0" fontId="4" fillId="12" borderId="2" xfId="1" applyNumberFormat="1" applyFont="1" applyFill="1" applyBorder="1" applyAlignment="1">
      <alignment horizontal="center"/>
    </xf>
    <xf numFmtId="0" fontId="19" fillId="3" borderId="2" xfId="0" applyFont="1" applyFill="1" applyBorder="1" applyAlignment="1">
      <alignment vertical="center" wrapText="1"/>
    </xf>
    <xf numFmtId="9" fontId="19" fillId="0" borderId="2" xfId="1" applyFont="1" applyFill="1" applyBorder="1" applyAlignment="1">
      <alignment horizontal="center" vertical="center"/>
    </xf>
    <xf numFmtId="168" fontId="19" fillId="0" borderId="2" xfId="0" applyNumberFormat="1" applyFont="1" applyBorder="1" applyAlignment="1">
      <alignment horizontal="center" vertical="center"/>
    </xf>
    <xf numFmtId="168" fontId="19" fillId="0" borderId="2" xfId="1" applyNumberFormat="1" applyFont="1" applyFill="1" applyBorder="1" applyAlignment="1">
      <alignment horizontal="center" vertical="center"/>
    </xf>
    <xf numFmtId="172" fontId="19" fillId="0" borderId="2" xfId="0" applyNumberFormat="1" applyFont="1" applyBorder="1" applyAlignment="1">
      <alignment horizontal="center" vertical="center"/>
    </xf>
    <xf numFmtId="0" fontId="19" fillId="0" borderId="2" xfId="0" applyFont="1" applyBorder="1" applyAlignment="1">
      <alignment vertical="center" wrapText="1"/>
    </xf>
    <xf numFmtId="14" fontId="19" fillId="0" borderId="2" xfId="0" applyNumberFormat="1" applyFont="1" applyBorder="1" applyAlignment="1">
      <alignment horizontal="center" vertical="center"/>
    </xf>
    <xf numFmtId="0" fontId="19" fillId="3" borderId="2" xfId="0" applyFont="1" applyFill="1" applyBorder="1" applyAlignment="1">
      <alignment horizontal="center" vertical="center" wrapText="1"/>
    </xf>
    <xf numFmtId="0" fontId="19" fillId="3" borderId="2" xfId="0" applyFont="1" applyFill="1" applyBorder="1" applyAlignment="1">
      <alignment vertical="center"/>
    </xf>
    <xf numFmtId="0" fontId="19" fillId="3" borderId="6" xfId="0" applyFont="1" applyFill="1" applyBorder="1" applyAlignment="1">
      <alignment horizontal="center" vertical="center"/>
    </xf>
    <xf numFmtId="0" fontId="19" fillId="3" borderId="6" xfId="0" applyFont="1" applyFill="1" applyBorder="1" applyAlignment="1">
      <alignment vertical="center"/>
    </xf>
    <xf numFmtId="172" fontId="19" fillId="3" borderId="6" xfId="0" applyNumberFormat="1" applyFont="1" applyFill="1" applyBorder="1" applyAlignment="1">
      <alignment horizontal="center" vertical="center"/>
    </xf>
    <xf numFmtId="190" fontId="19" fillId="0" borderId="2" xfId="0" applyNumberFormat="1" applyFont="1" applyBorder="1" applyAlignment="1">
      <alignment horizontal="center" vertical="center"/>
    </xf>
    <xf numFmtId="191" fontId="19" fillId="0" borderId="2" xfId="0" applyNumberFormat="1" applyFont="1" applyBorder="1" applyAlignment="1">
      <alignment horizontal="center" vertical="center"/>
    </xf>
    <xf numFmtId="172" fontId="19" fillId="3" borderId="2" xfId="0" applyNumberFormat="1" applyFont="1" applyFill="1" applyBorder="1" applyAlignment="1">
      <alignment horizontal="center" vertical="center"/>
    </xf>
    <xf numFmtId="0" fontId="19" fillId="0" borderId="6" xfId="0" applyFont="1" applyBorder="1" applyAlignment="1">
      <alignment vertical="center" wrapText="1"/>
    </xf>
    <xf numFmtId="172" fontId="19" fillId="0" borderId="6" xfId="0" applyNumberFormat="1" applyFont="1" applyBorder="1" applyAlignment="1">
      <alignment horizontal="center" vertical="center"/>
    </xf>
    <xf numFmtId="9" fontId="19" fillId="0" borderId="6" xfId="0" applyNumberFormat="1" applyFont="1" applyBorder="1" applyAlignment="1">
      <alignment horizontal="center" vertical="center"/>
    </xf>
    <xf numFmtId="9" fontId="19" fillId="0" borderId="6" xfId="1" applyFont="1" applyBorder="1" applyAlignment="1">
      <alignment horizontal="center" vertical="center"/>
    </xf>
    <xf numFmtId="0" fontId="19" fillId="0" borderId="6" xfId="0" applyFont="1" applyBorder="1" applyAlignment="1">
      <alignment horizontal="center" vertical="center" wrapText="1"/>
    </xf>
    <xf numFmtId="0" fontId="19" fillId="3" borderId="2" xfId="0" applyFont="1" applyFill="1" applyBorder="1" applyAlignment="1">
      <alignment horizontal="left" vertical="center" wrapText="1"/>
    </xf>
    <xf numFmtId="0" fontId="1" fillId="0" borderId="0" xfId="0" applyFont="1"/>
    <xf numFmtId="9" fontId="19" fillId="0" borderId="2" xfId="0" applyNumberFormat="1" applyFont="1" applyBorder="1" applyAlignment="1">
      <alignment horizontal="center" vertical="center" wrapText="1"/>
    </xf>
    <xf numFmtId="0" fontId="19" fillId="0" borderId="0" xfId="0" applyFont="1" applyAlignment="1">
      <alignment vertical="center" wrapText="1"/>
    </xf>
    <xf numFmtId="172" fontId="19" fillId="0" borderId="0" xfId="0" applyNumberFormat="1" applyFont="1" applyAlignment="1">
      <alignment horizontal="center" vertical="center"/>
    </xf>
    <xf numFmtId="9" fontId="19" fillId="0" borderId="0" xfId="0" applyNumberFormat="1" applyFont="1" applyAlignment="1">
      <alignment horizontal="center" vertical="center"/>
    </xf>
    <xf numFmtId="9" fontId="19" fillId="0" borderId="0" xfId="1" applyFont="1" applyBorder="1" applyAlignment="1">
      <alignment horizontal="center" vertical="center"/>
    </xf>
    <xf numFmtId="0" fontId="19" fillId="3" borderId="0" xfId="0" applyFont="1" applyFill="1" applyAlignment="1">
      <alignment vertical="center"/>
    </xf>
    <xf numFmtId="0" fontId="19" fillId="0" borderId="0" xfId="0" applyFont="1" applyAlignment="1">
      <alignment horizontal="center" vertical="center" wrapText="1"/>
    </xf>
    <xf numFmtId="0" fontId="19" fillId="3" borderId="0" xfId="0" applyFont="1" applyFill="1" applyAlignment="1">
      <alignment vertical="center" wrapText="1"/>
    </xf>
    <xf numFmtId="9" fontId="19" fillId="0" borderId="0" xfId="0" applyNumberFormat="1" applyFont="1" applyAlignment="1">
      <alignment horizontal="center" vertical="center" wrapText="1"/>
    </xf>
    <xf numFmtId="9" fontId="19" fillId="3" borderId="0" xfId="0" applyNumberFormat="1" applyFont="1" applyFill="1" applyAlignment="1">
      <alignment horizontal="center" vertical="center"/>
    </xf>
    <xf numFmtId="0" fontId="16" fillId="0" borderId="0" xfId="429"/>
    <xf numFmtId="0" fontId="109" fillId="3" borderId="2" xfId="429" applyFont="1" applyFill="1" applyBorder="1" applyAlignment="1">
      <alignment horizontal="justify" vertical="center" wrapText="1"/>
    </xf>
    <xf numFmtId="0" fontId="109" fillId="3" borderId="2" xfId="429" applyFont="1" applyFill="1" applyBorder="1" applyAlignment="1">
      <alignment horizontal="center" vertical="center"/>
    </xf>
    <xf numFmtId="0" fontId="109" fillId="3" borderId="2" xfId="429" applyFont="1" applyFill="1" applyBorder="1" applyAlignment="1">
      <alignment horizontal="justify" vertical="center"/>
    </xf>
    <xf numFmtId="0" fontId="109" fillId="3" borderId="2" xfId="429" applyFont="1" applyFill="1" applyBorder="1" applyAlignment="1">
      <alignment vertical="center"/>
    </xf>
    <xf numFmtId="165" fontId="109" fillId="3" borderId="2" xfId="4" applyFont="1" applyFill="1" applyBorder="1" applyAlignment="1">
      <alignment vertical="center"/>
    </xf>
    <xf numFmtId="0" fontId="109" fillId="3" borderId="0" xfId="429" applyFont="1" applyFill="1" applyAlignment="1">
      <alignment horizontal="center" vertical="center"/>
    </xf>
    <xf numFmtId="9" fontId="109" fillId="3" borderId="2" xfId="429" applyNumberFormat="1" applyFont="1" applyFill="1" applyBorder="1" applyAlignment="1">
      <alignment horizontal="center" vertical="center"/>
    </xf>
    <xf numFmtId="0" fontId="109" fillId="3" borderId="2" xfId="429" applyFont="1" applyFill="1" applyBorder="1" applyAlignment="1">
      <alignment horizontal="center" vertical="center" wrapText="1"/>
    </xf>
    <xf numFmtId="165" fontId="109" fillId="3" borderId="2" xfId="4" applyFont="1" applyFill="1" applyBorder="1" applyAlignment="1">
      <alignment horizontal="center" vertical="center"/>
    </xf>
    <xf numFmtId="2" fontId="109" fillId="3" borderId="2" xfId="429" applyNumberFormat="1" applyFont="1" applyFill="1" applyBorder="1" applyAlignment="1">
      <alignment horizontal="center" vertical="center"/>
    </xf>
    <xf numFmtId="2" fontId="109" fillId="3" borderId="2" xfId="429" applyNumberFormat="1" applyFont="1" applyFill="1" applyBorder="1" applyAlignment="1">
      <alignment horizontal="center" vertical="center" wrapText="1"/>
    </xf>
    <xf numFmtId="165" fontId="109" fillId="3" borderId="2" xfId="429" applyNumberFormat="1" applyFont="1" applyFill="1" applyBorder="1" applyAlignment="1">
      <alignment horizontal="center" vertical="center"/>
    </xf>
    <xf numFmtId="168" fontId="109" fillId="3" borderId="2" xfId="429" applyNumberFormat="1" applyFont="1" applyFill="1" applyBorder="1" applyAlignment="1">
      <alignment horizontal="center" vertical="center"/>
    </xf>
    <xf numFmtId="0" fontId="108" fillId="3" borderId="0" xfId="429" applyFont="1" applyFill="1" applyAlignment="1">
      <alignment horizontal="center" vertical="center"/>
    </xf>
    <xf numFmtId="0" fontId="106" fillId="3" borderId="2" xfId="429" applyFont="1" applyFill="1" applyBorder="1" applyAlignment="1">
      <alignment horizontal="center" vertical="center" wrapText="1"/>
    </xf>
    <xf numFmtId="49" fontId="107" fillId="3" borderId="2" xfId="429" applyNumberFormat="1" applyFont="1" applyFill="1" applyBorder="1" applyAlignment="1">
      <alignment horizontal="center" vertical="center"/>
    </xf>
    <xf numFmtId="0" fontId="108" fillId="3" borderId="0" xfId="429" applyFont="1" applyFill="1" applyAlignment="1">
      <alignment horizontal="center"/>
    </xf>
    <xf numFmtId="165" fontId="108" fillId="4" borderId="2" xfId="4" applyFont="1" applyFill="1" applyBorder="1" applyAlignment="1">
      <alignment vertical="center" wrapText="1"/>
    </xf>
    <xf numFmtId="165" fontId="108" fillId="4" borderId="2" xfId="4" applyFont="1" applyFill="1" applyBorder="1" applyAlignment="1">
      <alignment vertical="center"/>
    </xf>
    <xf numFmtId="168" fontId="108" fillId="4" borderId="2" xfId="430" applyNumberFormat="1" applyFont="1" applyFill="1" applyBorder="1" applyAlignment="1">
      <alignment horizontal="center" vertical="center"/>
    </xf>
    <xf numFmtId="168" fontId="108" fillId="4" borderId="6" xfId="430" applyNumberFormat="1" applyFont="1" applyFill="1" applyBorder="1" applyAlignment="1">
      <alignment horizontal="center" vertical="center"/>
    </xf>
    <xf numFmtId="168" fontId="109" fillId="3" borderId="2" xfId="430" applyNumberFormat="1" applyFont="1" applyFill="1" applyBorder="1" applyAlignment="1">
      <alignment horizontal="center" vertical="center"/>
    </xf>
    <xf numFmtId="168" fontId="109" fillId="3" borderId="2" xfId="430" applyNumberFormat="1" applyFont="1" applyFill="1" applyBorder="1" applyAlignment="1">
      <alignment horizontal="right" vertical="center"/>
    </xf>
    <xf numFmtId="168" fontId="108" fillId="5" borderId="2" xfId="430" applyNumberFormat="1" applyFont="1" applyFill="1" applyBorder="1" applyAlignment="1">
      <alignment horizontal="right" vertical="center"/>
    </xf>
    <xf numFmtId="165" fontId="108" fillId="5" borderId="2" xfId="4" applyFont="1" applyFill="1" applyBorder="1" applyAlignment="1">
      <alignment vertical="center" wrapText="1"/>
    </xf>
    <xf numFmtId="2" fontId="109" fillId="3" borderId="2" xfId="429" applyNumberFormat="1" applyFont="1" applyFill="1" applyBorder="1" applyAlignment="1">
      <alignment horizontal="right" vertical="center"/>
    </xf>
    <xf numFmtId="165" fontId="109" fillId="3" borderId="2" xfId="4" applyFont="1" applyFill="1" applyBorder="1" applyAlignment="1">
      <alignment horizontal="right" vertical="center"/>
    </xf>
    <xf numFmtId="0" fontId="109" fillId="3" borderId="2" xfId="429" applyFont="1" applyFill="1" applyBorder="1" applyAlignment="1">
      <alignment horizontal="right" vertical="center"/>
    </xf>
    <xf numFmtId="168" fontId="109" fillId="3" borderId="0" xfId="429" applyNumberFormat="1" applyFont="1" applyFill="1" applyAlignment="1">
      <alignment vertical="center"/>
    </xf>
    <xf numFmtId="3" fontId="109" fillId="3" borderId="0" xfId="429" applyNumberFormat="1" applyFont="1" applyFill="1" applyAlignment="1">
      <alignment vertical="center"/>
    </xf>
    <xf numFmtId="168" fontId="109" fillId="3" borderId="0" xfId="430" applyNumberFormat="1" applyFont="1" applyFill="1" applyAlignment="1">
      <alignment vertical="center"/>
    </xf>
    <xf numFmtId="165" fontId="108" fillId="4" borderId="2" xfId="4" applyFont="1" applyFill="1" applyBorder="1" applyAlignment="1">
      <alignment horizontal="center" vertical="center" wrapText="1"/>
    </xf>
    <xf numFmtId="2" fontId="16" fillId="3" borderId="2" xfId="429" applyNumberFormat="1" applyFill="1" applyBorder="1" applyAlignment="1">
      <alignment horizontal="center" vertical="center" wrapText="1"/>
    </xf>
    <xf numFmtId="2" fontId="59" fillId="3" borderId="2" xfId="429" applyNumberFormat="1" applyFont="1" applyFill="1" applyBorder="1" applyAlignment="1">
      <alignment horizontal="center" vertical="center" wrapText="1"/>
    </xf>
    <xf numFmtId="168" fontId="109" fillId="3" borderId="5" xfId="430" applyNumberFormat="1" applyFont="1" applyFill="1" applyBorder="1" applyAlignment="1">
      <alignment vertical="top"/>
    </xf>
    <xf numFmtId="168" fontId="109" fillId="3" borderId="6" xfId="430" applyNumberFormat="1" applyFont="1" applyFill="1" applyBorder="1" applyAlignment="1">
      <alignment vertical="top"/>
    </xf>
    <xf numFmtId="168" fontId="109" fillId="3" borderId="5" xfId="429" applyNumberFormat="1" applyFont="1" applyFill="1" applyBorder="1" applyAlignment="1">
      <alignment vertical="center"/>
    </xf>
    <xf numFmtId="168" fontId="109" fillId="3" borderId="6" xfId="429" applyNumberFormat="1" applyFont="1" applyFill="1" applyBorder="1" applyAlignment="1">
      <alignment vertical="center"/>
    </xf>
    <xf numFmtId="168" fontId="108" fillId="3" borderId="4" xfId="430" applyNumberFormat="1" applyFont="1" applyFill="1" applyBorder="1" applyAlignment="1">
      <alignment vertical="center"/>
    </xf>
    <xf numFmtId="168" fontId="108" fillId="3" borderId="4" xfId="429" applyNumberFormat="1" applyFont="1" applyFill="1" applyBorder="1" applyAlignment="1">
      <alignment vertical="center"/>
    </xf>
    <xf numFmtId="165" fontId="108" fillId="3" borderId="2" xfId="4" applyFont="1" applyFill="1" applyBorder="1" applyAlignment="1">
      <alignment horizontal="center" vertical="center"/>
    </xf>
    <xf numFmtId="165" fontId="108" fillId="3" borderId="7" xfId="4" applyFont="1" applyFill="1" applyBorder="1" applyAlignment="1">
      <alignment vertical="center"/>
    </xf>
    <xf numFmtId="165" fontId="109" fillId="3" borderId="7" xfId="4" applyFont="1" applyFill="1" applyBorder="1" applyAlignment="1">
      <alignment vertical="center"/>
    </xf>
    <xf numFmtId="165" fontId="108" fillId="4" borderId="8" xfId="4" applyFont="1" applyFill="1" applyBorder="1" applyAlignment="1">
      <alignment vertical="center" wrapText="1"/>
    </xf>
    <xf numFmtId="168" fontId="108" fillId="4" borderId="4" xfId="430" applyNumberFormat="1" applyFont="1" applyFill="1" applyBorder="1" applyAlignment="1">
      <alignment vertical="center"/>
    </xf>
    <xf numFmtId="168" fontId="108" fillId="4" borderId="5" xfId="430" applyNumberFormat="1" applyFont="1" applyFill="1" applyBorder="1" applyAlignment="1">
      <alignment vertical="center"/>
    </xf>
    <xf numFmtId="168" fontId="108" fillId="4" borderId="6" xfId="430" applyNumberFormat="1" applyFont="1" applyFill="1" applyBorder="1" applyAlignment="1">
      <alignment vertical="center"/>
    </xf>
    <xf numFmtId="0" fontId="109" fillId="3" borderId="0" xfId="429" applyFont="1" applyFill="1" applyAlignment="1">
      <alignment horizontal="justify" vertical="center" wrapText="1"/>
    </xf>
    <xf numFmtId="0" fontId="109" fillId="3" borderId="0" xfId="429" applyFont="1" applyFill="1" applyAlignment="1">
      <alignment horizontal="center" vertical="center" wrapText="1"/>
    </xf>
    <xf numFmtId="2" fontId="109" fillId="3" borderId="0" xfId="429" applyNumberFormat="1" applyFont="1" applyFill="1" applyAlignment="1">
      <alignment horizontal="right" vertical="center"/>
    </xf>
    <xf numFmtId="2" fontId="109" fillId="3" borderId="0" xfId="429" applyNumberFormat="1" applyFont="1" applyFill="1" applyAlignment="1">
      <alignment horizontal="center" vertical="center" wrapText="1"/>
    </xf>
    <xf numFmtId="168" fontId="109" fillId="3" borderId="0" xfId="430" applyNumberFormat="1" applyFont="1" applyFill="1" applyBorder="1" applyAlignment="1">
      <alignment horizontal="right" vertical="center"/>
    </xf>
    <xf numFmtId="165" fontId="109" fillId="3" borderId="0" xfId="4" applyFont="1" applyFill="1" applyBorder="1" applyAlignment="1">
      <alignment horizontal="center" vertical="center"/>
    </xf>
    <xf numFmtId="168" fontId="109" fillId="3" borderId="0" xfId="429" applyNumberFormat="1" applyFont="1" applyFill="1" applyAlignment="1">
      <alignment horizontal="center" vertical="center"/>
    </xf>
    <xf numFmtId="2" fontId="59" fillId="3" borderId="0" xfId="429" applyNumberFormat="1" applyFont="1" applyFill="1" applyAlignment="1">
      <alignment horizontal="center" vertical="center" wrapText="1"/>
    </xf>
    <xf numFmtId="168" fontId="108" fillId="3" borderId="0" xfId="430" applyNumberFormat="1" applyFont="1" applyFill="1" applyBorder="1" applyAlignment="1">
      <alignment horizontal="center" vertical="center"/>
    </xf>
    <xf numFmtId="165" fontId="108" fillId="3" borderId="0" xfId="4" applyFont="1" applyFill="1" applyBorder="1" applyAlignment="1">
      <alignment horizontal="center" vertical="center" wrapText="1"/>
    </xf>
    <xf numFmtId="165" fontId="108" fillId="3" borderId="0" xfId="4" applyFont="1" applyFill="1" applyBorder="1" applyAlignment="1">
      <alignment vertical="center" wrapText="1"/>
    </xf>
    <xf numFmtId="9" fontId="109" fillId="3" borderId="0" xfId="429" applyNumberFormat="1" applyFont="1" applyFill="1" applyAlignment="1">
      <alignment horizontal="center" vertical="center"/>
    </xf>
    <xf numFmtId="2" fontId="109" fillId="3" borderId="0" xfId="429" applyNumberFormat="1" applyFont="1" applyFill="1" applyAlignment="1">
      <alignment horizontal="center" vertical="center"/>
    </xf>
    <xf numFmtId="168" fontId="108" fillId="3" borderId="0" xfId="430" applyNumberFormat="1" applyFont="1" applyFill="1" applyBorder="1" applyAlignment="1">
      <alignment horizontal="right" vertical="center"/>
    </xf>
    <xf numFmtId="177" fontId="108" fillId="4" borderId="2" xfId="4" applyNumberFormat="1" applyFont="1" applyFill="1" applyBorder="1" applyAlignment="1">
      <alignment horizontal="center" vertical="center" wrapText="1"/>
    </xf>
    <xf numFmtId="165" fontId="109" fillId="4" borderId="8" xfId="4" applyFont="1" applyFill="1" applyBorder="1" applyAlignment="1">
      <alignment vertical="center" wrapText="1"/>
    </xf>
    <xf numFmtId="10" fontId="109" fillId="3" borderId="2" xfId="430" applyNumberFormat="1" applyFont="1" applyFill="1" applyBorder="1" applyAlignment="1">
      <alignment horizontal="right" vertical="center"/>
    </xf>
    <xf numFmtId="0" fontId="16" fillId="3" borderId="2" xfId="429" applyFill="1" applyBorder="1" applyAlignment="1">
      <alignment horizontal="justify" vertical="center" wrapText="1"/>
    </xf>
    <xf numFmtId="165" fontId="108" fillId="4" borderId="2" xfId="4" applyFont="1" applyFill="1" applyBorder="1" applyAlignment="1">
      <alignment horizontal="center" vertical="center"/>
    </xf>
    <xf numFmtId="168" fontId="108" fillId="3" borderId="2" xfId="430" applyNumberFormat="1" applyFont="1" applyFill="1" applyBorder="1" applyAlignment="1">
      <alignment horizontal="center" vertical="center"/>
    </xf>
    <xf numFmtId="170" fontId="109" fillId="3" borderId="0" xfId="429" applyNumberFormat="1" applyFont="1" applyFill="1" applyAlignment="1">
      <alignment vertical="center"/>
    </xf>
    <xf numFmtId="165" fontId="109" fillId="3" borderId="0" xfId="429" applyNumberFormat="1" applyFont="1" applyFill="1" applyAlignment="1">
      <alignment vertical="center"/>
    </xf>
    <xf numFmtId="0" fontId="16" fillId="3" borderId="0" xfId="429" applyFill="1" applyAlignment="1">
      <alignment vertical="center"/>
    </xf>
    <xf numFmtId="0" fontId="16" fillId="0" borderId="0" xfId="429" applyAlignment="1">
      <alignment horizontal="center"/>
    </xf>
    <xf numFmtId="0" fontId="20" fillId="4" borderId="6" xfId="3" applyFont="1" applyFill="1" applyBorder="1" applyAlignment="1">
      <alignment horizontal="center" vertical="center" wrapText="1"/>
    </xf>
    <xf numFmtId="2" fontId="21" fillId="3" borderId="2" xfId="3" applyNumberFormat="1" applyFont="1" applyFill="1" applyBorder="1" applyAlignment="1">
      <alignment horizontal="center" vertical="center"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54" fillId="0" borderId="2" xfId="0" applyFont="1" applyBorder="1" applyAlignment="1">
      <alignment horizontal="center" vertical="center"/>
    </xf>
    <xf numFmtId="9" fontId="5" fillId="0" borderId="0" xfId="0" applyNumberFormat="1" applyFont="1"/>
    <xf numFmtId="0" fontId="4" fillId="0" borderId="0" xfId="0" applyFont="1" applyAlignment="1">
      <alignment vertical="center" wrapText="1"/>
    </xf>
    <xf numFmtId="9" fontId="5" fillId="0" borderId="2" xfId="1" applyFont="1" applyBorder="1" applyAlignment="1">
      <alignment horizontal="center" vertical="center"/>
    </xf>
    <xf numFmtId="170" fontId="5" fillId="0" borderId="2" xfId="0" applyNumberFormat="1" applyFont="1" applyBorder="1" applyAlignment="1">
      <alignment horizontal="center" vertical="center"/>
    </xf>
    <xf numFmtId="0" fontId="5" fillId="0" borderId="2" xfId="0" applyFont="1" applyBorder="1" applyAlignment="1">
      <alignment vertical="top" wrapText="1"/>
    </xf>
    <xf numFmtId="193" fontId="5" fillId="0" borderId="2" xfId="0" applyNumberFormat="1" applyFont="1" applyBorder="1" applyAlignment="1">
      <alignment horizontal="center" vertical="center"/>
    </xf>
    <xf numFmtId="0" fontId="5" fillId="0" borderId="2" xfId="0" applyFont="1" applyBorder="1" applyAlignment="1">
      <alignment horizontal="left" vertical="center" wrapText="1"/>
    </xf>
    <xf numFmtId="0" fontId="19" fillId="0" borderId="0" xfId="0" applyFont="1"/>
    <xf numFmtId="0" fontId="19" fillId="3" borderId="2" xfId="3" applyFont="1" applyFill="1" applyBorder="1" applyAlignment="1">
      <alignment horizontal="center" vertical="center" wrapText="1"/>
    </xf>
    <xf numFmtId="0" fontId="21" fillId="0" borderId="10" xfId="3" applyFont="1" applyBorder="1" applyAlignment="1">
      <alignment vertical="center" wrapText="1"/>
    </xf>
    <xf numFmtId="0" fontId="21" fillId="0" borderId="8" xfId="3" applyFont="1" applyBorder="1" applyAlignment="1">
      <alignment vertical="center" wrapText="1"/>
    </xf>
    <xf numFmtId="0" fontId="21" fillId="0" borderId="10" xfId="3" applyFont="1" applyBorder="1" applyAlignment="1">
      <alignment horizontal="center" vertical="center" wrapText="1"/>
    </xf>
    <xf numFmtId="9" fontId="19" fillId="3" borderId="2" xfId="3" applyNumberFormat="1" applyFont="1" applyFill="1" applyBorder="1" applyAlignment="1">
      <alignment horizontal="center" vertical="center" wrapText="1"/>
    </xf>
    <xf numFmtId="9" fontId="21" fillId="3" borderId="7" xfId="3" applyNumberFormat="1" applyFont="1" applyFill="1" applyBorder="1" applyAlignment="1">
      <alignment horizontal="center" vertical="center" wrapText="1"/>
    </xf>
    <xf numFmtId="166" fontId="19" fillId="3" borderId="2" xfId="3" applyNumberFormat="1" applyFont="1" applyFill="1" applyBorder="1" applyAlignment="1">
      <alignment horizontal="center" vertical="center" wrapText="1"/>
    </xf>
    <xf numFmtId="166" fontId="21" fillId="3" borderId="2" xfId="3" applyNumberFormat="1" applyFont="1" applyFill="1" applyBorder="1" applyAlignment="1">
      <alignment horizontal="center" vertical="center" wrapText="1"/>
    </xf>
    <xf numFmtId="0" fontId="21" fillId="3" borderId="10" xfId="3" applyFont="1" applyFill="1" applyBorder="1" applyAlignment="1">
      <alignment vertical="center" wrapText="1"/>
    </xf>
    <xf numFmtId="0" fontId="6" fillId="0" borderId="10" xfId="3" applyFont="1" applyBorder="1" applyAlignment="1">
      <alignment vertical="center" wrapText="1"/>
    </xf>
    <xf numFmtId="0" fontId="19" fillId="3" borderId="2" xfId="3" applyFont="1" applyFill="1" applyBorder="1" applyAlignment="1">
      <alignment vertical="center" wrapText="1"/>
    </xf>
    <xf numFmtId="9" fontId="19" fillId="3" borderId="2" xfId="12" applyFont="1" applyFill="1" applyBorder="1" applyAlignment="1">
      <alignment horizontal="center" vertical="center" wrapText="1"/>
    </xf>
    <xf numFmtId="0" fontId="21" fillId="3" borderId="2" xfId="3" applyFont="1" applyFill="1" applyBorder="1" applyAlignment="1">
      <alignment horizontal="center" vertical="center" wrapText="1"/>
    </xf>
    <xf numFmtId="0" fontId="21" fillId="3" borderId="2" xfId="3" applyFont="1" applyFill="1" applyBorder="1" applyAlignment="1">
      <alignment vertical="center" wrapText="1"/>
    </xf>
    <xf numFmtId="0" fontId="21" fillId="3" borderId="2" xfId="3" applyFont="1" applyFill="1" applyBorder="1" applyAlignment="1">
      <alignment horizontal="left" vertical="center" wrapText="1"/>
    </xf>
    <xf numFmtId="0" fontId="23" fillId="4" borderId="6" xfId="3" applyFont="1" applyFill="1" applyBorder="1" applyAlignment="1">
      <alignment horizontal="center" vertical="center" wrapText="1"/>
    </xf>
    <xf numFmtId="0" fontId="23" fillId="4" borderId="2" xfId="3" applyFont="1" applyFill="1" applyBorder="1" applyAlignment="1">
      <alignment horizontal="center" vertical="center" wrapText="1"/>
    </xf>
    <xf numFmtId="9" fontId="21" fillId="3" borderId="2" xfId="3" applyNumberFormat="1" applyFont="1" applyFill="1" applyBorder="1" applyAlignment="1">
      <alignment horizontal="center" vertical="center" wrapText="1"/>
    </xf>
    <xf numFmtId="0" fontId="25" fillId="0" borderId="10" xfId="3" applyFont="1" applyBorder="1" applyAlignment="1">
      <alignment vertical="center" wrapText="1"/>
    </xf>
    <xf numFmtId="166" fontId="19" fillId="0" borderId="0" xfId="0" applyNumberFormat="1" applyFont="1" applyAlignment="1">
      <alignment horizontal="center" vertical="center"/>
    </xf>
    <xf numFmtId="0" fontId="17" fillId="3" borderId="2" xfId="3" applyFont="1" applyFill="1" applyBorder="1" applyAlignment="1">
      <alignment horizontal="center" vertical="center" wrapText="1"/>
    </xf>
    <xf numFmtId="0" fontId="17" fillId="3" borderId="2" xfId="3" applyFont="1" applyFill="1" applyBorder="1" applyAlignment="1">
      <alignment horizontal="left" vertical="center" wrapText="1"/>
    </xf>
    <xf numFmtId="0" fontId="17" fillId="0" borderId="2" xfId="3" applyFont="1" applyBorder="1" applyAlignment="1">
      <alignment horizontal="center" vertical="center" wrapText="1"/>
    </xf>
    <xf numFmtId="0" fontId="17" fillId="0" borderId="2" xfId="3" applyFont="1" applyBorder="1" applyAlignment="1">
      <alignment horizontal="left" vertical="center" wrapText="1"/>
    </xf>
    <xf numFmtId="0" fontId="19" fillId="0" borderId="2" xfId="0" applyFont="1" applyBorder="1" applyAlignment="1">
      <alignment wrapText="1"/>
    </xf>
    <xf numFmtId="177" fontId="20" fillId="3" borderId="2" xfId="11" applyNumberFormat="1" applyFont="1" applyFill="1" applyBorder="1" applyAlignment="1">
      <alignment horizontal="center" vertical="center" wrapText="1"/>
    </xf>
    <xf numFmtId="9" fontId="17" fillId="3" borderId="2" xfId="3" applyNumberFormat="1" applyFont="1" applyFill="1" applyBorder="1" applyAlignment="1">
      <alignment horizontal="center" vertical="center" wrapText="1"/>
    </xf>
    <xf numFmtId="0" fontId="19" fillId="3" borderId="0" xfId="0" applyFont="1" applyFill="1"/>
    <xf numFmtId="0" fontId="6" fillId="0" borderId="0" xfId="0" applyFont="1" applyAlignment="1">
      <alignment horizontal="center"/>
    </xf>
    <xf numFmtId="9" fontId="20" fillId="3" borderId="2" xfId="3" applyNumberFormat="1" applyFont="1" applyFill="1" applyBorder="1" applyAlignment="1">
      <alignment horizontal="center" vertical="center" wrapText="1"/>
    </xf>
    <xf numFmtId="9" fontId="21" fillId="3" borderId="2" xfId="0" applyNumberFormat="1" applyFont="1" applyFill="1" applyBorder="1" applyAlignment="1">
      <alignment horizontal="center" vertical="center"/>
    </xf>
    <xf numFmtId="9" fontId="17" fillId="0" borderId="2" xfId="3" applyNumberFormat="1" applyFont="1" applyBorder="1" applyAlignment="1">
      <alignment horizontal="center" vertical="center" wrapText="1"/>
    </xf>
    <xf numFmtId="9" fontId="20" fillId="0" borderId="2" xfId="3" applyNumberFormat="1" applyFont="1" applyBorder="1" applyAlignment="1">
      <alignment horizontal="center" vertical="center" wrapText="1"/>
    </xf>
    <xf numFmtId="168" fontId="21" fillId="3" borderId="2" xfId="3" applyNumberFormat="1" applyFont="1" applyFill="1" applyBorder="1" applyAlignment="1">
      <alignment horizontal="center" vertical="center" wrapText="1"/>
    </xf>
    <xf numFmtId="168" fontId="19" fillId="3" borderId="2" xfId="3" applyNumberFormat="1" applyFont="1" applyFill="1" applyBorder="1" applyAlignment="1">
      <alignment horizontal="center" vertical="center" wrapText="1"/>
    </xf>
    <xf numFmtId="0" fontId="74" fillId="0" borderId="2" xfId="174" applyFont="1" applyBorder="1" applyAlignment="1">
      <alignment horizontal="center" vertical="center" wrapText="1"/>
    </xf>
    <xf numFmtId="0" fontId="110" fillId="0" borderId="2" xfId="174" applyFont="1" applyBorder="1" applyAlignment="1">
      <alignment horizontal="center" vertical="center" wrapText="1"/>
    </xf>
    <xf numFmtId="0" fontId="74" fillId="0" borderId="2" xfId="36" applyFont="1" applyBorder="1" applyAlignment="1">
      <alignment horizontal="center" vertical="center" wrapText="1"/>
    </xf>
    <xf numFmtId="2" fontId="110" fillId="0" borderId="2" xfId="36" applyNumberFormat="1" applyFont="1" applyBorder="1" applyAlignment="1">
      <alignment horizontal="center" vertical="center" wrapText="1"/>
    </xf>
    <xf numFmtId="1" fontId="74" fillId="0" borderId="2" xfId="36" applyNumberFormat="1" applyFont="1" applyBorder="1" applyAlignment="1">
      <alignment horizontal="center" vertical="center" wrapText="1"/>
    </xf>
    <xf numFmtId="0" fontId="21" fillId="0" borderId="2" xfId="0" applyFont="1" applyBorder="1" applyAlignment="1">
      <alignment horizontal="center" vertical="center"/>
    </xf>
    <xf numFmtId="10" fontId="21" fillId="3" borderId="2" xfId="3" applyNumberFormat="1" applyFont="1" applyFill="1" applyBorder="1" applyAlignment="1">
      <alignment horizontal="center" vertical="center" wrapText="1"/>
    </xf>
    <xf numFmtId="10" fontId="19" fillId="3" borderId="2" xfId="3" applyNumberFormat="1" applyFont="1" applyFill="1" applyBorder="1" applyAlignment="1">
      <alignment horizontal="center" vertical="center" wrapText="1"/>
    </xf>
    <xf numFmtId="0" fontId="19" fillId="0" borderId="2" xfId="174" applyFont="1" applyBorder="1" applyAlignment="1">
      <alignment horizontal="center" vertical="center" wrapText="1"/>
    </xf>
    <xf numFmtId="2" fontId="74" fillId="0" borderId="2" xfId="36" applyNumberFormat="1" applyFont="1" applyBorder="1" applyAlignment="1">
      <alignment horizontal="center" vertical="center" wrapText="1"/>
    </xf>
    <xf numFmtId="177" fontId="17" fillId="3" borderId="2" xfId="3" applyNumberFormat="1" applyFont="1" applyFill="1" applyBorder="1" applyAlignment="1">
      <alignment horizontal="center" vertical="center" wrapText="1"/>
    </xf>
    <xf numFmtId="165" fontId="17" fillId="0" borderId="2" xfId="3" applyNumberFormat="1" applyFont="1" applyBorder="1" applyAlignment="1">
      <alignment horizontal="center" vertical="center" wrapText="1"/>
    </xf>
    <xf numFmtId="177" fontId="17" fillId="0" borderId="2" xfId="3" applyNumberFormat="1" applyFont="1" applyBorder="1" applyAlignment="1">
      <alignment horizontal="center" vertical="center" wrapText="1"/>
    </xf>
    <xf numFmtId="0" fontId="17" fillId="0" borderId="2" xfId="3" applyFont="1" applyBorder="1" applyAlignment="1">
      <alignment horizontal="right" vertical="center" wrapText="1"/>
    </xf>
    <xf numFmtId="177" fontId="19" fillId="3" borderId="2" xfId="0" applyNumberFormat="1" applyFont="1" applyFill="1" applyBorder="1" applyAlignment="1">
      <alignment horizontal="center" vertical="center"/>
    </xf>
    <xf numFmtId="177" fontId="20" fillId="3" borderId="2" xfId="3" applyNumberFormat="1" applyFont="1" applyFill="1" applyBorder="1" applyAlignment="1">
      <alignment horizontal="right" vertical="center" wrapText="1"/>
    </xf>
    <xf numFmtId="165" fontId="20" fillId="0" borderId="2" xfId="3" applyNumberFormat="1" applyFont="1" applyBorder="1" applyAlignment="1">
      <alignment horizontal="right" vertical="center" wrapText="1"/>
    </xf>
    <xf numFmtId="0" fontId="20" fillId="0" borderId="2" xfId="3" applyFont="1" applyBorder="1" applyAlignment="1">
      <alignment horizontal="right" vertical="center" wrapText="1"/>
    </xf>
    <xf numFmtId="0" fontId="21" fillId="3" borderId="2" xfId="0" applyFont="1" applyFill="1" applyBorder="1" applyAlignment="1">
      <alignment horizontal="right" vertical="center"/>
    </xf>
    <xf numFmtId="177" fontId="21" fillId="3" borderId="2" xfId="0" applyNumberFormat="1" applyFont="1" applyFill="1" applyBorder="1" applyAlignment="1">
      <alignment horizontal="right" vertical="center"/>
    </xf>
    <xf numFmtId="166" fontId="21" fillId="3" borderId="2" xfId="0" applyNumberFormat="1" applyFont="1" applyFill="1" applyBorder="1" applyAlignment="1">
      <alignment horizontal="right" vertical="center"/>
    </xf>
    <xf numFmtId="2" fontId="19" fillId="3" borderId="2" xfId="12" applyNumberFormat="1" applyFont="1" applyFill="1" applyBorder="1" applyAlignment="1">
      <alignment horizontal="center" vertical="center" wrapText="1"/>
    </xf>
    <xf numFmtId="2" fontId="19" fillId="0" borderId="0" xfId="0" applyNumberFormat="1" applyFont="1"/>
    <xf numFmtId="0" fontId="152" fillId="4" borderId="6" xfId="3" applyFont="1" applyFill="1" applyBorder="1" applyAlignment="1">
      <alignment horizontal="center" vertical="center" wrapText="1"/>
    </xf>
    <xf numFmtId="0" fontId="19" fillId="0" borderId="0" xfId="36" applyFont="1" applyAlignment="1">
      <alignment wrapText="1"/>
    </xf>
    <xf numFmtId="0" fontId="74" fillId="0" borderId="0" xfId="36" applyFont="1" applyAlignment="1">
      <alignment horizontal="center" vertical="center" wrapText="1"/>
    </xf>
    <xf numFmtId="2" fontId="110" fillId="0" borderId="0" xfId="36" applyNumberFormat="1" applyFont="1" applyAlignment="1">
      <alignment vertical="center" wrapText="1"/>
    </xf>
    <xf numFmtId="167" fontId="19" fillId="3" borderId="0" xfId="3" applyNumberFormat="1" applyFont="1" applyFill="1" applyAlignment="1">
      <alignment horizontal="center" vertical="center" wrapText="1"/>
    </xf>
    <xf numFmtId="9" fontId="19" fillId="3" borderId="0" xfId="3" applyNumberFormat="1" applyFont="1" applyFill="1" applyAlignment="1">
      <alignment horizontal="center" vertical="center" wrapText="1"/>
    </xf>
    <xf numFmtId="9" fontId="19" fillId="3" borderId="0" xfId="12" applyFont="1" applyFill="1" applyBorder="1" applyAlignment="1">
      <alignment horizontal="center" vertical="center" wrapText="1"/>
    </xf>
    <xf numFmtId="9" fontId="21" fillId="3" borderId="0" xfId="3" applyNumberFormat="1" applyFont="1" applyFill="1" applyAlignment="1">
      <alignment horizontal="center" vertical="center" wrapText="1"/>
    </xf>
    <xf numFmtId="2" fontId="21" fillId="3" borderId="0" xfId="3" applyNumberFormat="1" applyFont="1" applyFill="1" applyAlignment="1">
      <alignment horizontal="center" vertical="center" wrapText="1"/>
    </xf>
    <xf numFmtId="2" fontId="19" fillId="3" borderId="0" xfId="3" applyNumberFormat="1" applyFont="1" applyFill="1" applyAlignment="1">
      <alignment horizontal="center" vertical="center" wrapText="1"/>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19" fillId="0" borderId="8" xfId="36" applyFont="1" applyBorder="1" applyAlignment="1">
      <alignment horizontal="left" vertical="top" wrapText="1"/>
    </xf>
    <xf numFmtId="165" fontId="19" fillId="0" borderId="0" xfId="0" applyNumberFormat="1" applyFont="1" applyAlignment="1">
      <alignment horizontal="left" vertical="center"/>
    </xf>
    <xf numFmtId="2" fontId="19" fillId="0" borderId="0" xfId="0" applyNumberFormat="1" applyFont="1" applyAlignment="1">
      <alignment horizontal="right" vertical="center"/>
    </xf>
    <xf numFmtId="0" fontId="21" fillId="0" borderId="0" xfId="0" applyFont="1" applyAlignment="1">
      <alignment horizontal="right" vertical="center"/>
    </xf>
    <xf numFmtId="2" fontId="21" fillId="0" borderId="0" xfId="0" applyNumberFormat="1" applyFont="1" applyAlignment="1">
      <alignment horizontal="right" vertical="center"/>
    </xf>
    <xf numFmtId="166" fontId="21" fillId="0" borderId="0" xfId="0" applyNumberFormat="1" applyFont="1" applyAlignment="1">
      <alignment horizontal="right" vertical="center"/>
    </xf>
    <xf numFmtId="169" fontId="19" fillId="0" borderId="0" xfId="0" applyNumberFormat="1" applyFont="1" applyAlignment="1">
      <alignment horizontal="center" vertical="center"/>
    </xf>
    <xf numFmtId="165" fontId="19" fillId="0" borderId="0" xfId="0" applyNumberFormat="1" applyFont="1" applyAlignment="1">
      <alignment horizontal="center" vertical="center"/>
    </xf>
    <xf numFmtId="2" fontId="17" fillId="0" borderId="2" xfId="3" applyNumberFormat="1" applyFont="1" applyBorder="1" applyAlignment="1">
      <alignment horizontal="center" vertical="center" wrapText="1"/>
    </xf>
    <xf numFmtId="177" fontId="20" fillId="3" borderId="2" xfId="11" applyNumberFormat="1" applyFont="1" applyFill="1" applyBorder="1" applyAlignment="1">
      <alignment vertical="center" wrapText="1"/>
    </xf>
    <xf numFmtId="165" fontId="20" fillId="3" borderId="2" xfId="11" applyFont="1" applyFill="1" applyBorder="1" applyAlignment="1">
      <alignment vertical="center" wrapText="1"/>
    </xf>
    <xf numFmtId="0" fontId="20" fillId="3" borderId="2" xfId="11" applyNumberFormat="1" applyFont="1" applyFill="1" applyBorder="1" applyAlignment="1">
      <alignment vertical="center" wrapText="1"/>
    </xf>
    <xf numFmtId="177" fontId="20" fillId="0" borderId="2" xfId="11" applyNumberFormat="1" applyFont="1" applyFill="1" applyBorder="1" applyAlignment="1">
      <alignment vertical="center" wrapText="1"/>
    </xf>
    <xf numFmtId="2" fontId="19" fillId="3" borderId="2" xfId="3" applyNumberFormat="1" applyFont="1" applyFill="1" applyBorder="1" applyAlignment="1">
      <alignment horizontal="left" vertical="center" wrapText="1"/>
    </xf>
    <xf numFmtId="0" fontId="20" fillId="0" borderId="2" xfId="3" applyFont="1" applyBorder="1" applyAlignment="1">
      <alignment horizontal="center" vertical="center" wrapText="1"/>
    </xf>
    <xf numFmtId="14" fontId="4" fillId="0" borderId="2" xfId="0" applyNumberFormat="1" applyFont="1" applyBorder="1" applyAlignment="1">
      <alignment vertical="center" wrapText="1"/>
    </xf>
    <xf numFmtId="14" fontId="4" fillId="0" borderId="2" xfId="0" applyNumberFormat="1" applyFont="1" applyBorder="1" applyAlignment="1">
      <alignment vertical="center"/>
    </xf>
    <xf numFmtId="0" fontId="5" fillId="0" borderId="2" xfId="0" applyFont="1" applyBorder="1" applyAlignment="1">
      <alignment vertical="center"/>
    </xf>
    <xf numFmtId="170" fontId="5" fillId="0" borderId="2" xfId="86" applyNumberFormat="1" applyFont="1" applyBorder="1" applyAlignment="1">
      <alignment horizontal="center" vertical="center"/>
    </xf>
    <xf numFmtId="170" fontId="5" fillId="0" borderId="2" xfId="0" applyNumberFormat="1" applyFont="1" applyBorder="1" applyAlignment="1">
      <alignment vertical="center"/>
    </xf>
    <xf numFmtId="174" fontId="5"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4" fillId="0" borderId="0" xfId="0" applyFont="1" applyAlignment="1">
      <alignment horizontal="center" wrapText="1"/>
    </xf>
    <xf numFmtId="0" fontId="4"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16" borderId="2" xfId="0" applyFont="1" applyFill="1" applyBorder="1" applyAlignment="1">
      <alignment horizontal="center" vertical="center" wrapText="1"/>
    </xf>
    <xf numFmtId="0" fontId="67" fillId="0" borderId="5" xfId="0" applyFont="1" applyBorder="1" applyAlignment="1">
      <alignment horizontal="center" vertical="center" textRotation="90" wrapText="1"/>
    </xf>
    <xf numFmtId="0" fontId="6" fillId="0" borderId="0" xfId="0" applyFont="1" applyAlignment="1">
      <alignment horizontal="center" vertical="center" wrapText="1"/>
    </xf>
    <xf numFmtId="0" fontId="63" fillId="0" borderId="0" xfId="0" applyFont="1"/>
    <xf numFmtId="0" fontId="63" fillId="0" borderId="0" xfId="0" applyFont="1" applyAlignment="1">
      <alignment horizontal="center"/>
    </xf>
    <xf numFmtId="0" fontId="6" fillId="0" borderId="0" xfId="0" applyFont="1" applyAlignment="1">
      <alignment horizontal="justify"/>
    </xf>
    <xf numFmtId="0" fontId="4" fillId="0" borderId="2" xfId="0" applyFont="1" applyBorder="1" applyAlignment="1">
      <alignment horizontal="justify" vertical="center"/>
    </xf>
    <xf numFmtId="166" fontId="4" fillId="0" borderId="2" xfId="0" applyNumberFormat="1" applyFont="1" applyBorder="1" applyAlignment="1">
      <alignment horizontal="center" vertical="center"/>
    </xf>
    <xf numFmtId="0" fontId="4" fillId="0" borderId="2" xfId="245" applyNumberFormat="1" applyFont="1" applyBorder="1" applyAlignment="1">
      <alignment horizontal="center" vertical="center"/>
    </xf>
    <xf numFmtId="2" fontId="48" fillId="0" borderId="2" xfId="0" applyNumberFormat="1" applyFont="1" applyBorder="1" applyAlignment="1">
      <alignment horizontal="center" vertical="center"/>
    </xf>
    <xf numFmtId="0" fontId="5" fillId="0" borderId="0" xfId="0" applyFont="1" applyAlignment="1">
      <alignment horizontal="justify"/>
    </xf>
    <xf numFmtId="2" fontId="45" fillId="3" borderId="2" xfId="0" applyNumberFormat="1" applyFont="1" applyFill="1" applyBorder="1"/>
    <xf numFmtId="10" fontId="45" fillId="3" borderId="2" xfId="1" applyNumberFormat="1" applyFont="1" applyFill="1" applyBorder="1" applyAlignment="1">
      <alignment vertical="center"/>
    </xf>
    <xf numFmtId="0" fontId="45" fillId="0" borderId="0" xfId="0" applyFont="1"/>
    <xf numFmtId="2" fontId="45" fillId="3" borderId="2" xfId="0" applyNumberFormat="1" applyFont="1" applyFill="1" applyBorder="1" applyAlignment="1">
      <alignment vertical="center"/>
    </xf>
    <xf numFmtId="0" fontId="45" fillId="0" borderId="0" xfId="0" applyFont="1" applyAlignment="1">
      <alignment vertical="center" wrapText="1"/>
    </xf>
    <xf numFmtId="9" fontId="6" fillId="0" borderId="0" xfId="0" applyNumberFormat="1" applyFont="1" applyAlignment="1">
      <alignment horizontal="center" vertical="top" wrapText="1"/>
    </xf>
    <xf numFmtId="49" fontId="63" fillId="9" borderId="2" xfId="0" applyNumberFormat="1" applyFont="1" applyFill="1" applyBorder="1" applyAlignment="1">
      <alignment horizontal="center"/>
    </xf>
    <xf numFmtId="4" fontId="0" fillId="0" borderId="0" xfId="0" applyNumberFormat="1" applyAlignment="1">
      <alignment horizontal="center"/>
    </xf>
    <xf numFmtId="166" fontId="0" fillId="0" borderId="0" xfId="0" applyNumberFormat="1" applyAlignment="1">
      <alignment horizontal="center"/>
    </xf>
    <xf numFmtId="189" fontId="0" fillId="0" borderId="0" xfId="0" applyNumberFormat="1" applyAlignment="1">
      <alignment horizontal="center"/>
    </xf>
    <xf numFmtId="0" fontId="203" fillId="9" borderId="2" xfId="0" applyFont="1" applyFill="1" applyBorder="1" applyAlignment="1">
      <alignment horizontal="center" vertical="center" wrapText="1"/>
    </xf>
    <xf numFmtId="4" fontId="48" fillId="0" borderId="2" xfId="0" applyNumberFormat="1" applyFont="1" applyBorder="1" applyAlignment="1">
      <alignment horizontal="center" wrapText="1"/>
    </xf>
    <xf numFmtId="0" fontId="5" fillId="0" borderId="0" xfId="0" applyFont="1" applyAlignment="1">
      <alignment horizontal="center" wrapText="1"/>
    </xf>
    <xf numFmtId="0" fontId="4" fillId="0" borderId="0" xfId="0" applyFont="1" applyAlignment="1">
      <alignment wrapText="1"/>
    </xf>
    <xf numFmtId="10" fontId="5" fillId="0" borderId="2" xfId="0" applyNumberFormat="1" applyFont="1" applyBorder="1" applyAlignment="1">
      <alignment horizontal="center" vertical="center" wrapText="1"/>
    </xf>
    <xf numFmtId="0" fontId="4" fillId="0" borderId="2" xfId="0" applyFont="1" applyBorder="1" applyAlignment="1">
      <alignment horizontal="center" wrapText="1"/>
    </xf>
    <xf numFmtId="2" fontId="0" fillId="0" borderId="0" xfId="0" applyNumberFormat="1" applyAlignment="1">
      <alignment horizontal="center"/>
    </xf>
    <xf numFmtId="0" fontId="0" fillId="3" borderId="0" xfId="0" applyFill="1" applyAlignment="1">
      <alignment horizontal="center"/>
    </xf>
    <xf numFmtId="0" fontId="8" fillId="0" borderId="2" xfId="0" applyFont="1" applyBorder="1" applyAlignment="1">
      <alignment horizontal="center" wrapText="1"/>
    </xf>
    <xf numFmtId="9" fontId="0" fillId="0" borderId="2" xfId="0" applyNumberFormat="1" applyBorder="1" applyAlignment="1">
      <alignment horizontal="center"/>
    </xf>
    <xf numFmtId="0" fontId="9" fillId="0" borderId="0" xfId="0" applyFont="1" applyAlignment="1">
      <alignment horizontal="center"/>
    </xf>
    <xf numFmtId="9" fontId="0" fillId="0" borderId="0" xfId="1" applyFont="1"/>
    <xf numFmtId="0" fontId="6" fillId="0" borderId="0" xfId="0" applyFont="1" applyAlignment="1">
      <alignment vertical="center"/>
    </xf>
    <xf numFmtId="0" fontId="6" fillId="0" borderId="0" xfId="0" applyFont="1" applyAlignment="1">
      <alignment horizontal="left" vertical="center"/>
    </xf>
    <xf numFmtId="0" fontId="5" fillId="0" borderId="0" xfId="0" applyFont="1" applyAlignment="1">
      <alignmen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5" fillId="0" borderId="7" xfId="0" applyFont="1" applyBorder="1" applyAlignment="1">
      <alignment horizontal="center" vertical="center" wrapText="1"/>
    </xf>
    <xf numFmtId="0" fontId="6" fillId="0" borderId="2" xfId="0" applyFont="1" applyBorder="1" applyAlignment="1">
      <alignment horizontal="right" vertical="center" wrapText="1"/>
    </xf>
    <xf numFmtId="0" fontId="5" fillId="16" borderId="2" xfId="0" applyFont="1" applyFill="1" applyBorder="1" applyAlignment="1">
      <alignment horizontal="left" vertical="center" wrapText="1"/>
    </xf>
    <xf numFmtId="9" fontId="0" fillId="0" borderId="0" xfId="0" applyNumberFormat="1"/>
    <xf numFmtId="0" fontId="6" fillId="0" borderId="0" xfId="0" applyFont="1" applyAlignment="1">
      <alignment vertical="center" wrapText="1"/>
    </xf>
    <xf numFmtId="166" fontId="0" fillId="0" borderId="0" xfId="0" applyNumberFormat="1"/>
    <xf numFmtId="43" fontId="0" fillId="0" borderId="0" xfId="0" applyNumberFormat="1"/>
    <xf numFmtId="0" fontId="6" fillId="0" borderId="0" xfId="0" applyFont="1" applyAlignment="1">
      <alignment horizontal="left" vertical="center" wrapText="1"/>
    </xf>
    <xf numFmtId="0" fontId="116" fillId="0" borderId="2" xfId="0" applyFont="1" applyBorder="1" applyAlignment="1">
      <alignment horizontal="left" vertical="center" wrapText="1"/>
    </xf>
    <xf numFmtId="0" fontId="6" fillId="0" borderId="2" xfId="0" quotePrefix="1" applyFont="1" applyBorder="1" applyAlignment="1">
      <alignment horizontal="center" vertical="center" wrapText="1"/>
    </xf>
    <xf numFmtId="166" fontId="0" fillId="0" borderId="2" xfId="0" applyNumberFormat="1" applyBorder="1" applyAlignment="1">
      <alignment horizontal="center"/>
    </xf>
    <xf numFmtId="0" fontId="203" fillId="9" borderId="7" xfId="0" applyFont="1" applyFill="1" applyBorder="1" applyAlignment="1">
      <alignment horizontal="center" vertical="center" wrapText="1"/>
    </xf>
    <xf numFmtId="0" fontId="203" fillId="9" borderId="7" xfId="0" applyFont="1" applyFill="1" applyBorder="1" applyAlignment="1">
      <alignment horizontal="center" vertical="center"/>
    </xf>
    <xf numFmtId="166" fontId="203" fillId="9" borderId="2" xfId="0" applyNumberFormat="1" applyFont="1" applyFill="1" applyBorder="1" applyAlignment="1">
      <alignment horizontal="center" vertical="center" wrapText="1"/>
    </xf>
    <xf numFmtId="171" fontId="203" fillId="9" borderId="2" xfId="0" applyNumberFormat="1" applyFont="1" applyFill="1" applyBorder="1" applyAlignment="1">
      <alignment horizontal="center" vertical="center" wrapText="1"/>
    </xf>
    <xf numFmtId="0" fontId="6" fillId="0" borderId="7" xfId="0" applyFont="1" applyBorder="1" applyAlignment="1">
      <alignment horizontal="center" wrapText="1"/>
    </xf>
    <xf numFmtId="0" fontId="6" fillId="0" borderId="10" xfId="0" applyFont="1" applyBorder="1" applyAlignment="1">
      <alignment horizontal="center" wrapText="1"/>
    </xf>
    <xf numFmtId="49" fontId="63" fillId="9" borderId="2" xfId="0" applyNumberFormat="1" applyFont="1" applyFill="1" applyBorder="1" applyAlignment="1">
      <alignment horizontal="center" vertical="center"/>
    </xf>
    <xf numFmtId="166" fontId="63" fillId="9" borderId="7" xfId="0" quotePrefix="1" applyNumberFormat="1" applyFont="1" applyFill="1" applyBorder="1" applyAlignment="1">
      <alignment horizontal="center" vertical="center"/>
    </xf>
    <xf numFmtId="166" fontId="63" fillId="9" borderId="2" xfId="0" quotePrefix="1" applyNumberFormat="1" applyFont="1" applyFill="1" applyBorder="1" applyAlignment="1">
      <alignment horizontal="center" vertical="center"/>
    </xf>
    <xf numFmtId="171" fontId="63" fillId="9" borderId="2" xfId="0" applyNumberFormat="1" applyFont="1" applyFill="1" applyBorder="1" applyAlignment="1">
      <alignment horizontal="center" vertical="center"/>
    </xf>
    <xf numFmtId="0" fontId="49" fillId="0" borderId="2" xfId="0" applyFont="1" applyBorder="1" applyAlignment="1">
      <alignment horizontal="center" vertical="center"/>
    </xf>
    <xf numFmtId="0" fontId="49" fillId="0" borderId="8" xfId="0" applyFont="1" applyBorder="1" applyAlignment="1">
      <alignment horizontal="center" wrapText="1"/>
    </xf>
    <xf numFmtId="2" fontId="63" fillId="0" borderId="2" xfId="0" applyNumberFormat="1" applyFont="1" applyBorder="1" applyAlignment="1">
      <alignment horizontal="center" vertical="center" wrapText="1"/>
    </xf>
    <xf numFmtId="166" fontId="5" fillId="0" borderId="2" xfId="0" applyNumberFormat="1" applyFont="1" applyBorder="1" applyAlignment="1">
      <alignment horizontal="center" vertical="center" wrapText="1"/>
    </xf>
    <xf numFmtId="43" fontId="5" fillId="0" borderId="2" xfId="116" applyFont="1" applyBorder="1" applyAlignment="1">
      <alignment horizontal="center" vertical="center" wrapText="1"/>
    </xf>
    <xf numFmtId="1" fontId="5" fillId="0" borderId="2"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0" fontId="5" fillId="16" borderId="2" xfId="0" applyFont="1" applyFill="1" applyBorder="1" applyAlignment="1">
      <alignment horizontal="center" vertical="top" wrapText="1"/>
    </xf>
    <xf numFmtId="0" fontId="6" fillId="0" borderId="0" xfId="0" applyFont="1" applyAlignment="1">
      <alignment horizontal="center" vertical="top" wrapText="1"/>
    </xf>
    <xf numFmtId="2" fontId="6" fillId="0" borderId="0" xfId="0" applyNumberFormat="1" applyFont="1" applyAlignment="1">
      <alignment horizontal="center" vertical="top" wrapText="1"/>
    </xf>
    <xf numFmtId="2" fontId="5" fillId="0" borderId="2" xfId="0" quotePrefix="1" applyNumberFormat="1"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2" xfId="0" applyFont="1" applyBorder="1" applyAlignment="1">
      <alignment horizontal="center" vertical="top" wrapText="1"/>
    </xf>
    <xf numFmtId="2" fontId="6" fillId="0" borderId="2" xfId="0" applyNumberFormat="1" applyFont="1" applyBorder="1" applyAlignment="1">
      <alignment horizontal="center" vertical="top" wrapText="1"/>
    </xf>
    <xf numFmtId="10" fontId="5" fillId="0" borderId="2" xfId="1" applyNumberFormat="1" applyFont="1" applyBorder="1" applyAlignment="1">
      <alignment horizontal="center" vertical="center" wrapText="1"/>
    </xf>
    <xf numFmtId="0" fontId="5" fillId="0" borderId="2" xfId="0" applyFont="1" applyBorder="1" applyAlignment="1">
      <alignment horizontal="justify" vertical="center" wrapText="1"/>
    </xf>
    <xf numFmtId="2" fontId="4" fillId="0" borderId="0" xfId="0" applyNumberFormat="1" applyFont="1" applyAlignment="1">
      <alignment horizontal="center" wrapText="1"/>
    </xf>
    <xf numFmtId="192" fontId="4" fillId="0" borderId="0" xfId="0" applyNumberFormat="1" applyFont="1" applyAlignment="1">
      <alignment horizontal="center" wrapText="1"/>
    </xf>
    <xf numFmtId="2" fontId="4" fillId="0" borderId="0" xfId="0" applyNumberFormat="1" applyFont="1" applyAlignment="1">
      <alignment horizontal="center"/>
    </xf>
    <xf numFmtId="0" fontId="153" fillId="0" borderId="6" xfId="0" applyFont="1" applyBorder="1" applyAlignment="1">
      <alignment horizontal="center" vertical="center"/>
    </xf>
    <xf numFmtId="0" fontId="153" fillId="0" borderId="2" xfId="0" applyFont="1" applyBorder="1" applyAlignment="1">
      <alignment horizontal="center" vertical="center"/>
    </xf>
    <xf numFmtId="10" fontId="154" fillId="0" borderId="2" xfId="0" applyNumberFormat="1" applyFont="1" applyBorder="1" applyAlignment="1">
      <alignment horizontal="center" vertical="center" wrapText="1"/>
    </xf>
    <xf numFmtId="2" fontId="153" fillId="0" borderId="2" xfId="0" applyNumberFormat="1" applyFont="1" applyBorder="1" applyAlignment="1">
      <alignment horizontal="center" vertical="center" wrapText="1"/>
    </xf>
    <xf numFmtId="0" fontId="204" fillId="0" borderId="2" xfId="0" applyFont="1" applyBorder="1" applyAlignment="1">
      <alignment horizontal="center" vertical="center" wrapText="1"/>
    </xf>
    <xf numFmtId="0" fontId="153" fillId="0" borderId="0" xfId="0" applyFont="1" applyAlignment="1">
      <alignment horizontal="center" vertical="center"/>
    </xf>
    <xf numFmtId="0" fontId="5" fillId="0" borderId="0" xfId="0" applyFont="1" applyAlignment="1">
      <alignment horizontal="justify" vertical="center" wrapText="1"/>
    </xf>
    <xf numFmtId="10" fontId="154" fillId="0" borderId="0" xfId="0" applyNumberFormat="1" applyFont="1" applyAlignment="1">
      <alignment horizontal="center" vertical="center" wrapText="1"/>
    </xf>
    <xf numFmtId="2" fontId="153" fillId="0" borderId="0" xfId="0" applyNumberFormat="1" applyFont="1" applyAlignment="1">
      <alignment horizontal="center" vertical="center" wrapText="1"/>
    </xf>
    <xf numFmtId="0" fontId="5" fillId="0" borderId="6" xfId="0" applyFont="1" applyBorder="1" applyAlignment="1">
      <alignment horizontal="justify" vertical="center" wrapText="1"/>
    </xf>
    <xf numFmtId="10" fontId="5" fillId="0" borderId="6"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10" fontId="4" fillId="0" borderId="2" xfId="1" applyNumberFormat="1" applyFont="1" applyBorder="1" applyAlignment="1">
      <alignment horizontal="right" vertical="center" wrapText="1"/>
    </xf>
    <xf numFmtId="10" fontId="5" fillId="0" borderId="2" xfId="0" applyNumberFormat="1" applyFont="1" applyBorder="1" applyAlignment="1">
      <alignment horizontal="right" vertical="center" wrapText="1"/>
    </xf>
    <xf numFmtId="0" fontId="53" fillId="0" borderId="3" xfId="0" applyFont="1" applyBorder="1" applyAlignment="1">
      <alignment horizontal="center"/>
    </xf>
    <xf numFmtId="0" fontId="8" fillId="0" borderId="2" xfId="0" applyFont="1" applyBorder="1" applyAlignment="1">
      <alignment horizontal="center" vertical="center" wrapText="1"/>
    </xf>
    <xf numFmtId="0" fontId="63" fillId="0" borderId="2" xfId="5" applyFont="1" applyBorder="1" applyAlignment="1">
      <alignment horizontal="justify" vertical="center" wrapText="1"/>
    </xf>
    <xf numFmtId="166" fontId="63" fillId="0" borderId="2" xfId="123" applyNumberFormat="1" applyFont="1" applyBorder="1" applyAlignment="1">
      <alignment horizontal="center" vertical="center" wrapText="1"/>
    </xf>
    <xf numFmtId="197" fontId="63" fillId="0" borderId="2" xfId="123" applyNumberFormat="1" applyFont="1" applyBorder="1" applyAlignment="1">
      <alignment horizontal="center" vertical="center" wrapText="1"/>
    </xf>
    <xf numFmtId="0" fontId="5" fillId="0" borderId="2" xfId="0" applyFont="1" applyBorder="1" applyAlignment="1">
      <alignment horizontal="center" wrapText="1"/>
    </xf>
    <xf numFmtId="166" fontId="63" fillId="0" borderId="2" xfId="0" applyNumberFormat="1" applyFont="1" applyBorder="1" applyAlignment="1">
      <alignment horizontal="center" vertical="center" wrapText="1"/>
    </xf>
    <xf numFmtId="0" fontId="63" fillId="0" borderId="4" xfId="5" applyFont="1" applyBorder="1" applyAlignment="1">
      <alignment horizontal="center" vertical="center" wrapText="1"/>
    </xf>
    <xf numFmtId="166" fontId="63" fillId="0" borderId="2" xfId="5" applyNumberFormat="1" applyFont="1" applyBorder="1" applyAlignment="1">
      <alignment horizontal="center" vertical="center" wrapText="1"/>
    </xf>
    <xf numFmtId="197" fontId="63" fillId="0" borderId="2" xfId="5" applyNumberFormat="1" applyFont="1" applyBorder="1" applyAlignment="1">
      <alignment horizontal="center" vertical="center" wrapText="1"/>
    </xf>
    <xf numFmtId="0" fontId="63" fillId="0" borderId="2" xfId="0" applyFont="1" applyBorder="1" applyAlignment="1">
      <alignment horizontal="justify" vertical="center" wrapText="1"/>
    </xf>
    <xf numFmtId="0" fontId="63" fillId="0" borderId="2" xfId="0" applyFont="1" applyBorder="1" applyAlignment="1">
      <alignment vertical="center" wrapText="1"/>
    </xf>
    <xf numFmtId="197" fontId="5" fillId="0" borderId="0" xfId="0" applyNumberFormat="1" applyFont="1" applyAlignment="1">
      <alignment horizontal="center" wrapText="1"/>
    </xf>
    <xf numFmtId="0" fontId="63" fillId="0" borderId="2" xfId="5" applyFont="1" applyBorder="1" applyAlignment="1">
      <alignment horizontal="center" vertical="center" wrapText="1"/>
    </xf>
    <xf numFmtId="2" fontId="5" fillId="0" borderId="4" xfId="0" applyNumberFormat="1" applyFont="1" applyBorder="1" applyAlignment="1">
      <alignment horizontal="center" vertical="center" wrapText="1"/>
    </xf>
    <xf numFmtId="0" fontId="4" fillId="0" borderId="2" xfId="0" applyFont="1" applyBorder="1" applyAlignment="1">
      <alignment horizontal="center" vertical="center"/>
    </xf>
    <xf numFmtId="0" fontId="19" fillId="22" borderId="2" xfId="405" applyFont="1" applyFill="1" applyBorder="1" applyAlignment="1">
      <alignment horizontal="center" vertical="center" wrapText="1"/>
    </xf>
    <xf numFmtId="0" fontId="4" fillId="22" borderId="2" xfId="55" applyFont="1" applyFill="1" applyBorder="1" applyAlignment="1">
      <alignment horizontal="center" vertical="center"/>
    </xf>
    <xf numFmtId="4" fontId="0" fillId="0" borderId="0" xfId="0" applyNumberFormat="1"/>
    <xf numFmtId="0" fontId="49" fillId="0" borderId="2" xfId="416" applyFont="1" applyBorder="1" applyAlignment="1">
      <alignment horizontal="center" vertical="center" wrapText="1"/>
    </xf>
    <xf numFmtId="0" fontId="88" fillId="0" borderId="2" xfId="416" applyFont="1" applyBorder="1" applyAlignment="1">
      <alignment horizontal="center" vertical="center" wrapText="1"/>
    </xf>
    <xf numFmtId="0" fontId="0" fillId="0" borderId="2" xfId="0" applyBorder="1" applyAlignment="1">
      <alignment horizontal="center" vertical="center" wrapText="1"/>
    </xf>
    <xf numFmtId="0" fontId="117" fillId="0" borderId="0" xfId="0" applyFont="1"/>
    <xf numFmtId="0" fontId="117" fillId="6" borderId="2" xfId="0" applyFont="1" applyFill="1" applyBorder="1" applyAlignment="1">
      <alignment horizontal="center" wrapText="1"/>
    </xf>
    <xf numFmtId="0" fontId="14" fillId="6" borderId="2" xfId="0" applyFont="1" applyFill="1" applyBorder="1" applyAlignment="1">
      <alignment horizontal="center" wrapText="1"/>
    </xf>
    <xf numFmtId="2" fontId="0" fillId="0" borderId="2" xfId="0" applyNumberFormat="1" applyBorder="1" applyAlignment="1">
      <alignment horizontal="center" vertical="center" wrapText="1"/>
    </xf>
    <xf numFmtId="2" fontId="0" fillId="0" borderId="2" xfId="1" applyNumberFormat="1" applyFont="1" applyBorder="1" applyAlignment="1">
      <alignment horizontal="center" vertical="center" wrapText="1"/>
    </xf>
    <xf numFmtId="9" fontId="0" fillId="0" borderId="2" xfId="1" applyFont="1" applyBorder="1" applyAlignment="1">
      <alignment horizontal="center" vertical="center" wrapText="1"/>
    </xf>
    <xf numFmtId="0" fontId="0" fillId="0" borderId="2" xfId="1" applyNumberFormat="1" applyFont="1" applyBorder="1" applyAlignment="1">
      <alignment horizontal="center" vertical="center" wrapText="1"/>
    </xf>
    <xf numFmtId="1" fontId="0" fillId="0" borderId="2" xfId="0" applyNumberFormat="1" applyBorder="1" applyAlignment="1">
      <alignment horizontal="center" vertical="center" wrapText="1"/>
    </xf>
    <xf numFmtId="166" fontId="0" fillId="0" borderId="2" xfId="0" applyNumberFormat="1" applyBorder="1" applyAlignment="1">
      <alignment horizontal="center" vertical="center" wrapText="1"/>
    </xf>
    <xf numFmtId="2" fontId="0" fillId="0" borderId="4" xfId="1" applyNumberFormat="1" applyFont="1" applyBorder="1" applyAlignment="1">
      <alignment horizontal="center" vertical="center" wrapText="1"/>
    </xf>
    <xf numFmtId="0" fontId="0" fillId="0" borderId="4" xfId="1" applyNumberFormat="1" applyFont="1" applyBorder="1" applyAlignment="1">
      <alignment horizontal="center" vertical="center" wrapText="1"/>
    </xf>
    <xf numFmtId="2" fontId="10" fillId="0" borderId="6" xfId="0" applyNumberFormat="1" applyFont="1" applyBorder="1" applyAlignment="1">
      <alignment horizontal="center" vertical="center" textRotation="90" wrapText="1"/>
    </xf>
    <xf numFmtId="2" fontId="97" fillId="0" borderId="2" xfId="0" applyNumberFormat="1" applyFont="1" applyBorder="1" applyAlignment="1">
      <alignment horizontal="center" vertical="center" wrapText="1"/>
    </xf>
    <xf numFmtId="2" fontId="3" fillId="0" borderId="2" xfId="0" applyNumberFormat="1" applyFont="1" applyBorder="1" applyAlignment="1">
      <alignment horizontal="center" vertical="center" wrapText="1"/>
    </xf>
    <xf numFmtId="0" fontId="3" fillId="0" borderId="2" xfId="0" applyFont="1" applyBorder="1" applyAlignment="1">
      <alignment horizontal="right" wrapText="1"/>
    </xf>
    <xf numFmtId="9" fontId="3" fillId="0" borderId="2" xfId="0" applyNumberFormat="1" applyFont="1" applyBorder="1" applyAlignment="1">
      <alignment horizontal="center" vertical="center" wrapText="1"/>
    </xf>
    <xf numFmtId="2" fontId="0" fillId="0" borderId="0" xfId="0" applyNumberFormat="1" applyAlignment="1">
      <alignment wrapText="1"/>
    </xf>
    <xf numFmtId="0" fontId="11" fillId="0" borderId="2" xfId="0" applyFont="1" applyBorder="1" applyAlignment="1">
      <alignment wrapText="1"/>
    </xf>
    <xf numFmtId="2" fontId="11" fillId="0" borderId="2" xfId="1" applyNumberFormat="1" applyFont="1" applyBorder="1" applyAlignment="1">
      <alignment horizontal="center" vertical="center" wrapText="1"/>
    </xf>
    <xf numFmtId="9" fontId="11" fillId="0" borderId="2" xfId="1" applyFont="1" applyBorder="1" applyAlignment="1">
      <alignment horizontal="center" vertical="center" wrapText="1"/>
    </xf>
    <xf numFmtId="0" fontId="11" fillId="0" borderId="2" xfId="1" applyNumberFormat="1" applyFont="1" applyBorder="1" applyAlignment="1">
      <alignment horizontal="center" vertical="center" wrapText="1"/>
    </xf>
    <xf numFmtId="166" fontId="11" fillId="0" borderId="2" xfId="0" applyNumberFormat="1" applyFont="1" applyBorder="1" applyAlignment="1">
      <alignment horizontal="center" vertical="center" wrapText="1"/>
    </xf>
    <xf numFmtId="2" fontId="11" fillId="0" borderId="2" xfId="1" applyNumberFormat="1" applyFont="1" applyFill="1" applyBorder="1" applyAlignment="1">
      <alignment horizontal="center" vertical="center" wrapText="1"/>
    </xf>
    <xf numFmtId="1" fontId="11" fillId="0" borderId="2" xfId="0" applyNumberFormat="1" applyFont="1" applyBorder="1" applyAlignment="1">
      <alignment horizontal="center" vertical="center" wrapText="1"/>
    </xf>
    <xf numFmtId="2" fontId="11" fillId="0" borderId="4" xfId="1" applyNumberFormat="1" applyFont="1" applyBorder="1" applyAlignment="1">
      <alignment horizontal="center" vertical="center" wrapText="1"/>
    </xf>
    <xf numFmtId="0" fontId="11" fillId="0" borderId="4" xfId="1" applyNumberFormat="1" applyFont="1" applyBorder="1" applyAlignment="1">
      <alignment horizontal="center" vertical="center" wrapText="1"/>
    </xf>
    <xf numFmtId="166" fontId="11" fillId="0" borderId="4" xfId="1" applyNumberFormat="1" applyFont="1" applyBorder="1" applyAlignment="1">
      <alignment horizontal="center" vertical="center" wrapText="1"/>
    </xf>
    <xf numFmtId="0" fontId="13" fillId="0" borderId="6" xfId="0"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3" fillId="0" borderId="2" xfId="0" applyFont="1" applyBorder="1" applyAlignment="1">
      <alignment wrapText="1"/>
    </xf>
    <xf numFmtId="2" fontId="13" fillId="0" borderId="2" xfId="0" applyNumberFormat="1" applyFont="1" applyBorder="1" applyAlignment="1">
      <alignment horizontal="center" vertical="center" wrapText="1"/>
    </xf>
    <xf numFmtId="0" fontId="13" fillId="0" borderId="2" xfId="0" applyFont="1" applyBorder="1" applyAlignment="1">
      <alignment horizontal="right" wrapText="1"/>
    </xf>
    <xf numFmtId="0" fontId="13" fillId="0" borderId="2" xfId="0" applyFont="1" applyBorder="1" applyAlignment="1">
      <alignment horizontal="center" vertical="center" wrapText="1"/>
    </xf>
    <xf numFmtId="9" fontId="1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6" fillId="0" borderId="2" xfId="0" applyFont="1" applyBorder="1" applyAlignment="1">
      <alignment horizontal="center" vertical="center"/>
    </xf>
    <xf numFmtId="2"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70" fontId="5" fillId="11" borderId="2" xfId="0" applyNumberFormat="1" applyFont="1" applyFill="1" applyBorder="1" applyAlignment="1">
      <alignment horizontal="center" vertical="center"/>
    </xf>
    <xf numFmtId="193" fontId="5" fillId="11" borderId="2" xfId="0" applyNumberFormat="1" applyFont="1" applyFill="1" applyBorder="1" applyAlignment="1">
      <alignment horizontal="center" vertical="center"/>
    </xf>
    <xf numFmtId="0" fontId="4" fillId="11" borderId="2" xfId="0" applyFont="1" applyFill="1" applyBorder="1" applyAlignment="1">
      <alignment horizontal="center" vertical="center" wrapText="1"/>
    </xf>
    <xf numFmtId="0" fontId="4" fillId="11" borderId="2" xfId="0" applyFont="1" applyFill="1" applyBorder="1" applyAlignment="1">
      <alignment horizontal="center" vertical="center"/>
    </xf>
    <xf numFmtId="9" fontId="5" fillId="11" borderId="2" xfId="0" applyNumberFormat="1" applyFont="1" applyFill="1" applyBorder="1" applyAlignment="1">
      <alignment horizontal="center" vertical="center"/>
    </xf>
    <xf numFmtId="0" fontId="5" fillId="11" borderId="2" xfId="0" applyFont="1" applyFill="1" applyBorder="1" applyAlignment="1">
      <alignment horizontal="center" vertical="center" wrapText="1"/>
    </xf>
    <xf numFmtId="2" fontId="5" fillId="11" borderId="2" xfId="0" applyNumberFormat="1" applyFont="1" applyFill="1" applyBorder="1" applyAlignment="1">
      <alignment horizontal="center" vertical="center" wrapText="1"/>
    </xf>
    <xf numFmtId="2" fontId="5" fillId="22" borderId="2" xfId="0" applyNumberFormat="1" applyFont="1" applyFill="1" applyBorder="1" applyAlignment="1">
      <alignment horizontal="center" vertical="center" wrapText="1"/>
    </xf>
    <xf numFmtId="2" fontId="207" fillId="0" borderId="2" xfId="0" applyNumberFormat="1" applyFont="1" applyBorder="1" applyAlignment="1">
      <alignment horizontal="center" vertical="center" wrapText="1"/>
    </xf>
    <xf numFmtId="170" fontId="21" fillId="0" borderId="2" xfId="0" applyNumberFormat="1" applyFont="1" applyBorder="1" applyAlignment="1">
      <alignment horizontal="center" vertical="center" wrapText="1"/>
    </xf>
    <xf numFmtId="0" fontId="0" fillId="0" borderId="0" xfId="0" applyAlignment="1">
      <alignment horizontal="center"/>
    </xf>
    <xf numFmtId="2" fontId="0" fillId="3" borderId="2" xfId="0" applyNumberFormat="1" applyFill="1" applyBorder="1" applyAlignment="1">
      <alignment horizontal="right" vertical="center"/>
    </xf>
    <xf numFmtId="2" fontId="5" fillId="11" borderId="2" xfId="0" applyNumberFormat="1" applyFont="1" applyFill="1" applyBorder="1" applyAlignment="1">
      <alignment horizontal="center" vertical="center"/>
    </xf>
    <xf numFmtId="10" fontId="0" fillId="0" borderId="0" xfId="0" applyNumberFormat="1"/>
    <xf numFmtId="0" fontId="19" fillId="0" borderId="6" xfId="0" applyFont="1" applyFill="1" applyBorder="1" applyAlignment="1">
      <alignment horizontal="center" vertical="center"/>
    </xf>
    <xf numFmtId="0" fontId="4" fillId="0" borderId="2" xfId="55" applyFont="1" applyBorder="1" applyAlignment="1">
      <alignment horizontal="center" vertical="center" wrapText="1"/>
    </xf>
    <xf numFmtId="0" fontId="74" fillId="0" borderId="0" xfId="431" applyFont="1" applyFill="1">
      <alignment vertical="center"/>
    </xf>
    <xf numFmtId="0" fontId="83" fillId="0" borderId="0" xfId="431" applyFont="1" applyFill="1" applyAlignment="1"/>
    <xf numFmtId="0" fontId="83" fillId="0" borderId="0" xfId="431" applyFont="1" applyFill="1" applyAlignment="1">
      <alignment vertical="center"/>
    </xf>
    <xf numFmtId="0" fontId="147" fillId="0" borderId="0" xfId="431" applyFont="1" applyFill="1" applyAlignment="1"/>
    <xf numFmtId="0" fontId="147" fillId="0" borderId="0" xfId="431" applyFont="1" applyFill="1" applyAlignment="1">
      <alignment wrapText="1"/>
    </xf>
    <xf numFmtId="0" fontId="84" fillId="0" borderId="2" xfId="431" applyFont="1" applyFill="1" applyBorder="1" applyAlignment="1">
      <alignment horizontal="center" vertical="center" wrapText="1"/>
    </xf>
    <xf numFmtId="0" fontId="208" fillId="0" borderId="2" xfId="431" applyFont="1" applyFill="1" applyBorder="1" applyAlignment="1">
      <alignment horizontal="center" vertical="center"/>
    </xf>
    <xf numFmtId="0" fontId="208" fillId="0" borderId="2" xfId="431" applyFont="1" applyFill="1" applyBorder="1" applyAlignment="1">
      <alignment horizontal="center" vertical="center" wrapText="1"/>
    </xf>
    <xf numFmtId="0" fontId="51" fillId="0" borderId="2" xfId="431" applyFont="1" applyFill="1" applyBorder="1" applyAlignment="1">
      <alignment horizontal="center" vertical="center"/>
    </xf>
    <xf numFmtId="0" fontId="83" fillId="0" borderId="10" xfId="33" applyFont="1" applyFill="1" applyBorder="1" applyAlignment="1">
      <alignment horizontal="center" vertical="center" wrapText="1"/>
    </xf>
    <xf numFmtId="0" fontId="45" fillId="0" borderId="2" xfId="33" applyFont="1" applyFill="1" applyBorder="1" applyAlignment="1">
      <alignment horizontal="center" vertical="center" wrapText="1"/>
    </xf>
    <xf numFmtId="2" fontId="83" fillId="0" borderId="2" xfId="431" applyNumberFormat="1" applyFont="1" applyFill="1" applyBorder="1" applyAlignment="1">
      <alignment horizontal="center" vertical="center"/>
    </xf>
    <xf numFmtId="9" fontId="147" fillId="0" borderId="7" xfId="32" applyFont="1" applyFill="1" applyBorder="1" applyAlignment="1">
      <alignment vertical="center"/>
    </xf>
    <xf numFmtId="9" fontId="147" fillId="0" borderId="10" xfId="32" applyFont="1" applyFill="1" applyBorder="1" applyAlignment="1">
      <alignment vertical="center"/>
    </xf>
    <xf numFmtId="9" fontId="147" fillId="0" borderId="8" xfId="32" applyFont="1" applyFill="1" applyBorder="1" applyAlignment="1">
      <alignment vertical="center" wrapText="1"/>
    </xf>
    <xf numFmtId="0" fontId="147" fillId="0" borderId="2" xfId="431" applyFont="1" applyFill="1" applyBorder="1" applyAlignment="1">
      <alignment horizontal="center" vertical="center"/>
    </xf>
    <xf numFmtId="2" fontId="45" fillId="0" borderId="2" xfId="431" applyNumberFormat="1" applyFont="1" applyFill="1" applyBorder="1" applyAlignment="1">
      <alignment horizontal="center" vertical="center"/>
    </xf>
    <xf numFmtId="0" fontId="45" fillId="0" borderId="7" xfId="33" applyFont="1" applyFill="1" applyBorder="1" applyAlignment="1">
      <alignment vertical="center" wrapText="1"/>
    </xf>
    <xf numFmtId="9" fontId="147" fillId="0" borderId="2" xfId="32" applyFont="1" applyFill="1" applyBorder="1" applyAlignment="1">
      <alignment horizontal="center" vertical="center"/>
    </xf>
    <xf numFmtId="2" fontId="147" fillId="0" borderId="2" xfId="431" applyNumberFormat="1" applyFont="1" applyFill="1" applyBorder="1" applyAlignment="1">
      <alignment horizontal="center" vertical="center"/>
    </xf>
    <xf numFmtId="9" fontId="147" fillId="0" borderId="2" xfId="431" applyNumberFormat="1" applyFont="1" applyFill="1" applyBorder="1" applyAlignment="1">
      <alignment horizontal="center" vertical="center"/>
    </xf>
    <xf numFmtId="0" fontId="147" fillId="0" borderId="2" xfId="431" applyFont="1" applyFill="1" applyBorder="1" applyAlignment="1">
      <alignment horizontal="center" vertical="center" wrapText="1"/>
    </xf>
    <xf numFmtId="2" fontId="74" fillId="0" borderId="0" xfId="431" applyNumberFormat="1" applyFont="1" applyFill="1">
      <alignment vertical="center"/>
    </xf>
    <xf numFmtId="0" fontId="45" fillId="0" borderId="2" xfId="33" applyFont="1" applyFill="1" applyBorder="1" applyAlignment="1">
      <alignment vertical="center" wrapText="1"/>
    </xf>
    <xf numFmtId="0" fontId="83" fillId="0" borderId="2" xfId="33" applyFont="1" applyFill="1" applyBorder="1" applyAlignment="1">
      <alignment vertical="center" wrapText="1"/>
    </xf>
    <xf numFmtId="0" fontId="83" fillId="0" borderId="2" xfId="33" applyFont="1" applyFill="1" applyBorder="1" applyAlignment="1">
      <alignment horizontal="center" vertical="center" wrapText="1"/>
    </xf>
    <xf numFmtId="0" fontId="45" fillId="0" borderId="10" xfId="33" applyFont="1" applyFill="1" applyBorder="1" applyAlignment="1">
      <alignment vertical="center" wrapText="1"/>
    </xf>
    <xf numFmtId="0" fontId="45" fillId="0" borderId="8" xfId="33" applyFont="1" applyFill="1" applyBorder="1" applyAlignment="1">
      <alignment vertical="center" wrapText="1"/>
    </xf>
    <xf numFmtId="0" fontId="74" fillId="0" borderId="2" xfId="431" applyFont="1" applyFill="1" applyBorder="1" applyAlignment="1">
      <alignment vertical="center" wrapText="1"/>
    </xf>
    <xf numFmtId="0" fontId="74" fillId="0" borderId="2" xfId="431" applyFont="1" applyFill="1" applyBorder="1">
      <alignment vertical="center"/>
    </xf>
    <xf numFmtId="0" fontId="74" fillId="0" borderId="2" xfId="431" applyFont="1" applyFill="1" applyBorder="1" applyAlignment="1">
      <alignment vertical="center"/>
    </xf>
    <xf numFmtId="0" fontId="74" fillId="0" borderId="0" xfId="431" applyFont="1" applyFill="1" applyBorder="1">
      <alignment vertical="center"/>
    </xf>
    <xf numFmtId="0" fontId="74" fillId="0" borderId="0" xfId="431" applyFont="1" applyFill="1" applyBorder="1" applyAlignment="1">
      <alignment vertical="center"/>
    </xf>
    <xf numFmtId="0" fontId="45" fillId="0" borderId="0" xfId="33" applyFont="1" applyFill="1" applyBorder="1" applyAlignment="1">
      <alignment horizontal="center" vertical="center" wrapText="1"/>
    </xf>
    <xf numFmtId="2" fontId="83" fillId="0" borderId="0" xfId="431" applyNumberFormat="1" applyFont="1" applyFill="1" applyBorder="1" applyAlignment="1">
      <alignment horizontal="center" vertical="center"/>
    </xf>
    <xf numFmtId="0" fontId="74" fillId="0" borderId="0" xfId="431" applyFont="1" applyFill="1" applyBorder="1" applyAlignment="1">
      <alignment vertical="center" wrapText="1"/>
    </xf>
    <xf numFmtId="0" fontId="48" fillId="0" borderId="2" xfId="431" applyFont="1" applyFill="1" applyBorder="1" applyAlignment="1">
      <alignment horizontal="left" vertical="center" wrapText="1"/>
    </xf>
    <xf numFmtId="0" fontId="5" fillId="0" borderId="2" xfId="431" applyFont="1" applyFill="1" applyBorder="1" applyAlignment="1">
      <alignment horizontal="left" vertical="center" wrapText="1"/>
    </xf>
    <xf numFmtId="0" fontId="48" fillId="0" borderId="2" xfId="431" applyFont="1" applyFill="1" applyBorder="1" applyAlignment="1">
      <alignment horizontal="right" vertical="center"/>
    </xf>
    <xf numFmtId="2" fontId="48" fillId="0" borderId="2" xfId="431" applyNumberFormat="1" applyFont="1" applyFill="1" applyBorder="1" applyAlignment="1">
      <alignment horizontal="center" vertical="center"/>
    </xf>
    <xf numFmtId="0" fontId="48" fillId="0" borderId="2" xfId="431" applyFont="1" applyFill="1" applyBorder="1" applyAlignment="1">
      <alignment horizontal="center" vertical="center"/>
    </xf>
    <xf numFmtId="0" fontId="147" fillId="0" borderId="3" xfId="431" applyFont="1" applyFill="1" applyBorder="1" applyAlignment="1"/>
    <xf numFmtId="0" fontId="147" fillId="0" borderId="3" xfId="431" applyFont="1" applyFill="1" applyBorder="1" applyAlignment="1">
      <alignment wrapText="1"/>
    </xf>
    <xf numFmtId="10" fontId="147" fillId="0" borderId="2" xfId="32" applyNumberFormat="1" applyFont="1" applyFill="1" applyBorder="1" applyAlignment="1">
      <alignment horizontal="center" vertical="center"/>
    </xf>
    <xf numFmtId="9" fontId="147" fillId="0" borderId="2" xfId="32" applyNumberFormat="1" applyFont="1" applyFill="1" applyBorder="1" applyAlignment="1">
      <alignment horizontal="center" vertical="center"/>
    </xf>
    <xf numFmtId="10" fontId="147" fillId="0" borderId="2" xfId="431" applyNumberFormat="1" applyFont="1" applyFill="1" applyBorder="1" applyAlignment="1">
      <alignment horizontal="center" vertical="center"/>
    </xf>
    <xf numFmtId="0" fontId="4" fillId="0" borderId="2" xfId="431" applyFont="1" applyFill="1" applyBorder="1">
      <alignment vertical="center"/>
    </xf>
    <xf numFmtId="43" fontId="48" fillId="0" borderId="2" xfId="431" applyNumberFormat="1" applyFont="1" applyFill="1" applyBorder="1">
      <alignment vertical="center"/>
    </xf>
    <xf numFmtId="0" fontId="110" fillId="0" borderId="2" xfId="431" applyFont="1" applyFill="1" applyBorder="1" applyAlignment="1">
      <alignment vertical="center" wrapText="1"/>
    </xf>
    <xf numFmtId="43" fontId="74" fillId="0" borderId="0" xfId="431" applyNumberFormat="1" applyFont="1" applyFill="1">
      <alignment vertical="center"/>
    </xf>
    <xf numFmtId="0" fontId="48" fillId="0" borderId="0" xfId="431" applyFont="1" applyFill="1" applyBorder="1" applyAlignment="1">
      <alignment horizontal="right" vertical="center"/>
    </xf>
    <xf numFmtId="0" fontId="4" fillId="0" borderId="0" xfId="431" applyFont="1" applyFill="1" applyBorder="1">
      <alignment vertical="center"/>
    </xf>
    <xf numFmtId="43" fontId="48" fillId="0" borderId="12" xfId="431" applyNumberFormat="1" applyFont="1" applyFill="1" applyBorder="1">
      <alignment vertical="center"/>
    </xf>
    <xf numFmtId="43" fontId="48" fillId="0" borderId="0" xfId="431" applyNumberFormat="1" applyFont="1" applyFill="1" applyBorder="1">
      <alignment vertical="center"/>
    </xf>
    <xf numFmtId="0" fontId="110" fillId="0" borderId="0" xfId="431" applyFont="1" applyFill="1" applyBorder="1" applyAlignment="1">
      <alignment vertical="center" wrapText="1"/>
    </xf>
    <xf numFmtId="0" fontId="6" fillId="0" borderId="2" xfId="431" applyFont="1" applyFill="1" applyBorder="1" applyAlignment="1">
      <alignment vertical="center"/>
    </xf>
    <xf numFmtId="10" fontId="5" fillId="0" borderId="2" xfId="431" applyNumberFormat="1" applyFont="1" applyFill="1" applyBorder="1" applyAlignment="1">
      <alignment horizontal="center" vertical="center" wrapText="1"/>
    </xf>
    <xf numFmtId="4" fontId="6" fillId="0" borderId="2" xfId="431" applyNumberFormat="1" applyFont="1" applyFill="1" applyBorder="1" applyAlignment="1">
      <alignment horizontal="center" vertical="center"/>
    </xf>
    <xf numFmtId="9" fontId="5" fillId="0" borderId="2" xfId="431" applyNumberFormat="1" applyFont="1" applyFill="1" applyBorder="1" applyAlignment="1">
      <alignment horizontal="center" vertical="center"/>
    </xf>
    <xf numFmtId="2" fontId="5" fillId="0" borderId="7" xfId="431" applyNumberFormat="1" applyFont="1" applyFill="1" applyBorder="1" applyAlignment="1">
      <alignment horizontal="center" vertical="center"/>
    </xf>
    <xf numFmtId="9" fontId="147" fillId="0" borderId="2" xfId="32" applyFont="1" applyFill="1" applyBorder="1" applyAlignment="1">
      <alignment vertical="center"/>
    </xf>
    <xf numFmtId="0" fontId="4" fillId="0" borderId="2" xfId="431" applyFont="1" applyFill="1" applyBorder="1" applyAlignment="1">
      <alignment vertical="center" wrapText="1"/>
    </xf>
    <xf numFmtId="0" fontId="48" fillId="0" borderId="2" xfId="431" applyFont="1" applyFill="1" applyBorder="1" applyAlignment="1">
      <alignment horizontal="right" vertical="center" wrapText="1"/>
    </xf>
    <xf numFmtId="2" fontId="209" fillId="0" borderId="2" xfId="431" applyNumberFormat="1" applyFont="1" applyFill="1" applyBorder="1">
      <alignment vertical="center"/>
    </xf>
    <xf numFmtId="2" fontId="74" fillId="0" borderId="2" xfId="431" applyNumberFormat="1" applyFont="1" applyFill="1" applyBorder="1">
      <alignment vertical="center"/>
    </xf>
    <xf numFmtId="2" fontId="21" fillId="0" borderId="2" xfId="431" applyNumberFormat="1" applyFont="1" applyFill="1" applyBorder="1" applyAlignment="1">
      <alignment horizontal="center" vertical="center"/>
    </xf>
    <xf numFmtId="2" fontId="74" fillId="0" borderId="2" xfId="431" applyNumberFormat="1" applyFont="1" applyFill="1" applyBorder="1" applyAlignment="1">
      <alignment horizontal="center" vertical="center"/>
    </xf>
    <xf numFmtId="2" fontId="110" fillId="0" borderId="2" xfId="431" applyNumberFormat="1" applyFont="1" applyFill="1" applyBorder="1">
      <alignment vertical="center"/>
    </xf>
    <xf numFmtId="0" fontId="74" fillId="0" borderId="0" xfId="431" applyFont="1" applyFill="1" applyAlignment="1">
      <alignment vertical="center"/>
    </xf>
    <xf numFmtId="0" fontId="74" fillId="0" borderId="0" xfId="431" applyFont="1" applyFill="1" applyAlignment="1">
      <alignment vertical="center" wrapText="1"/>
    </xf>
    <xf numFmtId="0" fontId="209" fillId="0" borderId="0" xfId="431" applyFont="1" applyFill="1" applyAlignment="1">
      <alignment horizontal="center" vertical="center"/>
    </xf>
    <xf numFmtId="0" fontId="115" fillId="0" borderId="0" xfId="431">
      <alignment vertical="center"/>
    </xf>
    <xf numFmtId="0" fontId="115" fillId="0" borderId="0" xfId="431" applyAlignment="1">
      <alignment vertical="center"/>
    </xf>
    <xf numFmtId="0" fontId="115" fillId="0" borderId="0" xfId="431" applyAlignment="1">
      <alignment vertical="center" wrapText="1"/>
    </xf>
    <xf numFmtId="0" fontId="4" fillId="0" borderId="4" xfId="417" applyFont="1" applyBorder="1" applyAlignment="1">
      <alignment horizontal="center" vertical="center" wrapText="1"/>
    </xf>
    <xf numFmtId="0" fontId="4" fillId="0" borderId="5" xfId="417" applyFont="1" applyBorder="1" applyAlignment="1">
      <alignment horizontal="center" vertical="center" wrapText="1"/>
    </xf>
    <xf numFmtId="0" fontId="4" fillId="0" borderId="6" xfId="417" applyFont="1" applyBorder="1" applyAlignment="1">
      <alignment horizontal="center" vertical="center" wrapText="1"/>
    </xf>
    <xf numFmtId="0" fontId="21" fillId="0" borderId="4" xfId="417" applyFont="1" applyBorder="1" applyAlignment="1">
      <alignment horizontal="center" vertical="center" wrapText="1"/>
    </xf>
    <xf numFmtId="0" fontId="21" fillId="0" borderId="6" xfId="417" applyFont="1" applyBorder="1" applyAlignment="1">
      <alignment horizontal="center" vertical="center" wrapText="1"/>
    </xf>
    <xf numFmtId="0" fontId="21" fillId="0" borderId="9" xfId="417" applyFont="1" applyBorder="1" applyAlignment="1">
      <alignment horizontal="center" vertical="center" wrapText="1"/>
    </xf>
    <xf numFmtId="0" fontId="21" fillId="0" borderId="11" xfId="417" applyFont="1" applyBorder="1" applyAlignment="1">
      <alignment horizontal="center" vertical="center" wrapText="1"/>
    </xf>
    <xf numFmtId="0" fontId="21" fillId="0" borderId="14" xfId="417" applyFont="1" applyBorder="1" applyAlignment="1">
      <alignment horizontal="center" vertical="center" wrapText="1"/>
    </xf>
    <xf numFmtId="0" fontId="21" fillId="0" borderId="18" xfId="417" applyFont="1" applyBorder="1" applyAlignment="1">
      <alignment horizontal="center" vertical="center" wrapText="1"/>
    </xf>
    <xf numFmtId="14" fontId="19" fillId="0" borderId="4" xfId="417" applyNumberFormat="1" applyFont="1" applyBorder="1" applyAlignment="1">
      <alignment horizontal="center" vertical="center" wrapText="1"/>
    </xf>
    <xf numFmtId="14" fontId="19" fillId="0" borderId="5" xfId="417" applyNumberFormat="1" applyFont="1" applyBorder="1" applyAlignment="1">
      <alignment horizontal="center" vertical="center" wrapText="1"/>
    </xf>
    <xf numFmtId="14" fontId="19" fillId="0" borderId="6" xfId="417" applyNumberFormat="1" applyFont="1" applyBorder="1" applyAlignment="1">
      <alignment horizontal="center" vertical="center" wrapText="1"/>
    </xf>
    <xf numFmtId="0" fontId="53" fillId="6" borderId="7" xfId="417" applyFont="1" applyFill="1" applyBorder="1" applyAlignment="1">
      <alignment horizontal="center" vertical="center"/>
    </xf>
    <xf numFmtId="0" fontId="53" fillId="6" borderId="8" xfId="417" applyFont="1" applyFill="1" applyBorder="1" applyAlignment="1">
      <alignment horizontal="center" vertical="center"/>
    </xf>
    <xf numFmtId="0" fontId="6" fillId="0" borderId="0" xfId="417" applyFont="1" applyAlignment="1">
      <alignment horizontal="center" vertical="center"/>
    </xf>
    <xf numFmtId="0" fontId="6" fillId="0" borderId="0" xfId="417" applyFont="1" applyAlignment="1">
      <alignment horizontal="left" vertical="center"/>
    </xf>
    <xf numFmtId="0" fontId="21" fillId="0" borderId="7" xfId="417" applyFont="1" applyBorder="1" applyAlignment="1">
      <alignment horizontal="center" vertical="center" wrapText="1"/>
    </xf>
    <xf numFmtId="0" fontId="21" fillId="0" borderId="8" xfId="417" applyFont="1" applyBorder="1" applyAlignment="1">
      <alignment horizontal="center" vertical="center" wrapText="1"/>
    </xf>
    <xf numFmtId="0" fontId="21" fillId="0" borderId="4" xfId="417" applyFont="1" applyBorder="1" applyAlignment="1">
      <alignment horizontal="center" vertical="center"/>
    </xf>
    <xf numFmtId="0" fontId="21" fillId="0" borderId="6" xfId="417" applyFont="1" applyBorder="1" applyAlignment="1">
      <alignment horizontal="center" vertical="center"/>
    </xf>
    <xf numFmtId="0" fontId="65" fillId="0" borderId="4" xfId="417" applyFont="1" applyBorder="1" applyAlignment="1">
      <alignment horizontal="center" vertical="center" wrapText="1"/>
    </xf>
    <xf numFmtId="0" fontId="65" fillId="0" borderId="6" xfId="417" applyFont="1" applyBorder="1" applyAlignment="1">
      <alignment horizontal="center" vertical="center" wrapText="1"/>
    </xf>
    <xf numFmtId="0" fontId="48" fillId="0" borderId="0" xfId="417" applyFont="1" applyAlignment="1">
      <alignment horizontal="left" vertical="center" wrapText="1"/>
    </xf>
    <xf numFmtId="14" fontId="19" fillId="0" borderId="2" xfId="420" applyNumberFormat="1" applyFont="1" applyBorder="1" applyAlignment="1">
      <alignment horizontal="center" vertical="center" wrapText="1"/>
    </xf>
    <xf numFmtId="10" fontId="4" fillId="3" borderId="2" xfId="55" applyNumberFormat="1" applyFont="1" applyFill="1" applyBorder="1" applyAlignment="1">
      <alignment horizontal="center" vertical="center" wrapText="1"/>
    </xf>
    <xf numFmtId="10" fontId="4" fillId="0" borderId="2" xfId="55" applyNumberFormat="1" applyFont="1" applyBorder="1" applyAlignment="1">
      <alignment horizontal="center" vertical="center" wrapText="1"/>
    </xf>
    <xf numFmtId="0" fontId="4" fillId="0" borderId="2" xfId="420" applyFont="1" applyBorder="1" applyAlignment="1">
      <alignment horizontal="center" vertical="center" wrapText="1"/>
    </xf>
    <xf numFmtId="2" fontId="4" fillId="0" borderId="2" xfId="55" applyNumberFormat="1" applyFont="1" applyBorder="1" applyAlignment="1">
      <alignment horizontal="center" vertical="center"/>
    </xf>
    <xf numFmtId="2" fontId="4" fillId="0" borderId="4" xfId="55" applyNumberFormat="1" applyFont="1" applyBorder="1" applyAlignment="1">
      <alignment horizontal="center" vertical="center"/>
    </xf>
    <xf numFmtId="2" fontId="4" fillId="0" borderId="5" xfId="55" applyNumberFormat="1" applyFont="1" applyBorder="1" applyAlignment="1">
      <alignment horizontal="center" vertical="center"/>
    </xf>
    <xf numFmtId="2" fontId="4" fillId="0" borderId="6" xfId="55" applyNumberFormat="1" applyFont="1" applyBorder="1" applyAlignment="1">
      <alignment horizontal="center" vertical="center"/>
    </xf>
    <xf numFmtId="0" fontId="6" fillId="0" borderId="0" xfId="420" applyFont="1" applyAlignment="1">
      <alignment horizontal="center" vertical="center"/>
    </xf>
    <xf numFmtId="0" fontId="48" fillId="0" borderId="0" xfId="420" applyFont="1" applyAlignment="1">
      <alignment horizontal="left" vertical="center" wrapText="1"/>
    </xf>
    <xf numFmtId="14" fontId="19" fillId="0" borderId="2" xfId="55" applyNumberFormat="1" applyFont="1" applyBorder="1" applyAlignment="1">
      <alignment horizontal="center" vertical="center"/>
    </xf>
    <xf numFmtId="0" fontId="21" fillId="0" borderId="7" xfId="420" applyFont="1" applyBorder="1" applyAlignment="1">
      <alignment horizontal="center" vertical="center" wrapText="1"/>
    </xf>
    <xf numFmtId="0" fontId="21" fillId="0" borderId="8" xfId="420" applyFont="1" applyBorder="1" applyAlignment="1">
      <alignment horizontal="center" vertical="center" wrapText="1"/>
    </xf>
    <xf numFmtId="0" fontId="21" fillId="0" borderId="4" xfId="420" applyFont="1" applyBorder="1" applyAlignment="1">
      <alignment horizontal="center" vertical="center"/>
    </xf>
    <xf numFmtId="0" fontId="21" fillId="0" borderId="6" xfId="420" applyFont="1" applyBorder="1" applyAlignment="1">
      <alignment horizontal="center" vertical="center"/>
    </xf>
    <xf numFmtId="0" fontId="65" fillId="0" borderId="4" xfId="420" applyFont="1" applyBorder="1" applyAlignment="1">
      <alignment horizontal="center" vertical="center" wrapText="1"/>
    </xf>
    <xf numFmtId="0" fontId="65" fillId="0" borderId="6" xfId="420" applyFont="1" applyBorder="1" applyAlignment="1">
      <alignment horizontal="center" vertical="center" wrapText="1"/>
    </xf>
    <xf numFmtId="0" fontId="21" fillId="0" borderId="4" xfId="420" applyFont="1" applyBorder="1" applyAlignment="1">
      <alignment horizontal="center" vertical="center" wrapText="1"/>
    </xf>
    <xf numFmtId="0" fontId="21" fillId="0" borderId="6" xfId="420" applyFont="1" applyBorder="1" applyAlignment="1">
      <alignment horizontal="center" vertical="center" wrapText="1"/>
    </xf>
    <xf numFmtId="0" fontId="21" fillId="0" borderId="9" xfId="420" applyFont="1" applyBorder="1" applyAlignment="1">
      <alignment horizontal="center" vertical="center" wrapText="1"/>
    </xf>
    <xf numFmtId="0" fontId="21" fillId="0" borderId="14" xfId="420" applyFont="1" applyBorder="1" applyAlignment="1">
      <alignment horizontal="center" vertical="center" wrapText="1"/>
    </xf>
    <xf numFmtId="0" fontId="48" fillId="0" borderId="2" xfId="406" applyFont="1" applyBorder="1" applyAlignment="1">
      <alignment horizontal="center" vertical="center" wrapText="1"/>
    </xf>
    <xf numFmtId="14" fontId="4" fillId="0" borderId="2" xfId="406" applyNumberFormat="1" applyFont="1" applyBorder="1" applyAlignment="1">
      <alignment horizontal="center" vertical="center" wrapText="1"/>
    </xf>
    <xf numFmtId="2" fontId="4" fillId="0" borderId="4" xfId="406" applyNumberFormat="1" applyFont="1" applyBorder="1" applyAlignment="1">
      <alignment horizontal="center" vertical="center" wrapText="1"/>
    </xf>
    <xf numFmtId="2" fontId="4" fillId="0" borderId="5" xfId="406" applyNumberFormat="1" applyFont="1" applyBorder="1" applyAlignment="1">
      <alignment horizontal="center" vertical="center" wrapText="1"/>
    </xf>
    <xf numFmtId="0" fontId="4" fillId="3" borderId="4" xfId="406" applyFont="1" applyFill="1" applyBorder="1" applyAlignment="1">
      <alignment horizontal="center" vertical="center" wrapText="1"/>
    </xf>
    <xf numFmtId="0" fontId="4" fillId="3" borderId="5" xfId="406" applyFont="1" applyFill="1" applyBorder="1" applyAlignment="1">
      <alignment horizontal="center" vertical="center" wrapText="1"/>
    </xf>
    <xf numFmtId="0" fontId="4" fillId="0" borderId="5" xfId="406" applyFont="1" applyBorder="1" applyAlignment="1">
      <alignment horizontal="center" vertical="center" wrapText="1"/>
    </xf>
    <xf numFmtId="0" fontId="4" fillId="3" borderId="2" xfId="406" applyFont="1" applyFill="1" applyBorder="1" applyAlignment="1">
      <alignment horizontal="center" vertical="center" wrapText="1"/>
    </xf>
    <xf numFmtId="0" fontId="4" fillId="0" borderId="2" xfId="406" applyFont="1" applyBorder="1" applyAlignment="1">
      <alignment horizontal="center" vertical="center" wrapText="1"/>
    </xf>
    <xf numFmtId="0" fontId="21" fillId="0" borderId="7" xfId="406" applyFont="1" applyBorder="1" applyAlignment="1">
      <alignment horizontal="center" vertical="center" wrapText="1"/>
    </xf>
    <xf numFmtId="0" fontId="21" fillId="0" borderId="8" xfId="406" applyFont="1" applyBorder="1" applyAlignment="1">
      <alignment horizontal="center" vertical="center" wrapText="1"/>
    </xf>
    <xf numFmtId="0" fontId="21" fillId="0" borderId="4" xfId="406" applyFont="1" applyBorder="1" applyAlignment="1">
      <alignment horizontal="center" vertical="center"/>
    </xf>
    <xf numFmtId="0" fontId="21" fillId="0" borderId="6" xfId="406" applyFont="1" applyBorder="1" applyAlignment="1">
      <alignment horizontal="center" vertical="center"/>
    </xf>
    <xf numFmtId="0" fontId="65" fillId="0" borderId="4" xfId="406" applyFont="1" applyBorder="1" applyAlignment="1">
      <alignment horizontal="center" vertical="center" wrapText="1"/>
    </xf>
    <xf numFmtId="0" fontId="65" fillId="0" borderId="6" xfId="406" applyFont="1" applyBorder="1" applyAlignment="1">
      <alignment horizontal="center" vertical="center" wrapText="1"/>
    </xf>
    <xf numFmtId="0" fontId="48" fillId="0" borderId="0" xfId="406" applyFont="1" applyAlignment="1">
      <alignment horizontal="left" wrapText="1"/>
    </xf>
    <xf numFmtId="0" fontId="21" fillId="0" borderId="4" xfId="406" applyFont="1" applyBorder="1" applyAlignment="1">
      <alignment horizontal="center" vertical="center" wrapText="1"/>
    </xf>
    <xf numFmtId="0" fontId="21" fillId="0" borderId="6" xfId="406" applyFont="1" applyBorder="1" applyAlignment="1">
      <alignment horizontal="center" vertical="center" wrapText="1"/>
    </xf>
    <xf numFmtId="0" fontId="21" fillId="0" borderId="9" xfId="406" applyFont="1" applyBorder="1" applyAlignment="1">
      <alignment horizontal="center" vertical="center" wrapText="1"/>
    </xf>
    <xf numFmtId="0" fontId="21" fillId="0" borderId="11" xfId="406" applyFont="1" applyBorder="1" applyAlignment="1">
      <alignment horizontal="center" vertical="center" wrapText="1"/>
    </xf>
    <xf numFmtId="0" fontId="21" fillId="0" borderId="14" xfId="406" applyFont="1" applyBorder="1" applyAlignment="1">
      <alignment horizontal="center" vertical="center" wrapText="1"/>
    </xf>
    <xf numFmtId="0" fontId="21" fillId="0" borderId="18" xfId="406" applyFont="1" applyBorder="1" applyAlignment="1">
      <alignment horizontal="center" vertical="center" wrapText="1"/>
    </xf>
    <xf numFmtId="0" fontId="6" fillId="0" borderId="0" xfId="406" applyFont="1" applyAlignment="1">
      <alignment horizontal="left" vertical="center"/>
    </xf>
    <xf numFmtId="0" fontId="21" fillId="0" borderId="4" xfId="390" applyFont="1" applyBorder="1" applyAlignment="1">
      <alignment horizontal="center" vertical="center" wrapText="1"/>
    </xf>
    <xf numFmtId="0" fontId="21" fillId="0" borderId="6" xfId="390" applyFont="1" applyBorder="1" applyAlignment="1">
      <alignment horizontal="center" vertical="center" wrapText="1"/>
    </xf>
    <xf numFmtId="0" fontId="53" fillId="6" borderId="9" xfId="390" applyFont="1" applyFill="1" applyBorder="1" applyAlignment="1">
      <alignment horizontal="center" vertical="center"/>
    </xf>
    <xf numFmtId="0" fontId="53" fillId="6" borderId="11" xfId="390" applyFont="1" applyFill="1" applyBorder="1" applyAlignment="1">
      <alignment horizontal="center" vertical="center"/>
    </xf>
    <xf numFmtId="0" fontId="21" fillId="0" borderId="9" xfId="390" applyFont="1" applyBorder="1" applyAlignment="1">
      <alignment horizontal="center" vertical="center" wrapText="1"/>
    </xf>
    <xf numFmtId="0" fontId="21" fillId="0" borderId="11" xfId="390" applyFont="1" applyBorder="1" applyAlignment="1">
      <alignment horizontal="center" vertical="center" wrapText="1"/>
    </xf>
    <xf numFmtId="0" fontId="21" fillId="0" borderId="14" xfId="390" applyFont="1" applyBorder="1" applyAlignment="1">
      <alignment horizontal="center" vertical="center" wrapText="1"/>
    </xf>
    <xf numFmtId="0" fontId="21" fillId="0" borderId="18" xfId="390" applyFont="1" applyBorder="1" applyAlignment="1">
      <alignment horizontal="center" vertical="center" wrapText="1"/>
    </xf>
    <xf numFmtId="2" fontId="4" fillId="0" borderId="4" xfId="390" applyNumberFormat="1" applyFont="1" applyBorder="1" applyAlignment="1">
      <alignment horizontal="center" vertical="center" wrapText="1"/>
    </xf>
    <xf numFmtId="2" fontId="4" fillId="0" borderId="5" xfId="390" applyNumberFormat="1" applyFont="1" applyBorder="1" applyAlignment="1">
      <alignment horizontal="center" vertical="center" wrapText="1"/>
    </xf>
    <xf numFmtId="2" fontId="4" fillId="0" borderId="6" xfId="390" applyNumberFormat="1" applyFont="1" applyBorder="1" applyAlignment="1">
      <alignment horizontal="center" vertical="center" wrapText="1"/>
    </xf>
    <xf numFmtId="2" fontId="4" fillId="3" borderId="4" xfId="390" applyNumberFormat="1" applyFont="1" applyFill="1" applyBorder="1" applyAlignment="1">
      <alignment horizontal="center" vertical="center" wrapText="1"/>
    </xf>
    <xf numFmtId="2" fontId="4" fillId="3" borderId="5" xfId="390" applyNumberFormat="1" applyFont="1" applyFill="1" applyBorder="1" applyAlignment="1">
      <alignment horizontal="center" vertical="center" wrapText="1"/>
    </xf>
    <xf numFmtId="2" fontId="4" fillId="3" borderId="6" xfId="390" applyNumberFormat="1" applyFont="1" applyFill="1" applyBorder="1" applyAlignment="1">
      <alignment horizontal="center" vertical="center" wrapText="1"/>
    </xf>
    <xf numFmtId="0" fontId="6" fillId="0" borderId="0" xfId="406" applyFont="1" applyAlignment="1">
      <alignment horizontal="center" vertical="center"/>
    </xf>
    <xf numFmtId="176" fontId="4" fillId="0" borderId="2" xfId="91" applyNumberFormat="1" applyFont="1" applyBorder="1" applyAlignment="1">
      <alignment horizontal="center" vertical="center" wrapText="1"/>
    </xf>
    <xf numFmtId="14" fontId="4" fillId="0" borderId="2" xfId="416" applyNumberFormat="1" applyFont="1" applyBorder="1" applyAlignment="1">
      <alignment horizontal="center" vertical="center" wrapText="1"/>
    </xf>
    <xf numFmtId="0" fontId="21" fillId="0" borderId="7" xfId="416" applyFont="1" applyBorder="1" applyAlignment="1">
      <alignment horizontal="center" vertical="center" wrapText="1"/>
    </xf>
    <xf numFmtId="0" fontId="21" fillId="0" borderId="8" xfId="416" applyFont="1" applyBorder="1" applyAlignment="1">
      <alignment horizontal="center" vertical="center" wrapText="1"/>
    </xf>
    <xf numFmtId="0" fontId="21" fillId="0" borderId="4" xfId="416" applyFont="1" applyBorder="1" applyAlignment="1">
      <alignment horizontal="center" vertical="center" wrapText="1"/>
    </xf>
    <xf numFmtId="0" fontId="21" fillId="0" borderId="6" xfId="416" applyFont="1" applyBorder="1" applyAlignment="1">
      <alignment horizontal="center" vertical="center" wrapText="1"/>
    </xf>
    <xf numFmtId="0" fontId="4" fillId="0" borderId="2" xfId="416" applyFont="1" applyBorder="1" applyAlignment="1">
      <alignment horizontal="center" vertical="center" wrapText="1"/>
    </xf>
    <xf numFmtId="0" fontId="4" fillId="3" borderId="2" xfId="416" applyFont="1" applyFill="1" applyBorder="1" applyAlignment="1">
      <alignment horizontal="center" vertical="center" wrapText="1"/>
    </xf>
    <xf numFmtId="2" fontId="4" fillId="0" borderId="2" xfId="416" applyNumberFormat="1" applyFont="1" applyBorder="1" applyAlignment="1">
      <alignment horizontal="center" vertical="center" wrapText="1"/>
    </xf>
    <xf numFmtId="14" fontId="4" fillId="0" borderId="2" xfId="390" applyNumberFormat="1" applyFont="1" applyBorder="1" applyAlignment="1">
      <alignment horizontal="center" vertical="center" wrapText="1"/>
    </xf>
    <xf numFmtId="0" fontId="92" fillId="0" borderId="0" xfId="390" applyFont="1" applyAlignment="1">
      <alignment horizontal="center" vertical="center"/>
    </xf>
    <xf numFmtId="0" fontId="6" fillId="0" borderId="0" xfId="390" applyFont="1" applyAlignment="1">
      <alignment horizontal="left" vertical="center"/>
    </xf>
    <xf numFmtId="0" fontId="21" fillId="0" borderId="7" xfId="390" applyFont="1" applyBorder="1" applyAlignment="1">
      <alignment horizontal="center" vertical="center" wrapText="1"/>
    </xf>
    <xf numFmtId="0" fontId="21" fillId="0" borderId="8" xfId="390" applyFont="1" applyBorder="1" applyAlignment="1">
      <alignment horizontal="center" vertical="center" wrapText="1"/>
    </xf>
    <xf numFmtId="0" fontId="21" fillId="0" borderId="4" xfId="390" applyFont="1" applyBorder="1" applyAlignment="1">
      <alignment horizontal="center" vertical="center"/>
    </xf>
    <xf numFmtId="0" fontId="21" fillId="0" borderId="6" xfId="390" applyFont="1" applyBorder="1" applyAlignment="1">
      <alignment horizontal="center" vertical="center"/>
    </xf>
    <xf numFmtId="0" fontId="65" fillId="0" borderId="4" xfId="390" applyFont="1" applyBorder="1" applyAlignment="1">
      <alignment horizontal="center" vertical="center" wrapText="1"/>
    </xf>
    <xf numFmtId="0" fontId="65" fillId="0" borderId="6" xfId="390" applyFont="1" applyBorder="1" applyAlignment="1">
      <alignment horizontal="center" vertical="center" wrapText="1"/>
    </xf>
    <xf numFmtId="0" fontId="6" fillId="0" borderId="0" xfId="416" applyFont="1" applyAlignment="1">
      <alignment horizontal="left" vertical="center"/>
    </xf>
    <xf numFmtId="0" fontId="92" fillId="0" borderId="0" xfId="416" applyFont="1" applyAlignment="1">
      <alignment horizontal="center" vertical="center"/>
    </xf>
    <xf numFmtId="0" fontId="21" fillId="0" borderId="4" xfId="416" applyFont="1" applyBorder="1" applyAlignment="1">
      <alignment horizontal="center" vertical="center"/>
    </xf>
    <xf numFmtId="0" fontId="21" fillId="0" borderId="6" xfId="416" applyFont="1" applyBorder="1" applyAlignment="1">
      <alignment horizontal="center" vertical="center"/>
    </xf>
    <xf numFmtId="0" fontId="65" fillId="0" borderId="4" xfId="416" applyFont="1" applyBorder="1" applyAlignment="1">
      <alignment horizontal="center" vertical="center" wrapText="1"/>
    </xf>
    <xf numFmtId="0" fontId="65" fillId="0" borderId="6" xfId="416" applyFont="1" applyBorder="1" applyAlignment="1">
      <alignment horizontal="center" vertical="center" wrapText="1"/>
    </xf>
    <xf numFmtId="0" fontId="53" fillId="6" borderId="7" xfId="416" applyFont="1" applyFill="1" applyBorder="1" applyAlignment="1">
      <alignment horizontal="center" vertical="center"/>
    </xf>
    <xf numFmtId="0" fontId="53" fillId="6" borderId="8" xfId="416" applyFont="1" applyFill="1" applyBorder="1" applyAlignment="1">
      <alignment horizontal="center" vertical="center"/>
    </xf>
    <xf numFmtId="0" fontId="21" fillId="0" borderId="0" xfId="416" applyFont="1" applyAlignment="1">
      <alignment horizontal="left" vertical="center" wrapText="1"/>
    </xf>
    <xf numFmtId="0" fontId="21" fillId="0" borderId="9" xfId="416" applyFont="1" applyBorder="1" applyAlignment="1">
      <alignment horizontal="center" vertical="center" wrapText="1"/>
    </xf>
    <xf numFmtId="0" fontId="21" fillId="0" borderId="11" xfId="416" applyFont="1" applyBorder="1" applyAlignment="1">
      <alignment horizontal="center" vertical="center" wrapText="1"/>
    </xf>
    <xf numFmtId="0" fontId="21" fillId="0" borderId="14" xfId="416" applyFont="1" applyBorder="1" applyAlignment="1">
      <alignment horizontal="center" vertical="center" wrapText="1"/>
    </xf>
    <xf numFmtId="0" fontId="21" fillId="0" borderId="18" xfId="416" applyFont="1" applyBorder="1" applyAlignment="1">
      <alignment horizontal="center" vertical="center" wrapText="1"/>
    </xf>
    <xf numFmtId="0" fontId="48" fillId="0" borderId="2" xfId="416" applyFont="1" applyBorder="1" applyAlignment="1">
      <alignment horizontal="center" vertical="center" wrapText="1"/>
    </xf>
    <xf numFmtId="0" fontId="53" fillId="6" borderId="7" xfId="414" applyFont="1" applyFill="1" applyBorder="1" applyAlignment="1">
      <alignment horizontal="center" vertical="center"/>
    </xf>
    <xf numFmtId="0" fontId="53" fillId="6" borderId="8" xfId="414" applyFont="1" applyFill="1" applyBorder="1" applyAlignment="1">
      <alignment horizontal="center" vertical="center"/>
    </xf>
    <xf numFmtId="14" fontId="4" fillId="0" borderId="4" xfId="414" applyNumberFormat="1" applyFont="1" applyBorder="1" applyAlignment="1">
      <alignment horizontal="center" vertical="center" wrapText="1"/>
    </xf>
    <xf numFmtId="14" fontId="4" fillId="0" borderId="5" xfId="414" applyNumberFormat="1" applyFont="1" applyBorder="1" applyAlignment="1">
      <alignment horizontal="center" vertical="center" wrapText="1"/>
    </xf>
    <xf numFmtId="14" fontId="4" fillId="0" borderId="6" xfId="414" applyNumberFormat="1" applyFont="1" applyBorder="1" applyAlignment="1">
      <alignment horizontal="center" vertical="center" wrapText="1"/>
    </xf>
    <xf numFmtId="2" fontId="4" fillId="0" borderId="4" xfId="414" applyNumberFormat="1" applyFont="1" applyBorder="1" applyAlignment="1">
      <alignment horizontal="center" vertical="center" wrapText="1"/>
    </xf>
    <xf numFmtId="2" fontId="4" fillId="0" borderId="5" xfId="414" applyNumberFormat="1" applyFont="1" applyBorder="1" applyAlignment="1">
      <alignment horizontal="center" vertical="center" wrapText="1"/>
    </xf>
    <xf numFmtId="2" fontId="4" fillId="0" borderId="6" xfId="414" applyNumberFormat="1" applyFont="1" applyBorder="1" applyAlignment="1">
      <alignment horizontal="center" vertical="center" wrapText="1"/>
    </xf>
    <xf numFmtId="0" fontId="4" fillId="3" borderId="4" xfId="414" applyFont="1" applyFill="1" applyBorder="1" applyAlignment="1">
      <alignment horizontal="center" vertical="center" wrapText="1"/>
    </xf>
    <xf numFmtId="0" fontId="4" fillId="3" borderId="5" xfId="414" applyFont="1" applyFill="1" applyBorder="1" applyAlignment="1">
      <alignment horizontal="center" vertical="center" wrapText="1"/>
    </xf>
    <xf numFmtId="0" fontId="4" fillId="3" borderId="6" xfId="414" applyFont="1" applyFill="1" applyBorder="1" applyAlignment="1">
      <alignment horizontal="center" vertical="center" wrapText="1"/>
    </xf>
    <xf numFmtId="0" fontId="92" fillId="0" borderId="0" xfId="414" applyFont="1" applyAlignment="1">
      <alignment horizontal="center" vertical="center"/>
    </xf>
    <xf numFmtId="0" fontId="21" fillId="0" borderId="0" xfId="414" applyFont="1" applyAlignment="1">
      <alignment horizontal="left" vertical="center" wrapText="1"/>
    </xf>
    <xf numFmtId="0" fontId="21" fillId="0" borderId="4" xfId="414" applyFont="1" applyBorder="1" applyAlignment="1">
      <alignment horizontal="center" vertical="center" wrapText="1"/>
    </xf>
    <xf numFmtId="0" fontId="21" fillId="0" borderId="6" xfId="414" applyFont="1" applyBorder="1" applyAlignment="1">
      <alignment horizontal="center" vertical="center" wrapText="1"/>
    </xf>
    <xf numFmtId="0" fontId="21" fillId="0" borderId="9" xfId="414" applyFont="1" applyBorder="1" applyAlignment="1">
      <alignment horizontal="center" vertical="center" wrapText="1"/>
    </xf>
    <xf numFmtId="0" fontId="21" fillId="0" borderId="11" xfId="414" applyFont="1" applyBorder="1" applyAlignment="1">
      <alignment horizontal="center" vertical="center" wrapText="1"/>
    </xf>
    <xf numFmtId="0" fontId="21" fillId="0" borderId="14" xfId="414" applyFont="1" applyBorder="1" applyAlignment="1">
      <alignment horizontal="center" vertical="center" wrapText="1"/>
    </xf>
    <xf numFmtId="0" fontId="21" fillId="0" borderId="18" xfId="414" applyFont="1" applyBorder="1" applyAlignment="1">
      <alignment horizontal="center" vertical="center" wrapText="1"/>
    </xf>
    <xf numFmtId="0" fontId="21" fillId="0" borderId="7" xfId="414" applyFont="1" applyBorder="1" applyAlignment="1">
      <alignment horizontal="center" vertical="center" wrapText="1"/>
    </xf>
    <xf numFmtId="0" fontId="21" fillId="0" borderId="8" xfId="414" applyFont="1" applyBorder="1" applyAlignment="1">
      <alignment horizontal="center" vertical="center" wrapText="1"/>
    </xf>
    <xf numFmtId="0" fontId="21" fillId="0" borderId="4" xfId="414" applyFont="1" applyBorder="1" applyAlignment="1">
      <alignment horizontal="center" vertical="center"/>
    </xf>
    <xf numFmtId="0" fontId="21" fillId="0" borderId="6" xfId="414" applyFont="1" applyBorder="1" applyAlignment="1">
      <alignment horizontal="center" vertical="center"/>
    </xf>
    <xf numFmtId="0" fontId="65" fillId="0" borderId="4" xfId="414" applyFont="1" applyBorder="1" applyAlignment="1">
      <alignment horizontal="center" vertical="center" wrapText="1"/>
    </xf>
    <xf numFmtId="0" fontId="65" fillId="0" borderId="6" xfId="414" applyFont="1" applyBorder="1" applyAlignment="1">
      <alignment horizontal="center" vertical="center" wrapText="1"/>
    </xf>
    <xf numFmtId="0" fontId="4" fillId="0" borderId="4" xfId="414" applyFont="1" applyBorder="1" applyAlignment="1">
      <alignment horizontal="center" vertical="center" wrapText="1"/>
    </xf>
    <xf numFmtId="0" fontId="4" fillId="0" borderId="5" xfId="414" applyFont="1" applyBorder="1" applyAlignment="1">
      <alignment horizontal="center" vertical="center" wrapText="1"/>
    </xf>
    <xf numFmtId="0" fontId="4" fillId="0" borderId="6" xfId="414" applyFont="1" applyBorder="1" applyAlignment="1">
      <alignment horizontal="center" vertical="center" wrapText="1"/>
    </xf>
    <xf numFmtId="0" fontId="48" fillId="0" borderId="4" xfId="414" applyFont="1" applyBorder="1" applyAlignment="1">
      <alignment horizontal="center" vertical="center" wrapText="1"/>
    </xf>
    <xf numFmtId="0" fontId="48" fillId="0" borderId="5" xfId="414" applyFont="1" applyBorder="1" applyAlignment="1">
      <alignment horizontal="center" vertical="center" wrapText="1"/>
    </xf>
    <xf numFmtId="0" fontId="48" fillId="0" borderId="6" xfId="414" applyFont="1" applyBorder="1" applyAlignment="1">
      <alignment horizontal="center" vertical="center" wrapText="1"/>
    </xf>
    <xf numFmtId="14" fontId="4" fillId="0" borderId="4" xfId="413" applyNumberFormat="1" applyFont="1" applyBorder="1" applyAlignment="1">
      <alignment horizontal="center" vertical="center" wrapText="1"/>
    </xf>
    <xf numFmtId="14" fontId="4" fillId="0" borderId="5" xfId="413" applyNumberFormat="1" applyFont="1" applyBorder="1" applyAlignment="1">
      <alignment horizontal="center" vertical="center" wrapText="1"/>
    </xf>
    <xf numFmtId="14" fontId="4" fillId="0" borderId="6" xfId="413" applyNumberFormat="1" applyFont="1" applyBorder="1" applyAlignment="1">
      <alignment horizontal="center" vertical="center" wrapText="1"/>
    </xf>
    <xf numFmtId="0" fontId="48" fillId="0" borderId="4" xfId="413" applyFont="1" applyBorder="1" applyAlignment="1">
      <alignment horizontal="center" vertical="center" wrapText="1"/>
    </xf>
    <xf numFmtId="0" fontId="48" fillId="0" borderId="5" xfId="413" applyFont="1" applyBorder="1" applyAlignment="1">
      <alignment horizontal="center" vertical="center" wrapText="1"/>
    </xf>
    <xf numFmtId="0" fontId="48" fillId="0" borderId="6" xfId="413" applyFont="1" applyBorder="1" applyAlignment="1">
      <alignment horizontal="center" vertical="center" wrapText="1"/>
    </xf>
    <xf numFmtId="0" fontId="65" fillId="0" borderId="0" xfId="413" applyFont="1" applyAlignment="1">
      <alignment horizontal="left" wrapText="1"/>
    </xf>
    <xf numFmtId="0" fontId="21" fillId="0" borderId="4" xfId="413" applyFont="1" applyBorder="1" applyAlignment="1">
      <alignment horizontal="center" vertical="center" wrapText="1"/>
    </xf>
    <xf numFmtId="0" fontId="21" fillId="0" borderId="6" xfId="413" applyFont="1" applyBorder="1" applyAlignment="1">
      <alignment horizontal="center" vertical="center" wrapText="1"/>
    </xf>
    <xf numFmtId="0" fontId="21" fillId="0" borderId="9" xfId="413" applyFont="1" applyBorder="1" applyAlignment="1">
      <alignment horizontal="center" vertical="center" wrapText="1"/>
    </xf>
    <xf numFmtId="0" fontId="21" fillId="0" borderId="11" xfId="413" applyFont="1" applyBorder="1" applyAlignment="1">
      <alignment horizontal="center" vertical="center" wrapText="1"/>
    </xf>
    <xf numFmtId="0" fontId="21" fillId="0" borderId="14" xfId="413" applyFont="1" applyBorder="1" applyAlignment="1">
      <alignment horizontal="center" vertical="center" wrapText="1"/>
    </xf>
    <xf numFmtId="0" fontId="21" fillId="0" borderId="18" xfId="413" applyFont="1" applyBorder="1" applyAlignment="1">
      <alignment horizontal="center" vertical="center" wrapText="1"/>
    </xf>
    <xf numFmtId="0" fontId="21" fillId="0" borderId="7" xfId="413" applyFont="1" applyBorder="1" applyAlignment="1">
      <alignment horizontal="center" vertical="center" wrapText="1"/>
    </xf>
    <xf numFmtId="0" fontId="21" fillId="0" borderId="8" xfId="413" applyFont="1" applyBorder="1" applyAlignment="1">
      <alignment horizontal="center" vertical="center" wrapText="1"/>
    </xf>
    <xf numFmtId="0" fontId="21" fillId="0" borderId="4" xfId="413" applyFont="1" applyBorder="1" applyAlignment="1">
      <alignment horizontal="center" vertical="center"/>
    </xf>
    <xf numFmtId="0" fontId="21" fillId="0" borderId="6" xfId="413" applyFont="1" applyBorder="1" applyAlignment="1">
      <alignment horizontal="center" vertical="center"/>
    </xf>
    <xf numFmtId="0" fontId="65" fillId="0" borderId="4" xfId="413" applyFont="1" applyBorder="1" applyAlignment="1">
      <alignment horizontal="center" vertical="center" wrapText="1"/>
    </xf>
    <xf numFmtId="0" fontId="65" fillId="0" borderId="6" xfId="413" applyFont="1" applyBorder="1" applyAlignment="1">
      <alignment horizontal="center" vertical="center" wrapText="1"/>
    </xf>
    <xf numFmtId="0" fontId="53" fillId="6" borderId="7" xfId="413" applyFont="1" applyFill="1" applyBorder="1" applyAlignment="1">
      <alignment horizontal="center" vertical="center"/>
    </xf>
    <xf numFmtId="0" fontId="53" fillId="6" borderId="8" xfId="413" applyFont="1" applyFill="1" applyBorder="1" applyAlignment="1">
      <alignment horizontal="center" vertical="center"/>
    </xf>
    <xf numFmtId="0" fontId="92" fillId="0" borderId="0" xfId="405" applyFont="1" applyAlignment="1">
      <alignment horizontal="center" vertical="center"/>
    </xf>
    <xf numFmtId="0" fontId="21" fillId="0" borderId="0" xfId="405" applyFont="1" applyAlignment="1">
      <alignment horizontal="left" vertical="center" wrapText="1"/>
    </xf>
    <xf numFmtId="0" fontId="21" fillId="0" borderId="4" xfId="405" applyFont="1" applyBorder="1" applyAlignment="1">
      <alignment horizontal="center" vertical="center" wrapText="1"/>
    </xf>
    <xf numFmtId="0" fontId="21" fillId="0" borderId="6" xfId="405" applyFont="1" applyBorder="1" applyAlignment="1">
      <alignment horizontal="center" vertical="center" wrapText="1"/>
    </xf>
    <xf numFmtId="0" fontId="21" fillId="0" borderId="9" xfId="405" applyFont="1" applyBorder="1" applyAlignment="1">
      <alignment horizontal="center" vertical="center" wrapText="1"/>
    </xf>
    <xf numFmtId="0" fontId="21" fillId="0" borderId="11" xfId="405" applyFont="1" applyBorder="1" applyAlignment="1">
      <alignment horizontal="center" vertical="center" wrapText="1"/>
    </xf>
    <xf numFmtId="0" fontId="21" fillId="0" borderId="14" xfId="405" applyFont="1" applyBorder="1" applyAlignment="1">
      <alignment horizontal="center" vertical="center" wrapText="1"/>
    </xf>
    <xf numFmtId="0" fontId="21" fillId="0" borderId="18" xfId="405" applyFont="1" applyBorder="1" applyAlignment="1">
      <alignment horizontal="center" vertical="center" wrapText="1"/>
    </xf>
    <xf numFmtId="0" fontId="21" fillId="0" borderId="7" xfId="405" applyFont="1" applyBorder="1" applyAlignment="1">
      <alignment horizontal="center" vertical="center" wrapText="1"/>
    </xf>
    <xf numFmtId="0" fontId="21" fillId="0" borderId="8" xfId="405" applyFont="1" applyBorder="1" applyAlignment="1">
      <alignment horizontal="center" vertical="center" wrapText="1"/>
    </xf>
    <xf numFmtId="0" fontId="21" fillId="0" borderId="4" xfId="405" applyFont="1" applyBorder="1" applyAlignment="1">
      <alignment horizontal="center" vertical="center"/>
    </xf>
    <xf numFmtId="0" fontId="21" fillId="0" borderId="6" xfId="405" applyFont="1" applyBorder="1" applyAlignment="1">
      <alignment horizontal="center" vertical="center"/>
    </xf>
    <xf numFmtId="0" fontId="65" fillId="0" borderId="4" xfId="405" applyFont="1" applyBorder="1" applyAlignment="1">
      <alignment horizontal="center" vertical="center" wrapText="1"/>
    </xf>
    <xf numFmtId="0" fontId="65" fillId="0" borderId="6" xfId="405" applyFont="1" applyBorder="1" applyAlignment="1">
      <alignment horizontal="center" vertical="center" wrapText="1"/>
    </xf>
    <xf numFmtId="2" fontId="4" fillId="0" borderId="4" xfId="405" applyNumberFormat="1" applyFont="1" applyBorder="1" applyAlignment="1">
      <alignment horizontal="center" vertical="center" wrapText="1"/>
    </xf>
    <xf numFmtId="0" fontId="4" fillId="0" borderId="5" xfId="405" applyFont="1" applyBorder="1" applyAlignment="1">
      <alignment horizontal="center" vertical="center" wrapText="1"/>
    </xf>
    <xf numFmtId="0" fontId="4" fillId="0" borderId="6" xfId="405" applyFont="1" applyBorder="1" applyAlignment="1">
      <alignment horizontal="center" vertical="center" wrapText="1"/>
    </xf>
    <xf numFmtId="0" fontId="48" fillId="0" borderId="4" xfId="405" applyFont="1" applyBorder="1" applyAlignment="1">
      <alignment horizontal="center" vertical="center" wrapText="1"/>
    </xf>
    <xf numFmtId="0" fontId="48" fillId="0" borderId="5" xfId="405" applyFont="1" applyBorder="1" applyAlignment="1">
      <alignment horizontal="center" vertical="center" wrapText="1"/>
    </xf>
    <xf numFmtId="0" fontId="48" fillId="0" borderId="6" xfId="405" applyFont="1" applyBorder="1" applyAlignment="1">
      <alignment horizontal="center" vertical="center" wrapText="1"/>
    </xf>
    <xf numFmtId="0" fontId="53" fillId="6" borderId="7" xfId="405" applyFont="1" applyFill="1" applyBorder="1" applyAlignment="1">
      <alignment horizontal="center" vertical="center"/>
    </xf>
    <xf numFmtId="0" fontId="53" fillId="6" borderId="8" xfId="405" applyFont="1" applyFill="1" applyBorder="1" applyAlignment="1">
      <alignment horizontal="center" vertical="center"/>
    </xf>
    <xf numFmtId="14" fontId="4" fillId="0" borderId="4" xfId="405" applyNumberFormat="1" applyFont="1" applyBorder="1" applyAlignment="1">
      <alignment horizontal="center" vertical="center" wrapText="1"/>
    </xf>
    <xf numFmtId="14" fontId="4" fillId="0" borderId="5" xfId="405" applyNumberFormat="1" applyFont="1" applyBorder="1" applyAlignment="1">
      <alignment horizontal="center" vertical="center" wrapText="1"/>
    </xf>
    <xf numFmtId="14" fontId="4" fillId="0" borderId="6" xfId="405" applyNumberFormat="1" applyFont="1" applyBorder="1" applyAlignment="1">
      <alignment horizontal="center" vertical="center" wrapText="1"/>
    </xf>
    <xf numFmtId="2" fontId="4" fillId="0" borderId="5" xfId="405" applyNumberFormat="1" applyFont="1" applyBorder="1" applyAlignment="1">
      <alignment horizontal="center" vertical="center" wrapText="1"/>
    </xf>
    <xf numFmtId="2" fontId="4" fillId="0" borderId="6" xfId="405" applyNumberFormat="1" applyFont="1" applyBorder="1" applyAlignment="1">
      <alignment horizontal="center" vertical="center" wrapText="1"/>
    </xf>
    <xf numFmtId="2" fontId="4" fillId="3" borderId="4" xfId="405" applyNumberFormat="1" applyFont="1" applyFill="1" applyBorder="1" applyAlignment="1">
      <alignment horizontal="center" vertical="center" wrapText="1"/>
    </xf>
    <xf numFmtId="2" fontId="4" fillId="3" borderId="5" xfId="405" applyNumberFormat="1" applyFont="1" applyFill="1" applyBorder="1" applyAlignment="1">
      <alignment horizontal="center" vertical="center" wrapText="1"/>
    </xf>
    <xf numFmtId="2" fontId="4" fillId="3" borderId="6" xfId="405" applyNumberFormat="1" applyFont="1" applyFill="1" applyBorder="1" applyAlignment="1">
      <alignment horizontal="center" vertical="center" wrapText="1"/>
    </xf>
    <xf numFmtId="0" fontId="4" fillId="0" borderId="2" xfId="55" applyFont="1" applyBorder="1" applyAlignment="1">
      <alignment horizontal="center" vertical="center" wrapText="1"/>
    </xf>
    <xf numFmtId="0" fontId="4" fillId="0" borderId="6" xfId="55" applyFont="1" applyBorder="1" applyAlignment="1">
      <alignment horizontal="center" vertical="center" wrapText="1"/>
    </xf>
    <xf numFmtId="0" fontId="25" fillId="0" borderId="0" xfId="55" applyFont="1" applyAlignment="1">
      <alignment horizontal="center" vertical="center"/>
    </xf>
    <xf numFmtId="0" fontId="48" fillId="0" borderId="2" xfId="55" applyFont="1" applyBorder="1" applyAlignment="1">
      <alignment horizontal="center" vertical="center" wrapText="1"/>
    </xf>
    <xf numFmtId="0" fontId="48" fillId="0" borderId="4" xfId="55" applyFont="1" applyBorder="1" applyAlignment="1">
      <alignment horizontal="center" vertical="center"/>
    </xf>
    <xf numFmtId="0" fontId="48" fillId="0" borderId="4" xfId="55" applyFont="1" applyBorder="1" applyAlignment="1">
      <alignment horizontal="left" vertical="center"/>
    </xf>
    <xf numFmtId="0" fontId="48" fillId="0" borderId="5" xfId="55" applyFont="1" applyBorder="1" applyAlignment="1">
      <alignment horizontal="left" vertical="center"/>
    </xf>
    <xf numFmtId="0" fontId="48" fillId="0" borderId="2" xfId="55" applyFont="1" applyBorder="1" applyAlignment="1">
      <alignment horizontal="center" vertical="center"/>
    </xf>
    <xf numFmtId="0" fontId="48" fillId="0" borderId="4" xfId="55" applyFont="1" applyBorder="1" applyAlignment="1">
      <alignment horizontal="center" vertical="center" wrapText="1"/>
    </xf>
    <xf numFmtId="0" fontId="48" fillId="0" borderId="5" xfId="55" applyFont="1" applyBorder="1" applyAlignment="1">
      <alignment horizontal="center" vertical="center" wrapText="1"/>
    </xf>
    <xf numFmtId="9" fontId="48" fillId="0" borderId="2" xfId="55" applyNumberFormat="1" applyFont="1" applyBorder="1" applyAlignment="1">
      <alignment horizontal="center" vertical="center" wrapText="1"/>
    </xf>
    <xf numFmtId="0" fontId="25" fillId="3" borderId="2" xfId="55" applyFont="1" applyFill="1" applyBorder="1" applyAlignment="1">
      <alignment horizontal="left" vertical="center"/>
    </xf>
    <xf numFmtId="0" fontId="48" fillId="0" borderId="2" xfId="55" applyFont="1" applyBorder="1" applyAlignment="1">
      <alignment horizontal="left" vertical="center"/>
    </xf>
    <xf numFmtId="2" fontId="4" fillId="3" borderId="2" xfId="55" applyNumberFormat="1" applyFont="1" applyFill="1" applyBorder="1" applyAlignment="1">
      <alignment horizontal="center" vertical="center"/>
    </xf>
    <xf numFmtId="0" fontId="6" fillId="0" borderId="2" xfId="55" applyFont="1" applyBorder="1" applyAlignment="1">
      <alignment horizontal="center" vertical="center" wrapText="1"/>
    </xf>
    <xf numFmtId="0" fontId="6" fillId="0" borderId="4" xfId="55" applyFont="1" applyBorder="1" applyAlignment="1">
      <alignment horizontal="center" vertical="center" wrapText="1"/>
    </xf>
    <xf numFmtId="0" fontId="6" fillId="0" borderId="6" xfId="55" applyFont="1" applyBorder="1" applyAlignment="1">
      <alignment horizontal="center" vertical="center" wrapText="1"/>
    </xf>
    <xf numFmtId="0" fontId="6" fillId="0" borderId="2" xfId="55" applyFont="1" applyBorder="1" applyAlignment="1">
      <alignment horizontal="center" vertical="center"/>
    </xf>
    <xf numFmtId="2" fontId="4" fillId="0" borderId="4" xfId="401" applyNumberFormat="1" applyFont="1" applyBorder="1" applyAlignment="1">
      <alignment horizontal="center" vertical="center" textRotation="90" wrapText="1"/>
    </xf>
    <xf numFmtId="0" fontId="4" fillId="0" borderId="5" xfId="401" applyFont="1" applyBorder="1" applyAlignment="1">
      <alignment horizontal="center" vertical="center" textRotation="90" wrapText="1"/>
    </xf>
    <xf numFmtId="0" fontId="4" fillId="0" borderId="6" xfId="401" applyFont="1" applyBorder="1" applyAlignment="1">
      <alignment horizontal="center" vertical="center" textRotation="90" wrapText="1"/>
    </xf>
    <xf numFmtId="0" fontId="48" fillId="0" borderId="4" xfId="401" applyFont="1" applyBorder="1" applyAlignment="1">
      <alignment horizontal="center" vertical="center" wrapText="1"/>
    </xf>
    <xf numFmtId="0" fontId="48" fillId="0" borderId="5" xfId="401" applyFont="1" applyBorder="1" applyAlignment="1">
      <alignment horizontal="center" vertical="center" wrapText="1"/>
    </xf>
    <xf numFmtId="0" fontId="48" fillId="0" borderId="6" xfId="401" applyFont="1" applyBorder="1" applyAlignment="1">
      <alignment horizontal="center" vertical="center" wrapText="1"/>
    </xf>
    <xf numFmtId="0" fontId="53" fillId="6" borderId="7" xfId="401" applyFont="1" applyFill="1" applyBorder="1" applyAlignment="1">
      <alignment horizontal="center" vertical="center"/>
    </xf>
    <xf numFmtId="0" fontId="53" fillId="6" borderId="8" xfId="401" applyFont="1" applyFill="1" applyBorder="1" applyAlignment="1">
      <alignment horizontal="center" vertical="center"/>
    </xf>
    <xf numFmtId="14" fontId="4" fillId="0" borderId="4" xfId="401" applyNumberFormat="1" applyFont="1" applyBorder="1" applyAlignment="1">
      <alignment horizontal="center" vertical="center" wrapText="1"/>
    </xf>
    <xf numFmtId="14" fontId="4" fillId="0" borderId="5" xfId="401" applyNumberFormat="1" applyFont="1" applyBorder="1" applyAlignment="1">
      <alignment horizontal="center" vertical="center" wrapText="1"/>
    </xf>
    <xf numFmtId="14" fontId="4" fillId="0" borderId="6" xfId="401" applyNumberFormat="1" applyFont="1" applyBorder="1" applyAlignment="1">
      <alignment horizontal="center" vertical="center" wrapText="1"/>
    </xf>
    <xf numFmtId="2" fontId="4" fillId="0" borderId="4" xfId="401" applyNumberFormat="1" applyFont="1" applyBorder="1" applyAlignment="1">
      <alignment horizontal="center" vertical="center" wrapText="1"/>
    </xf>
    <xf numFmtId="2" fontId="4" fillId="0" borderId="5" xfId="401" applyNumberFormat="1" applyFont="1" applyBorder="1" applyAlignment="1">
      <alignment horizontal="center" vertical="center" wrapText="1"/>
    </xf>
    <xf numFmtId="2" fontId="4" fillId="0" borderId="6" xfId="401" applyNumberFormat="1" applyFont="1" applyBorder="1" applyAlignment="1">
      <alignment horizontal="center" vertical="center" wrapText="1"/>
    </xf>
    <xf numFmtId="0" fontId="4" fillId="3" borderId="4" xfId="401" applyFont="1" applyFill="1" applyBorder="1" applyAlignment="1">
      <alignment horizontal="center" vertical="center" wrapText="1"/>
    </xf>
    <xf numFmtId="0" fontId="4" fillId="3" borderId="5" xfId="401" applyFont="1" applyFill="1" applyBorder="1" applyAlignment="1">
      <alignment horizontal="center" vertical="center" wrapText="1"/>
    </xf>
    <xf numFmtId="0" fontId="4" fillId="3" borderId="6" xfId="401" applyFont="1" applyFill="1" applyBorder="1" applyAlignment="1">
      <alignment horizontal="center" vertical="center" wrapText="1"/>
    </xf>
    <xf numFmtId="0" fontId="92" fillId="0" borderId="0" xfId="401" applyFont="1" applyAlignment="1">
      <alignment horizontal="center" vertical="center"/>
    </xf>
    <xf numFmtId="0" fontId="21" fillId="0" borderId="0" xfId="401" applyFont="1" applyAlignment="1">
      <alignment horizontal="left" vertical="center" wrapText="1"/>
    </xf>
    <xf numFmtId="0" fontId="21" fillId="0" borderId="4" xfId="401" applyFont="1" applyBorder="1" applyAlignment="1">
      <alignment horizontal="center" vertical="center" wrapText="1"/>
    </xf>
    <xf numFmtId="0" fontId="21" fillId="0" borderId="6" xfId="401" applyFont="1" applyBorder="1" applyAlignment="1">
      <alignment horizontal="center" vertical="center" wrapText="1"/>
    </xf>
    <xf numFmtId="0" fontId="21" fillId="0" borderId="9" xfId="401" applyFont="1" applyBorder="1" applyAlignment="1">
      <alignment horizontal="center" vertical="center" wrapText="1"/>
    </xf>
    <xf numFmtId="0" fontId="21" fillId="0" borderId="11" xfId="401" applyFont="1" applyBorder="1" applyAlignment="1">
      <alignment horizontal="center" vertical="center" wrapText="1"/>
    </xf>
    <xf numFmtId="0" fontId="21" fillId="0" borderId="14" xfId="401" applyFont="1" applyBorder="1" applyAlignment="1">
      <alignment horizontal="center" vertical="center" wrapText="1"/>
    </xf>
    <xf numFmtId="0" fontId="21" fillId="0" borderId="18" xfId="401" applyFont="1" applyBorder="1" applyAlignment="1">
      <alignment horizontal="center" vertical="center" wrapText="1"/>
    </xf>
    <xf numFmtId="0" fontId="21" fillId="0" borderId="7" xfId="401" applyFont="1" applyBorder="1" applyAlignment="1">
      <alignment horizontal="center" vertical="center" wrapText="1"/>
    </xf>
    <xf numFmtId="0" fontId="21" fillId="0" borderId="8" xfId="401" applyFont="1" applyBorder="1" applyAlignment="1">
      <alignment horizontal="center" vertical="center" wrapText="1"/>
    </xf>
    <xf numFmtId="0" fontId="21" fillId="0" borderId="4" xfId="401" applyFont="1" applyBorder="1" applyAlignment="1">
      <alignment horizontal="center" vertical="center"/>
    </xf>
    <xf numFmtId="0" fontId="21" fillId="0" borderId="6" xfId="401" applyFont="1" applyBorder="1" applyAlignment="1">
      <alignment horizontal="center" vertical="center"/>
    </xf>
    <xf numFmtId="0" fontId="65" fillId="0" borderId="4" xfId="401" applyFont="1" applyBorder="1" applyAlignment="1">
      <alignment horizontal="center" vertical="center" wrapText="1"/>
    </xf>
    <xf numFmtId="0" fontId="65" fillId="0" borderId="6" xfId="401" applyFont="1" applyBorder="1" applyAlignment="1">
      <alignment horizontal="center" vertical="center" wrapText="1"/>
    </xf>
    <xf numFmtId="0" fontId="93" fillId="0" borderId="0" xfId="55" applyFont="1" applyAlignment="1">
      <alignment horizontal="center" vertical="center"/>
    </xf>
    <xf numFmtId="0" fontId="6" fillId="0" borderId="0" xfId="55" applyFont="1" applyAlignment="1">
      <alignment horizontal="center" vertical="center"/>
    </xf>
    <xf numFmtId="0" fontId="6" fillId="0" borderId="3" xfId="55" applyFont="1" applyBorder="1" applyAlignment="1">
      <alignment horizontal="right" vertical="center"/>
    </xf>
    <xf numFmtId="0" fontId="5" fillId="0" borderId="2" xfId="55" applyFont="1" applyBorder="1" applyAlignment="1">
      <alignment horizontal="center" vertical="center" wrapText="1"/>
    </xf>
    <xf numFmtId="170" fontId="5" fillId="0" borderId="2" xfId="55" applyNumberFormat="1" applyFont="1" applyBorder="1" applyAlignment="1">
      <alignment horizontal="center" vertical="center"/>
    </xf>
    <xf numFmtId="0" fontId="5" fillId="0" borderId="2" xfId="55" applyFont="1" applyBorder="1" applyAlignment="1">
      <alignment horizontal="center" vertical="center"/>
    </xf>
    <xf numFmtId="0" fontId="6" fillId="0" borderId="9" xfId="55" applyFont="1" applyBorder="1" applyAlignment="1">
      <alignment horizontal="center" vertical="center" wrapText="1"/>
    </xf>
    <xf numFmtId="0" fontId="6" fillId="0" borderId="11" xfId="55" applyFont="1" applyBorder="1" applyAlignment="1">
      <alignment horizontal="center" vertical="center" wrapText="1"/>
    </xf>
    <xf numFmtId="0" fontId="6" fillId="0" borderId="14" xfId="55" applyFont="1" applyBorder="1" applyAlignment="1">
      <alignment horizontal="center" vertical="center" wrapText="1"/>
    </xf>
    <xf numFmtId="0" fontId="6" fillId="0" borderId="18" xfId="55" applyFont="1" applyBorder="1" applyAlignment="1">
      <alignment horizontal="center" vertical="center" wrapText="1"/>
    </xf>
    <xf numFmtId="0" fontId="6" fillId="0" borderId="7" xfId="55" applyFont="1" applyBorder="1" applyAlignment="1">
      <alignment horizontal="center" vertical="center"/>
    </xf>
    <xf numFmtId="0" fontId="6" fillId="0" borderId="8" xfId="55" applyFont="1" applyBorder="1" applyAlignment="1">
      <alignment horizontal="center" vertical="center"/>
    </xf>
    <xf numFmtId="0" fontId="48" fillId="0" borderId="7" xfId="81" applyFont="1" applyBorder="1" applyAlignment="1">
      <alignment horizontal="right" vertical="center" wrapText="1"/>
    </xf>
    <xf numFmtId="0" fontId="48" fillId="0" borderId="8" xfId="81" applyFont="1" applyBorder="1" applyAlignment="1">
      <alignment horizontal="right" vertical="center" wrapText="1"/>
    </xf>
    <xf numFmtId="0" fontId="21" fillId="0" borderId="4" xfId="395" applyFont="1" applyBorder="1" applyAlignment="1">
      <alignment horizontal="center" vertical="center"/>
    </xf>
    <xf numFmtId="0" fontId="21" fillId="0" borderId="6" xfId="395" applyFont="1" applyBorder="1" applyAlignment="1">
      <alignment horizontal="center" vertical="center"/>
    </xf>
    <xf numFmtId="0" fontId="65" fillId="0" borderId="4" xfId="395" applyFont="1" applyBorder="1" applyAlignment="1">
      <alignment horizontal="center" vertical="center" wrapText="1"/>
    </xf>
    <xf numFmtId="0" fontId="65" fillId="0" borderId="6" xfId="395" applyFont="1" applyBorder="1" applyAlignment="1">
      <alignment horizontal="center" vertical="center" wrapText="1"/>
    </xf>
    <xf numFmtId="0" fontId="93" fillId="0" borderId="0" xfId="395" applyFont="1" applyAlignment="1">
      <alignment horizontal="center" vertical="center"/>
    </xf>
    <xf numFmtId="0" fontId="21" fillId="0" borderId="4" xfId="395" applyFont="1" applyBorder="1" applyAlignment="1">
      <alignment horizontal="center" vertical="center" wrapText="1"/>
    </xf>
    <xf numFmtId="0" fontId="21" fillId="0" borderId="6" xfId="395" applyFont="1" applyBorder="1" applyAlignment="1">
      <alignment horizontal="center" vertical="center" wrapText="1"/>
    </xf>
    <xf numFmtId="0" fontId="21" fillId="0" borderId="7" xfId="395" applyFont="1" applyBorder="1" applyAlignment="1">
      <alignment horizontal="center" vertical="center" wrapText="1"/>
    </xf>
    <xf numFmtId="0" fontId="21" fillId="0" borderId="8" xfId="395" applyFont="1" applyBorder="1" applyAlignment="1">
      <alignment horizontal="center" vertical="center" wrapText="1"/>
    </xf>
    <xf numFmtId="2" fontId="4" fillId="0" borderId="2" xfId="395" applyNumberFormat="1" applyFont="1" applyBorder="1" applyAlignment="1">
      <alignment horizontal="center" vertical="center"/>
    </xf>
    <xf numFmtId="2" fontId="4" fillId="0" borderId="2" xfId="395" applyNumberFormat="1" applyFont="1" applyBorder="1" applyAlignment="1">
      <alignment horizontal="center" vertical="center" wrapText="1"/>
    </xf>
    <xf numFmtId="2" fontId="4" fillId="0" borderId="4" xfId="395" applyNumberFormat="1" applyFont="1" applyBorder="1" applyAlignment="1">
      <alignment horizontal="center" vertical="center" textRotation="90" wrapText="1"/>
    </xf>
    <xf numFmtId="2" fontId="4" fillId="0" borderId="5" xfId="395" applyNumberFormat="1" applyFont="1" applyBorder="1" applyAlignment="1">
      <alignment horizontal="center" vertical="center" textRotation="90" wrapText="1"/>
    </xf>
    <xf numFmtId="2" fontId="4" fillId="0" borderId="6" xfId="395" applyNumberFormat="1" applyFont="1" applyBorder="1" applyAlignment="1">
      <alignment horizontal="center" vertical="center" textRotation="90" wrapText="1"/>
    </xf>
    <xf numFmtId="2" fontId="4" fillId="3" borderId="2" xfId="395" applyNumberFormat="1" applyFont="1" applyFill="1" applyBorder="1" applyAlignment="1">
      <alignment horizontal="center" vertical="center" wrapText="1"/>
    </xf>
    <xf numFmtId="0" fontId="4" fillId="0" borderId="2" xfId="395" applyFont="1" applyBorder="1" applyAlignment="1">
      <alignment horizontal="center" vertical="center" wrapText="1"/>
    </xf>
    <xf numFmtId="9" fontId="4" fillId="0" borderId="2" xfId="55" applyNumberFormat="1" applyFont="1" applyBorder="1" applyAlignment="1">
      <alignment horizontal="center" vertical="center"/>
    </xf>
    <xf numFmtId="0" fontId="48" fillId="0" borderId="7" xfId="45" applyFont="1" applyBorder="1" applyAlignment="1">
      <alignment horizontal="right" vertical="center" wrapText="1"/>
    </xf>
    <xf numFmtId="0" fontId="48" fillId="0" borderId="8" xfId="45" applyFont="1" applyBorder="1" applyAlignment="1">
      <alignment horizontal="right" vertical="center" wrapText="1"/>
    </xf>
    <xf numFmtId="2" fontId="4" fillId="0" borderId="2" xfId="85" applyNumberFormat="1" applyFont="1" applyBorder="1" applyAlignment="1">
      <alignment horizontal="center" vertical="center"/>
    </xf>
    <xf numFmtId="2" fontId="4" fillId="3" borderId="2" xfId="85" applyNumberFormat="1" applyFont="1" applyFill="1" applyBorder="1" applyAlignment="1">
      <alignment horizontal="center" vertical="center"/>
    </xf>
    <xf numFmtId="9" fontId="4" fillId="0" borderId="2" xfId="85" applyFont="1" applyBorder="1" applyAlignment="1">
      <alignment horizontal="center" vertical="center"/>
    </xf>
    <xf numFmtId="2" fontId="4" fillId="0" borderId="2" xfId="85" applyNumberFormat="1" applyFont="1" applyFill="1" applyBorder="1" applyAlignment="1">
      <alignment horizontal="center" vertical="center"/>
    </xf>
    <xf numFmtId="2" fontId="4" fillId="0" borderId="4" xfId="85" applyNumberFormat="1" applyFont="1" applyFill="1" applyBorder="1" applyAlignment="1">
      <alignment horizontal="center" vertical="center"/>
    </xf>
    <xf numFmtId="2" fontId="4" fillId="0" borderId="5" xfId="85" applyNumberFormat="1" applyFont="1" applyFill="1" applyBorder="1" applyAlignment="1">
      <alignment horizontal="center" vertical="center"/>
    </xf>
    <xf numFmtId="2" fontId="4" fillId="0" borderId="6" xfId="85" applyNumberFormat="1" applyFont="1" applyFill="1" applyBorder="1" applyAlignment="1">
      <alignment horizontal="center" vertical="center"/>
    </xf>
    <xf numFmtId="4" fontId="4" fillId="0" borderId="4" xfId="48" applyNumberFormat="1" applyFont="1" applyFill="1" applyBorder="1" applyAlignment="1">
      <alignment horizontal="center" vertical="center"/>
    </xf>
    <xf numFmtId="4" fontId="4" fillId="0" borderId="6" xfId="48" applyNumberFormat="1" applyFont="1" applyFill="1" applyBorder="1" applyAlignment="1">
      <alignment horizontal="center" vertical="center"/>
    </xf>
    <xf numFmtId="0" fontId="48" fillId="0" borderId="2" xfId="55" applyFont="1" applyBorder="1" applyAlignment="1">
      <alignment horizontal="left" vertical="center" wrapText="1"/>
    </xf>
    <xf numFmtId="0" fontId="4" fillId="0" borderId="4" xfId="55" applyFont="1" applyBorder="1" applyAlignment="1">
      <alignment horizontal="center" vertical="center" wrapText="1"/>
    </xf>
    <xf numFmtId="0" fontId="48" fillId="0" borderId="7" xfId="55" applyFont="1" applyBorder="1" applyAlignment="1">
      <alignment horizontal="right" vertical="center" wrapText="1"/>
    </xf>
    <xf numFmtId="0" fontId="48" fillId="0" borderId="8" xfId="55" applyFont="1" applyBorder="1" applyAlignment="1">
      <alignment horizontal="right" vertical="center" wrapText="1"/>
    </xf>
    <xf numFmtId="0" fontId="48" fillId="0" borderId="4" xfId="404" applyFont="1" applyBorder="1" applyAlignment="1">
      <alignment horizontal="center" vertical="center" wrapText="1"/>
    </xf>
    <xf numFmtId="0" fontId="48" fillId="0" borderId="5" xfId="404" applyFont="1" applyBorder="1" applyAlignment="1">
      <alignment horizontal="center" vertical="center" wrapText="1"/>
    </xf>
    <xf numFmtId="0" fontId="48" fillId="0" borderId="6" xfId="404" applyFont="1" applyBorder="1" applyAlignment="1">
      <alignment horizontal="center" vertical="center" wrapText="1"/>
    </xf>
    <xf numFmtId="0" fontId="21" fillId="0" borderId="4" xfId="404" applyFont="1" applyBorder="1" applyAlignment="1">
      <alignment horizontal="center" vertical="center"/>
    </xf>
    <xf numFmtId="0" fontId="21" fillId="0" borderId="6" xfId="404" applyFont="1" applyBorder="1" applyAlignment="1">
      <alignment horizontal="center" vertical="center"/>
    </xf>
    <xf numFmtId="0" fontId="65" fillId="0" borderId="4" xfId="404" applyFont="1" applyBorder="1" applyAlignment="1">
      <alignment horizontal="center" vertical="center" wrapText="1"/>
    </xf>
    <xf numFmtId="0" fontId="65" fillId="0" borderId="6" xfId="404" applyFont="1" applyBorder="1" applyAlignment="1">
      <alignment horizontal="center" vertical="center" wrapText="1"/>
    </xf>
    <xf numFmtId="0" fontId="194" fillId="6" borderId="7" xfId="404" applyFont="1" applyFill="1" applyBorder="1" applyAlignment="1">
      <alignment horizontal="center" vertical="center"/>
    </xf>
    <xf numFmtId="0" fontId="194" fillId="6" borderId="8" xfId="404" applyFont="1" applyFill="1" applyBorder="1" applyAlignment="1">
      <alignment horizontal="center" vertical="center"/>
    </xf>
    <xf numFmtId="0" fontId="21" fillId="0" borderId="4" xfId="404" applyFont="1" applyBorder="1" applyAlignment="1">
      <alignment horizontal="center" vertical="center" wrapText="1"/>
    </xf>
    <xf numFmtId="0" fontId="21" fillId="0" borderId="6" xfId="404" applyFont="1" applyBorder="1" applyAlignment="1">
      <alignment horizontal="center" vertical="center" wrapText="1"/>
    </xf>
    <xf numFmtId="14" fontId="4" fillId="0" borderId="4" xfId="404" applyNumberFormat="1" applyFont="1" applyBorder="1" applyAlignment="1">
      <alignment horizontal="center" vertical="center"/>
    </xf>
    <xf numFmtId="14" fontId="4" fillId="0" borderId="5" xfId="404" applyNumberFormat="1" applyFont="1" applyBorder="1" applyAlignment="1">
      <alignment horizontal="center" vertical="center"/>
    </xf>
    <xf numFmtId="14" fontId="4" fillId="0" borderId="6" xfId="404" applyNumberFormat="1" applyFont="1" applyBorder="1" applyAlignment="1">
      <alignment horizontal="center" vertical="center"/>
    </xf>
    <xf numFmtId="0" fontId="21" fillId="0" borderId="7" xfId="404" applyFont="1" applyBorder="1" applyAlignment="1">
      <alignment horizontal="center" vertical="center" wrapText="1"/>
    </xf>
    <xf numFmtId="0" fontId="21" fillId="0" borderId="8" xfId="404" applyFont="1" applyBorder="1" applyAlignment="1">
      <alignment horizontal="center" vertical="center" wrapText="1"/>
    </xf>
    <xf numFmtId="0" fontId="21" fillId="0" borderId="9" xfId="404" applyFont="1" applyBorder="1" applyAlignment="1">
      <alignment horizontal="center" vertical="center" wrapText="1"/>
    </xf>
    <xf numFmtId="0" fontId="21" fillId="0" borderId="11" xfId="404" applyFont="1" applyBorder="1" applyAlignment="1">
      <alignment horizontal="center" vertical="center" wrapText="1"/>
    </xf>
    <xf numFmtId="0" fontId="21" fillId="0" borderId="14" xfId="404" applyFont="1" applyBorder="1" applyAlignment="1">
      <alignment horizontal="center" vertical="center" wrapText="1"/>
    </xf>
    <xf numFmtId="0" fontId="21" fillId="0" borderId="18" xfId="404" applyFont="1" applyBorder="1" applyAlignment="1">
      <alignment horizontal="center" vertical="center" wrapText="1"/>
    </xf>
    <xf numFmtId="2" fontId="4" fillId="0" borderId="4" xfId="55" applyNumberFormat="1" applyFont="1" applyBorder="1" applyAlignment="1">
      <alignment horizontal="center" vertical="center" wrapText="1"/>
    </xf>
    <xf numFmtId="2" fontId="4" fillId="0" borderId="5" xfId="55" applyNumberFormat="1" applyFont="1" applyBorder="1" applyAlignment="1">
      <alignment horizontal="center" vertical="center" wrapText="1"/>
    </xf>
    <xf numFmtId="2" fontId="4" fillId="0" borderId="6" xfId="55" applyNumberFormat="1" applyFont="1" applyBorder="1" applyAlignment="1">
      <alignment horizontal="center" vertical="center" wrapText="1"/>
    </xf>
    <xf numFmtId="0" fontId="64" fillId="0" borderId="7" xfId="55" applyFont="1" applyBorder="1" applyAlignment="1">
      <alignment horizontal="right" vertical="center" wrapText="1"/>
    </xf>
    <xf numFmtId="0" fontId="64" fillId="0" borderId="8" xfId="55" applyFont="1" applyBorder="1" applyAlignment="1">
      <alignment horizontal="right" vertical="center" wrapText="1"/>
    </xf>
    <xf numFmtId="2" fontId="4" fillId="0" borderId="4" xfId="120" applyNumberFormat="1" applyFont="1" applyBorder="1" applyAlignment="1">
      <alignment horizontal="center" vertical="center"/>
    </xf>
    <xf numFmtId="2" fontId="4" fillId="0" borderId="5" xfId="120" applyNumberFormat="1" applyFont="1" applyBorder="1" applyAlignment="1">
      <alignment horizontal="center" vertical="center"/>
    </xf>
    <xf numFmtId="0" fontId="48" fillId="0" borderId="4" xfId="112" applyFont="1" applyBorder="1" applyAlignment="1">
      <alignment horizontal="center" vertical="center" textRotation="90" wrapText="1"/>
    </xf>
    <xf numFmtId="0" fontId="48" fillId="0" borderId="5" xfId="112" applyFont="1" applyBorder="1" applyAlignment="1">
      <alignment horizontal="center" vertical="center" textRotation="90"/>
    </xf>
    <xf numFmtId="0" fontId="48" fillId="0" borderId="6" xfId="112" applyFont="1" applyBorder="1" applyAlignment="1">
      <alignment horizontal="center" vertical="center" textRotation="90"/>
    </xf>
    <xf numFmtId="0" fontId="48" fillId="0" borderId="4" xfId="112" applyFont="1" applyBorder="1" applyAlignment="1">
      <alignment horizontal="center" vertical="center"/>
    </xf>
    <xf numFmtId="0" fontId="48" fillId="0" borderId="5" xfId="112" applyFont="1" applyBorder="1" applyAlignment="1">
      <alignment horizontal="center" vertical="center"/>
    </xf>
    <xf numFmtId="2" fontId="4" fillId="0" borderId="6" xfId="120" applyNumberFormat="1" applyFont="1" applyBorder="1" applyAlignment="1">
      <alignment horizontal="center" vertical="center"/>
    </xf>
    <xf numFmtId="9" fontId="4" fillId="0" borderId="4" xfId="120" applyFont="1" applyBorder="1" applyAlignment="1">
      <alignment horizontal="center" vertical="center"/>
    </xf>
    <xf numFmtId="9" fontId="4" fillId="0" borderId="5" xfId="120" applyFont="1" applyBorder="1" applyAlignment="1">
      <alignment horizontal="center" vertical="center"/>
    </xf>
    <xf numFmtId="9" fontId="4" fillId="0" borderId="6" xfId="120" applyFont="1" applyBorder="1" applyAlignment="1">
      <alignment horizontal="center" vertical="center"/>
    </xf>
    <xf numFmtId="165" fontId="4" fillId="0" borderId="4" xfId="120" applyNumberFormat="1" applyFont="1" applyBorder="1" applyAlignment="1">
      <alignment horizontal="center" vertical="center"/>
    </xf>
    <xf numFmtId="165" fontId="4" fillId="0" borderId="5" xfId="120" applyNumberFormat="1" applyFont="1" applyBorder="1" applyAlignment="1">
      <alignment horizontal="center" vertical="center"/>
    </xf>
    <xf numFmtId="165" fontId="4" fillId="0" borderId="6" xfId="120" applyNumberFormat="1" applyFont="1" applyBorder="1" applyAlignment="1">
      <alignment horizontal="center" vertical="center"/>
    </xf>
    <xf numFmtId="0" fontId="48" fillId="0" borderId="3" xfId="83" applyFont="1" applyBorder="1" applyAlignment="1">
      <alignment horizontal="right" vertical="center"/>
    </xf>
    <xf numFmtId="0" fontId="48" fillId="0" borderId="4" xfId="83" applyFont="1" applyBorder="1" applyAlignment="1">
      <alignment horizontal="center" vertical="center" wrapText="1"/>
    </xf>
    <xf numFmtId="0" fontId="48" fillId="0" borderId="6" xfId="83" applyFont="1" applyBorder="1" applyAlignment="1">
      <alignment horizontal="center" vertical="center" wrapText="1"/>
    </xf>
    <xf numFmtId="0" fontId="48" fillId="0" borderId="2" xfId="82" applyFont="1" applyBorder="1" applyAlignment="1">
      <alignment horizontal="center" vertical="center" wrapText="1"/>
    </xf>
    <xf numFmtId="0" fontId="48" fillId="0" borderId="2" xfId="82" applyFont="1" applyBorder="1" applyAlignment="1">
      <alignment horizontal="center" vertical="center"/>
    </xf>
    <xf numFmtId="0" fontId="48" fillId="0" borderId="4" xfId="82" applyFont="1" applyBorder="1" applyAlignment="1">
      <alignment horizontal="center" vertical="center" wrapText="1"/>
    </xf>
    <xf numFmtId="0" fontId="4" fillId="3" borderId="2" xfId="82" applyFont="1" applyFill="1" applyBorder="1" applyAlignment="1">
      <alignment horizontal="center" vertical="center"/>
    </xf>
    <xf numFmtId="0" fontId="48" fillId="0" borderId="0" xfId="83" applyFont="1" applyAlignment="1">
      <alignment horizontal="left" vertical="center"/>
    </xf>
    <xf numFmtId="0" fontId="93" fillId="0" borderId="0" xfId="83" applyFont="1" applyAlignment="1">
      <alignment horizontal="center" vertical="center"/>
    </xf>
    <xf numFmtId="0" fontId="48" fillId="0" borderId="0" xfId="83" applyFont="1" applyAlignment="1">
      <alignment horizontal="left" wrapText="1"/>
    </xf>
    <xf numFmtId="1" fontId="4" fillId="3" borderId="4" xfId="82" applyNumberFormat="1" applyFont="1" applyFill="1" applyBorder="1" applyAlignment="1">
      <alignment horizontal="center" vertical="center"/>
    </xf>
    <xf numFmtId="1" fontId="4" fillId="3" borderId="5" xfId="82" applyNumberFormat="1" applyFont="1" applyFill="1" applyBorder="1" applyAlignment="1">
      <alignment horizontal="center" vertical="center"/>
    </xf>
    <xf numFmtId="1" fontId="4" fillId="3" borderId="6" xfId="82" applyNumberFormat="1" applyFont="1" applyFill="1" applyBorder="1" applyAlignment="1">
      <alignment horizontal="center" vertical="center"/>
    </xf>
    <xf numFmtId="2" fontId="4" fillId="0" borderId="4" xfId="82" applyNumberFormat="1" applyFont="1" applyBorder="1" applyAlignment="1">
      <alignment horizontal="center" vertical="center"/>
    </xf>
    <xf numFmtId="2" fontId="4" fillId="0" borderId="5" xfId="82" applyNumberFormat="1" applyFont="1" applyBorder="1" applyAlignment="1">
      <alignment horizontal="center" vertical="center"/>
    </xf>
    <xf numFmtId="2" fontId="4" fillId="0" borderId="6" xfId="82" applyNumberFormat="1" applyFont="1" applyBorder="1" applyAlignment="1">
      <alignment horizontal="center" vertical="center"/>
    </xf>
    <xf numFmtId="0" fontId="48" fillId="0" borderId="3" xfId="83" applyFont="1" applyBorder="1" applyAlignment="1">
      <alignment vertical="center"/>
    </xf>
    <xf numFmtId="0" fontId="48" fillId="0" borderId="2" xfId="83" applyFont="1" applyBorder="1" applyAlignment="1">
      <alignment horizontal="center" vertical="center" wrapText="1"/>
    </xf>
    <xf numFmtId="0" fontId="48" fillId="0" borderId="4" xfId="82" applyFont="1" applyBorder="1" applyAlignment="1">
      <alignment horizontal="center" vertical="center"/>
    </xf>
    <xf numFmtId="0" fontId="48" fillId="0" borderId="5" xfId="82" applyFont="1" applyBorder="1" applyAlignment="1">
      <alignment horizontal="center" vertical="center"/>
    </xf>
    <xf numFmtId="0" fontId="48" fillId="0" borderId="6" xfId="82" applyFont="1" applyBorder="1" applyAlignment="1">
      <alignment horizontal="center" vertical="center"/>
    </xf>
    <xf numFmtId="0" fontId="48" fillId="0" borderId="5" xfId="82" applyFont="1" applyBorder="1" applyAlignment="1">
      <alignment horizontal="center" vertical="center" wrapText="1"/>
    </xf>
    <xf numFmtId="9" fontId="48" fillId="0" borderId="2" xfId="82" applyNumberFormat="1" applyFont="1" applyBorder="1" applyAlignment="1">
      <alignment horizontal="center" vertical="center" wrapText="1"/>
    </xf>
    <xf numFmtId="1" fontId="53" fillId="3" borderId="2" xfId="358" applyNumberFormat="1" applyFont="1" applyFill="1" applyBorder="1" applyAlignment="1">
      <alignment horizontal="center" vertical="center" wrapText="1"/>
    </xf>
    <xf numFmtId="1" fontId="48" fillId="3" borderId="2" xfId="358" applyNumberFormat="1" applyFont="1" applyFill="1" applyBorder="1" applyAlignment="1">
      <alignment horizontal="center" vertical="center" textRotation="90"/>
    </xf>
    <xf numFmtId="1" fontId="53" fillId="3" borderId="5" xfId="358" applyNumberFormat="1" applyFont="1" applyFill="1" applyBorder="1" applyAlignment="1">
      <alignment horizontal="center" vertical="center" wrapText="1"/>
    </xf>
    <xf numFmtId="1" fontId="53" fillId="3" borderId="6" xfId="358" applyNumberFormat="1" applyFont="1" applyFill="1" applyBorder="1" applyAlignment="1">
      <alignment horizontal="center" vertical="center" wrapText="1"/>
    </xf>
    <xf numFmtId="1" fontId="48" fillId="3" borderId="5" xfId="358" applyNumberFormat="1" applyFont="1" applyFill="1" applyBorder="1" applyAlignment="1">
      <alignment horizontal="center" vertical="center" textRotation="90"/>
    </xf>
    <xf numFmtId="1" fontId="48" fillId="3" borderId="6" xfId="358" applyNumberFormat="1" applyFont="1" applyFill="1" applyBorder="1" applyAlignment="1">
      <alignment horizontal="center" vertical="center" textRotation="90"/>
    </xf>
    <xf numFmtId="2" fontId="4" fillId="3" borderId="2" xfId="55" applyNumberFormat="1" applyFont="1" applyFill="1" applyBorder="1" applyAlignment="1">
      <alignment horizontal="center" vertical="center" wrapText="1"/>
    </xf>
    <xf numFmtId="0" fontId="95" fillId="0" borderId="0" xfId="82" applyFont="1" applyAlignment="1">
      <alignment horizontal="center" vertical="center"/>
    </xf>
    <xf numFmtId="0" fontId="48" fillId="0" borderId="0" xfId="83" applyFont="1" applyAlignment="1">
      <alignment horizontal="left" vertical="center" wrapText="1"/>
    </xf>
    <xf numFmtId="2" fontId="4" fillId="0" borderId="4" xfId="358" applyNumberFormat="1" applyFont="1" applyBorder="1" applyAlignment="1">
      <alignment horizontal="center" vertical="center"/>
    </xf>
    <xf numFmtId="2" fontId="4" fillId="0" borderId="5" xfId="358" applyNumberFormat="1" applyFont="1" applyBorder="1" applyAlignment="1">
      <alignment horizontal="center" vertical="center"/>
    </xf>
    <xf numFmtId="2" fontId="4" fillId="0" borderId="6" xfId="358" applyNumberFormat="1" applyFont="1" applyBorder="1" applyAlignment="1">
      <alignment horizontal="center" vertical="center"/>
    </xf>
    <xf numFmtId="0" fontId="21" fillId="0" borderId="2" xfId="358" applyFont="1" applyBorder="1" applyAlignment="1">
      <alignment horizontal="center" vertical="center" wrapText="1"/>
    </xf>
    <xf numFmtId="0" fontId="21" fillId="0" borderId="4" xfId="358" applyFont="1" applyBorder="1" applyAlignment="1">
      <alignment horizontal="center" vertical="center"/>
    </xf>
    <xf numFmtId="0" fontId="21" fillId="0" borderId="4" xfId="358" applyFont="1" applyBorder="1" applyAlignment="1">
      <alignment horizontal="center" vertical="center" wrapText="1"/>
    </xf>
    <xf numFmtId="0" fontId="21" fillId="0" borderId="5" xfId="358" applyFont="1" applyBorder="1" applyAlignment="1">
      <alignment horizontal="center" vertical="center" wrapText="1"/>
    </xf>
    <xf numFmtId="9" fontId="21" fillId="0" borderId="2" xfId="358" applyNumberFormat="1" applyFont="1" applyBorder="1" applyAlignment="1">
      <alignment horizontal="center" vertical="center" wrapText="1"/>
    </xf>
    <xf numFmtId="170" fontId="4" fillId="0" borderId="2" xfId="396" applyNumberFormat="1" applyFont="1" applyBorder="1" applyAlignment="1">
      <alignment horizontal="center" vertical="center"/>
    </xf>
    <xf numFmtId="14" fontId="19" fillId="0" borderId="2" xfId="358" applyNumberFormat="1" applyFont="1" applyBorder="1" applyAlignment="1">
      <alignment horizontal="center" vertical="center"/>
    </xf>
    <xf numFmtId="2" fontId="4" fillId="0" borderId="2" xfId="55" applyNumberFormat="1" applyFont="1" applyBorder="1" applyAlignment="1">
      <alignment horizontal="center" vertical="center" wrapText="1"/>
    </xf>
    <xf numFmtId="9" fontId="4" fillId="0" borderId="4" xfId="85" applyFont="1" applyFill="1" applyBorder="1" applyAlignment="1">
      <alignment horizontal="center" vertical="center"/>
    </xf>
    <xf numFmtId="9" fontId="4" fillId="0" borderId="5" xfId="85" applyFont="1" applyFill="1" applyBorder="1" applyAlignment="1">
      <alignment horizontal="center" vertical="center"/>
    </xf>
    <xf numFmtId="9" fontId="4" fillId="0" borderId="6" xfId="85" applyFont="1" applyFill="1" applyBorder="1" applyAlignment="1">
      <alignment horizontal="center" vertical="center"/>
    </xf>
    <xf numFmtId="0" fontId="113" fillId="0" borderId="2" xfId="55" applyFont="1" applyBorder="1" applyAlignment="1">
      <alignment horizontal="left" vertical="center"/>
    </xf>
    <xf numFmtId="1" fontId="67" fillId="3" borderId="4" xfId="82" applyNumberFormat="1" applyFont="1" applyFill="1" applyBorder="1" applyAlignment="1">
      <alignment horizontal="center" vertical="center" wrapText="1"/>
    </xf>
    <xf numFmtId="1" fontId="67" fillId="3" borderId="5" xfId="82" applyNumberFormat="1" applyFont="1" applyFill="1" applyBorder="1" applyAlignment="1">
      <alignment horizontal="center" vertical="center" wrapText="1"/>
    </xf>
    <xf numFmtId="1" fontId="67" fillId="3" borderId="6" xfId="82" applyNumberFormat="1" applyFont="1" applyFill="1" applyBorder="1" applyAlignment="1">
      <alignment horizontal="center" vertical="center" wrapText="1"/>
    </xf>
    <xf numFmtId="0" fontId="93" fillId="0" borderId="0" xfId="404" applyFont="1" applyAlignment="1">
      <alignment horizontal="center" vertical="center"/>
    </xf>
    <xf numFmtId="10" fontId="5" fillId="0" borderId="2" xfId="55" applyNumberFormat="1" applyFont="1" applyBorder="1" applyAlignment="1">
      <alignment horizontal="center" vertical="center"/>
    </xf>
    <xf numFmtId="170" fontId="4" fillId="0" borderId="5" xfId="396" applyNumberFormat="1" applyFont="1" applyBorder="1" applyAlignment="1">
      <alignment horizontal="center" vertical="center"/>
    </xf>
    <xf numFmtId="170" fontId="4" fillId="0" borderId="6" xfId="396" applyNumberFormat="1" applyFont="1" applyBorder="1" applyAlignment="1">
      <alignment horizontal="center" vertical="center"/>
    </xf>
    <xf numFmtId="14" fontId="19" fillId="0" borderId="5" xfId="358" applyNumberFormat="1" applyFont="1" applyBorder="1" applyAlignment="1">
      <alignment horizontal="center" vertical="center"/>
    </xf>
    <xf numFmtId="14" fontId="19" fillId="0" borderId="6" xfId="358" applyNumberFormat="1" applyFont="1" applyBorder="1" applyAlignment="1">
      <alignment horizontal="center" vertical="center"/>
    </xf>
    <xf numFmtId="0" fontId="21" fillId="0" borderId="2" xfId="358" applyFont="1" applyBorder="1" applyAlignment="1">
      <alignment horizontal="center" vertical="center"/>
    </xf>
    <xf numFmtId="2" fontId="4" fillId="0" borderId="2" xfId="358" applyNumberFormat="1" applyFont="1" applyBorder="1" applyAlignment="1">
      <alignment horizontal="center" vertical="center"/>
    </xf>
    <xf numFmtId="14" fontId="4" fillId="0" borderId="2" xfId="82" applyNumberFormat="1" applyFont="1" applyBorder="1" applyAlignment="1">
      <alignment horizontal="center" vertical="center"/>
    </xf>
    <xf numFmtId="0" fontId="48" fillId="0" borderId="7" xfId="55" applyFont="1" applyBorder="1" applyAlignment="1">
      <alignment horizontal="right" vertical="center"/>
    </xf>
    <xf numFmtId="0" fontId="48" fillId="0" borderId="8" xfId="55" applyFont="1" applyBorder="1" applyAlignment="1">
      <alignment horizontal="right" vertical="center"/>
    </xf>
    <xf numFmtId="0" fontId="4" fillId="0" borderId="5" xfId="55" applyFont="1" applyBorder="1" applyAlignment="1">
      <alignment horizontal="center" vertical="center" wrapText="1"/>
    </xf>
    <xf numFmtId="0" fontId="48" fillId="0" borderId="7" xfId="55" applyFont="1" applyBorder="1" applyAlignment="1">
      <alignment horizontal="left" vertical="center"/>
    </xf>
    <xf numFmtId="0" fontId="48" fillId="0" borderId="10" xfId="55" applyFont="1" applyBorder="1" applyAlignment="1">
      <alignment horizontal="left" vertical="center"/>
    </xf>
    <xf numFmtId="0" fontId="48" fillId="0" borderId="8" xfId="55" applyFont="1" applyBorder="1" applyAlignment="1">
      <alignment horizontal="left" vertical="center"/>
    </xf>
    <xf numFmtId="0" fontId="93" fillId="0" borderId="0" xfId="358" applyFont="1" applyAlignment="1">
      <alignment horizontal="center" vertical="center"/>
    </xf>
    <xf numFmtId="0" fontId="48" fillId="0" borderId="0" xfId="359" applyFont="1" applyAlignment="1">
      <alignment horizontal="left" wrapText="1"/>
    </xf>
    <xf numFmtId="0" fontId="21" fillId="0" borderId="5" xfId="358" applyFont="1" applyBorder="1" applyAlignment="1">
      <alignment horizontal="center" vertical="center"/>
    </xf>
    <xf numFmtId="0" fontId="21" fillId="0" borderId="6" xfId="358" applyFont="1" applyBorder="1" applyAlignment="1">
      <alignment horizontal="center" vertical="center"/>
    </xf>
    <xf numFmtId="0" fontId="21" fillId="0" borderId="39" xfId="3" applyFont="1" applyBorder="1" applyAlignment="1">
      <alignment horizontal="left" vertical="center" wrapText="1"/>
    </xf>
    <xf numFmtId="0" fontId="21" fillId="0" borderId="40" xfId="3" applyFont="1" applyBorder="1" applyAlignment="1">
      <alignment horizontal="left" vertical="center" wrapText="1"/>
    </xf>
    <xf numFmtId="0" fontId="21" fillId="0" borderId="41" xfId="3" applyFont="1" applyBorder="1" applyAlignment="1">
      <alignment horizontal="left" vertical="center" wrapText="1"/>
    </xf>
    <xf numFmtId="0" fontId="21" fillId="0" borderId="39" xfId="3" applyFont="1" applyBorder="1" applyAlignment="1">
      <alignment vertical="center" wrapText="1"/>
    </xf>
    <xf numFmtId="0" fontId="21" fillId="0" borderId="40" xfId="3" applyFont="1" applyBorder="1" applyAlignment="1">
      <alignment vertical="center" wrapText="1"/>
    </xf>
    <xf numFmtId="0" fontId="21" fillId="0" borderId="41" xfId="3" applyFont="1" applyBorder="1" applyAlignment="1">
      <alignment vertical="center" wrapText="1"/>
    </xf>
    <xf numFmtId="0" fontId="21" fillId="0" borderId="27" xfId="3" applyFont="1" applyBorder="1" applyAlignment="1">
      <alignment horizontal="left" vertical="center" wrapText="1"/>
    </xf>
    <xf numFmtId="0" fontId="21" fillId="0" borderId="28" xfId="3" applyFont="1" applyBorder="1" applyAlignment="1">
      <alignment horizontal="left" vertical="center" wrapText="1"/>
    </xf>
    <xf numFmtId="0" fontId="19" fillId="0" borderId="29" xfId="3" applyFont="1" applyBorder="1" applyAlignment="1">
      <alignment horizontal="center" vertical="center" wrapText="1"/>
    </xf>
    <xf numFmtId="49" fontId="19" fillId="0" borderId="2" xfId="3" applyNumberFormat="1" applyFont="1" applyBorder="1" applyAlignment="1">
      <alignment horizontal="center" vertical="center" wrapText="1"/>
    </xf>
    <xf numFmtId="0" fontId="19" fillId="0" borderId="2" xfId="3" applyFont="1" applyBorder="1" applyAlignment="1">
      <alignment horizontal="center" vertical="center" wrapText="1"/>
    </xf>
    <xf numFmtId="0" fontId="21" fillId="0" borderId="2" xfId="3" applyFont="1" applyBorder="1" applyAlignment="1">
      <alignment horizontal="center" vertical="center" wrapText="1"/>
    </xf>
    <xf numFmtId="0" fontId="19" fillId="0" borderId="24" xfId="3" applyFont="1" applyBorder="1" applyAlignment="1">
      <alignment horizontal="center" vertical="center" wrapText="1"/>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6" xfId="3" applyFont="1" applyBorder="1" applyAlignment="1">
      <alignment horizontal="center" vertical="center" wrapText="1"/>
    </xf>
    <xf numFmtId="0" fontId="19" fillId="0" borderId="42" xfId="3" applyFont="1" applyBorder="1" applyAlignment="1">
      <alignment horizontal="center" vertical="center" wrapText="1"/>
    </xf>
    <xf numFmtId="0" fontId="19" fillId="0" borderId="43" xfId="3" applyFont="1" applyBorder="1" applyAlignment="1">
      <alignment horizontal="center" vertical="center" wrapText="1"/>
    </xf>
    <xf numFmtId="0" fontId="19" fillId="0" borderId="44" xfId="3" applyFont="1" applyBorder="1" applyAlignment="1">
      <alignment horizontal="center" vertical="center" wrapText="1"/>
    </xf>
    <xf numFmtId="0" fontId="65" fillId="0" borderId="2" xfId="3" applyFont="1" applyBorder="1" applyAlignment="1">
      <alignment horizontal="center" vertical="center" wrapText="1"/>
    </xf>
    <xf numFmtId="0" fontId="25" fillId="0" borderId="0" xfId="3" applyFont="1" applyAlignment="1">
      <alignment horizontal="center" wrapText="1"/>
    </xf>
    <xf numFmtId="0" fontId="21" fillId="0" borderId="0" xfId="3" applyFont="1" applyAlignment="1">
      <alignment horizontal="center" vertical="center" wrapText="1"/>
    </xf>
    <xf numFmtId="165" fontId="65" fillId="0" borderId="2" xfId="11" applyFont="1" applyFill="1" applyBorder="1" applyAlignment="1">
      <alignment horizontal="center" vertical="center" wrapText="1"/>
    </xf>
    <xf numFmtId="0" fontId="65" fillId="0" borderId="2" xfId="19" applyFont="1" applyBorder="1" applyAlignment="1">
      <alignment horizontal="center" vertical="center"/>
    </xf>
    <xf numFmtId="0" fontId="19" fillId="0" borderId="28" xfId="3" applyFont="1" applyBorder="1" applyAlignment="1">
      <alignment horizontal="center" vertical="center" wrapText="1"/>
    </xf>
    <xf numFmtId="0" fontId="19" fillId="0" borderId="31" xfId="3" applyFont="1" applyBorder="1" applyAlignment="1">
      <alignment horizontal="center" vertical="center" wrapText="1"/>
    </xf>
    <xf numFmtId="14" fontId="19" fillId="0" borderId="2" xfId="3" applyNumberFormat="1" applyFont="1" applyBorder="1" applyAlignment="1">
      <alignment horizontal="center" vertical="center" wrapText="1"/>
    </xf>
    <xf numFmtId="14" fontId="19" fillId="0" borderId="2" xfId="3" applyNumberFormat="1" applyFont="1" applyBorder="1" applyAlignment="1">
      <alignment horizontal="center" vertical="center"/>
    </xf>
    <xf numFmtId="0" fontId="19" fillId="0" borderId="2" xfId="3" applyFont="1" applyBorder="1" applyAlignment="1">
      <alignment horizontal="center" vertical="center"/>
    </xf>
    <xf numFmtId="0" fontId="4" fillId="0" borderId="0" xfId="0" applyFont="1" applyAlignment="1">
      <alignment horizontal="center" wrapText="1"/>
    </xf>
    <xf numFmtId="0" fontId="4" fillId="0" borderId="0" xfId="0" applyFont="1" applyAlignment="1">
      <alignment horizontal="left" vertical="center" wrapText="1"/>
    </xf>
    <xf numFmtId="0" fontId="151" fillId="0" borderId="36" xfId="0" applyFont="1" applyBorder="1" applyAlignment="1">
      <alignment horizontal="center" vertical="center" wrapText="1"/>
    </xf>
    <xf numFmtId="0" fontId="151" fillId="0" borderId="3" xfId="0" applyFont="1" applyBorder="1" applyAlignment="1">
      <alignment horizontal="center" vertical="center" wrapText="1"/>
    </xf>
    <xf numFmtId="0" fontId="151" fillId="0" borderId="37" xfId="0" applyFont="1" applyBorder="1" applyAlignment="1">
      <alignment horizontal="center" vertical="center" wrapText="1"/>
    </xf>
    <xf numFmtId="0" fontId="151" fillId="0" borderId="33" xfId="0" applyFont="1" applyBorder="1" applyAlignment="1">
      <alignment horizontal="center" vertical="center" wrapText="1"/>
    </xf>
    <xf numFmtId="0" fontId="151" fillId="0" borderId="34" xfId="0" applyFont="1" applyBorder="1" applyAlignment="1">
      <alignment horizontal="center" vertical="center" wrapText="1"/>
    </xf>
    <xf numFmtId="0" fontId="151" fillId="0" borderId="35"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2" xfId="0" applyFont="1" applyBorder="1" applyAlignment="1">
      <alignment horizontal="left" vertical="center" wrapText="1"/>
    </xf>
    <xf numFmtId="0" fontId="19" fillId="0" borderId="43" xfId="0" applyFont="1" applyBorder="1" applyAlignment="1">
      <alignment horizontal="left" vertical="center" wrapText="1"/>
    </xf>
    <xf numFmtId="0" fontId="19" fillId="0" borderId="68" xfId="0" applyFont="1" applyBorder="1" applyAlignment="1">
      <alignment horizontal="left" vertical="center" wrapText="1"/>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189" fontId="19" fillId="0" borderId="2" xfId="0" applyNumberFormat="1" applyFont="1" applyBorder="1" applyAlignment="1">
      <alignment horizontal="center" vertical="center" wrapText="1"/>
    </xf>
    <xf numFmtId="10" fontId="19" fillId="0" borderId="25" xfId="0" applyNumberFormat="1" applyFont="1" applyBorder="1" applyAlignment="1">
      <alignment horizontal="center" vertical="center" wrapText="1"/>
    </xf>
    <xf numFmtId="166" fontId="19" fillId="0" borderId="2" xfId="0" applyNumberFormat="1" applyFont="1" applyBorder="1" applyAlignment="1">
      <alignment horizontal="center" vertical="center" wrapText="1"/>
    </xf>
    <xf numFmtId="0" fontId="19" fillId="0" borderId="2" xfId="0" applyFont="1" applyBorder="1" applyAlignment="1">
      <alignment horizontal="center" wrapText="1"/>
    </xf>
    <xf numFmtId="0" fontId="21" fillId="0" borderId="38"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wrapText="1"/>
    </xf>
    <xf numFmtId="0" fontId="19" fillId="0" borderId="10" xfId="0" applyFont="1" applyBorder="1" applyAlignment="1">
      <alignment horizontal="center" wrapText="1"/>
    </xf>
    <xf numFmtId="0" fontId="19" fillId="0" borderId="67" xfId="0" applyFont="1" applyBorder="1" applyAlignment="1">
      <alignment horizontal="center" wrapText="1"/>
    </xf>
    <xf numFmtId="0" fontId="151" fillId="0" borderId="26" xfId="0" applyFont="1" applyBorder="1" applyAlignment="1">
      <alignment horizontal="center" vertical="center" wrapText="1"/>
    </xf>
    <xf numFmtId="0" fontId="151" fillId="0" borderId="27" xfId="0" applyFont="1" applyBorder="1" applyAlignment="1">
      <alignment horizontal="center" vertical="center" wrapText="1"/>
    </xf>
    <xf numFmtId="0" fontId="151" fillId="0" borderId="28" xfId="0" applyFont="1" applyBorder="1" applyAlignment="1">
      <alignment horizontal="center" vertical="center" wrapText="1"/>
    </xf>
    <xf numFmtId="10" fontId="19" fillId="0" borderId="2" xfId="1" applyNumberFormat="1" applyFont="1" applyBorder="1" applyAlignment="1">
      <alignment horizontal="center" vertical="center" wrapText="1"/>
    </xf>
    <xf numFmtId="169" fontId="19" fillId="0" borderId="2" xfId="0" applyNumberFormat="1" applyFont="1" applyBorder="1" applyAlignment="1">
      <alignment horizontal="center" vertical="center" wrapText="1"/>
    </xf>
    <xf numFmtId="10" fontId="21" fillId="0" borderId="2" xfId="1" applyNumberFormat="1" applyFont="1" applyBorder="1" applyAlignment="1">
      <alignment horizontal="center" vertical="center" wrapText="1"/>
    </xf>
    <xf numFmtId="168" fontId="21" fillId="0" borderId="2" xfId="1" applyNumberFormat="1" applyFont="1" applyBorder="1" applyAlignment="1">
      <alignment horizontal="center" vertical="center" wrapText="1"/>
    </xf>
    <xf numFmtId="0" fontId="19" fillId="0" borderId="2" xfId="0" applyFont="1" applyBorder="1" applyAlignment="1">
      <alignment horizontal="center" vertical="center" textRotation="90" wrapText="1"/>
    </xf>
    <xf numFmtId="0" fontId="19" fillId="0" borderId="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 xfId="0" applyFont="1" applyBorder="1" applyAlignment="1">
      <alignment horizontal="center" vertical="center"/>
    </xf>
    <xf numFmtId="0" fontId="151" fillId="0" borderId="3" xfId="0" applyFont="1" applyBorder="1" applyAlignment="1">
      <alignment horizontal="center" vertical="center"/>
    </xf>
    <xf numFmtId="0" fontId="19"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151" fillId="0" borderId="7" xfId="0" applyFont="1" applyBorder="1" applyAlignment="1">
      <alignment horizontal="center" vertical="center"/>
    </xf>
    <xf numFmtId="0" fontId="151" fillId="0" borderId="10" xfId="0" applyFont="1" applyBorder="1" applyAlignment="1">
      <alignment horizontal="center" vertical="center"/>
    </xf>
    <xf numFmtId="0" fontId="151"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172" fontId="19" fillId="0" borderId="4" xfId="0" applyNumberFormat="1" applyFont="1" applyBorder="1" applyAlignment="1">
      <alignment horizontal="center" vertical="center"/>
    </xf>
    <xf numFmtId="172" fontId="19" fillId="0" borderId="6" xfId="0" applyNumberFormat="1"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5" fillId="0" borderId="4" xfId="0" applyFont="1" applyBorder="1" applyAlignment="1">
      <alignment horizontal="center"/>
    </xf>
    <xf numFmtId="0" fontId="5" fillId="0" borderId="13" xfId="0" applyFont="1" applyBorder="1" applyAlignment="1">
      <alignment horizontal="left"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201" fillId="0" borderId="14" xfId="0" applyFont="1" applyBorder="1" applyAlignment="1">
      <alignment horizontal="left" vertical="center"/>
    </xf>
    <xf numFmtId="0" fontId="5" fillId="0" borderId="3" xfId="0" applyFont="1" applyBorder="1" applyAlignment="1">
      <alignment horizontal="left" vertical="center"/>
    </xf>
    <xf numFmtId="0" fontId="5" fillId="0" borderId="18" xfId="0" applyFont="1" applyBorder="1" applyAlignment="1">
      <alignment horizontal="lef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8" fillId="0" borderId="7" xfId="0" applyFont="1" applyBorder="1" applyAlignment="1">
      <alignment horizontal="left" vertical="center" wrapText="1"/>
    </xf>
    <xf numFmtId="0" fontId="48" fillId="0" borderId="8" xfId="0" applyFont="1" applyBorder="1" applyAlignment="1">
      <alignment horizontal="left" vertical="center" wrapText="1"/>
    </xf>
    <xf numFmtId="0" fontId="4" fillId="0" borderId="0" xfId="0" applyFont="1" applyAlignment="1">
      <alignment horizontal="center"/>
    </xf>
    <xf numFmtId="0" fontId="53" fillId="0" borderId="7" xfId="0" applyFont="1" applyBorder="1" applyAlignment="1">
      <alignment horizontal="left"/>
    </xf>
    <xf numFmtId="0" fontId="53" fillId="0" borderId="8" xfId="0" applyFont="1" applyBorder="1" applyAlignment="1">
      <alignment horizontal="left"/>
    </xf>
    <xf numFmtId="0" fontId="48" fillId="0" borderId="2" xfId="0" applyFont="1" applyBorder="1" applyAlignment="1">
      <alignment horizontal="center" vertical="center" wrapText="1"/>
    </xf>
    <xf numFmtId="0" fontId="58" fillId="0" borderId="0" xfId="0" applyFont="1" applyAlignment="1">
      <alignment horizontal="center" vertical="center"/>
    </xf>
    <xf numFmtId="0" fontId="48" fillId="0" borderId="2" xfId="0" applyFont="1" applyBorder="1" applyAlignment="1">
      <alignment horizontal="center" vertical="center"/>
    </xf>
    <xf numFmtId="0" fontId="104" fillId="0" borderId="0" xfId="0" applyFont="1" applyAlignment="1">
      <alignment horizontal="center" vertical="center"/>
    </xf>
    <xf numFmtId="0" fontId="61" fillId="0" borderId="0" xfId="0" applyFont="1" applyAlignment="1">
      <alignment horizontal="left" vertical="center"/>
    </xf>
    <xf numFmtId="0" fontId="62" fillId="3" borderId="4" xfId="0" applyFont="1" applyFill="1" applyBorder="1" applyAlignment="1">
      <alignment horizontal="center" vertical="center" wrapText="1"/>
    </xf>
    <xf numFmtId="0" fontId="62" fillId="3" borderId="6" xfId="0" applyFont="1" applyFill="1" applyBorder="1" applyAlignment="1">
      <alignment horizontal="center" vertical="center" wrapText="1"/>
    </xf>
    <xf numFmtId="0" fontId="62" fillId="3" borderId="2" xfId="0" applyFont="1" applyFill="1" applyBorder="1" applyAlignment="1">
      <alignment horizontal="center" vertical="center" wrapText="1"/>
    </xf>
    <xf numFmtId="9" fontId="62" fillId="3" borderId="2" xfId="388"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2" fontId="4" fillId="3" borderId="2" xfId="0" applyNumberFormat="1" applyFont="1" applyFill="1" applyBorder="1" applyAlignment="1">
      <alignment horizontal="center" vertical="center"/>
    </xf>
    <xf numFmtId="0" fontId="103" fillId="3" borderId="4" xfId="0" applyFont="1" applyFill="1" applyBorder="1" applyAlignment="1">
      <alignment horizontal="center" vertical="center" wrapText="1"/>
    </xf>
    <xf numFmtId="0" fontId="103" fillId="3" borderId="5" xfId="0" applyFont="1" applyFill="1" applyBorder="1" applyAlignment="1">
      <alignment horizontal="center" vertical="center" wrapText="1"/>
    </xf>
    <xf numFmtId="2" fontId="4" fillId="3" borderId="4" xfId="0" applyNumberFormat="1" applyFont="1" applyFill="1" applyBorder="1" applyAlignment="1">
      <alignment horizontal="center" vertical="center" wrapText="1"/>
    </xf>
    <xf numFmtId="2" fontId="4" fillId="3" borderId="5"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wrapText="1"/>
    </xf>
    <xf numFmtId="10" fontId="62" fillId="3" borderId="2" xfId="0" applyNumberFormat="1" applyFont="1" applyFill="1" applyBorder="1" applyAlignment="1">
      <alignment horizontal="center" vertical="center"/>
    </xf>
    <xf numFmtId="10" fontId="62" fillId="3" borderId="2" xfId="0" applyNumberFormat="1" applyFont="1" applyFill="1" applyBorder="1" applyAlignment="1">
      <alignment horizontal="center" vertical="center" wrapText="1"/>
    </xf>
    <xf numFmtId="2" fontId="56" fillId="0" borderId="2" xfId="102" applyNumberFormat="1" applyFont="1" applyBorder="1" applyAlignment="1">
      <alignment horizontal="center" vertical="center"/>
    </xf>
    <xf numFmtId="2" fontId="103" fillId="3" borderId="4" xfId="0" applyNumberFormat="1" applyFont="1" applyFill="1" applyBorder="1" applyAlignment="1">
      <alignment horizontal="center" vertical="center"/>
    </xf>
    <xf numFmtId="2" fontId="103" fillId="3" borderId="5" xfId="0" applyNumberFormat="1" applyFont="1" applyFill="1" applyBorder="1" applyAlignment="1">
      <alignment horizontal="center" vertical="center"/>
    </xf>
    <xf numFmtId="2" fontId="103" fillId="3" borderId="6" xfId="0" applyNumberFormat="1" applyFont="1" applyFill="1" applyBorder="1" applyAlignment="1">
      <alignment horizontal="center" vertical="center"/>
    </xf>
    <xf numFmtId="0" fontId="6" fillId="0" borderId="0" xfId="0" applyFont="1" applyAlignment="1">
      <alignment horizontal="center" vertical="center" wrapText="1"/>
    </xf>
    <xf numFmtId="0" fontId="6" fillId="0" borderId="3" xfId="0" applyFont="1" applyBorder="1" applyAlignment="1">
      <alignment horizontal="left"/>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0" fillId="4" borderId="4" xfId="3" applyFont="1" applyFill="1" applyBorder="1" applyAlignment="1">
      <alignment horizontal="center" vertical="center" wrapText="1"/>
    </xf>
    <xf numFmtId="0" fontId="20" fillId="4" borderId="6" xfId="3" applyFont="1" applyFill="1" applyBorder="1" applyAlignment="1">
      <alignment horizontal="center" vertical="center" wrapText="1"/>
    </xf>
    <xf numFmtId="165" fontId="20" fillId="4" borderId="4" xfId="11" applyFont="1" applyFill="1" applyBorder="1" applyAlignment="1">
      <alignment horizontal="center" vertical="center" wrapText="1"/>
    </xf>
    <xf numFmtId="165" fontId="20" fillId="4" borderId="6" xfId="11" applyFont="1" applyFill="1" applyBorder="1" applyAlignment="1">
      <alignment horizontal="center" vertical="center" wrapText="1"/>
    </xf>
    <xf numFmtId="0" fontId="19" fillId="4" borderId="6" xfId="0" applyFont="1" applyFill="1" applyBorder="1"/>
    <xf numFmtId="2" fontId="21" fillId="3" borderId="2" xfId="3" applyNumberFormat="1"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0" fontId="17" fillId="3" borderId="4" xfId="3" applyFont="1" applyFill="1" applyBorder="1" applyAlignment="1">
      <alignment horizontal="center" vertical="center" wrapText="1"/>
    </xf>
    <xf numFmtId="0" fontId="17" fillId="3" borderId="5" xfId="3" applyFont="1" applyFill="1" applyBorder="1" applyAlignment="1">
      <alignment horizontal="center" vertical="center" wrapText="1"/>
    </xf>
    <xf numFmtId="0" fontId="17" fillId="3" borderId="6" xfId="3" applyFont="1" applyFill="1" applyBorder="1" applyAlignment="1">
      <alignment horizontal="center" vertical="center" wrapText="1"/>
    </xf>
    <xf numFmtId="0" fontId="25" fillId="3" borderId="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8" xfId="3" applyFont="1" applyFill="1" applyBorder="1" applyAlignment="1">
      <alignment horizontal="left" vertical="center" wrapText="1"/>
    </xf>
    <xf numFmtId="0" fontId="6" fillId="3" borderId="7" xfId="3" applyFont="1" applyFill="1" applyBorder="1" applyAlignment="1">
      <alignment horizontal="left" vertical="center" wrapText="1"/>
    </xf>
    <xf numFmtId="0" fontId="6" fillId="3" borderId="10" xfId="3" applyFont="1" applyFill="1" applyBorder="1" applyAlignment="1">
      <alignment horizontal="left" vertical="center" wrapText="1"/>
    </xf>
    <xf numFmtId="0" fontId="6" fillId="3" borderId="8" xfId="3" applyFont="1" applyFill="1" applyBorder="1" applyAlignment="1">
      <alignment horizontal="left" vertical="center" wrapText="1"/>
    </xf>
    <xf numFmtId="2" fontId="19" fillId="3" borderId="4" xfId="3" applyNumberFormat="1" applyFont="1" applyFill="1" applyBorder="1" applyAlignment="1">
      <alignment horizontal="center" vertical="center" textRotation="91" wrapText="1"/>
    </xf>
    <xf numFmtId="2" fontId="19" fillId="3" borderId="5" xfId="3" applyNumberFormat="1" applyFont="1" applyFill="1" applyBorder="1" applyAlignment="1">
      <alignment horizontal="center" vertical="center" textRotation="91" wrapText="1"/>
    </xf>
    <xf numFmtId="2" fontId="19" fillId="3" borderId="6" xfId="3" applyNumberFormat="1" applyFont="1" applyFill="1" applyBorder="1" applyAlignment="1">
      <alignment horizontal="center" vertical="center" textRotation="91" wrapText="1"/>
    </xf>
    <xf numFmtId="0" fontId="24" fillId="0" borderId="0" xfId="3" applyFont="1" applyAlignment="1">
      <alignment horizontal="center" wrapText="1"/>
    </xf>
    <xf numFmtId="0" fontId="24" fillId="0" borderId="3" xfId="3" applyFont="1" applyBorder="1" applyAlignment="1">
      <alignment horizontal="left" wrapText="1"/>
    </xf>
    <xf numFmtId="0" fontId="24" fillId="0" borderId="3" xfId="3" applyFont="1" applyBorder="1" applyAlignment="1">
      <alignment horizontal="right" wrapText="1"/>
    </xf>
    <xf numFmtId="2" fontId="19" fillId="3" borderId="2" xfId="3" applyNumberFormat="1" applyFont="1" applyFill="1" applyBorder="1" applyAlignment="1">
      <alignment horizontal="center" vertical="center" wrapText="1"/>
    </xf>
    <xf numFmtId="167" fontId="19" fillId="3" borderId="2" xfId="3" applyNumberFormat="1" applyFont="1" applyFill="1" applyBorder="1" applyAlignment="1">
      <alignment horizontal="center" vertical="center" wrapText="1"/>
    </xf>
    <xf numFmtId="0" fontId="20" fillId="4" borderId="2" xfId="3" applyFont="1" applyFill="1" applyBorder="1" applyAlignment="1">
      <alignment horizontal="center" vertical="center" wrapText="1"/>
    </xf>
    <xf numFmtId="0" fontId="20" fillId="4" borderId="7" xfId="3" applyFont="1" applyFill="1" applyBorder="1" applyAlignment="1">
      <alignment horizontal="center" vertical="center" wrapText="1"/>
    </xf>
    <xf numFmtId="0" fontId="20" fillId="4" borderId="8" xfId="3" applyFont="1" applyFill="1" applyBorder="1" applyAlignment="1">
      <alignment horizontal="center" vertical="center" wrapText="1"/>
    </xf>
    <xf numFmtId="0" fontId="0" fillId="0" borderId="2" xfId="0"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right"/>
    </xf>
    <xf numFmtId="0" fontId="10" fillId="0" borderId="0" xfId="0" applyFont="1" applyAlignment="1">
      <alignment horizontal="right" vertical="center"/>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97" fillId="0" borderId="4" xfId="0" applyFont="1" applyBorder="1" applyAlignment="1">
      <alignment horizontal="center" vertical="center"/>
    </xf>
    <xf numFmtId="0" fontId="97" fillId="0" borderId="5" xfId="0" applyFont="1" applyBorder="1" applyAlignment="1">
      <alignment horizontal="center" vertical="center"/>
    </xf>
    <xf numFmtId="0" fontId="97" fillId="0" borderId="6" xfId="0" applyFont="1" applyBorder="1" applyAlignment="1">
      <alignment horizontal="center" vertical="center"/>
    </xf>
    <xf numFmtId="0" fontId="97" fillId="0" borderId="4" xfId="0" quotePrefix="1" applyFont="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0" borderId="5" xfId="0" applyBorder="1" applyAlignment="1">
      <alignment horizontal="center" vertical="center" wrapText="1"/>
    </xf>
    <xf numFmtId="170" fontId="97" fillId="0" borderId="4" xfId="0" quotePrefix="1" applyNumberFormat="1" applyFont="1" applyBorder="1" applyAlignment="1">
      <alignment horizontal="center" vertical="center"/>
    </xf>
    <xf numFmtId="170" fontId="97" fillId="0" borderId="5" xfId="0" quotePrefix="1" applyNumberFormat="1" applyFont="1" applyBorder="1" applyAlignment="1">
      <alignment horizontal="center" vertical="center"/>
    </xf>
    <xf numFmtId="170" fontId="97" fillId="0" borderId="6" xfId="0" quotePrefix="1" applyNumberFormat="1" applyFont="1" applyBorder="1" applyAlignment="1">
      <alignment horizontal="center" vertical="center"/>
    </xf>
    <xf numFmtId="170" fontId="0" fillId="3" borderId="4" xfId="0" applyNumberFormat="1" applyFill="1" applyBorder="1" applyAlignment="1">
      <alignment horizontal="center" vertical="center" wrapText="1"/>
    </xf>
    <xf numFmtId="170" fontId="0" fillId="3" borderId="5" xfId="0" applyNumberFormat="1" applyFill="1" applyBorder="1" applyAlignment="1">
      <alignment horizontal="center" vertical="center" wrapText="1"/>
    </xf>
    <xf numFmtId="170" fontId="0" fillId="3" borderId="6" xfId="0" applyNumberFormat="1" applyFill="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4" fillId="6" borderId="7"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2" fontId="102" fillId="0" borderId="4" xfId="0" applyNumberFormat="1" applyFont="1" applyBorder="1" applyAlignment="1">
      <alignment horizontal="center" vertical="center" wrapText="1"/>
    </xf>
    <xf numFmtId="2" fontId="102" fillId="0" borderId="5" xfId="0" applyNumberFormat="1" applyFont="1" applyBorder="1" applyAlignment="1">
      <alignment horizontal="center" vertical="center" wrapText="1"/>
    </xf>
    <xf numFmtId="2" fontId="102" fillId="0" borderId="6" xfId="0" applyNumberFormat="1" applyFont="1" applyBorder="1" applyAlignment="1">
      <alignment horizontal="center" vertical="center" wrapText="1"/>
    </xf>
    <xf numFmtId="170" fontId="0" fillId="0" borderId="4" xfId="0" applyNumberFormat="1" applyBorder="1" applyAlignment="1">
      <alignment horizontal="center" vertical="center"/>
    </xf>
    <xf numFmtId="170" fontId="0" fillId="0" borderId="5" xfId="0" applyNumberFormat="1" applyBorder="1" applyAlignment="1">
      <alignment horizontal="center" vertical="center"/>
    </xf>
    <xf numFmtId="170" fontId="0" fillId="0" borderId="6" xfId="0" applyNumberFormat="1" applyBorder="1" applyAlignment="1">
      <alignment horizontal="center" vertical="center"/>
    </xf>
    <xf numFmtId="170" fontId="0" fillId="0" borderId="4" xfId="0" quotePrefix="1" applyNumberFormat="1" applyBorder="1" applyAlignment="1">
      <alignment horizontal="center" vertical="center"/>
    </xf>
    <xf numFmtId="170" fontId="0" fillId="0" borderId="5" xfId="0" quotePrefix="1" applyNumberFormat="1" applyBorder="1" applyAlignment="1">
      <alignment horizontal="center" vertical="center"/>
    </xf>
    <xf numFmtId="170" fontId="0" fillId="0" borderId="6" xfId="0" quotePrefix="1" applyNumberFormat="1" applyBorder="1" applyAlignment="1">
      <alignment horizontal="center" vertical="center"/>
    </xf>
    <xf numFmtId="0" fontId="101" fillId="0" borderId="7" xfId="0" applyFont="1" applyBorder="1" applyAlignment="1">
      <alignment horizontal="left" vertical="center"/>
    </xf>
    <xf numFmtId="0" fontId="101" fillId="0" borderId="10" xfId="0" applyFont="1" applyBorder="1" applyAlignment="1">
      <alignment horizontal="left" vertical="center"/>
    </xf>
    <xf numFmtId="0" fontId="101" fillId="0" borderId="8" xfId="0" applyFont="1" applyBorder="1" applyAlignment="1">
      <alignment horizontal="left" vertical="center"/>
    </xf>
    <xf numFmtId="2" fontId="102" fillId="0" borderId="2" xfId="0" quotePrefix="1"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3" fillId="0" borderId="2" xfId="0" applyFont="1" applyBorder="1" applyAlignment="1">
      <alignment horizontal="center" vertical="center" wrapText="1"/>
    </xf>
    <xf numFmtId="0" fontId="97" fillId="0" borderId="0" xfId="0" applyFont="1" applyAlignment="1">
      <alignment horizontal="center"/>
    </xf>
    <xf numFmtId="2" fontId="11" fillId="0" borderId="4" xfId="0" applyNumberFormat="1" applyFont="1" applyBorder="1" applyAlignment="1">
      <alignment horizontal="center" vertical="center"/>
    </xf>
    <xf numFmtId="2" fontId="11" fillId="0" borderId="5" xfId="0" applyNumberFormat="1" applyFont="1" applyBorder="1" applyAlignment="1">
      <alignment horizontal="center" vertical="center"/>
    </xf>
    <xf numFmtId="2" fontId="11" fillId="0" borderId="6" xfId="0" applyNumberFormat="1" applyFont="1" applyBorder="1" applyAlignment="1">
      <alignment horizontal="center" vertical="center"/>
    </xf>
    <xf numFmtId="0" fontId="70" fillId="3" borderId="4" xfId="0" applyFont="1" applyFill="1" applyBorder="1" applyAlignment="1">
      <alignment horizontal="center" vertical="center" wrapText="1"/>
    </xf>
    <xf numFmtId="0" fontId="70" fillId="3" borderId="5" xfId="0" applyFont="1" applyFill="1" applyBorder="1" applyAlignment="1">
      <alignment horizontal="center" vertical="center" wrapText="1"/>
    </xf>
    <xf numFmtId="0" fontId="70" fillId="3" borderId="6" xfId="0" applyFont="1" applyFill="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80" fillId="3" borderId="4" xfId="0" applyFont="1" applyFill="1" applyBorder="1" applyAlignment="1">
      <alignment horizontal="center" vertical="center"/>
    </xf>
    <xf numFmtId="0" fontId="80" fillId="3" borderId="5" xfId="0" applyFont="1" applyFill="1" applyBorder="1" applyAlignment="1">
      <alignment horizontal="center" vertical="center"/>
    </xf>
    <xf numFmtId="0" fontId="80" fillId="3" borderId="6" xfId="0" applyFont="1" applyFill="1" applyBorder="1" applyAlignment="1">
      <alignment horizontal="center" vertical="center"/>
    </xf>
    <xf numFmtId="2" fontId="11" fillId="3" borderId="4" xfId="0" applyNumberFormat="1" applyFont="1" applyFill="1" applyBorder="1" applyAlignment="1">
      <alignment horizontal="center" vertical="center"/>
    </xf>
    <xf numFmtId="2" fontId="11" fillId="3" borderId="5" xfId="0" applyNumberFormat="1" applyFont="1" applyFill="1" applyBorder="1" applyAlignment="1">
      <alignment horizontal="center" vertical="center"/>
    </xf>
    <xf numFmtId="2" fontId="11" fillId="3" borderId="6" xfId="0" applyNumberFormat="1" applyFont="1" applyFill="1" applyBorder="1" applyAlignment="1">
      <alignment horizontal="center" vertical="center"/>
    </xf>
    <xf numFmtId="0" fontId="70" fillId="0" borderId="4" xfId="0" applyFont="1" applyBorder="1" applyAlignment="1">
      <alignment horizontal="center" vertical="center"/>
    </xf>
    <xf numFmtId="0" fontId="70" fillId="0" borderId="5" xfId="0" applyFont="1" applyBorder="1" applyAlignment="1">
      <alignment horizontal="center" vertical="center"/>
    </xf>
    <xf numFmtId="0" fontId="70" fillId="0" borderId="6" xfId="0" applyFont="1" applyBorder="1" applyAlignment="1">
      <alignment horizontal="center" vertical="center"/>
    </xf>
    <xf numFmtId="9" fontId="11" fillId="0" borderId="4" xfId="0" applyNumberFormat="1" applyFont="1" applyBorder="1" applyAlignment="1">
      <alignment horizontal="center" vertical="center"/>
    </xf>
    <xf numFmtId="9" fontId="11" fillId="0" borderId="5" xfId="0" applyNumberFormat="1" applyFont="1" applyBorder="1" applyAlignment="1">
      <alignment horizontal="center" vertical="center"/>
    </xf>
    <xf numFmtId="9" fontId="11" fillId="0" borderId="6" xfId="0" applyNumberFormat="1" applyFont="1" applyBorder="1" applyAlignment="1">
      <alignment horizontal="center" vertical="center"/>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78" fillId="3" borderId="4" xfId="0" applyFont="1" applyFill="1" applyBorder="1" applyAlignment="1">
      <alignment horizontal="center" vertical="center"/>
    </xf>
    <xf numFmtId="0" fontId="78" fillId="3" borderId="5" xfId="0" applyFont="1" applyFill="1" applyBorder="1" applyAlignment="1">
      <alignment horizontal="center" vertical="center"/>
    </xf>
    <xf numFmtId="0" fontId="78" fillId="3" borderId="6" xfId="0" applyFont="1" applyFill="1" applyBorder="1" applyAlignment="1">
      <alignment horizontal="center" vertical="center"/>
    </xf>
    <xf numFmtId="0" fontId="78" fillId="0" borderId="4" xfId="0" applyFont="1" applyBorder="1" applyAlignment="1">
      <alignment horizontal="center" vertical="center"/>
    </xf>
    <xf numFmtId="0" fontId="78" fillId="0" borderId="5" xfId="0" applyFont="1" applyBorder="1" applyAlignment="1">
      <alignment horizontal="center" vertical="center"/>
    </xf>
    <xf numFmtId="0" fontId="78" fillId="0" borderId="6"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2" fontId="15" fillId="0" borderId="4" xfId="0" applyNumberFormat="1" applyFont="1" applyBorder="1" applyAlignment="1">
      <alignment horizontal="center" vertical="center"/>
    </xf>
    <xf numFmtId="2" fontId="15" fillId="0" borderId="5" xfId="0" applyNumberFormat="1" applyFont="1" applyBorder="1" applyAlignment="1">
      <alignment horizontal="center" vertical="center"/>
    </xf>
    <xf numFmtId="2" fontId="15" fillId="0" borderId="6" xfId="0" applyNumberFormat="1" applyFont="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10" fontId="72" fillId="3" borderId="4" xfId="0" applyNumberFormat="1" applyFont="1" applyFill="1" applyBorder="1" applyAlignment="1">
      <alignment horizontal="center" vertical="center" wrapText="1"/>
    </xf>
    <xf numFmtId="10" fontId="72" fillId="3" borderId="6" xfId="0" applyNumberFormat="1" applyFont="1" applyFill="1" applyBorder="1" applyAlignment="1">
      <alignment horizontal="center" vertical="center" wrapText="1"/>
    </xf>
    <xf numFmtId="0" fontId="72" fillId="3" borderId="4" xfId="0" applyFont="1" applyFill="1" applyBorder="1" applyAlignment="1">
      <alignment horizontal="center" vertical="center" wrapText="1"/>
    </xf>
    <xf numFmtId="0" fontId="72" fillId="3" borderId="6" xfId="0" applyFont="1" applyFill="1" applyBorder="1" applyAlignment="1">
      <alignment horizontal="center" vertical="center" wrapText="1"/>
    </xf>
    <xf numFmtId="9" fontId="72" fillId="3" borderId="4" xfId="382" applyFont="1" applyFill="1" applyBorder="1" applyAlignment="1">
      <alignment horizontal="center" vertical="center" wrapText="1"/>
    </xf>
    <xf numFmtId="9" fontId="72" fillId="3" borderId="6" xfId="382" applyFont="1" applyFill="1" applyBorder="1" applyAlignment="1">
      <alignment horizontal="center" vertical="center" wrapText="1"/>
    </xf>
    <xf numFmtId="0" fontId="72" fillId="3" borderId="7" xfId="0" applyFont="1" applyFill="1" applyBorder="1" applyAlignment="1">
      <alignment horizontal="center" vertical="center" wrapText="1"/>
    </xf>
    <xf numFmtId="0" fontId="72" fillId="3" borderId="8" xfId="0" applyFont="1" applyFill="1" applyBorder="1" applyAlignment="1">
      <alignment horizontal="center" vertical="center" wrapText="1"/>
    </xf>
    <xf numFmtId="10" fontId="72" fillId="3" borderId="4" xfId="0" applyNumberFormat="1" applyFont="1" applyFill="1" applyBorder="1" applyAlignment="1">
      <alignment horizontal="center" vertical="center"/>
    </xf>
    <xf numFmtId="10" fontId="72" fillId="3" borderId="6" xfId="0" applyNumberFormat="1" applyFont="1" applyFill="1" applyBorder="1" applyAlignment="1">
      <alignment horizontal="center" vertical="center"/>
    </xf>
    <xf numFmtId="0" fontId="81" fillId="0" borderId="0" xfId="0" applyFont="1" applyAlignment="1">
      <alignment horizontal="center" vertical="center"/>
    </xf>
    <xf numFmtId="0" fontId="79" fillId="0" borderId="0" xfId="0" applyFont="1" applyAlignment="1">
      <alignment horizontal="left" vertical="center"/>
    </xf>
    <xf numFmtId="0" fontId="138" fillId="0" borderId="2" xfId="22" applyFont="1" applyBorder="1" applyAlignment="1">
      <alignment horizontal="center" vertical="center" textRotation="90" wrapText="1"/>
    </xf>
    <xf numFmtId="0" fontId="140" fillId="0" borderId="2" xfId="13" applyFont="1" applyBorder="1" applyAlignment="1">
      <alignment horizontal="center" vertical="center" wrapText="1"/>
    </xf>
    <xf numFmtId="0" fontId="27" fillId="0" borderId="0" xfId="3" applyFont="1" applyAlignment="1">
      <alignment horizontal="center" wrapText="1"/>
    </xf>
    <xf numFmtId="0" fontId="27" fillId="0" borderId="3" xfId="3" applyFont="1" applyBorder="1" applyAlignment="1">
      <alignment horizontal="left" wrapText="1"/>
    </xf>
    <xf numFmtId="0" fontId="141" fillId="0" borderId="0" xfId="13" applyFont="1" applyAlignment="1">
      <alignment horizontal="center" vertical="center" wrapText="1"/>
    </xf>
    <xf numFmtId="0" fontId="139" fillId="0" borderId="4" xfId="13" applyFont="1" applyBorder="1" applyAlignment="1">
      <alignment horizontal="center" vertical="center" wrapText="1"/>
    </xf>
    <xf numFmtId="0" fontId="139" fillId="0" borderId="6" xfId="13" applyFont="1" applyBorder="1" applyAlignment="1">
      <alignment horizontal="center" vertical="center" wrapText="1"/>
    </xf>
    <xf numFmtId="0" fontId="139" fillId="0" borderId="2" xfId="13" applyFont="1" applyBorder="1" applyAlignment="1">
      <alignment horizontal="center" vertical="center" wrapText="1"/>
    </xf>
    <xf numFmtId="2" fontId="139" fillId="0" borderId="4" xfId="13" applyNumberFormat="1" applyFont="1" applyBorder="1" applyAlignment="1">
      <alignment horizontal="center" vertical="center" wrapText="1"/>
    </xf>
    <xf numFmtId="0" fontId="140" fillId="0" borderId="4" xfId="13" applyFont="1" applyBorder="1" applyAlignment="1">
      <alignment horizontal="center" vertical="center" wrapText="1"/>
    </xf>
    <xf numFmtId="0" fontId="140" fillId="0" borderId="5" xfId="13" applyFont="1" applyBorder="1" applyAlignment="1">
      <alignment horizontal="center" vertical="center" wrapText="1"/>
    </xf>
    <xf numFmtId="0" fontId="140" fillId="0" borderId="6" xfId="13" applyFont="1" applyBorder="1" applyAlignment="1">
      <alignment horizontal="center" vertical="center" wrapText="1"/>
    </xf>
    <xf numFmtId="0" fontId="139" fillId="0" borderId="0" xfId="13" applyFont="1" applyAlignment="1">
      <alignment horizontal="left" vertical="center"/>
    </xf>
    <xf numFmtId="0" fontId="139" fillId="0" borderId="0" xfId="13" applyFont="1" applyAlignment="1">
      <alignment horizontal="left"/>
    </xf>
    <xf numFmtId="0" fontId="138" fillId="0" borderId="4" xfId="22" applyFont="1" applyBorder="1" applyAlignment="1">
      <alignment horizontal="center" vertical="center" textRotation="90" wrapText="1"/>
    </xf>
    <xf numFmtId="0" fontId="138" fillId="0" borderId="5" xfId="22" applyFont="1" applyBorder="1" applyAlignment="1">
      <alignment horizontal="center" vertical="center" textRotation="90" wrapText="1"/>
    </xf>
    <xf numFmtId="0" fontId="138" fillId="0" borderId="6" xfId="22" applyFont="1" applyBorder="1" applyAlignment="1">
      <alignment horizontal="center" vertical="center" textRotation="90" wrapText="1"/>
    </xf>
    <xf numFmtId="2" fontId="139" fillId="0" borderId="9" xfId="13" applyNumberFormat="1" applyFont="1" applyBorder="1" applyAlignment="1">
      <alignment horizontal="center" vertical="center" wrapText="1"/>
    </xf>
    <xf numFmtId="2" fontId="139" fillId="0" borderId="11" xfId="13" applyNumberFormat="1" applyFont="1" applyBorder="1" applyAlignment="1">
      <alignment horizontal="center" vertical="center" wrapText="1"/>
    </xf>
    <xf numFmtId="0" fontId="138" fillId="0" borderId="2" xfId="22" applyFont="1" applyBorder="1" applyAlignment="1">
      <alignment horizontal="center" vertical="center" wrapText="1"/>
    </xf>
    <xf numFmtId="2" fontId="138" fillId="0" borderId="4" xfId="13" applyNumberFormat="1" applyFont="1" applyBorder="1" applyAlignment="1">
      <alignment horizontal="center" vertical="center"/>
    </xf>
    <xf numFmtId="2" fontId="138" fillId="0" borderId="5" xfId="13" applyNumberFormat="1" applyFont="1" applyBorder="1" applyAlignment="1">
      <alignment horizontal="center" vertical="center"/>
    </xf>
    <xf numFmtId="2" fontId="138" fillId="0" borderId="6" xfId="13" applyNumberFormat="1" applyFont="1" applyBorder="1" applyAlignment="1">
      <alignment horizontal="center" vertical="center"/>
    </xf>
    <xf numFmtId="0" fontId="37" fillId="0" borderId="3" xfId="3" applyFont="1" applyBorder="1" applyAlignment="1">
      <alignment horizontal="center" wrapText="1"/>
    </xf>
    <xf numFmtId="0" fontId="29" fillId="3" borderId="4" xfId="3" applyFont="1" applyFill="1" applyBorder="1" applyAlignment="1">
      <alignment horizontal="center" vertical="center" wrapText="1"/>
    </xf>
    <xf numFmtId="0" fontId="29" fillId="3" borderId="6" xfId="3"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6" xfId="0" applyFont="1" applyFill="1" applyBorder="1" applyAlignment="1">
      <alignment horizontal="center" vertical="center" wrapText="1"/>
    </xf>
    <xf numFmtId="165" fontId="29" fillId="3" borderId="4" xfId="11" applyFont="1" applyFill="1" applyBorder="1" applyAlignment="1">
      <alignment horizontal="center" vertical="center" wrapText="1"/>
    </xf>
    <xf numFmtId="165" fontId="29" fillId="3" borderId="6" xfId="11" applyFont="1" applyFill="1" applyBorder="1" applyAlignment="1">
      <alignment horizontal="center" vertical="center" wrapText="1"/>
    </xf>
    <xf numFmtId="0" fontId="28" fillId="3" borderId="6" xfId="0" applyFont="1" applyFill="1" applyBorder="1"/>
    <xf numFmtId="0" fontId="29" fillId="3" borderId="7" xfId="3" applyFont="1" applyFill="1" applyBorder="1" applyAlignment="1">
      <alignment horizontal="center" vertical="center" wrapText="1"/>
    </xf>
    <xf numFmtId="0" fontId="29" fillId="3" borderId="8" xfId="3" applyFont="1" applyFill="1" applyBorder="1" applyAlignment="1">
      <alignment horizontal="center" vertical="center" wrapText="1"/>
    </xf>
    <xf numFmtId="0" fontId="29" fillId="3" borderId="2" xfId="3" applyFont="1" applyFill="1" applyBorder="1" applyAlignment="1">
      <alignment horizontal="center" vertical="center" wrapText="1"/>
    </xf>
    <xf numFmtId="167" fontId="39" fillId="3" borderId="4" xfId="3" applyNumberFormat="1" applyFont="1" applyFill="1" applyBorder="1" applyAlignment="1">
      <alignment horizontal="center" vertical="center" textRotation="90" wrapText="1"/>
    </xf>
    <xf numFmtId="167" fontId="39" fillId="3" borderId="6" xfId="3" applyNumberFormat="1" applyFont="1" applyFill="1" applyBorder="1" applyAlignment="1">
      <alignment horizontal="center" vertical="center" textRotation="90" wrapText="1"/>
    </xf>
    <xf numFmtId="167" fontId="34" fillId="3" borderId="4" xfId="3" applyNumberFormat="1" applyFont="1" applyFill="1" applyBorder="1" applyAlignment="1">
      <alignment horizontal="center" vertical="center" textRotation="90" wrapText="1"/>
    </xf>
    <xf numFmtId="167" fontId="34" fillId="3" borderId="6" xfId="3" applyNumberFormat="1" applyFont="1" applyFill="1" applyBorder="1" applyAlignment="1">
      <alignment horizontal="center" vertical="center" textRotation="90" wrapText="1"/>
    </xf>
    <xf numFmtId="0" fontId="31" fillId="0" borderId="7" xfId="0" applyFont="1" applyBorder="1" applyAlignment="1">
      <alignment horizontal="left" vertical="center"/>
    </xf>
    <xf numFmtId="0" fontId="31" fillId="0" borderId="10" xfId="0" applyFont="1" applyBorder="1" applyAlignment="1">
      <alignment horizontal="left" vertical="center"/>
    </xf>
    <xf numFmtId="0" fontId="40" fillId="0" borderId="7" xfId="3" applyFont="1" applyBorder="1" applyAlignment="1">
      <alignment horizontal="left" vertical="center" wrapText="1"/>
    </xf>
    <xf numFmtId="0" fontId="40" fillId="0" borderId="10" xfId="3" applyFont="1" applyBorder="1" applyAlignment="1">
      <alignment horizontal="left" vertical="center" wrapText="1"/>
    </xf>
    <xf numFmtId="0" fontId="40" fillId="0" borderId="8" xfId="3" applyFont="1" applyBorder="1" applyAlignment="1">
      <alignment horizontal="left" vertical="center" wrapText="1"/>
    </xf>
    <xf numFmtId="2" fontId="34" fillId="3" borderId="2" xfId="3" applyNumberFormat="1" applyFont="1" applyFill="1" applyBorder="1" applyAlignment="1">
      <alignment horizontal="right" vertical="center" wrapText="1"/>
    </xf>
    <xf numFmtId="167" fontId="39" fillId="3" borderId="2" xfId="3" applyNumberFormat="1" applyFont="1" applyFill="1" applyBorder="1" applyAlignment="1">
      <alignment horizontal="center" vertical="center" textRotation="90" wrapText="1"/>
    </xf>
    <xf numFmtId="167" fontId="34" fillId="3" borderId="2" xfId="3" applyNumberFormat="1" applyFont="1" applyFill="1" applyBorder="1" applyAlignment="1">
      <alignment horizontal="center" vertical="center" textRotation="90" wrapText="1"/>
    </xf>
    <xf numFmtId="2" fontId="34" fillId="3" borderId="2" xfId="3" applyNumberFormat="1" applyFont="1" applyFill="1" applyBorder="1" applyAlignment="1">
      <alignment horizontal="center" vertical="center" wrapText="1"/>
    </xf>
    <xf numFmtId="0" fontId="140" fillId="0" borderId="3" xfId="13" applyFont="1" applyBorder="1" applyAlignment="1">
      <alignment horizontal="center"/>
    </xf>
    <xf numFmtId="0" fontId="27" fillId="0" borderId="0" xfId="13" applyFont="1" applyAlignment="1">
      <alignment horizontal="left" vertical="top" wrapText="1"/>
    </xf>
    <xf numFmtId="0" fontId="167" fillId="0" borderId="0" xfId="13" applyFont="1" applyAlignment="1">
      <alignment horizontal="center" vertical="center" wrapText="1"/>
    </xf>
    <xf numFmtId="0" fontId="164" fillId="0" borderId="4" xfId="13" applyFont="1" applyBorder="1" applyAlignment="1">
      <alignment horizontal="center" vertical="center" wrapText="1"/>
    </xf>
    <xf numFmtId="0" fontId="164" fillId="0" borderId="6" xfId="13" applyFont="1" applyBorder="1" applyAlignment="1">
      <alignment horizontal="center" vertical="center" wrapText="1"/>
    </xf>
    <xf numFmtId="0" fontId="164" fillId="0" borderId="2" xfId="13" applyFont="1" applyBorder="1" applyAlignment="1">
      <alignment horizontal="center" vertical="center" wrapText="1"/>
    </xf>
    <xf numFmtId="2" fontId="164" fillId="0" borderId="4" xfId="13" applyNumberFormat="1" applyFont="1" applyBorder="1" applyAlignment="1">
      <alignment horizontal="center" vertical="center" wrapText="1"/>
    </xf>
    <xf numFmtId="2" fontId="164" fillId="0" borderId="9" xfId="13" applyNumberFormat="1" applyFont="1" applyBorder="1" applyAlignment="1">
      <alignment horizontal="center" vertical="center" wrapText="1"/>
    </xf>
    <xf numFmtId="2" fontId="164" fillId="0" borderId="11" xfId="13" applyNumberFormat="1" applyFont="1" applyBorder="1" applyAlignment="1">
      <alignment horizontal="center" vertical="center" wrapText="1"/>
    </xf>
    <xf numFmtId="0" fontId="164" fillId="0" borderId="0" xfId="13" applyFont="1" applyAlignment="1">
      <alignment horizontal="right" vertical="center"/>
    </xf>
    <xf numFmtId="0" fontId="164" fillId="0" borderId="0" xfId="13" applyFont="1" applyAlignment="1">
      <alignment horizontal="left" vertical="center" wrapText="1"/>
    </xf>
    <xf numFmtId="0" fontId="163" fillId="0" borderId="0" xfId="13" applyFont="1" applyAlignment="1">
      <alignment horizontal="left" vertical="center"/>
    </xf>
    <xf numFmtId="0" fontId="164" fillId="0" borderId="0" xfId="13" applyFont="1" applyAlignment="1">
      <alignment horizontal="left" vertical="top" wrapText="1"/>
    </xf>
    <xf numFmtId="0" fontId="165" fillId="0" borderId="3" xfId="13" applyFont="1" applyBorder="1" applyAlignment="1">
      <alignment horizontal="center"/>
    </xf>
    <xf numFmtId="49" fontId="163" fillId="0" borderId="2" xfId="22" applyNumberFormat="1" applyFont="1" applyBorder="1" applyAlignment="1">
      <alignment horizontal="center" vertical="center" textRotation="90" wrapText="1"/>
    </xf>
    <xf numFmtId="0" fontId="165" fillId="0" borderId="2" xfId="13" applyFont="1" applyBorder="1" applyAlignment="1">
      <alignment horizontal="center" vertical="center" wrapText="1"/>
    </xf>
    <xf numFmtId="0" fontId="66" fillId="0" borderId="4" xfId="344" applyFont="1" applyBorder="1" applyAlignment="1">
      <alignment horizontal="center" vertical="center" wrapText="1"/>
    </xf>
    <xf numFmtId="0" fontId="66" fillId="0" borderId="5" xfId="344" applyFont="1" applyBorder="1" applyAlignment="1">
      <alignment horizontal="center" vertical="center" wrapText="1"/>
    </xf>
    <xf numFmtId="0" fontId="66" fillId="0" borderId="6" xfId="344" applyFont="1" applyBorder="1" applyAlignment="1">
      <alignment horizontal="center" vertical="center" wrapText="1"/>
    </xf>
    <xf numFmtId="0" fontId="157" fillId="0" borderId="0" xfId="344" applyFont="1" applyAlignment="1">
      <alignment horizontal="center" vertical="center"/>
    </xf>
    <xf numFmtId="196" fontId="31" fillId="0" borderId="0" xfId="345" applyNumberFormat="1" applyFont="1" applyAlignment="1">
      <alignment horizontal="left" vertical="center"/>
    </xf>
    <xf numFmtId="0" fontId="31" fillId="0" borderId="2" xfId="344" applyFont="1" applyBorder="1" applyAlignment="1">
      <alignment horizontal="center" vertical="center"/>
    </xf>
    <xf numFmtId="0" fontId="31" fillId="0" borderId="7" xfId="344" applyFont="1" applyBorder="1" applyAlignment="1">
      <alignment horizontal="center" vertical="center" wrapText="1"/>
    </xf>
    <xf numFmtId="0" fontId="31" fillId="0" borderId="8" xfId="344" applyFont="1" applyBorder="1" applyAlignment="1">
      <alignment horizontal="center" vertical="center" wrapText="1"/>
    </xf>
    <xf numFmtId="0" fontId="31" fillId="0" borderId="2" xfId="344" applyFont="1" applyBorder="1" applyAlignment="1">
      <alignment horizontal="center" vertical="center" wrapText="1"/>
    </xf>
    <xf numFmtId="0" fontId="31" fillId="0" borderId="4" xfId="344" applyFont="1" applyBorder="1" applyAlignment="1">
      <alignment horizontal="center" vertical="center" wrapText="1"/>
    </xf>
    <xf numFmtId="0" fontId="31" fillId="0" borderId="6" xfId="344" applyFont="1" applyBorder="1" applyAlignment="1">
      <alignment horizontal="center" vertical="center" wrapText="1"/>
    </xf>
    <xf numFmtId="0" fontId="39" fillId="0" borderId="0" xfId="344" applyFont="1" applyAlignment="1">
      <alignment horizontal="center"/>
    </xf>
    <xf numFmtId="0" fontId="39" fillId="0" borderId="0" xfId="344" applyFont="1" applyAlignment="1">
      <alignment horizontal="left"/>
    </xf>
    <xf numFmtId="0" fontId="66" fillId="0" borderId="3" xfId="344" applyFont="1" applyBorder="1" applyAlignment="1">
      <alignment horizontal="center"/>
    </xf>
    <xf numFmtId="0" fontId="86" fillId="0" borderId="0" xfId="17" applyFont="1" applyAlignment="1">
      <alignment horizontal="center"/>
    </xf>
    <xf numFmtId="0" fontId="84" fillId="0" borderId="0" xfId="17" applyFont="1" applyAlignment="1">
      <alignment horizontal="left" vertical="center" wrapText="1"/>
    </xf>
    <xf numFmtId="0" fontId="84" fillId="0" borderId="3" xfId="17" applyFont="1" applyBorder="1" applyAlignment="1">
      <alignment horizontal="left" vertical="center"/>
    </xf>
    <xf numFmtId="0" fontId="84" fillId="0" borderId="6" xfId="17" applyFont="1" applyBorder="1" applyAlignment="1">
      <alignment horizontal="center" vertical="center" wrapText="1"/>
    </xf>
    <xf numFmtId="0" fontId="84" fillId="0" borderId="2" xfId="17" applyFont="1" applyBorder="1" applyAlignment="1">
      <alignment horizontal="center" vertical="center" wrapText="1"/>
    </xf>
    <xf numFmtId="0" fontId="84" fillId="0" borderId="6" xfId="17" applyFont="1" applyBorder="1" applyAlignment="1">
      <alignment horizontal="center" vertical="center"/>
    </xf>
    <xf numFmtId="0" fontId="84" fillId="0" borderId="2" xfId="17" applyFont="1" applyBorder="1" applyAlignment="1">
      <alignment horizontal="center" vertical="center"/>
    </xf>
    <xf numFmtId="0" fontId="42" fillId="0" borderId="0" xfId="17" applyFont="1" applyAlignment="1">
      <alignment horizontal="center" wrapText="1"/>
    </xf>
    <xf numFmtId="0" fontId="82" fillId="0" borderId="0" xfId="17" applyFont="1" applyAlignment="1">
      <alignment horizontal="center"/>
    </xf>
    <xf numFmtId="0" fontId="83" fillId="0" borderId="7" xfId="17" applyFont="1" applyBorder="1" applyAlignment="1">
      <alignment horizontal="left" vertical="center"/>
    </xf>
    <xf numFmtId="0" fontId="83" fillId="0" borderId="10" xfId="17" applyFont="1" applyBorder="1" applyAlignment="1">
      <alignment horizontal="left" vertical="center"/>
    </xf>
    <xf numFmtId="0" fontId="83" fillId="0" borderId="8" xfId="17" applyFont="1" applyBorder="1" applyAlignment="1">
      <alignment horizontal="left" vertical="center"/>
    </xf>
    <xf numFmtId="0" fontId="118" fillId="0" borderId="0" xfId="0" applyFont="1" applyAlignment="1">
      <alignment horizontal="center" vertical="center"/>
    </xf>
    <xf numFmtId="0" fontId="13" fillId="8" borderId="2" xfId="0" applyFont="1" applyFill="1" applyBorder="1" applyAlignment="1">
      <alignment horizontal="center" vertical="center" wrapText="1"/>
    </xf>
    <xf numFmtId="0" fontId="156" fillId="0" borderId="0" xfId="0" applyFont="1" applyAlignment="1">
      <alignment horizontal="center" vertical="center"/>
    </xf>
    <xf numFmtId="0" fontId="47" fillId="8" borderId="2" xfId="0" applyFont="1" applyFill="1" applyBorder="1" applyAlignment="1">
      <alignment horizontal="center" vertical="center" wrapText="1"/>
    </xf>
    <xf numFmtId="0" fontId="97" fillId="0" borderId="0" xfId="0" applyFont="1" applyAlignment="1">
      <alignment horizontal="left" vertical="center"/>
    </xf>
    <xf numFmtId="0" fontId="9" fillId="0" borderId="2" xfId="0" applyFont="1" applyBorder="1" applyAlignment="1">
      <alignment horizontal="center" vertical="center" wrapText="1"/>
    </xf>
    <xf numFmtId="0" fontId="6" fillId="0" borderId="2" xfId="0" applyFont="1" applyBorder="1" applyAlignment="1">
      <alignment horizontal="left"/>
    </xf>
    <xf numFmtId="0" fontId="168" fillId="0" borderId="2" xfId="0" applyFont="1" applyBorder="1" applyAlignment="1">
      <alignment horizontal="left" vertical="center" wrapText="1"/>
    </xf>
    <xf numFmtId="0" fontId="4" fillId="19" borderId="2" xfId="0" applyFont="1" applyFill="1" applyBorder="1" applyAlignment="1">
      <alignment horizontal="center" vertical="center"/>
    </xf>
    <xf numFmtId="0" fontId="6" fillId="0" borderId="2" xfId="0" applyFont="1" applyBorder="1" applyAlignment="1">
      <alignment horizontal="left"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69" fillId="0" borderId="2" xfId="0" applyFont="1" applyBorder="1" applyAlignment="1">
      <alignment horizontal="right" vertical="center"/>
    </xf>
    <xf numFmtId="0" fontId="6" fillId="0" borderId="2" xfId="0" applyFont="1" applyBorder="1" applyAlignment="1">
      <alignment horizontal="right"/>
    </xf>
    <xf numFmtId="0" fontId="188" fillId="0" borderId="0" xfId="0" applyFont="1" applyAlignment="1">
      <alignment horizontal="center" vertical="center"/>
    </xf>
    <xf numFmtId="0" fontId="48" fillId="0" borderId="0" xfId="0" applyFont="1" applyAlignment="1">
      <alignment horizontal="left"/>
    </xf>
    <xf numFmtId="0" fontId="48" fillId="0" borderId="3" xfId="0" applyFont="1" applyBorder="1" applyAlignment="1">
      <alignment horizontal="left" vertical="center" wrapText="1"/>
    </xf>
    <xf numFmtId="0" fontId="48" fillId="0" borderId="3" xfId="0" applyFont="1" applyBorder="1" applyAlignment="1">
      <alignment horizontal="left" vertical="center"/>
    </xf>
    <xf numFmtId="0" fontId="53" fillId="0" borderId="0" xfId="0" applyFont="1" applyAlignment="1">
      <alignment horizontal="right"/>
    </xf>
    <xf numFmtId="0" fontId="48" fillId="18" borderId="4" xfId="0" applyFont="1" applyFill="1" applyBorder="1" applyAlignment="1">
      <alignment horizontal="center" vertical="center" wrapText="1"/>
    </xf>
    <xf numFmtId="0" fontId="48" fillId="18" borderId="6" xfId="0" applyFont="1" applyFill="1" applyBorder="1" applyAlignment="1">
      <alignment horizontal="center" vertical="center" wrapText="1"/>
    </xf>
    <xf numFmtId="0" fontId="48" fillId="18" borderId="2" xfId="0" applyFont="1" applyFill="1" applyBorder="1" applyAlignment="1">
      <alignment horizontal="center" vertical="center" wrapText="1"/>
    </xf>
    <xf numFmtId="0" fontId="48" fillId="18" borderId="2" xfId="0" applyFont="1" applyFill="1" applyBorder="1" applyAlignment="1">
      <alignment horizontal="center" vertical="center"/>
    </xf>
    <xf numFmtId="0" fontId="48" fillId="18" borderId="7" xfId="0" applyFont="1" applyFill="1" applyBorder="1" applyAlignment="1">
      <alignment horizontal="center" vertical="center" wrapText="1"/>
    </xf>
    <xf numFmtId="0" fontId="48" fillId="18" borderId="8" xfId="0" applyFont="1" applyFill="1" applyBorder="1" applyAlignment="1">
      <alignment horizontal="center" vertical="center" wrapText="1"/>
    </xf>
    <xf numFmtId="0" fontId="0" fillId="0" borderId="0" xfId="0" applyAlignment="1">
      <alignment horizontal="left" vertical="center"/>
    </xf>
    <xf numFmtId="0" fontId="0" fillId="0" borderId="3" xfId="0" applyBorder="1" applyAlignment="1">
      <alignment horizontal="left" vertical="center"/>
    </xf>
    <xf numFmtId="0" fontId="97" fillId="0" borderId="0" xfId="0" applyFont="1" applyAlignment="1">
      <alignment horizontal="center" vertical="center"/>
    </xf>
    <xf numFmtId="0" fontId="97" fillId="0" borderId="0" xfId="0" applyFont="1" applyAlignment="1">
      <alignment horizontal="right" vertical="center"/>
    </xf>
    <xf numFmtId="0" fontId="0" fillId="0" borderId="3" xfId="0" applyBorder="1" applyAlignment="1">
      <alignment horizontal="left"/>
    </xf>
    <xf numFmtId="2" fontId="13" fillId="0" borderId="4" xfId="0" applyNumberFormat="1" applyFont="1" applyBorder="1" applyAlignment="1">
      <alignment horizontal="center" vertical="center" textRotation="90" wrapText="1"/>
    </xf>
    <xf numFmtId="2" fontId="13" fillId="0" borderId="5" xfId="0" applyNumberFormat="1" applyFont="1" applyBorder="1" applyAlignment="1">
      <alignment horizontal="center" vertical="center" textRotation="90" wrapText="1"/>
    </xf>
    <xf numFmtId="2" fontId="13" fillId="0" borderId="6" xfId="0" applyNumberFormat="1" applyFont="1" applyBorder="1" applyAlignment="1">
      <alignment horizontal="center" vertical="center" textRotation="90"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3" fillId="0" borderId="4"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2" fontId="10" fillId="0" borderId="4" xfId="0" applyNumberFormat="1" applyFont="1" applyBorder="1" applyAlignment="1">
      <alignment horizontal="center" vertical="center" textRotation="90" wrapText="1"/>
    </xf>
    <xf numFmtId="2" fontId="10" fillId="0" borderId="5" xfId="0" applyNumberFormat="1" applyFont="1" applyBorder="1" applyAlignment="1">
      <alignment horizontal="center" vertical="center" textRotation="90" wrapText="1"/>
    </xf>
    <xf numFmtId="2" fontId="10" fillId="0" borderId="6" xfId="0" applyNumberFormat="1" applyFont="1" applyBorder="1" applyAlignment="1">
      <alignment horizontal="center" vertical="center" textRotation="90" wrapText="1"/>
    </xf>
    <xf numFmtId="0" fontId="156" fillId="0" borderId="0" xfId="0" applyFont="1" applyAlignment="1">
      <alignment horizont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0" fillId="0" borderId="4" xfId="0" applyFont="1" applyBorder="1" applyAlignment="1">
      <alignment horizontal="center" vertical="center" textRotation="90" wrapText="1"/>
    </xf>
    <xf numFmtId="0" fontId="10" fillId="0" borderId="5" xfId="0" applyFont="1" applyBorder="1" applyAlignment="1">
      <alignment horizontal="center" vertical="center" textRotation="90" wrapText="1"/>
    </xf>
    <xf numFmtId="0" fontId="10" fillId="0" borderId="6" xfId="0" applyFont="1" applyBorder="1" applyAlignment="1">
      <alignment horizontal="center" vertical="center" textRotation="90" wrapText="1"/>
    </xf>
    <xf numFmtId="2" fontId="3" fillId="0" borderId="4" xfId="0" applyNumberFormat="1" applyFont="1" applyBorder="1" applyAlignment="1">
      <alignment horizontal="center" vertical="center" textRotation="90" wrapText="1"/>
    </xf>
    <xf numFmtId="2" fontId="3" fillId="0" borderId="5" xfId="0" applyNumberFormat="1" applyFont="1" applyBorder="1" applyAlignment="1">
      <alignment horizontal="center" vertical="center" textRotation="90" wrapText="1"/>
    </xf>
    <xf numFmtId="2" fontId="3" fillId="0" borderId="6" xfId="0" applyNumberFormat="1"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171" fillId="0" borderId="0" xfId="0" applyFont="1" applyAlignment="1">
      <alignment horizontal="center" vertical="center"/>
    </xf>
    <xf numFmtId="0" fontId="170" fillId="0" borderId="0" xfId="0" applyFont="1" applyAlignment="1">
      <alignment horizontal="center"/>
    </xf>
    <xf numFmtId="0" fontId="14"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 xfId="0" applyFont="1" applyBorder="1" applyAlignment="1">
      <alignment horizontal="center" vertical="center" wrapText="1"/>
    </xf>
    <xf numFmtId="0" fontId="14" fillId="3" borderId="4" xfId="0" applyFont="1" applyFill="1" applyBorder="1" applyAlignment="1">
      <alignment horizontal="center" vertical="center" textRotation="90" wrapText="1"/>
    </xf>
    <xf numFmtId="0" fontId="14" fillId="3" borderId="5" xfId="0" applyFont="1" applyFill="1" applyBorder="1" applyAlignment="1">
      <alignment horizontal="center" vertical="center" textRotation="90"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56" fillId="0" borderId="0" xfId="0" applyFont="1" applyAlignment="1">
      <alignment horizontal="center" vertical="center" wrapText="1"/>
    </xf>
    <xf numFmtId="0" fontId="14" fillId="3" borderId="6" xfId="0" applyFont="1" applyFill="1" applyBorder="1" applyAlignment="1">
      <alignment horizontal="center" vertical="center" textRotation="90" wrapText="1"/>
    </xf>
    <xf numFmtId="2" fontId="12" fillId="3" borderId="4" xfId="0" applyNumberFormat="1" applyFont="1" applyFill="1" applyBorder="1" applyAlignment="1">
      <alignment horizontal="center" vertical="center" wrapText="1"/>
    </xf>
    <xf numFmtId="2" fontId="12" fillId="3" borderId="6" xfId="0" applyNumberFormat="1" applyFont="1" applyFill="1" applyBorder="1" applyAlignment="1">
      <alignment horizontal="center" vertical="center" wrapText="1"/>
    </xf>
    <xf numFmtId="9" fontId="199" fillId="3" borderId="4" xfId="0" applyNumberFormat="1" applyFont="1" applyFill="1" applyBorder="1" applyAlignment="1">
      <alignment horizontal="center" vertical="center" wrapText="1"/>
    </xf>
    <xf numFmtId="0" fontId="199" fillId="3" borderId="6" xfId="0" applyFont="1" applyFill="1" applyBorder="1" applyAlignment="1">
      <alignment horizontal="center" vertical="center" wrapText="1"/>
    </xf>
    <xf numFmtId="0" fontId="199" fillId="3" borderId="4" xfId="0" applyFont="1" applyFill="1" applyBorder="1" applyAlignment="1">
      <alignment horizontal="center" vertical="center" wrapText="1"/>
    </xf>
    <xf numFmtId="0" fontId="117" fillId="0" borderId="4" xfId="0" applyFont="1" applyBorder="1" applyAlignment="1">
      <alignment horizontal="center" vertical="center"/>
    </xf>
    <xf numFmtId="0" fontId="117" fillId="0" borderId="6" xfId="0" applyFont="1" applyBorder="1" applyAlignment="1">
      <alignment horizontal="center" vertical="center"/>
    </xf>
    <xf numFmtId="2" fontId="199" fillId="3" borderId="4" xfId="0" applyNumberFormat="1" applyFont="1" applyFill="1" applyBorder="1" applyAlignment="1">
      <alignment horizontal="center" vertical="center" wrapText="1"/>
    </xf>
    <xf numFmtId="2" fontId="199" fillId="3" borderId="6" xfId="0" applyNumberFormat="1" applyFont="1" applyFill="1" applyBorder="1" applyAlignment="1">
      <alignment horizontal="center" vertical="center" wrapText="1"/>
    </xf>
    <xf numFmtId="0" fontId="12" fillId="3" borderId="6"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98" fillId="0" borderId="0" xfId="0" applyFont="1" applyAlignment="1">
      <alignment horizontal="center"/>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5" fillId="0" borderId="3" xfId="0" applyFont="1" applyBorder="1" applyAlignment="1">
      <alignment horizontal="center" vertical="center"/>
    </xf>
    <xf numFmtId="0" fontId="3" fillId="5" borderId="2" xfId="0"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xf>
    <xf numFmtId="0" fontId="23" fillId="0" borderId="0" xfId="0" applyFont="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xf>
    <xf numFmtId="0" fontId="53" fillId="0" borderId="0" xfId="0" applyFont="1" applyAlignment="1">
      <alignment horizontal="center"/>
    </xf>
    <xf numFmtId="0" fontId="6" fillId="0" borderId="7" xfId="0" applyFont="1" applyBorder="1" applyAlignment="1">
      <alignment horizontal="left"/>
    </xf>
    <xf numFmtId="0" fontId="6" fillId="0" borderId="10" xfId="0" applyFont="1" applyBorder="1" applyAlignment="1">
      <alignment horizontal="left"/>
    </xf>
    <xf numFmtId="0" fontId="6" fillId="0" borderId="8" xfId="0" applyFont="1" applyBorder="1" applyAlignment="1">
      <alignment horizontal="left"/>
    </xf>
    <xf numFmtId="0" fontId="5" fillId="0" borderId="0" xfId="0" applyFont="1" applyAlignment="1">
      <alignment horizont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2" fontId="5" fillId="0" borderId="2" xfId="0" applyNumberFormat="1" applyFont="1" applyBorder="1" applyAlignment="1">
      <alignment horizontal="center" vertical="center"/>
    </xf>
    <xf numFmtId="2" fontId="5" fillId="0" borderId="2" xfId="0" applyNumberFormat="1" applyFont="1" applyBorder="1" applyAlignment="1">
      <alignment horizontal="center" vertic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7" fillId="0" borderId="0" xfId="0" applyFont="1" applyAlignment="1">
      <alignment horizontal="center" vertical="center"/>
    </xf>
    <xf numFmtId="0" fontId="5" fillId="0" borderId="3" xfId="0" applyFont="1" applyBorder="1" applyAlignment="1">
      <alignment horizontal="left"/>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9" fillId="0" borderId="3" xfId="0" applyFont="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165" fontId="108" fillId="4" borderId="4" xfId="4" applyFont="1" applyFill="1" applyBorder="1" applyAlignment="1">
      <alignment horizontal="center" vertical="center"/>
    </xf>
    <xf numFmtId="165" fontId="108" fillId="4" borderId="5" xfId="4" applyFont="1" applyFill="1" applyBorder="1" applyAlignment="1">
      <alignment horizontal="center" vertical="center"/>
    </xf>
    <xf numFmtId="165" fontId="108" fillId="4" borderId="6" xfId="4" applyFont="1" applyFill="1" applyBorder="1" applyAlignment="1">
      <alignment horizontal="center" vertical="center"/>
    </xf>
    <xf numFmtId="0" fontId="109" fillId="3" borderId="4" xfId="429" applyFont="1" applyFill="1" applyBorder="1" applyAlignment="1">
      <alignment horizontal="center" vertical="center"/>
    </xf>
    <xf numFmtId="0" fontId="109" fillId="3" borderId="5" xfId="429" applyFont="1" applyFill="1" applyBorder="1" applyAlignment="1">
      <alignment horizontal="center" vertical="center"/>
    </xf>
    <xf numFmtId="0" fontId="109" fillId="3" borderId="6" xfId="429" applyFont="1" applyFill="1" applyBorder="1" applyAlignment="1">
      <alignment horizontal="center" vertical="center"/>
    </xf>
    <xf numFmtId="0" fontId="109" fillId="3" borderId="4" xfId="429" applyFont="1" applyFill="1" applyBorder="1" applyAlignment="1">
      <alignment horizontal="center" vertical="top"/>
    </xf>
    <xf numFmtId="0" fontId="109" fillId="3" borderId="5" xfId="429" applyFont="1" applyFill="1" applyBorder="1" applyAlignment="1">
      <alignment horizontal="center" vertical="top"/>
    </xf>
    <xf numFmtId="0" fontId="109" fillId="3" borderId="6" xfId="429" applyFont="1" applyFill="1" applyBorder="1" applyAlignment="1">
      <alignment horizontal="center" vertical="top"/>
    </xf>
    <xf numFmtId="168" fontId="109" fillId="3" borderId="4" xfId="430" applyNumberFormat="1" applyFont="1" applyFill="1" applyBorder="1" applyAlignment="1">
      <alignment horizontal="center" vertical="center"/>
    </xf>
    <xf numFmtId="168" fontId="109" fillId="3" borderId="5" xfId="430" applyNumberFormat="1" applyFont="1" applyFill="1" applyBorder="1" applyAlignment="1">
      <alignment horizontal="center" vertical="center"/>
    </xf>
    <xf numFmtId="168" fontId="109" fillId="3" borderId="6" xfId="430" applyNumberFormat="1" applyFont="1" applyFill="1" applyBorder="1" applyAlignment="1">
      <alignment horizontal="center" vertical="center"/>
    </xf>
    <xf numFmtId="2" fontId="109" fillId="3" borderId="4" xfId="429" applyNumberFormat="1" applyFont="1" applyFill="1" applyBorder="1" applyAlignment="1">
      <alignment horizontal="center" vertical="top" wrapText="1"/>
    </xf>
    <xf numFmtId="2" fontId="109" fillId="3" borderId="5" xfId="429" applyNumberFormat="1" applyFont="1" applyFill="1" applyBorder="1" applyAlignment="1">
      <alignment horizontal="center" vertical="top" wrapText="1"/>
    </xf>
    <xf numFmtId="2" fontId="109" fillId="3" borderId="6" xfId="429" applyNumberFormat="1" applyFont="1" applyFill="1" applyBorder="1" applyAlignment="1">
      <alignment horizontal="center" vertical="top" wrapText="1"/>
    </xf>
    <xf numFmtId="0" fontId="109" fillId="3" borderId="4" xfId="429" applyFont="1" applyFill="1" applyBorder="1" applyAlignment="1">
      <alignment horizontal="center" vertical="top" wrapText="1"/>
    </xf>
    <xf numFmtId="0" fontId="109" fillId="3" borderId="5" xfId="429" applyFont="1" applyFill="1" applyBorder="1" applyAlignment="1">
      <alignment horizontal="center" vertical="top" wrapText="1"/>
    </xf>
    <xf numFmtId="0" fontId="109" fillId="3" borderId="6" xfId="429" applyFont="1" applyFill="1" applyBorder="1" applyAlignment="1">
      <alignment horizontal="center" vertical="top" wrapText="1"/>
    </xf>
    <xf numFmtId="2" fontId="109" fillId="3" borderId="4" xfId="429" applyNumberFormat="1" applyFont="1" applyFill="1" applyBorder="1" applyAlignment="1">
      <alignment horizontal="center" vertical="top"/>
    </xf>
    <xf numFmtId="2" fontId="109" fillId="3" borderId="5" xfId="429" applyNumberFormat="1" applyFont="1" applyFill="1" applyBorder="1" applyAlignment="1">
      <alignment horizontal="center" vertical="top"/>
    </xf>
    <xf numFmtId="2" fontId="109" fillId="3" borderId="6" xfId="429" applyNumberFormat="1" applyFont="1" applyFill="1" applyBorder="1" applyAlignment="1">
      <alignment horizontal="center" vertical="top"/>
    </xf>
    <xf numFmtId="165" fontId="108" fillId="3" borderId="2" xfId="4" applyFont="1" applyFill="1" applyBorder="1" applyAlignment="1">
      <alignment horizontal="center" vertical="top"/>
    </xf>
    <xf numFmtId="0" fontId="108" fillId="11" borderId="7" xfId="429" applyFont="1" applyFill="1" applyBorder="1" applyAlignment="1">
      <alignment horizontal="left" vertical="center"/>
    </xf>
    <xf numFmtId="0" fontId="108" fillId="11" borderId="10" xfId="429" applyFont="1" applyFill="1" applyBorder="1" applyAlignment="1">
      <alignment horizontal="left" vertical="center"/>
    </xf>
    <xf numFmtId="0" fontId="108" fillId="11" borderId="8" xfId="429" applyFont="1" applyFill="1" applyBorder="1" applyAlignment="1">
      <alignment horizontal="left" vertical="center"/>
    </xf>
    <xf numFmtId="0" fontId="108" fillId="11" borderId="2" xfId="429" applyFont="1" applyFill="1" applyBorder="1" applyAlignment="1">
      <alignment horizontal="left" vertical="center"/>
    </xf>
    <xf numFmtId="0" fontId="108" fillId="3" borderId="0" xfId="429" applyFont="1" applyFill="1" applyAlignment="1">
      <alignment horizontal="center" vertical="center"/>
    </xf>
    <xf numFmtId="0" fontId="106" fillId="3" borderId="2" xfId="429" applyFont="1" applyFill="1" applyBorder="1" applyAlignment="1">
      <alignment horizontal="center" vertical="center" wrapText="1"/>
    </xf>
    <xf numFmtId="0" fontId="109" fillId="3" borderId="4" xfId="429" applyFont="1" applyFill="1" applyBorder="1" applyAlignment="1">
      <alignment horizontal="center" vertical="center" wrapText="1"/>
    </xf>
    <xf numFmtId="0" fontId="109" fillId="3" borderId="5" xfId="429" applyFont="1" applyFill="1" applyBorder="1" applyAlignment="1">
      <alignment horizontal="center" vertical="center" wrapText="1"/>
    </xf>
    <xf numFmtId="0" fontId="109" fillId="3" borderId="6" xfId="429" applyFont="1" applyFill="1" applyBorder="1" applyAlignment="1">
      <alignment horizontal="center" vertical="center" wrapText="1"/>
    </xf>
    <xf numFmtId="0" fontId="109" fillId="3" borderId="2" xfId="429" applyFont="1" applyFill="1" applyBorder="1" applyAlignment="1">
      <alignment horizontal="center" vertical="center"/>
    </xf>
    <xf numFmtId="2" fontId="16" fillId="3" borderId="2" xfId="429" applyNumberForma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25" fillId="0" borderId="0" xfId="0" applyFont="1" applyAlignment="1">
      <alignment horizontal="center"/>
    </xf>
    <xf numFmtId="0" fontId="5" fillId="3" borderId="2" xfId="0" applyFont="1" applyFill="1" applyBorder="1" applyAlignment="1">
      <alignment horizontal="center" vertical="center" wrapText="1"/>
    </xf>
    <xf numFmtId="0" fontId="178" fillId="0" borderId="0" xfId="385" applyFont="1" applyAlignment="1">
      <alignment horizontal="center" wrapText="1"/>
    </xf>
    <xf numFmtId="0" fontId="174" fillId="0" borderId="54" xfId="383" applyFont="1" applyBorder="1" applyAlignment="1">
      <alignment horizontal="left" vertical="top" wrapText="1"/>
    </xf>
    <xf numFmtId="0" fontId="176" fillId="0" borderId="54" xfId="383" applyFont="1" applyBorder="1"/>
    <xf numFmtId="0" fontId="177" fillId="0" borderId="55" xfId="383" applyFont="1" applyBorder="1" applyAlignment="1">
      <alignment horizontal="center" vertical="center"/>
    </xf>
    <xf numFmtId="0" fontId="176" fillId="0" borderId="58" xfId="383" applyFont="1" applyBorder="1"/>
    <xf numFmtId="0" fontId="177" fillId="0" borderId="55" xfId="383" applyFont="1" applyBorder="1" applyAlignment="1">
      <alignment horizontal="center" vertical="center" wrapText="1"/>
    </xf>
    <xf numFmtId="0" fontId="177" fillId="0" borderId="56" xfId="383" applyFont="1" applyBorder="1" applyAlignment="1">
      <alignment horizontal="center" vertical="center" wrapText="1"/>
    </xf>
    <xf numFmtId="0" fontId="176" fillId="0" borderId="57" xfId="383" applyFont="1" applyBorder="1"/>
    <xf numFmtId="0" fontId="178" fillId="0" borderId="60" xfId="383" applyFont="1" applyBorder="1" applyAlignment="1">
      <alignment horizontal="center" wrapText="1"/>
    </xf>
    <xf numFmtId="0" fontId="176" fillId="0" borderId="60" xfId="383" applyFont="1" applyBorder="1"/>
    <xf numFmtId="0" fontId="173" fillId="0" borderId="0" xfId="383" applyFont="1" applyAlignment="1">
      <alignment horizontal="center" vertical="center"/>
    </xf>
    <xf numFmtId="0" fontId="145" fillId="0" borderId="0" xfId="383"/>
    <xf numFmtId="0" fontId="174" fillId="0" borderId="0" xfId="383" applyFont="1" applyAlignment="1">
      <alignment horizontal="left" vertical="center"/>
    </xf>
    <xf numFmtId="0" fontId="174" fillId="0" borderId="54" xfId="383" applyFont="1" applyBorder="1" applyAlignment="1">
      <alignment horizontal="left" vertical="top"/>
    </xf>
    <xf numFmtId="0" fontId="175" fillId="0" borderId="55" xfId="383" applyFont="1" applyBorder="1" applyAlignment="1">
      <alignment horizontal="center" vertical="center" wrapText="1"/>
    </xf>
    <xf numFmtId="0" fontId="176" fillId="0" borderId="62" xfId="383" applyFont="1" applyBorder="1"/>
    <xf numFmtId="0" fontId="178" fillId="0" borderId="0" xfId="383" applyFont="1" applyAlignment="1">
      <alignment horizontal="center" wrapText="1"/>
    </xf>
    <xf numFmtId="0" fontId="175" fillId="0" borderId="55" xfId="383" applyFont="1" applyBorder="1" applyAlignment="1">
      <alignment horizontal="center" vertical="center"/>
    </xf>
    <xf numFmtId="2" fontId="175" fillId="0" borderId="55" xfId="383" applyNumberFormat="1" applyFont="1" applyBorder="1" applyAlignment="1">
      <alignment horizontal="center" vertical="center"/>
    </xf>
    <xf numFmtId="9" fontId="175" fillId="0" borderId="55" xfId="383" applyNumberFormat="1" applyFont="1" applyBorder="1" applyAlignment="1">
      <alignment horizontal="center" vertical="center"/>
    </xf>
    <xf numFmtId="9" fontId="175" fillId="0" borderId="55" xfId="383" applyNumberFormat="1" applyFont="1" applyBorder="1" applyAlignment="1">
      <alignment horizontal="center" vertical="center" wrapText="1"/>
    </xf>
    <xf numFmtId="2" fontId="175" fillId="0" borderId="55" xfId="383" applyNumberFormat="1" applyFont="1" applyBorder="1" applyAlignment="1">
      <alignment horizontal="center" vertical="center" wrapText="1"/>
    </xf>
    <xf numFmtId="172" fontId="175" fillId="0" borderId="55" xfId="383" applyNumberFormat="1" applyFont="1" applyBorder="1" applyAlignment="1">
      <alignment horizontal="center" vertical="center" wrapText="1"/>
    </xf>
    <xf numFmtId="0" fontId="175" fillId="21" borderId="55" xfId="383" applyFont="1" applyFill="1" applyBorder="1" applyAlignment="1">
      <alignment horizontal="center" vertical="center" wrapText="1"/>
    </xf>
    <xf numFmtId="0" fontId="178" fillId="21" borderId="55" xfId="383" applyFont="1" applyFill="1" applyBorder="1" applyAlignment="1">
      <alignment horizontal="center"/>
    </xf>
    <xf numFmtId="0" fontId="174" fillId="0" borderId="54" xfId="383" applyFont="1" applyBorder="1" applyAlignment="1">
      <alignment horizontal="center" vertical="top"/>
    </xf>
    <xf numFmtId="0" fontId="4" fillId="0" borderId="0" xfId="0" applyFont="1" applyAlignment="1">
      <alignment horizontal="left" vertical="center"/>
    </xf>
    <xf numFmtId="0" fontId="48" fillId="0" borderId="4" xfId="0" applyFont="1" applyBorder="1" applyAlignment="1">
      <alignment horizontal="center" vertical="center" wrapText="1"/>
    </xf>
    <xf numFmtId="0" fontId="48" fillId="0" borderId="6" xfId="0" applyFont="1" applyBorder="1" applyAlignment="1">
      <alignment horizontal="center" vertical="center" wrapText="1"/>
    </xf>
    <xf numFmtId="0" fontId="0" fillId="0" borderId="13" xfId="0" applyBorder="1" applyAlignment="1">
      <alignment horizontal="center"/>
    </xf>
    <xf numFmtId="0" fontId="0" fillId="0" borderId="0" xfId="0" applyAlignment="1">
      <alignment horizontal="center"/>
    </xf>
    <xf numFmtId="0" fontId="25" fillId="0" borderId="0" xfId="0" applyFont="1" applyAlignment="1">
      <alignment horizontal="left" vertical="center"/>
    </xf>
    <xf numFmtId="0" fontId="0" fillId="0" borderId="3" xfId="0" applyBorder="1" applyAlignment="1">
      <alignment horizontal="center" vertical="center"/>
    </xf>
    <xf numFmtId="0" fontId="0" fillId="0" borderId="3" xfId="0" applyBorder="1" applyAlignment="1">
      <alignment horizontal="right" vertical="center"/>
    </xf>
    <xf numFmtId="0" fontId="143" fillId="0" borderId="0" xfId="0" applyFont="1" applyAlignment="1">
      <alignment horizontal="center" wrapText="1"/>
    </xf>
    <xf numFmtId="0" fontId="5" fillId="16" borderId="2"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5" fillId="16" borderId="6" xfId="0" applyFont="1" applyFill="1" applyBorder="1" applyAlignment="1">
      <alignment horizontal="center" vertical="center" wrapText="1"/>
    </xf>
    <xf numFmtId="0" fontId="67" fillId="0" borderId="4" xfId="0" applyFont="1" applyBorder="1" applyAlignment="1">
      <alignment horizontal="center" vertical="center" textRotation="90" wrapText="1"/>
    </xf>
    <xf numFmtId="0" fontId="67" fillId="0" borderId="5" xfId="0" applyFont="1" applyBorder="1" applyAlignment="1">
      <alignment horizontal="center" vertical="center" textRotation="90" wrapText="1"/>
    </xf>
    <xf numFmtId="0" fontId="48" fillId="0" borderId="0" xfId="0" applyFont="1" applyAlignment="1">
      <alignment horizontal="center"/>
    </xf>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203" fillId="9" borderId="2" xfId="0" applyFont="1" applyFill="1" applyBorder="1" applyAlignment="1">
      <alignment horizontal="center" vertical="center" wrapText="1"/>
    </xf>
    <xf numFmtId="0" fontId="203" fillId="9" borderId="2" xfId="0" applyFont="1" applyFill="1" applyBorder="1" applyAlignment="1">
      <alignment horizontal="center" wrapText="1"/>
    </xf>
    <xf numFmtId="0" fontId="126" fillId="9" borderId="2" xfId="0" applyFont="1" applyFill="1" applyBorder="1" applyAlignment="1">
      <alignment horizontal="center" vertical="center" wrapText="1"/>
    </xf>
    <xf numFmtId="171" fontId="203" fillId="9" borderId="9" xfId="0" applyNumberFormat="1" applyFont="1" applyFill="1" applyBorder="1" applyAlignment="1">
      <alignment horizontal="center" vertical="center" wrapText="1"/>
    </xf>
    <xf numFmtId="171" fontId="203" fillId="9" borderId="14" xfId="0" applyNumberFormat="1" applyFont="1" applyFill="1" applyBorder="1" applyAlignment="1">
      <alignment horizontal="center" vertical="center" wrapText="1"/>
    </xf>
    <xf numFmtId="0" fontId="203" fillId="9" borderId="2" xfId="2" applyFont="1" applyFill="1" applyBorder="1" applyAlignment="1">
      <alignment horizontal="center" vertical="center" wrapText="1"/>
    </xf>
    <xf numFmtId="2" fontId="203" fillId="9" borderId="2" xfId="0" applyNumberFormat="1" applyFont="1" applyFill="1" applyBorder="1" applyAlignment="1">
      <alignment horizontal="center" vertical="center" wrapText="1"/>
    </xf>
    <xf numFmtId="0" fontId="5" fillId="0" borderId="0" xfId="0" applyFont="1" applyAlignment="1">
      <alignment horizontal="left"/>
    </xf>
    <xf numFmtId="0" fontId="5" fillId="0" borderId="0" xfId="0" applyFont="1" applyAlignment="1">
      <alignment horizontal="center"/>
    </xf>
    <xf numFmtId="0" fontId="6" fillId="0" borderId="0" xfId="0" applyFont="1" applyAlignment="1">
      <alignment horizontal="center" vertical="center"/>
    </xf>
    <xf numFmtId="2" fontId="0" fillId="0" borderId="13" xfId="0" applyNumberFormat="1" applyBorder="1" applyAlignment="1">
      <alignment horizontal="center"/>
    </xf>
    <xf numFmtId="9" fontId="6" fillId="0" borderId="12" xfId="0" applyNumberFormat="1" applyFont="1" applyBorder="1" applyAlignment="1">
      <alignment horizontal="center" wrapText="1"/>
    </xf>
    <xf numFmtId="0" fontId="6" fillId="0" borderId="12" xfId="0" applyFont="1" applyBorder="1" applyAlignment="1">
      <alignment horizontal="center" wrapText="1"/>
    </xf>
    <xf numFmtId="0" fontId="6" fillId="0" borderId="12" xfId="0" applyFont="1" applyBorder="1" applyAlignment="1">
      <alignment horizontal="center" vertical="center" wrapText="1"/>
    </xf>
    <xf numFmtId="0" fontId="83" fillId="0" borderId="3" xfId="431" applyFont="1" applyFill="1" applyBorder="1" applyAlignment="1">
      <alignment horizontal="left"/>
    </xf>
    <xf numFmtId="0" fontId="86" fillId="0" borderId="0" xfId="431" applyFont="1" applyFill="1" applyAlignment="1">
      <alignment horizontal="center" vertical="center"/>
    </xf>
    <xf numFmtId="0" fontId="84" fillId="0" borderId="2" xfId="431" applyFont="1" applyFill="1" applyBorder="1" applyAlignment="1">
      <alignment horizontal="center" vertical="center" wrapText="1"/>
    </xf>
    <xf numFmtId="0" fontId="84" fillId="0" borderId="2" xfId="431" applyFont="1" applyFill="1" applyBorder="1" applyAlignment="1">
      <alignment horizontal="center" vertical="center"/>
    </xf>
    <xf numFmtId="2" fontId="45" fillId="3" borderId="4" xfId="0" applyNumberFormat="1" applyFont="1" applyFill="1" applyBorder="1" applyAlignment="1">
      <alignment horizontal="center" vertical="center"/>
    </xf>
    <xf numFmtId="2" fontId="45" fillId="3" borderId="6" xfId="0" applyNumberFormat="1" applyFont="1" applyFill="1" applyBorder="1" applyAlignment="1">
      <alignment horizontal="center" vertical="center"/>
    </xf>
    <xf numFmtId="0" fontId="45" fillId="3" borderId="7" xfId="0" applyFont="1" applyFill="1" applyBorder="1" applyAlignment="1">
      <alignment horizontal="left" vertical="center" wrapText="1"/>
    </xf>
    <xf numFmtId="0" fontId="45" fillId="3" borderId="10"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83" fillId="0" borderId="2" xfId="0" applyFont="1" applyBorder="1" applyAlignment="1">
      <alignment horizontal="right" vertical="center" wrapText="1"/>
    </xf>
    <xf numFmtId="0" fontId="45" fillId="0" borderId="0" xfId="0" applyFont="1" applyAlignment="1">
      <alignment horizontal="center" vertical="center"/>
    </xf>
    <xf numFmtId="0" fontId="45" fillId="0" borderId="0" xfId="0" applyFont="1" applyAlignment="1">
      <alignment horizontal="center"/>
    </xf>
    <xf numFmtId="0" fontId="124" fillId="0" borderId="0" xfId="0" applyFont="1" applyAlignment="1">
      <alignment horizontal="center"/>
    </xf>
    <xf numFmtId="0" fontId="45" fillId="4" borderId="2" xfId="0" applyFont="1" applyFill="1" applyBorder="1" applyAlignment="1">
      <alignment horizontal="center" vertical="center" wrapText="1"/>
    </xf>
    <xf numFmtId="0" fontId="20" fillId="0" borderId="12" xfId="13" applyFont="1" applyBorder="1" applyAlignment="1">
      <alignment horizontal="right" vertical="center"/>
    </xf>
    <xf numFmtId="0" fontId="64" fillId="0" borderId="0" xfId="13" applyFont="1" applyAlignment="1">
      <alignment horizontal="center" vertical="center" wrapText="1"/>
    </xf>
    <xf numFmtId="0" fontId="20" fillId="0" borderId="0" xfId="0" applyFont="1" applyAlignment="1">
      <alignment horizontal="left" wrapText="1"/>
    </xf>
    <xf numFmtId="0" fontId="20" fillId="0" borderId="0" xfId="0" applyFont="1" applyAlignment="1">
      <alignment horizontal="left"/>
    </xf>
    <xf numFmtId="0" fontId="64" fillId="0" borderId="0" xfId="13" applyFont="1" applyAlignment="1">
      <alignment horizontal="left" wrapText="1"/>
    </xf>
    <xf numFmtId="0" fontId="64" fillId="0" borderId="0" xfId="13" applyFont="1" applyAlignment="1">
      <alignment horizontal="left"/>
    </xf>
    <xf numFmtId="0" fontId="64" fillId="0" borderId="2" xfId="0" applyFont="1" applyBorder="1" applyAlignment="1">
      <alignment horizontal="center" vertical="center" wrapText="1"/>
    </xf>
    <xf numFmtId="0" fontId="48" fillId="0" borderId="2" xfId="3" applyFont="1" applyBorder="1" applyAlignment="1">
      <alignment horizontal="center" vertical="center" textRotation="90"/>
    </xf>
    <xf numFmtId="0" fontId="48" fillId="0" borderId="7" xfId="3" applyFont="1" applyBorder="1" applyAlignment="1">
      <alignment horizontal="right" vertical="center"/>
    </xf>
    <xf numFmtId="0" fontId="48" fillId="0" borderId="8" xfId="3" applyFont="1" applyBorder="1" applyAlignment="1">
      <alignment horizontal="right" vertical="center"/>
    </xf>
    <xf numFmtId="0" fontId="48" fillId="0" borderId="4" xfId="3" applyFont="1" applyBorder="1" applyAlignment="1">
      <alignment horizontal="center" vertical="center" textRotation="90"/>
    </xf>
    <xf numFmtId="0" fontId="48" fillId="0" borderId="5" xfId="3" applyFont="1" applyBorder="1" applyAlignment="1">
      <alignment horizontal="center" vertical="center" textRotation="90"/>
    </xf>
    <xf numFmtId="0" fontId="48" fillId="0" borderId="6" xfId="3" applyFont="1" applyBorder="1" applyAlignment="1">
      <alignment horizontal="center" vertical="center" textRotation="90"/>
    </xf>
    <xf numFmtId="2" fontId="64" fillId="0" borderId="2" xfId="13" applyNumberFormat="1" applyFont="1" applyBorder="1" applyAlignment="1">
      <alignment horizontal="center" vertical="center" wrapText="1"/>
    </xf>
    <xf numFmtId="0" fontId="64" fillId="0" borderId="0" xfId="0" applyFont="1" applyAlignment="1">
      <alignment horizontal="left" wrapText="1"/>
    </xf>
    <xf numFmtId="2" fontId="64" fillId="0" borderId="4" xfId="13" applyNumberFormat="1" applyFont="1" applyBorder="1" applyAlignment="1">
      <alignment horizontal="center" vertical="center" wrapText="1"/>
    </xf>
    <xf numFmtId="2" fontId="64" fillId="0" borderId="5" xfId="13" applyNumberFormat="1" applyFont="1" applyBorder="1" applyAlignment="1">
      <alignment horizontal="center" vertical="center" wrapText="1"/>
    </xf>
    <xf numFmtId="2" fontId="64" fillId="0" borderId="6" xfId="13" applyNumberFormat="1" applyFont="1" applyBorder="1" applyAlignment="1">
      <alignment horizontal="center" vertical="center" wrapText="1"/>
    </xf>
    <xf numFmtId="2" fontId="200" fillId="0" borderId="4" xfId="13" applyNumberFormat="1" applyFont="1" applyBorder="1" applyAlignment="1">
      <alignment horizontal="center" vertical="center" wrapText="1"/>
    </xf>
    <xf numFmtId="2" fontId="200" fillId="0" borderId="5" xfId="13" applyNumberFormat="1" applyFont="1" applyBorder="1" applyAlignment="1">
      <alignment horizontal="center" vertical="center" wrapText="1"/>
    </xf>
    <xf numFmtId="2" fontId="200" fillId="0" borderId="6" xfId="13" applyNumberFormat="1" applyFont="1" applyBorder="1" applyAlignment="1">
      <alignment horizontal="center" vertical="center" wrapText="1"/>
    </xf>
    <xf numFmtId="2" fontId="64" fillId="0" borderId="4" xfId="13" applyNumberFormat="1" applyFont="1" applyBorder="1" applyAlignment="1">
      <alignment horizontal="center" vertical="center" textRotation="90"/>
    </xf>
    <xf numFmtId="2" fontId="64" fillId="0" borderId="5" xfId="13" applyNumberFormat="1" applyFont="1" applyBorder="1" applyAlignment="1">
      <alignment horizontal="center" vertical="center" textRotation="90"/>
    </xf>
    <xf numFmtId="2" fontId="64" fillId="0" borderId="6" xfId="13" applyNumberFormat="1" applyFont="1" applyBorder="1" applyAlignment="1">
      <alignment horizontal="center" vertical="center" textRotation="90"/>
    </xf>
    <xf numFmtId="0" fontId="48" fillId="0" borderId="7" xfId="0" applyFont="1" applyBorder="1" applyAlignment="1">
      <alignment horizontal="right"/>
    </xf>
    <xf numFmtId="0" fontId="48" fillId="0" borderId="10" xfId="0" applyFont="1" applyBorder="1" applyAlignment="1">
      <alignment horizontal="right"/>
    </xf>
    <xf numFmtId="0" fontId="48" fillId="0" borderId="8" xfId="0" applyFont="1" applyBorder="1" applyAlignment="1">
      <alignment horizontal="right"/>
    </xf>
    <xf numFmtId="2" fontId="21" fillId="0" borderId="12" xfId="0" applyNumberFormat="1" applyFont="1" applyBorder="1" applyAlignment="1">
      <alignment horizontal="center"/>
    </xf>
    <xf numFmtId="0" fontId="20" fillId="0" borderId="2" xfId="0" applyFont="1" applyBorder="1" applyAlignment="1">
      <alignment horizontal="center" vertical="center" wrapText="1"/>
    </xf>
    <xf numFmtId="0" fontId="19" fillId="0" borderId="5" xfId="0" applyFont="1" applyBorder="1" applyAlignment="1">
      <alignment horizontal="center" vertical="center"/>
    </xf>
    <xf numFmtId="0" fontId="4" fillId="0" borderId="5" xfId="0" applyFont="1" applyBorder="1" applyAlignment="1">
      <alignment horizontal="center" vertical="center" wrapText="1"/>
    </xf>
    <xf numFmtId="2" fontId="155" fillId="0" borderId="4" xfId="0" applyNumberFormat="1" applyFont="1" applyBorder="1" applyAlignment="1">
      <alignment horizontal="center" vertical="center" textRotation="90" wrapText="1"/>
    </xf>
    <xf numFmtId="2" fontId="155" fillId="0" borderId="5" xfId="0" applyNumberFormat="1" applyFont="1" applyBorder="1" applyAlignment="1">
      <alignment horizontal="center" vertical="center" textRotation="90" wrapText="1"/>
    </xf>
    <xf numFmtId="2" fontId="155" fillId="0" borderId="6" xfId="0" applyNumberFormat="1" applyFont="1" applyBorder="1" applyAlignment="1">
      <alignment horizontal="center" vertical="center" textRotation="90" wrapText="1"/>
    </xf>
    <xf numFmtId="2" fontId="21" fillId="0" borderId="4"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155" fillId="0" borderId="0" xfId="0" applyFont="1" applyAlignment="1">
      <alignment horizontal="center"/>
    </xf>
    <xf numFmtId="0" fontId="4" fillId="0" borderId="5" xfId="0" applyFont="1" applyBorder="1" applyAlignment="1">
      <alignment horizontal="center" vertical="center"/>
    </xf>
    <xf numFmtId="2"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6" xfId="0" applyNumberFormat="1" applyFont="1" applyBorder="1" applyAlignment="1">
      <alignment horizontal="center" vertical="center" wrapText="1"/>
    </xf>
  </cellXfs>
  <cellStyles count="432">
    <cellStyle name="Calc Currency (0)" xfId="134" xr:uid="{00000000-0005-0000-0000-000000000000}"/>
    <cellStyle name="Check Cell" xfId="2" builtinId="23"/>
    <cellStyle name="Comma" xfId="245" builtinId="3"/>
    <cellStyle name="Comma 11" xfId="47" xr:uid="{00000000-0005-0000-0000-000003000000}"/>
    <cellStyle name="Comma 11 2" xfId="86" xr:uid="{00000000-0005-0000-0000-000004000000}"/>
    <cellStyle name="Comma 14 2" xfId="48" xr:uid="{00000000-0005-0000-0000-000005000000}"/>
    <cellStyle name="Comma 14 2 2" xfId="87" xr:uid="{00000000-0005-0000-0000-000006000000}"/>
    <cellStyle name="Comma 2" xfId="4" xr:uid="{00000000-0005-0000-0000-000007000000}"/>
    <cellStyle name="Comma 2 2" xfId="6" xr:uid="{00000000-0005-0000-0000-000008000000}"/>
    <cellStyle name="Comma 2 2 2" xfId="88" xr:uid="{00000000-0005-0000-0000-000009000000}"/>
    <cellStyle name="Comma 2 2 2 2" xfId="126" xr:uid="{00000000-0005-0000-0000-00000A000000}"/>
    <cellStyle name="Comma 2 2 2 3" xfId="124" xr:uid="{00000000-0005-0000-0000-00000B000000}"/>
    <cellStyle name="Comma 2 3" xfId="11" xr:uid="{00000000-0005-0000-0000-00000C000000}"/>
    <cellStyle name="Comma 2 3 2" xfId="89" xr:uid="{00000000-0005-0000-0000-00000D000000}"/>
    <cellStyle name="Comma 2 3 3" xfId="49" xr:uid="{00000000-0005-0000-0000-00000E000000}"/>
    <cellStyle name="Comma 2 3 4" xfId="129" xr:uid="{00000000-0005-0000-0000-00000F000000}"/>
    <cellStyle name="Comma 2 4" xfId="29" xr:uid="{00000000-0005-0000-0000-000010000000}"/>
    <cellStyle name="Comma 2 4 2" xfId="90" xr:uid="{00000000-0005-0000-0000-000011000000}"/>
    <cellStyle name="Comma 2 5" xfId="46" xr:uid="{00000000-0005-0000-0000-000012000000}"/>
    <cellStyle name="Comma 2 6" xfId="110" xr:uid="{00000000-0005-0000-0000-000013000000}"/>
    <cellStyle name="Comma 2 7" xfId="122" xr:uid="{00000000-0005-0000-0000-000014000000}"/>
    <cellStyle name="Comma 3" xfId="15" xr:uid="{00000000-0005-0000-0000-000015000000}"/>
    <cellStyle name="Comma 3 2" xfId="91" xr:uid="{00000000-0005-0000-0000-000016000000}"/>
    <cellStyle name="Comma 3 2 2" xfId="116" xr:uid="{00000000-0005-0000-0000-000017000000}"/>
    <cellStyle name="Comma 3 3" xfId="113" xr:uid="{00000000-0005-0000-0000-000018000000}"/>
    <cellStyle name="Comma 4" xfId="26" xr:uid="{00000000-0005-0000-0000-000019000000}"/>
    <cellStyle name="Comma 4 2" xfId="92" xr:uid="{00000000-0005-0000-0000-00001A000000}"/>
    <cellStyle name="Comma 4 3" xfId="426" xr:uid="{00000000-0005-0000-0000-00001B000000}"/>
    <cellStyle name="Comma 5" xfId="50" xr:uid="{00000000-0005-0000-0000-00001C000000}"/>
    <cellStyle name="Comma 5 2" xfId="93" xr:uid="{00000000-0005-0000-0000-00001D000000}"/>
    <cellStyle name="Comma 6" xfId="102" xr:uid="{00000000-0005-0000-0000-00001E000000}"/>
    <cellStyle name="Comma 6 2" xfId="127" xr:uid="{00000000-0005-0000-0000-00001F000000}"/>
    <cellStyle name="Comma 6 3" xfId="125" xr:uid="{00000000-0005-0000-0000-000020000000}"/>
    <cellStyle name="Comma 6 4" xfId="227" xr:uid="{00000000-0005-0000-0000-000021000000}"/>
    <cellStyle name="Comma0" xfId="135" xr:uid="{00000000-0005-0000-0000-000022000000}"/>
    <cellStyle name="Copied" xfId="136" xr:uid="{00000000-0005-0000-0000-000023000000}"/>
    <cellStyle name="Currency 2" xfId="27" xr:uid="{00000000-0005-0000-0000-000024000000}"/>
    <cellStyle name="Currency 2 2" xfId="94" xr:uid="{00000000-0005-0000-0000-000025000000}"/>
    <cellStyle name="Currency 2 3" xfId="51" xr:uid="{00000000-0005-0000-0000-000026000000}"/>
    <cellStyle name="Currency 2 4" xfId="345" xr:uid="{00000000-0005-0000-0000-000027000000}"/>
    <cellStyle name="Currency 3" xfId="52" xr:uid="{00000000-0005-0000-0000-000028000000}"/>
    <cellStyle name="Currency 3 7" xfId="53" xr:uid="{00000000-0005-0000-0000-000029000000}"/>
    <cellStyle name="Currency0" xfId="137" xr:uid="{00000000-0005-0000-0000-00002A000000}"/>
    <cellStyle name="Date" xfId="138" xr:uid="{00000000-0005-0000-0000-00002B000000}"/>
    <cellStyle name="Entered" xfId="139" xr:uid="{00000000-0005-0000-0000-00002C000000}"/>
    <cellStyle name="Fixed" xfId="140" xr:uid="{00000000-0005-0000-0000-00002D000000}"/>
    <cellStyle name="Grey" xfId="141" xr:uid="{00000000-0005-0000-0000-00002E000000}"/>
    <cellStyle name="Header1" xfId="142" xr:uid="{00000000-0005-0000-0000-00002F000000}"/>
    <cellStyle name="Header2" xfId="143" xr:uid="{00000000-0005-0000-0000-000030000000}"/>
    <cellStyle name="Input [yellow]" xfId="144" xr:uid="{00000000-0005-0000-0000-000031000000}"/>
    <cellStyle name="Normal" xfId="0" builtinId="0"/>
    <cellStyle name="Normal - Style1" xfId="145" xr:uid="{00000000-0005-0000-0000-000033000000}"/>
    <cellStyle name="Normal 10" xfId="13" xr:uid="{00000000-0005-0000-0000-000034000000}"/>
    <cellStyle name="Normal 10 2" xfId="18" xr:uid="{00000000-0005-0000-0000-000035000000}"/>
    <cellStyle name="Normal 100" xfId="303" xr:uid="{00000000-0005-0000-0000-000036000000}"/>
    <cellStyle name="Normal 101" xfId="319" xr:uid="{00000000-0005-0000-0000-000037000000}"/>
    <cellStyle name="Normal 102" xfId="323" xr:uid="{00000000-0005-0000-0000-000038000000}"/>
    <cellStyle name="Normal 103" xfId="326" xr:uid="{00000000-0005-0000-0000-000039000000}"/>
    <cellStyle name="Normal 104" xfId="329" xr:uid="{00000000-0005-0000-0000-00003A000000}"/>
    <cellStyle name="Normal 105" xfId="331" xr:uid="{00000000-0005-0000-0000-00003B000000}"/>
    <cellStyle name="Normal 106" xfId="333" xr:uid="{00000000-0005-0000-0000-00003C000000}"/>
    <cellStyle name="Normal 107" xfId="335" xr:uid="{00000000-0005-0000-0000-00003D000000}"/>
    <cellStyle name="Normal 108" xfId="336" xr:uid="{00000000-0005-0000-0000-00003E000000}"/>
    <cellStyle name="Normal 109" xfId="337" xr:uid="{00000000-0005-0000-0000-00003F000000}"/>
    <cellStyle name="Normal 11" xfId="54" xr:uid="{00000000-0005-0000-0000-000040000000}"/>
    <cellStyle name="Normal 11 2" xfId="55" xr:uid="{00000000-0005-0000-0000-000041000000}"/>
    <cellStyle name="Normal 11 2 2" xfId="82" xr:uid="{00000000-0005-0000-0000-000042000000}"/>
    <cellStyle name="Normal 11 2 3" xfId="130" xr:uid="{00000000-0005-0000-0000-000043000000}"/>
    <cellStyle name="Normal 11 2 4" xfId="358" xr:uid="{00000000-0005-0000-0000-000044000000}"/>
    <cellStyle name="Normal 110" xfId="56" xr:uid="{00000000-0005-0000-0000-000045000000}"/>
    <cellStyle name="Normal 111" xfId="339" xr:uid="{00000000-0005-0000-0000-000046000000}"/>
    <cellStyle name="Normal 112" xfId="342" xr:uid="{00000000-0005-0000-0000-000047000000}"/>
    <cellStyle name="Normal 113" xfId="347" xr:uid="{00000000-0005-0000-0000-000048000000}"/>
    <cellStyle name="Normal 114" xfId="354" xr:uid="{00000000-0005-0000-0000-000049000000}"/>
    <cellStyle name="Normal 115" xfId="350" xr:uid="{00000000-0005-0000-0000-00004A000000}"/>
    <cellStyle name="Normal 116" xfId="366" xr:uid="{00000000-0005-0000-0000-00004B000000}"/>
    <cellStyle name="Normal 117" xfId="353" xr:uid="{00000000-0005-0000-0000-00004C000000}"/>
    <cellStyle name="Normal 118" xfId="365" xr:uid="{00000000-0005-0000-0000-00004D000000}"/>
    <cellStyle name="Normal 119" xfId="363" xr:uid="{00000000-0005-0000-0000-00004E000000}"/>
    <cellStyle name="Normal 12" xfId="57" xr:uid="{00000000-0005-0000-0000-00004F000000}"/>
    <cellStyle name="Normal 120" xfId="367" xr:uid="{00000000-0005-0000-0000-000050000000}"/>
    <cellStyle name="Normal 121" xfId="372" xr:uid="{00000000-0005-0000-0000-000051000000}"/>
    <cellStyle name="Normal 122" xfId="346" xr:uid="{00000000-0005-0000-0000-000052000000}"/>
    <cellStyle name="Normal 123" xfId="352" xr:uid="{00000000-0005-0000-0000-000053000000}"/>
    <cellStyle name="Normal 124" xfId="351" xr:uid="{00000000-0005-0000-0000-000054000000}"/>
    <cellStyle name="Normal 125" xfId="362" xr:uid="{00000000-0005-0000-0000-000055000000}"/>
    <cellStyle name="Normal 126" xfId="376" xr:uid="{00000000-0005-0000-0000-000056000000}"/>
    <cellStyle name="Normal 127" xfId="373" xr:uid="{00000000-0005-0000-0000-000057000000}"/>
    <cellStyle name="Normal 128" xfId="371" xr:uid="{00000000-0005-0000-0000-000058000000}"/>
    <cellStyle name="Normal 129" xfId="380" xr:uid="{00000000-0005-0000-0000-000059000000}"/>
    <cellStyle name="Normal 13" xfId="58" xr:uid="{00000000-0005-0000-0000-00005A000000}"/>
    <cellStyle name="Normal 13 2" xfId="41" xr:uid="{00000000-0005-0000-0000-00005B000000}"/>
    <cellStyle name="Normal 130" xfId="383" xr:uid="{00000000-0005-0000-0000-00005C000000}"/>
    <cellStyle name="Normal 131" xfId="384" xr:uid="{00000000-0005-0000-0000-00005D000000}"/>
    <cellStyle name="Normal 132" xfId="385" xr:uid="{00000000-0005-0000-0000-00005E000000}"/>
    <cellStyle name="Normal 133" xfId="386" xr:uid="{00000000-0005-0000-0000-00005F000000}"/>
    <cellStyle name="Normal 134" xfId="387" xr:uid="{00000000-0005-0000-0000-000060000000}"/>
    <cellStyle name="Normal 135" xfId="389" xr:uid="{00000000-0005-0000-0000-000061000000}"/>
    <cellStyle name="Normal 136" xfId="396" xr:uid="{00000000-0005-0000-0000-000062000000}"/>
    <cellStyle name="Normal 137" xfId="397" xr:uid="{00000000-0005-0000-0000-000063000000}"/>
    <cellStyle name="Normal 138" xfId="403" xr:uid="{00000000-0005-0000-0000-000064000000}"/>
    <cellStyle name="Normal 139" xfId="404" xr:uid="{00000000-0005-0000-0000-000065000000}"/>
    <cellStyle name="Normal 14" xfId="22" xr:uid="{00000000-0005-0000-0000-000066000000}"/>
    <cellStyle name="Normal 14 2" xfId="59" xr:uid="{00000000-0005-0000-0000-000067000000}"/>
    <cellStyle name="Normal 140" xfId="395" xr:uid="{00000000-0005-0000-0000-000068000000}"/>
    <cellStyle name="Normal 141" xfId="407" xr:uid="{00000000-0005-0000-0000-000069000000}"/>
    <cellStyle name="Normal 142" xfId="411" xr:uid="{00000000-0005-0000-0000-00006A000000}"/>
    <cellStyle name="Normal 143" xfId="401" xr:uid="{00000000-0005-0000-0000-00006B000000}"/>
    <cellStyle name="Normal 144" xfId="405" xr:uid="{00000000-0005-0000-0000-00006C000000}"/>
    <cellStyle name="Normal 145" xfId="409" xr:uid="{00000000-0005-0000-0000-00006D000000}"/>
    <cellStyle name="Normal 146" xfId="413" xr:uid="{00000000-0005-0000-0000-00006E000000}"/>
    <cellStyle name="Normal 147" xfId="414" xr:uid="{00000000-0005-0000-0000-00006F000000}"/>
    <cellStyle name="Normal 148" xfId="416" xr:uid="{00000000-0005-0000-0000-000070000000}"/>
    <cellStyle name="Normal 149" xfId="390" xr:uid="{00000000-0005-0000-0000-000071000000}"/>
    <cellStyle name="Normal 15" xfId="60" xr:uid="{00000000-0005-0000-0000-000072000000}"/>
    <cellStyle name="Normal 15 7" xfId="19" xr:uid="{00000000-0005-0000-0000-000073000000}"/>
    <cellStyle name="Normal 150" xfId="406" xr:uid="{00000000-0005-0000-0000-000074000000}"/>
    <cellStyle name="Normal 151" xfId="420" xr:uid="{00000000-0005-0000-0000-000075000000}"/>
    <cellStyle name="Normal 152" xfId="417" xr:uid="{00000000-0005-0000-0000-000076000000}"/>
    <cellStyle name="Normal 153" xfId="425" xr:uid="{00000000-0005-0000-0000-000077000000}"/>
    <cellStyle name="Normal 154" xfId="429" xr:uid="{00000000-0005-0000-0000-000078000000}"/>
    <cellStyle name="Normal 155" xfId="431" xr:uid="{00000000-0005-0000-0000-000079000000}"/>
    <cellStyle name="Normal 16" xfId="103" xr:uid="{00000000-0005-0000-0000-00007A000000}"/>
    <cellStyle name="Normal 17" xfId="61" xr:uid="{00000000-0005-0000-0000-00007B000000}"/>
    <cellStyle name="Normal 17 2" xfId="95" xr:uid="{00000000-0005-0000-0000-00007C000000}"/>
    <cellStyle name="Normal 17 2 2" xfId="40" xr:uid="{00000000-0005-0000-0000-00007D000000}"/>
    <cellStyle name="Normal 17 2 2 2" xfId="96" xr:uid="{00000000-0005-0000-0000-00007E000000}"/>
    <cellStyle name="Normal 18" xfId="62" xr:uid="{00000000-0005-0000-0000-00007F000000}"/>
    <cellStyle name="Normal 19" xfId="63" xr:uid="{00000000-0005-0000-0000-000080000000}"/>
    <cellStyle name="Normal 2" xfId="3" xr:uid="{00000000-0005-0000-0000-000081000000}"/>
    <cellStyle name="Normal 2 10" xfId="45" xr:uid="{00000000-0005-0000-0000-000082000000}"/>
    <cellStyle name="Normal 2 11" xfId="64" xr:uid="{00000000-0005-0000-0000-000083000000}"/>
    <cellStyle name="Normal 2 12" xfId="65" xr:uid="{00000000-0005-0000-0000-000084000000}"/>
    <cellStyle name="Normal 2 13" xfId="66" xr:uid="{00000000-0005-0000-0000-000085000000}"/>
    <cellStyle name="Normal 2 14" xfId="67" xr:uid="{00000000-0005-0000-0000-000086000000}"/>
    <cellStyle name="Normal 2 15" xfId="68" xr:uid="{00000000-0005-0000-0000-000087000000}"/>
    <cellStyle name="Normal 2 16" xfId="69" xr:uid="{00000000-0005-0000-0000-000088000000}"/>
    <cellStyle name="Normal 2 17" xfId="44" xr:uid="{00000000-0005-0000-0000-000089000000}"/>
    <cellStyle name="Normal 2 18" xfId="43" xr:uid="{00000000-0005-0000-0000-00008A000000}"/>
    <cellStyle name="Normal 2 2" xfId="5" xr:uid="{00000000-0005-0000-0000-00008B000000}"/>
    <cellStyle name="Normal 2 2 2" xfId="33" xr:uid="{00000000-0005-0000-0000-00008C000000}"/>
    <cellStyle name="Normal 2 2 2 2" xfId="101" xr:uid="{00000000-0005-0000-0000-00008D000000}"/>
    <cellStyle name="Normal 2 2 2 2 3" xfId="108" xr:uid="{00000000-0005-0000-0000-00008E000000}"/>
    <cellStyle name="Normal 2 2 2 3" xfId="427" xr:uid="{00000000-0005-0000-0000-00008F000000}"/>
    <cellStyle name="Normal 2 2 3" xfId="298" xr:uid="{00000000-0005-0000-0000-000090000000}"/>
    <cellStyle name="Normal 2 3" xfId="36" xr:uid="{00000000-0005-0000-0000-000091000000}"/>
    <cellStyle name="Normal 2 3 2" xfId="70" xr:uid="{00000000-0005-0000-0000-000092000000}"/>
    <cellStyle name="Normal 2 4" xfId="71" xr:uid="{00000000-0005-0000-0000-000093000000}"/>
    <cellStyle name="Normal 2 4 2" xfId="174" xr:uid="{00000000-0005-0000-0000-000094000000}"/>
    <cellStyle name="Normal 2 5" xfId="72" xr:uid="{00000000-0005-0000-0000-000095000000}"/>
    <cellStyle name="Normal 2 6" xfId="73" xr:uid="{00000000-0005-0000-0000-000096000000}"/>
    <cellStyle name="Normal 2 7" xfId="28" xr:uid="{00000000-0005-0000-0000-000097000000}"/>
    <cellStyle name="Normal 2 8" xfId="74" xr:uid="{00000000-0005-0000-0000-000098000000}"/>
    <cellStyle name="Normal 2 9" xfId="9" xr:uid="{00000000-0005-0000-0000-000099000000}"/>
    <cellStyle name="Normal 2 9 12" xfId="428" xr:uid="{00000000-0005-0000-0000-00009A000000}"/>
    <cellStyle name="Normal 2 9 2" xfId="16" xr:uid="{00000000-0005-0000-0000-00009B000000}"/>
    <cellStyle name="Normal 2 9 3" xfId="17" xr:uid="{00000000-0005-0000-0000-00009C000000}"/>
    <cellStyle name="Normal 2 9 4" xfId="75" xr:uid="{00000000-0005-0000-0000-00009D000000}"/>
    <cellStyle name="Normal 20" xfId="76" xr:uid="{00000000-0005-0000-0000-00009E000000}"/>
    <cellStyle name="Normal 21" xfId="107" xr:uid="{00000000-0005-0000-0000-00009F000000}"/>
    <cellStyle name="Normal 22" xfId="163" xr:uid="{00000000-0005-0000-0000-0000A0000000}"/>
    <cellStyle name="Normal 23" xfId="164" xr:uid="{00000000-0005-0000-0000-0000A1000000}"/>
    <cellStyle name="Normal 24" xfId="165" xr:uid="{00000000-0005-0000-0000-0000A2000000}"/>
    <cellStyle name="Normal 25" xfId="167" xr:uid="{00000000-0005-0000-0000-0000A3000000}"/>
    <cellStyle name="Normal 26" xfId="168" xr:uid="{00000000-0005-0000-0000-0000A4000000}"/>
    <cellStyle name="Normal 27" xfId="169" xr:uid="{00000000-0005-0000-0000-0000A5000000}"/>
    <cellStyle name="Normal 28" xfId="175" xr:uid="{00000000-0005-0000-0000-0000A6000000}"/>
    <cellStyle name="Normal 29" xfId="177" xr:uid="{00000000-0005-0000-0000-0000A7000000}"/>
    <cellStyle name="Normal 3" xfId="8" xr:uid="{00000000-0005-0000-0000-0000A8000000}"/>
    <cellStyle name="Normal 3 2" xfId="20" xr:uid="{00000000-0005-0000-0000-0000A9000000}"/>
    <cellStyle name="Normal 3 3" xfId="38" xr:uid="{00000000-0005-0000-0000-0000AA000000}"/>
    <cellStyle name="Normal 3 4" xfId="296" xr:uid="{00000000-0005-0000-0000-0000AB000000}"/>
    <cellStyle name="Normal 30" xfId="179" xr:uid="{00000000-0005-0000-0000-0000AC000000}"/>
    <cellStyle name="Normal 31" xfId="77" xr:uid="{00000000-0005-0000-0000-0000AD000000}"/>
    <cellStyle name="Normal 32" xfId="42" xr:uid="{00000000-0005-0000-0000-0000AE000000}"/>
    <cellStyle name="Normal 32 2" xfId="81" xr:uid="{00000000-0005-0000-0000-0000AF000000}"/>
    <cellStyle name="Normal 32 2 2" xfId="84" xr:uid="{00000000-0005-0000-0000-0000B0000000}"/>
    <cellStyle name="Normal 32 3" xfId="97" xr:uid="{00000000-0005-0000-0000-0000B1000000}"/>
    <cellStyle name="Normal 33" xfId="181" xr:uid="{00000000-0005-0000-0000-0000B2000000}"/>
    <cellStyle name="Normal 34" xfId="183" xr:uid="{00000000-0005-0000-0000-0000B3000000}"/>
    <cellStyle name="Normal 35" xfId="186" xr:uid="{00000000-0005-0000-0000-0000B4000000}"/>
    <cellStyle name="Normal 36" xfId="123" xr:uid="{00000000-0005-0000-0000-0000B5000000}"/>
    <cellStyle name="Normal 37" xfId="98" xr:uid="{00000000-0005-0000-0000-0000B6000000}"/>
    <cellStyle name="Normal 38" xfId="109" xr:uid="{00000000-0005-0000-0000-0000B7000000}"/>
    <cellStyle name="Normal 39" xfId="196" xr:uid="{00000000-0005-0000-0000-0000B8000000}"/>
    <cellStyle name="Normal 4" xfId="7" xr:uid="{00000000-0005-0000-0000-0000B9000000}"/>
    <cellStyle name="Normal 4 2" xfId="83" xr:uid="{00000000-0005-0000-0000-0000BA000000}"/>
    <cellStyle name="Normal 4 2 2" xfId="131" xr:uid="{00000000-0005-0000-0000-0000BB000000}"/>
    <cellStyle name="Normal 4 2 3" xfId="359" xr:uid="{00000000-0005-0000-0000-0000BC000000}"/>
    <cellStyle name="Normal 4 3" xfId="111" xr:uid="{00000000-0005-0000-0000-0000BD000000}"/>
    <cellStyle name="Normal 4 4" xfId="24" xr:uid="{00000000-0005-0000-0000-0000BE000000}"/>
    <cellStyle name="Normal 40" xfId="189" xr:uid="{00000000-0005-0000-0000-0000BF000000}"/>
    <cellStyle name="Normal 41" xfId="198" xr:uid="{00000000-0005-0000-0000-0000C0000000}"/>
    <cellStyle name="Normal 42" xfId="188" xr:uid="{00000000-0005-0000-0000-0000C1000000}"/>
    <cellStyle name="Normal 43" xfId="200" xr:uid="{00000000-0005-0000-0000-0000C2000000}"/>
    <cellStyle name="Normal 44" xfId="203" xr:uid="{00000000-0005-0000-0000-0000C3000000}"/>
    <cellStyle name="Normal 45" xfId="204" xr:uid="{00000000-0005-0000-0000-0000C4000000}"/>
    <cellStyle name="Normal 46" xfId="205" xr:uid="{00000000-0005-0000-0000-0000C5000000}"/>
    <cellStyle name="Normal 47" xfId="185" xr:uid="{00000000-0005-0000-0000-0000C6000000}"/>
    <cellStyle name="Normal 48" xfId="184" xr:uid="{00000000-0005-0000-0000-0000C7000000}"/>
    <cellStyle name="Normal 49" xfId="192" xr:uid="{00000000-0005-0000-0000-0000C8000000}"/>
    <cellStyle name="Normal 5" xfId="14" xr:uid="{00000000-0005-0000-0000-0000C9000000}"/>
    <cellStyle name="Normal 5 2" xfId="34" xr:uid="{00000000-0005-0000-0000-0000CA000000}"/>
    <cellStyle name="Normal 5 2 2" xfId="117" xr:uid="{00000000-0005-0000-0000-0000CB000000}"/>
    <cellStyle name="Normal 5 3" xfId="78" xr:uid="{00000000-0005-0000-0000-0000CC000000}"/>
    <cellStyle name="Normal 5 3 2" xfId="118" xr:uid="{00000000-0005-0000-0000-0000CD000000}"/>
    <cellStyle name="Normal 50" xfId="208" xr:uid="{00000000-0005-0000-0000-0000CE000000}"/>
    <cellStyle name="Normal 51" xfId="212" xr:uid="{00000000-0005-0000-0000-0000CF000000}"/>
    <cellStyle name="Normal 52" xfId="213" xr:uid="{00000000-0005-0000-0000-0000D0000000}"/>
    <cellStyle name="Normal 53" xfId="216" xr:uid="{00000000-0005-0000-0000-0000D1000000}"/>
    <cellStyle name="Normal 54" xfId="218" xr:uid="{00000000-0005-0000-0000-0000D2000000}"/>
    <cellStyle name="Normal 55" xfId="226" xr:uid="{00000000-0005-0000-0000-0000D3000000}"/>
    <cellStyle name="Normal 56" xfId="229" xr:uid="{00000000-0005-0000-0000-0000D4000000}"/>
    <cellStyle name="Normal 57" xfId="222" xr:uid="{00000000-0005-0000-0000-0000D5000000}"/>
    <cellStyle name="Normal 58" xfId="234" xr:uid="{00000000-0005-0000-0000-0000D6000000}"/>
    <cellStyle name="Normal 59" xfId="230" xr:uid="{00000000-0005-0000-0000-0000D7000000}"/>
    <cellStyle name="Normal 6" xfId="25" xr:uid="{00000000-0005-0000-0000-0000D8000000}"/>
    <cellStyle name="Normal 6 2" xfId="79" xr:uid="{00000000-0005-0000-0000-0000D9000000}"/>
    <cellStyle name="Normal 6 2 2" xfId="119" xr:uid="{00000000-0005-0000-0000-0000DA000000}"/>
    <cellStyle name="Normal 6 3" xfId="21" xr:uid="{00000000-0005-0000-0000-0000DB000000}"/>
    <cellStyle name="Normal 60" xfId="236" xr:uid="{00000000-0005-0000-0000-0000DC000000}"/>
    <cellStyle name="Normal 61" xfId="237" xr:uid="{00000000-0005-0000-0000-0000DD000000}"/>
    <cellStyle name="Normal 62" xfId="223" xr:uid="{00000000-0005-0000-0000-0000DE000000}"/>
    <cellStyle name="Normal 63" xfId="220" xr:uid="{00000000-0005-0000-0000-0000DF000000}"/>
    <cellStyle name="Normal 64" xfId="232" xr:uid="{00000000-0005-0000-0000-0000E0000000}"/>
    <cellStyle name="Normal 65" xfId="239" xr:uid="{00000000-0005-0000-0000-0000E1000000}"/>
    <cellStyle name="Normal 66" xfId="242" xr:uid="{00000000-0005-0000-0000-0000E2000000}"/>
    <cellStyle name="Normal 67" xfId="248" xr:uid="{00000000-0005-0000-0000-0000E3000000}"/>
    <cellStyle name="Normal 68" xfId="250" xr:uid="{00000000-0005-0000-0000-0000E4000000}"/>
    <cellStyle name="Normal 69" xfId="256" xr:uid="{00000000-0005-0000-0000-0000E5000000}"/>
    <cellStyle name="Normal 7" xfId="23" xr:uid="{00000000-0005-0000-0000-0000E6000000}"/>
    <cellStyle name="Normal 7 2" xfId="99" xr:uid="{00000000-0005-0000-0000-0000E7000000}"/>
    <cellStyle name="Normal 7 2 2" xfId="115" xr:uid="{00000000-0005-0000-0000-0000E8000000}"/>
    <cellStyle name="Normal 7 2 3" xfId="128" xr:uid="{00000000-0005-0000-0000-0000E9000000}"/>
    <cellStyle name="Normal 7 3" xfId="106" xr:uid="{00000000-0005-0000-0000-0000EA000000}"/>
    <cellStyle name="Normal 70" xfId="262" xr:uid="{00000000-0005-0000-0000-0000EB000000}"/>
    <cellStyle name="Normal 71" xfId="264" xr:uid="{00000000-0005-0000-0000-0000EC000000}"/>
    <cellStyle name="Normal 72" xfId="255" xr:uid="{00000000-0005-0000-0000-0000ED000000}"/>
    <cellStyle name="Normal 73" xfId="266" xr:uid="{00000000-0005-0000-0000-0000EE000000}"/>
    <cellStyle name="Normal 74" xfId="260" xr:uid="{00000000-0005-0000-0000-0000EF000000}"/>
    <cellStyle name="Normal 75" xfId="268" xr:uid="{00000000-0005-0000-0000-0000F0000000}"/>
    <cellStyle name="Normal 76" xfId="269" xr:uid="{00000000-0005-0000-0000-0000F1000000}"/>
    <cellStyle name="Normal 77" xfId="251" xr:uid="{00000000-0005-0000-0000-0000F2000000}"/>
    <cellStyle name="Normal 78" xfId="261" xr:uid="{00000000-0005-0000-0000-0000F3000000}"/>
    <cellStyle name="Normal 79" xfId="270" xr:uid="{00000000-0005-0000-0000-0000F4000000}"/>
    <cellStyle name="Normal 8" xfId="80" xr:uid="{00000000-0005-0000-0000-0000F5000000}"/>
    <cellStyle name="Normal 8 2" xfId="100" xr:uid="{00000000-0005-0000-0000-0000F6000000}"/>
    <cellStyle name="Normal 8 3" xfId="133" xr:uid="{00000000-0005-0000-0000-0000F7000000}"/>
    <cellStyle name="Normal 8 4" xfId="171" xr:uid="{00000000-0005-0000-0000-0000F8000000}"/>
    <cellStyle name="Normal 8 5" xfId="344" xr:uid="{00000000-0005-0000-0000-0000F9000000}"/>
    <cellStyle name="Normal 80" xfId="272" xr:uid="{00000000-0005-0000-0000-0000FA000000}"/>
    <cellStyle name="Normal 81" xfId="276" xr:uid="{00000000-0005-0000-0000-0000FB000000}"/>
    <cellStyle name="Normal 82" xfId="280" xr:uid="{00000000-0005-0000-0000-0000FC000000}"/>
    <cellStyle name="Normal 83" xfId="281" xr:uid="{00000000-0005-0000-0000-0000FD000000}"/>
    <cellStyle name="Normal 84" xfId="284" xr:uid="{00000000-0005-0000-0000-0000FE000000}"/>
    <cellStyle name="Normal 85" xfId="286" xr:uid="{00000000-0005-0000-0000-0000FF000000}"/>
    <cellStyle name="Normal 86" xfId="288" xr:uid="{00000000-0005-0000-0000-000000010000}"/>
    <cellStyle name="Normal 87" xfId="290" xr:uid="{00000000-0005-0000-0000-000001010000}"/>
    <cellStyle name="Normal 88" xfId="294" xr:uid="{00000000-0005-0000-0000-000002010000}"/>
    <cellStyle name="Normal 89" xfId="295" xr:uid="{00000000-0005-0000-0000-000003010000}"/>
    <cellStyle name="Normal 9" xfId="39" xr:uid="{00000000-0005-0000-0000-000004010000}"/>
    <cellStyle name="Normal 9 2" xfId="112" xr:uid="{00000000-0005-0000-0000-000005010000}"/>
    <cellStyle name="Normal 90" xfId="300" xr:uid="{00000000-0005-0000-0000-000006010000}"/>
    <cellStyle name="Normal 91" xfId="311" xr:uid="{00000000-0005-0000-0000-000007010000}"/>
    <cellStyle name="Normal 92" xfId="313" xr:uid="{00000000-0005-0000-0000-000008010000}"/>
    <cellStyle name="Normal 93" xfId="304" xr:uid="{00000000-0005-0000-0000-000009010000}"/>
    <cellStyle name="Normal 94" xfId="315" xr:uid="{00000000-0005-0000-0000-00000A010000}"/>
    <cellStyle name="Normal 95" xfId="310" xr:uid="{00000000-0005-0000-0000-00000B010000}"/>
    <cellStyle name="Normal 96" xfId="317" xr:uid="{00000000-0005-0000-0000-00000C010000}"/>
    <cellStyle name="Normal 97" xfId="318" xr:uid="{00000000-0005-0000-0000-00000D010000}"/>
    <cellStyle name="Normal 98" xfId="308" xr:uid="{00000000-0005-0000-0000-00000E010000}"/>
    <cellStyle name="Normal 99" xfId="299" xr:uid="{00000000-0005-0000-0000-00000F010000}"/>
    <cellStyle name="Percent" xfId="1" builtinId="5"/>
    <cellStyle name="Percent [2]" xfId="146" xr:uid="{00000000-0005-0000-0000-000011010000}"/>
    <cellStyle name="Percent 10" xfId="178" xr:uid="{00000000-0005-0000-0000-000012010000}"/>
    <cellStyle name="Percent 100" xfId="349" xr:uid="{00000000-0005-0000-0000-000013010000}"/>
    <cellStyle name="Percent 101" xfId="348" xr:uid="{00000000-0005-0000-0000-000014010000}"/>
    <cellStyle name="Percent 102" xfId="374" xr:uid="{00000000-0005-0000-0000-000015010000}"/>
    <cellStyle name="Percent 103" xfId="375" xr:uid="{00000000-0005-0000-0000-000016010000}"/>
    <cellStyle name="Percent 104" xfId="377" xr:uid="{00000000-0005-0000-0000-000017010000}"/>
    <cellStyle name="Percent 105" xfId="378" xr:uid="{00000000-0005-0000-0000-000018010000}"/>
    <cellStyle name="Percent 106" xfId="379" xr:uid="{00000000-0005-0000-0000-000019010000}"/>
    <cellStyle name="Percent 107" xfId="368" xr:uid="{00000000-0005-0000-0000-00001A010000}"/>
    <cellStyle name="Percent 108" xfId="381" xr:uid="{00000000-0005-0000-0000-00001B010000}"/>
    <cellStyle name="Percent 109" xfId="382" xr:uid="{00000000-0005-0000-0000-00001C010000}"/>
    <cellStyle name="Percent 11" xfId="180" xr:uid="{00000000-0005-0000-0000-00001D010000}"/>
    <cellStyle name="Percent 110" xfId="388" xr:uid="{00000000-0005-0000-0000-00001E010000}"/>
    <cellStyle name="Percent 111" xfId="398" xr:uid="{00000000-0005-0000-0000-00001F010000}"/>
    <cellStyle name="Percent 112" xfId="399" xr:uid="{00000000-0005-0000-0000-000020010000}"/>
    <cellStyle name="Percent 113" xfId="400" xr:uid="{00000000-0005-0000-0000-000021010000}"/>
    <cellStyle name="Percent 114" xfId="394" xr:uid="{00000000-0005-0000-0000-000022010000}"/>
    <cellStyle name="Percent 115" xfId="402" xr:uid="{00000000-0005-0000-0000-000023010000}"/>
    <cellStyle name="Percent 116" xfId="408" xr:uid="{00000000-0005-0000-0000-000024010000}"/>
    <cellStyle name="Percent 117" xfId="410" xr:uid="{00000000-0005-0000-0000-000025010000}"/>
    <cellStyle name="Percent 118" xfId="393" xr:uid="{00000000-0005-0000-0000-000026010000}"/>
    <cellStyle name="Percent 119" xfId="392" xr:uid="{00000000-0005-0000-0000-000027010000}"/>
    <cellStyle name="Percent 12" xfId="182" xr:uid="{00000000-0005-0000-0000-000028010000}"/>
    <cellStyle name="Percent 120" xfId="412" xr:uid="{00000000-0005-0000-0000-000029010000}"/>
    <cellStyle name="Percent 121" xfId="415" xr:uid="{00000000-0005-0000-0000-00002A010000}"/>
    <cellStyle name="Percent 122" xfId="391" xr:uid="{00000000-0005-0000-0000-00002B010000}"/>
    <cellStyle name="Percent 123" xfId="418" xr:uid="{00000000-0005-0000-0000-00002C010000}"/>
    <cellStyle name="Percent 124" xfId="419" xr:uid="{00000000-0005-0000-0000-00002D010000}"/>
    <cellStyle name="Percent 125" xfId="421" xr:uid="{00000000-0005-0000-0000-00002E010000}"/>
    <cellStyle name="Percent 126" xfId="422" xr:uid="{00000000-0005-0000-0000-00002F010000}"/>
    <cellStyle name="Percent 127" xfId="423" xr:uid="{00000000-0005-0000-0000-000030010000}"/>
    <cellStyle name="Percent 128" xfId="424" xr:uid="{00000000-0005-0000-0000-000031010000}"/>
    <cellStyle name="Percent 129" xfId="430" xr:uid="{00000000-0005-0000-0000-000032010000}"/>
    <cellStyle name="Percent 13" xfId="194" xr:uid="{00000000-0005-0000-0000-000033010000}"/>
    <cellStyle name="Percent 14" xfId="195" xr:uid="{00000000-0005-0000-0000-000034010000}"/>
    <cellStyle name="Percent 15" xfId="190" xr:uid="{00000000-0005-0000-0000-000035010000}"/>
    <cellStyle name="Percent 16" xfId="197" xr:uid="{00000000-0005-0000-0000-000036010000}"/>
    <cellStyle name="Percent 17" xfId="191" xr:uid="{00000000-0005-0000-0000-000037010000}"/>
    <cellStyle name="Percent 18" xfId="199" xr:uid="{00000000-0005-0000-0000-000038010000}"/>
    <cellStyle name="Percent 19" xfId="201" xr:uid="{00000000-0005-0000-0000-000039010000}"/>
    <cellStyle name="Percent 2" xfId="10" xr:uid="{00000000-0005-0000-0000-00003A010000}"/>
    <cellStyle name="Percent 2 2" xfId="12" xr:uid="{00000000-0005-0000-0000-00003B010000}"/>
    <cellStyle name="Percent 2 3" xfId="31" xr:uid="{00000000-0005-0000-0000-00003C010000}"/>
    <cellStyle name="Percent 2 3 2" xfId="85" xr:uid="{00000000-0005-0000-0000-00003D010000}"/>
    <cellStyle name="Percent 2 4" xfId="32" xr:uid="{00000000-0005-0000-0000-00003E010000}"/>
    <cellStyle name="Percent 2 4 2" xfId="132" xr:uid="{00000000-0005-0000-0000-00003F010000}"/>
    <cellStyle name="Percent 2 5" xfId="37" xr:uid="{00000000-0005-0000-0000-000040010000}"/>
    <cellStyle name="Percent 2 6" xfId="162" xr:uid="{00000000-0005-0000-0000-000041010000}"/>
    <cellStyle name="Percent 2 7" xfId="283" xr:uid="{00000000-0005-0000-0000-000042010000}"/>
    <cellStyle name="Percent 2 8" xfId="297" xr:uid="{00000000-0005-0000-0000-000043010000}"/>
    <cellStyle name="Percent 20" xfId="193" xr:uid="{00000000-0005-0000-0000-000044010000}"/>
    <cellStyle name="Percent 21" xfId="202" xr:uid="{00000000-0005-0000-0000-000045010000}"/>
    <cellStyle name="Percent 22" xfId="187" xr:uid="{00000000-0005-0000-0000-000046010000}"/>
    <cellStyle name="Percent 23" xfId="206" xr:uid="{00000000-0005-0000-0000-000047010000}"/>
    <cellStyle name="Percent 24" xfId="207" xr:uid="{00000000-0005-0000-0000-000048010000}"/>
    <cellStyle name="Percent 25" xfId="209" xr:uid="{00000000-0005-0000-0000-000049010000}"/>
    <cellStyle name="Percent 26" xfId="210" xr:uid="{00000000-0005-0000-0000-00004A010000}"/>
    <cellStyle name="Percent 27" xfId="211" xr:uid="{00000000-0005-0000-0000-00004B010000}"/>
    <cellStyle name="Percent 28" xfId="214" xr:uid="{00000000-0005-0000-0000-00004C010000}"/>
    <cellStyle name="Percent 29" xfId="215" xr:uid="{00000000-0005-0000-0000-00004D010000}"/>
    <cellStyle name="Percent 3" xfId="30" xr:uid="{00000000-0005-0000-0000-00004E010000}"/>
    <cellStyle name="Percent 3 2" xfId="35" xr:uid="{00000000-0005-0000-0000-00004F010000}"/>
    <cellStyle name="Percent 3 3" xfId="120" xr:uid="{00000000-0005-0000-0000-000050010000}"/>
    <cellStyle name="Percent 3 4" xfId="170" xr:uid="{00000000-0005-0000-0000-000051010000}"/>
    <cellStyle name="Percent 30" xfId="217" xr:uid="{00000000-0005-0000-0000-000052010000}"/>
    <cellStyle name="Percent 31" xfId="225" xr:uid="{00000000-0005-0000-0000-000053010000}"/>
    <cellStyle name="Percent 32" xfId="228" xr:uid="{00000000-0005-0000-0000-000054010000}"/>
    <cellStyle name="Percent 33" xfId="219" xr:uid="{00000000-0005-0000-0000-000055010000}"/>
    <cellStyle name="Percent 34" xfId="231" xr:uid="{00000000-0005-0000-0000-000056010000}"/>
    <cellStyle name="Percent 35" xfId="224" xr:uid="{00000000-0005-0000-0000-000057010000}"/>
    <cellStyle name="Percent 36" xfId="235" xr:uid="{00000000-0005-0000-0000-000058010000}"/>
    <cellStyle name="Percent 37" xfId="221" xr:uid="{00000000-0005-0000-0000-000059010000}"/>
    <cellStyle name="Percent 38" xfId="233" xr:uid="{00000000-0005-0000-0000-00005A010000}"/>
    <cellStyle name="Percent 39" xfId="238" xr:uid="{00000000-0005-0000-0000-00005B010000}"/>
    <cellStyle name="Percent 4" xfId="104" xr:uid="{00000000-0005-0000-0000-00005C010000}"/>
    <cellStyle name="Percent 4 2" xfId="121" xr:uid="{00000000-0005-0000-0000-00005D010000}"/>
    <cellStyle name="Percent 40" xfId="240" xr:uid="{00000000-0005-0000-0000-00005E010000}"/>
    <cellStyle name="Percent 41" xfId="241" xr:uid="{00000000-0005-0000-0000-00005F010000}"/>
    <cellStyle name="Percent 42" xfId="243" xr:uid="{00000000-0005-0000-0000-000060010000}"/>
    <cellStyle name="Percent 43" xfId="244" xr:uid="{00000000-0005-0000-0000-000061010000}"/>
    <cellStyle name="Percent 44" xfId="246" xr:uid="{00000000-0005-0000-0000-000062010000}"/>
    <cellStyle name="Percent 45" xfId="249" xr:uid="{00000000-0005-0000-0000-000063010000}"/>
    <cellStyle name="Percent 46" xfId="257" xr:uid="{00000000-0005-0000-0000-000064010000}"/>
    <cellStyle name="Percent 47" xfId="259" xr:uid="{00000000-0005-0000-0000-000065010000}"/>
    <cellStyle name="Percent 48" xfId="263" xr:uid="{00000000-0005-0000-0000-000066010000}"/>
    <cellStyle name="Percent 49" xfId="253" xr:uid="{00000000-0005-0000-0000-000067010000}"/>
    <cellStyle name="Percent 5" xfId="105" xr:uid="{00000000-0005-0000-0000-000068010000}"/>
    <cellStyle name="Percent 5 2" xfId="114" xr:uid="{00000000-0005-0000-0000-000069010000}"/>
    <cellStyle name="Percent 50" xfId="252" xr:uid="{00000000-0005-0000-0000-00006A010000}"/>
    <cellStyle name="Percent 51" xfId="258" xr:uid="{00000000-0005-0000-0000-00006B010000}"/>
    <cellStyle name="Percent 52" xfId="267" xr:uid="{00000000-0005-0000-0000-00006C010000}"/>
    <cellStyle name="Percent 53" xfId="254" xr:uid="{00000000-0005-0000-0000-00006D010000}"/>
    <cellStyle name="Percent 54" xfId="265" xr:uid="{00000000-0005-0000-0000-00006E010000}"/>
    <cellStyle name="Percent 55" xfId="271" xr:uid="{00000000-0005-0000-0000-00006F010000}"/>
    <cellStyle name="Percent 56" xfId="273" xr:uid="{00000000-0005-0000-0000-000070010000}"/>
    <cellStyle name="Percent 57" xfId="274" xr:uid="{00000000-0005-0000-0000-000071010000}"/>
    <cellStyle name="Percent 58" xfId="275" xr:uid="{00000000-0005-0000-0000-000072010000}"/>
    <cellStyle name="Percent 59" xfId="277" xr:uid="{00000000-0005-0000-0000-000073010000}"/>
    <cellStyle name="Percent 6" xfId="166" xr:uid="{00000000-0005-0000-0000-000074010000}"/>
    <cellStyle name="Percent 60" xfId="278" xr:uid="{00000000-0005-0000-0000-000075010000}"/>
    <cellStyle name="Percent 61" xfId="279" xr:uid="{00000000-0005-0000-0000-000076010000}"/>
    <cellStyle name="Percent 62" xfId="282" xr:uid="{00000000-0005-0000-0000-000077010000}"/>
    <cellStyle name="Percent 63" xfId="285" xr:uid="{00000000-0005-0000-0000-000078010000}"/>
    <cellStyle name="Percent 64" xfId="287" xr:uid="{00000000-0005-0000-0000-000079010000}"/>
    <cellStyle name="Percent 65" xfId="289" xr:uid="{00000000-0005-0000-0000-00007A010000}"/>
    <cellStyle name="Percent 66" xfId="291" xr:uid="{00000000-0005-0000-0000-00007B010000}"/>
    <cellStyle name="Percent 67" xfId="292" xr:uid="{00000000-0005-0000-0000-00007C010000}"/>
    <cellStyle name="Percent 68" xfId="293" xr:uid="{00000000-0005-0000-0000-00007D010000}"/>
    <cellStyle name="Percent 69" xfId="309" xr:uid="{00000000-0005-0000-0000-00007E010000}"/>
    <cellStyle name="Percent 7" xfId="172" xr:uid="{00000000-0005-0000-0000-00007F010000}"/>
    <cellStyle name="Percent 70" xfId="312" xr:uid="{00000000-0005-0000-0000-000080010000}"/>
    <cellStyle name="Percent 71" xfId="306" xr:uid="{00000000-0005-0000-0000-000081010000}"/>
    <cellStyle name="Percent 72" xfId="301" xr:uid="{00000000-0005-0000-0000-000082010000}"/>
    <cellStyle name="Percent 73" xfId="307" xr:uid="{00000000-0005-0000-0000-000083010000}"/>
    <cellStyle name="Percent 74" xfId="316" xr:uid="{00000000-0005-0000-0000-000084010000}"/>
    <cellStyle name="Percent 75" xfId="305" xr:uid="{00000000-0005-0000-0000-000085010000}"/>
    <cellStyle name="Percent 76" xfId="314" xr:uid="{00000000-0005-0000-0000-000086010000}"/>
    <cellStyle name="Percent 77" xfId="302" xr:uid="{00000000-0005-0000-0000-000087010000}"/>
    <cellStyle name="Percent 78" xfId="320" xr:uid="{00000000-0005-0000-0000-000088010000}"/>
    <cellStyle name="Percent 79" xfId="321" xr:uid="{00000000-0005-0000-0000-000089010000}"/>
    <cellStyle name="Percent 8" xfId="173" xr:uid="{00000000-0005-0000-0000-00008A010000}"/>
    <cellStyle name="Percent 80" xfId="322" xr:uid="{00000000-0005-0000-0000-00008B010000}"/>
    <cellStyle name="Percent 81" xfId="324" xr:uid="{00000000-0005-0000-0000-00008C010000}"/>
    <cellStyle name="Percent 82" xfId="325" xr:uid="{00000000-0005-0000-0000-00008D010000}"/>
    <cellStyle name="Percent 83" xfId="328" xr:uid="{00000000-0005-0000-0000-00008E010000}"/>
    <cellStyle name="Percent 84" xfId="327" xr:uid="{00000000-0005-0000-0000-00008F010000}"/>
    <cellStyle name="Percent 85" xfId="330" xr:uid="{00000000-0005-0000-0000-000090010000}"/>
    <cellStyle name="Percent 86" xfId="332" xr:uid="{00000000-0005-0000-0000-000091010000}"/>
    <cellStyle name="Percent 87" xfId="334" xr:uid="{00000000-0005-0000-0000-000092010000}"/>
    <cellStyle name="Percent 88" xfId="338" xr:uid="{00000000-0005-0000-0000-000093010000}"/>
    <cellStyle name="Percent 89" xfId="340" xr:uid="{00000000-0005-0000-0000-000094010000}"/>
    <cellStyle name="Percent 9" xfId="176" xr:uid="{00000000-0005-0000-0000-000095010000}"/>
    <cellStyle name="Percent 90" xfId="341" xr:uid="{00000000-0005-0000-0000-000096010000}"/>
    <cellStyle name="Percent 91" xfId="343" xr:uid="{00000000-0005-0000-0000-000097010000}"/>
    <cellStyle name="Percent 92" xfId="357" xr:uid="{00000000-0005-0000-0000-000098010000}"/>
    <cellStyle name="Percent 93" xfId="361" xr:uid="{00000000-0005-0000-0000-000099010000}"/>
    <cellStyle name="Percent 94" xfId="364" xr:uid="{00000000-0005-0000-0000-00009A010000}"/>
    <cellStyle name="Percent 95" xfId="360" xr:uid="{00000000-0005-0000-0000-00009B010000}"/>
    <cellStyle name="Percent 96" xfId="356" xr:uid="{00000000-0005-0000-0000-00009C010000}"/>
    <cellStyle name="Percent 97" xfId="355" xr:uid="{00000000-0005-0000-0000-00009D010000}"/>
    <cellStyle name="Percent 98" xfId="369" xr:uid="{00000000-0005-0000-0000-00009E010000}"/>
    <cellStyle name="Percent 99" xfId="370" xr:uid="{00000000-0005-0000-0000-00009F010000}"/>
    <cellStyle name="RevList" xfId="147" xr:uid="{00000000-0005-0000-0000-0000A0010000}"/>
    <cellStyle name="RevList 2" xfId="247" xr:uid="{00000000-0005-0000-0000-0000A1010000}"/>
    <cellStyle name="Subtotal" xfId="148" xr:uid="{00000000-0005-0000-0000-0000A2010000}"/>
    <cellStyle name="똿뗦먛귟 [0.00]_PRODUCT DETAIL Q1" xfId="149" xr:uid="{00000000-0005-0000-0000-0000A3010000}"/>
    <cellStyle name="똿뗦먛귟_PRODUCT DETAIL Q1" xfId="150" xr:uid="{00000000-0005-0000-0000-0000A4010000}"/>
    <cellStyle name="믅됞 [0.00]_PRODUCT DETAIL Q1" xfId="151" xr:uid="{00000000-0005-0000-0000-0000A5010000}"/>
    <cellStyle name="믅됞_PRODUCT DETAIL Q1" xfId="152" xr:uid="{00000000-0005-0000-0000-0000A6010000}"/>
    <cellStyle name="백분율_HOBONG" xfId="153" xr:uid="{00000000-0005-0000-0000-0000A7010000}"/>
    <cellStyle name="뷭?_BOOKSHIP" xfId="154" xr:uid="{00000000-0005-0000-0000-0000A8010000}"/>
    <cellStyle name="콤마 [0]_1202" xfId="155" xr:uid="{00000000-0005-0000-0000-0000A9010000}"/>
    <cellStyle name="콤마_1202" xfId="156" xr:uid="{00000000-0005-0000-0000-0000AA010000}"/>
    <cellStyle name="통화 [0]_1202" xfId="157" xr:uid="{00000000-0005-0000-0000-0000AB010000}"/>
    <cellStyle name="통화_1202" xfId="158" xr:uid="{00000000-0005-0000-0000-0000AC010000}"/>
    <cellStyle name="표준_(정보부문)월별인원계획" xfId="159" xr:uid="{00000000-0005-0000-0000-0000AD010000}"/>
    <cellStyle name="常规_Sheet1" xfId="160" xr:uid="{00000000-0005-0000-0000-0000AE010000}"/>
    <cellStyle name="貨幣[0]_pldt" xfId="161" xr:uid="{00000000-0005-0000-0000-0000AF010000}"/>
  </cellStyles>
  <dxfs count="0"/>
  <tableStyles count="0" defaultTableStyle="TableStyleMedium2" defaultPivotStyle="PivotStyleLight16"/>
  <colors>
    <mruColors>
      <color rgb="FFF1EB75"/>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4.png"/><Relationship Id="rId2" Type="http://schemas.microsoft.com/office/2007/relationships/hdphoto" Target="../media/hdphoto1.wdp"/><Relationship Id="rId1" Type="http://schemas.openxmlformats.org/officeDocument/2006/relationships/image" Target="../media/image13.png"/><Relationship Id="rId4" Type="http://schemas.microsoft.com/office/2007/relationships/hdphoto" Target="../media/hdphoto2.wdp"/></Relationships>
</file>

<file path=xl/drawings/_rels/drawing1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twoCellAnchor>
    <xdr:from>
      <xdr:col>10</xdr:col>
      <xdr:colOff>133350</xdr:colOff>
      <xdr:row>562</xdr:row>
      <xdr:rowOff>19049</xdr:rowOff>
    </xdr:from>
    <xdr:to>
      <xdr:col>13</xdr:col>
      <xdr:colOff>323849</xdr:colOff>
      <xdr:row>566</xdr:row>
      <xdr:rowOff>0</xdr:rowOff>
    </xdr:to>
    <xdr:sp macro="" textlink="">
      <xdr:nvSpPr>
        <xdr:cNvPr id="4" name="Rectangle 21">
          <a:extLst>
            <a:ext uri="{FF2B5EF4-FFF2-40B4-BE49-F238E27FC236}">
              <a16:creationId xmlns:a16="http://schemas.microsoft.com/office/drawing/2014/main" id="{00000000-0008-0000-0000-000004000000}"/>
            </a:ext>
          </a:extLst>
        </xdr:cNvPr>
        <xdr:cNvSpPr>
          <a:spLocks noChangeArrowheads="1"/>
        </xdr:cNvSpPr>
      </xdr:nvSpPr>
      <xdr:spPr bwMode="auto">
        <a:xfrm flipH="1">
          <a:off x="8296275" y="252326774"/>
          <a:ext cx="2105024" cy="742951"/>
        </a:xfrm>
        <a:prstGeom prst="rect">
          <a:avLst/>
        </a:prstGeom>
        <a:solidFill>
          <a:srgbClr val="FFFFFF"/>
        </a:solidFill>
        <a:ln w="9525">
          <a:noFill/>
          <a:miter lim="800000"/>
          <a:headEnd/>
          <a:tailEnd/>
        </a:ln>
      </xdr:spPr>
      <xdr:txBody>
        <a:bodyPr vertOverflow="clip" wrap="square" lIns="27432" tIns="22860" rIns="27432" bIns="0" anchor="ctr" upright="1"/>
        <a:lstStyle/>
        <a:p>
          <a:pPr algn="ctr" rtl="1">
            <a:defRPr sz="1000"/>
          </a:pPr>
          <a:r>
            <a:rPr lang="en-US" sz="1200" b="0" i="0" strike="noStrike">
              <a:solidFill>
                <a:srgbClr val="000000"/>
              </a:solidFill>
              <a:latin typeface="Times New Roman"/>
              <a:cs typeface="Times New Roman"/>
            </a:rPr>
            <a:t>Sr.</a:t>
          </a:r>
          <a:r>
            <a:rPr lang="en-US" sz="1200" b="0" i="0" strike="noStrike" baseline="0">
              <a:solidFill>
                <a:srgbClr val="000000"/>
              </a:solidFill>
              <a:latin typeface="Times New Roman"/>
              <a:cs typeface="Times New Roman"/>
            </a:rPr>
            <a:t> Executive Engineer, PWD.,</a:t>
          </a:r>
          <a:endParaRPr lang="en-US" sz="1200" b="0" i="0" strike="noStrike">
            <a:solidFill>
              <a:srgbClr val="000000"/>
            </a:solidFill>
            <a:latin typeface="Times New Roman"/>
            <a:cs typeface="Times New Roman"/>
          </a:endParaRPr>
        </a:p>
        <a:p>
          <a:pPr algn="ctr" rtl="1">
            <a:defRPr sz="1000"/>
          </a:pPr>
          <a:r>
            <a:rPr lang="en-US" sz="1200" b="0" i="0" strike="noStrike">
              <a:solidFill>
                <a:srgbClr val="000000"/>
              </a:solidFill>
              <a:latin typeface="Times New Roman"/>
              <a:cs typeface="Times New Roman"/>
            </a:rPr>
            <a:t>Aizawl Road North  Division,</a:t>
          </a:r>
        </a:p>
        <a:p>
          <a:pPr algn="ctr" rtl="1">
            <a:defRPr sz="1000"/>
          </a:pPr>
          <a:r>
            <a:rPr lang="en-US" sz="1200" b="0" i="0" strike="noStrike">
              <a:solidFill>
                <a:srgbClr val="000000"/>
              </a:solidFill>
              <a:latin typeface="Times New Roman"/>
              <a:cs typeface="Times New Roman"/>
            </a:rPr>
            <a:t>Aizawl</a:t>
          </a:r>
        </a:p>
      </xdr:txBody>
    </xdr:sp>
    <xdr:clientData/>
  </xdr:twoCellAnchor>
  <xdr:twoCellAnchor editAs="oneCell">
    <xdr:from>
      <xdr:col>11</xdr:col>
      <xdr:colOff>66675</xdr:colOff>
      <xdr:row>559</xdr:row>
      <xdr:rowOff>19050</xdr:rowOff>
    </xdr:from>
    <xdr:to>
      <xdr:col>12</xdr:col>
      <xdr:colOff>304800</xdr:colOff>
      <xdr:row>561</xdr:row>
      <xdr:rowOff>180975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39200" y="251755275"/>
          <a:ext cx="847725" cy="542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270004</xdr:colOff>
      <xdr:row>0</xdr:row>
      <xdr:rowOff>0</xdr:rowOff>
    </xdr:from>
    <xdr:ext cx="184730" cy="254493"/>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6366004"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14</xdr:col>
      <xdr:colOff>310249</xdr:colOff>
      <xdr:row>0</xdr:row>
      <xdr:rowOff>0</xdr:rowOff>
    </xdr:from>
    <xdr:ext cx="184731" cy="254493"/>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9365707" y="2455035"/>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12</xdr:col>
      <xdr:colOff>264101</xdr:colOff>
      <xdr:row>0</xdr:row>
      <xdr:rowOff>0</xdr:rowOff>
    </xdr:from>
    <xdr:ext cx="184730" cy="254493"/>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75793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oneCellAnchor>
    <xdr:from>
      <xdr:col>13</xdr:col>
      <xdr:colOff>264101</xdr:colOff>
      <xdr:row>0</xdr:row>
      <xdr:rowOff>0</xdr:rowOff>
    </xdr:from>
    <xdr:ext cx="184730" cy="254493"/>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8188901" y="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endParaRPr lang="en-US" sz="1100" b="1" i="1">
            <a:latin typeface="Times New Roman" pitchFamily="18" charset="0"/>
            <a:cs typeface="Times New Roman" pitchFamily="18" charset="0"/>
          </a:endParaRPr>
        </a:p>
      </xdr:txBody>
    </xdr:sp>
    <xdr:clientData/>
  </xdr:oneCellAnchor>
  <xdr:twoCellAnchor editAs="oneCell">
    <xdr:from>
      <xdr:col>10</xdr:col>
      <xdr:colOff>552450</xdr:colOff>
      <xdr:row>52</xdr:row>
      <xdr:rowOff>9525</xdr:rowOff>
    </xdr:from>
    <xdr:to>
      <xdr:col>12</xdr:col>
      <xdr:colOff>200025</xdr:colOff>
      <xdr:row>53</xdr:row>
      <xdr:rowOff>180975</xdr:rowOff>
    </xdr:to>
    <xdr:pic>
      <xdr:nvPicPr>
        <xdr:cNvPr id="8" name="Picture 7" descr="EE Peka signature.tif">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tretch>
          <a:fillRect/>
        </a:stretch>
      </xdr:blipFill>
      <xdr:spPr>
        <a:xfrm>
          <a:off x="7458075" y="26184225"/>
          <a:ext cx="866775" cy="361950"/>
        </a:xfrm>
        <a:prstGeom prst="rect">
          <a:avLst/>
        </a:prstGeom>
      </xdr:spPr>
    </xdr:pic>
    <xdr:clientData/>
  </xdr:twoCellAnchor>
  <xdr:oneCellAnchor>
    <xdr:from>
      <xdr:col>10</xdr:col>
      <xdr:colOff>0</xdr:colOff>
      <xdr:row>54</xdr:row>
      <xdr:rowOff>0</xdr:rowOff>
    </xdr:from>
    <xdr:ext cx="1932132" cy="578813"/>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6905625" y="26555700"/>
          <a:ext cx="1932132" cy="5788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100" b="1" i="1">
              <a:latin typeface="Times New Roman" pitchFamily="18" charset="0"/>
              <a:cs typeface="Times New Roman" pitchFamily="18" charset="0"/>
            </a:rPr>
            <a:t>Sr.Executive Engineer, PWD;</a:t>
          </a:r>
        </a:p>
        <a:p>
          <a:pPr algn="ctr"/>
          <a:r>
            <a:rPr lang="en-US" sz="1100" b="1" i="1">
              <a:latin typeface="Times New Roman" pitchFamily="18" charset="0"/>
              <a:cs typeface="Times New Roman" pitchFamily="18" charset="0"/>
            </a:rPr>
            <a:t>Aizawl Road South Division,</a:t>
          </a:r>
        </a:p>
        <a:p>
          <a:pPr algn="ctr"/>
          <a:r>
            <a:rPr lang="en-US" sz="1100" b="1" i="1">
              <a:latin typeface="Times New Roman" pitchFamily="18" charset="0"/>
              <a:cs typeface="Times New Roman" pitchFamily="18" charset="0"/>
            </a:rPr>
            <a:t>Aizawl, Mizoram.</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9</xdr:col>
      <xdr:colOff>552449</xdr:colOff>
      <xdr:row>62</xdr:row>
      <xdr:rowOff>180976</xdr:rowOff>
    </xdr:from>
    <xdr:to>
      <xdr:col>11</xdr:col>
      <xdr:colOff>295274</xdr:colOff>
      <xdr:row>65</xdr:row>
      <xdr:rowOff>93956</xdr:rowOff>
    </xdr:to>
    <xdr:pic>
      <xdr:nvPicPr>
        <xdr:cNvPr id="2" name="Picture 1" descr="C:\Users\13\AppData\Local\Microsoft\Windows\INetCache\Content.Word\IMG_20240227_145045.jpg">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cstate="print">
          <a:lum bright="20000"/>
          <a:extLst>
            <a:ext uri="{28A0092B-C50C-407E-A947-70E740481C1C}">
              <a14:useLocalDpi xmlns:a14="http://schemas.microsoft.com/office/drawing/2010/main" val="0"/>
            </a:ext>
          </a:extLst>
        </a:blip>
        <a:srcRect t="13953" b="12403"/>
        <a:stretch/>
      </xdr:blipFill>
      <xdr:spPr bwMode="auto">
        <a:xfrm>
          <a:off x="7458074" y="17249776"/>
          <a:ext cx="962025" cy="48448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28575</xdr:colOff>
      <xdr:row>45</xdr:row>
      <xdr:rowOff>95250</xdr:rowOff>
    </xdr:from>
    <xdr:to>
      <xdr:col>12</xdr:col>
      <xdr:colOff>74294</xdr:colOff>
      <xdr:row>48</xdr:row>
      <xdr:rowOff>76200</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clrChange>
            <a:clrFrom>
              <a:srgbClr val="FBFBFD"/>
            </a:clrFrom>
            <a:clrTo>
              <a:srgbClr val="FBFBFD">
                <a:alpha val="0"/>
              </a:srgbClr>
            </a:clrTo>
          </a:clrChange>
          <a:extLst>
            <a:ext uri="{28A0092B-C50C-407E-A947-70E740481C1C}">
              <a14:useLocalDpi xmlns:a14="http://schemas.microsoft.com/office/drawing/2010/main" val="0"/>
            </a:ext>
          </a:extLst>
        </a:blip>
        <a:stretch>
          <a:fillRect/>
        </a:stretch>
      </xdr:blipFill>
      <xdr:spPr>
        <a:xfrm>
          <a:off x="7829550" y="21555075"/>
          <a:ext cx="1264919" cy="552450"/>
        </a:xfrm>
        <a:prstGeom prst="rect">
          <a:avLst/>
        </a:prstGeom>
      </xdr:spPr>
    </xdr:pic>
    <xdr:clientData/>
  </xdr:twoCellAnchor>
  <xdr:twoCellAnchor>
    <xdr:from>
      <xdr:col>9</xdr:col>
      <xdr:colOff>0</xdr:colOff>
      <xdr:row>49</xdr:row>
      <xdr:rowOff>0</xdr:rowOff>
    </xdr:from>
    <xdr:to>
      <xdr:col>12</xdr:col>
      <xdr:colOff>561975</xdr:colOff>
      <xdr:row>52</xdr:row>
      <xdr:rowOff>95249</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7191375" y="22221825"/>
          <a:ext cx="23907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IN" sz="1200"/>
            <a:t>Sr. Executive Engineer, PWD.,</a:t>
          </a:r>
        </a:p>
        <a:p>
          <a:pPr algn="ctr"/>
          <a:r>
            <a:rPr lang="en-IN" sz="1200"/>
            <a:t>Champhai Division:Champhai</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38100</xdr:colOff>
      <xdr:row>17</xdr:row>
      <xdr:rowOff>47625</xdr:rowOff>
    </xdr:from>
    <xdr:to>
      <xdr:col>13</xdr:col>
      <xdr:colOff>247650</xdr:colOff>
      <xdr:row>20</xdr:row>
      <xdr:rowOff>95250</xdr:rowOff>
    </xdr:to>
    <xdr:pic>
      <xdr:nvPicPr>
        <xdr:cNvPr id="4" name="Picture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8686800" y="10306050"/>
          <a:ext cx="10858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12</xdr:col>
      <xdr:colOff>234509</xdr:colOff>
      <xdr:row>0</xdr:row>
      <xdr:rowOff>0</xdr:rowOff>
    </xdr:from>
    <xdr:ext cx="184730" cy="254493"/>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69401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12</xdr:col>
      <xdr:colOff>234509</xdr:colOff>
      <xdr:row>0</xdr:row>
      <xdr:rowOff>81080</xdr:rowOff>
    </xdr:from>
    <xdr:ext cx="184730" cy="254493"/>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549709" y="81080"/>
          <a:ext cx="184730" cy="2544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100">
            <a:latin typeface="Times New Roman" pitchFamily="18" charset="0"/>
            <a:cs typeface="Times New Roman" pitchFamily="18" charset="0"/>
          </a:endParaRPr>
        </a:p>
      </xdr:txBody>
    </xdr:sp>
    <xdr:clientData/>
  </xdr:oneCellAnchor>
  <xdr:oneCellAnchor>
    <xdr:from>
      <xdr:col>10</xdr:col>
      <xdr:colOff>0</xdr:colOff>
      <xdr:row>17</xdr:row>
      <xdr:rowOff>0</xdr:rowOff>
    </xdr:from>
    <xdr:ext cx="1872949" cy="416653"/>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7505700" y="9115425"/>
          <a:ext cx="1872949" cy="416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r>
            <a:rPr lang="en-US" sz="1100">
              <a:latin typeface="Times New Roman" pitchFamily="18" charset="0"/>
              <a:cs typeface="Times New Roman" pitchFamily="18" charset="0"/>
            </a:rPr>
            <a:t>Sr.Executive Engineer, PWD,</a:t>
          </a:r>
        </a:p>
        <a:p>
          <a:pPr algn="ctr"/>
          <a:r>
            <a:rPr lang="en-US" sz="1100">
              <a:latin typeface="Times New Roman" pitchFamily="18" charset="0"/>
              <a:cs typeface="Times New Roman" pitchFamily="18" charset="0"/>
            </a:rPr>
            <a:t>Khawzawl</a:t>
          </a:r>
          <a:r>
            <a:rPr lang="en-US" sz="1100" baseline="0">
              <a:latin typeface="Times New Roman" pitchFamily="18" charset="0"/>
              <a:cs typeface="Times New Roman" pitchFamily="18" charset="0"/>
            </a:rPr>
            <a:t> Division.</a:t>
          </a:r>
          <a:endParaRPr lang="en-US" sz="1100">
            <a:latin typeface="Times New Roman" pitchFamily="18" charset="0"/>
            <a:cs typeface="Times New Roman" pitchFamily="18" charset="0"/>
          </a:endParaRPr>
        </a:p>
      </xdr:txBody>
    </xdr:sp>
    <xdr:clientData/>
  </xdr:oneCellAnchor>
  <xdr:twoCellAnchor editAs="oneCell">
    <xdr:from>
      <xdr:col>10</xdr:col>
      <xdr:colOff>485775</xdr:colOff>
      <xdr:row>14</xdr:row>
      <xdr:rowOff>66675</xdr:rowOff>
    </xdr:from>
    <xdr:to>
      <xdr:col>12</xdr:col>
      <xdr:colOff>95250</xdr:colOff>
      <xdr:row>16</xdr:row>
      <xdr:rowOff>152400</xdr:rowOff>
    </xdr:to>
    <xdr:pic>
      <xdr:nvPicPr>
        <xdr:cNvPr id="6" name="Picture 5" descr="ee sign.jpeg">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cstate="print"/>
        <a:stretch>
          <a:fillRect/>
        </a:stretch>
      </xdr:blipFill>
      <xdr:spPr>
        <a:xfrm>
          <a:off x="7991475" y="8582025"/>
          <a:ext cx="828675" cy="485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438150</xdr:colOff>
      <xdr:row>59</xdr:row>
      <xdr:rowOff>95250</xdr:rowOff>
    </xdr:from>
    <xdr:to>
      <xdr:col>13</xdr:col>
      <xdr:colOff>714375</xdr:colOff>
      <xdr:row>62</xdr:row>
      <xdr:rowOff>28575</xdr:rowOff>
    </xdr:to>
    <xdr:pic>
      <xdr:nvPicPr>
        <xdr:cNvPr id="2" name="Picture 1" descr="C:\Users\UC\AppData\Local\Microsoft\Windows\Temporary Internet Files\Content.Word\IMG-20240605-WA0011.jpg">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5400" y="31575375"/>
          <a:ext cx="885825" cy="5048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9525</xdr:colOff>
      <xdr:row>40</xdr:row>
      <xdr:rowOff>0</xdr:rowOff>
    </xdr:from>
    <xdr:to>
      <xdr:col>14</xdr:col>
      <xdr:colOff>470535</xdr:colOff>
      <xdr:row>44</xdr:row>
      <xdr:rowOff>3811</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125075" y="30784800"/>
          <a:ext cx="1194435" cy="76581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533401</xdr:colOff>
      <xdr:row>97</xdr:row>
      <xdr:rowOff>142875</xdr:rowOff>
    </xdr:from>
    <xdr:to>
      <xdr:col>12</xdr:col>
      <xdr:colOff>95251</xdr:colOff>
      <xdr:row>99</xdr:row>
      <xdr:rowOff>142875</xdr:rowOff>
    </xdr:to>
    <xdr:pic>
      <xdr:nvPicPr>
        <xdr:cNvPr id="3" name="Picture 196">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1026" y="35814000"/>
          <a:ext cx="7810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600075</xdr:colOff>
      <xdr:row>151</xdr:row>
      <xdr:rowOff>76200</xdr:rowOff>
    </xdr:from>
    <xdr:to>
      <xdr:col>11</xdr:col>
      <xdr:colOff>76200</xdr:colOff>
      <xdr:row>154</xdr:row>
      <xdr:rowOff>1</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67575" y="54073425"/>
          <a:ext cx="695325" cy="4953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504825</xdr:colOff>
      <xdr:row>9</xdr:row>
      <xdr:rowOff>180975</xdr:rowOff>
    </xdr:from>
    <xdr:to>
      <xdr:col>12</xdr:col>
      <xdr:colOff>447675</xdr:colOff>
      <xdr:row>11</xdr:row>
      <xdr:rowOff>190500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0150" y="3390900"/>
          <a:ext cx="5524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11</xdr:col>
      <xdr:colOff>0</xdr:colOff>
      <xdr:row>0</xdr:row>
      <xdr:rowOff>0</xdr:rowOff>
    </xdr:from>
    <xdr:ext cx="2435225" cy="571500"/>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7153275" y="83429475"/>
          <a:ext cx="24352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7153275" y="8390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0</xdr:colOff>
      <xdr:row>0</xdr:row>
      <xdr:rowOff>0</xdr:rowOff>
    </xdr:from>
    <xdr:ext cx="2435225" cy="267637"/>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10</xdr:col>
      <xdr:colOff>0</xdr:colOff>
      <xdr:row>0</xdr:row>
      <xdr:rowOff>0</xdr:rowOff>
    </xdr:from>
    <xdr:ext cx="2435225" cy="267637"/>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096000" y="87652"/>
          <a:ext cx="2435225" cy="267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en-IN" sz="1100">
            <a:latin typeface="Book Antiqua" pitchFamily="18" charset="0"/>
          </a:endParaRPr>
        </a:p>
      </xdr:txBody>
    </xdr:sp>
    <xdr:clientData/>
  </xdr:oneCellAnchor>
  <xdr:oneCellAnchor>
    <xdr:from>
      <xdr:col>11</xdr:col>
      <xdr:colOff>638175</xdr:colOff>
      <xdr:row>0</xdr:row>
      <xdr:rowOff>0</xdr:rowOff>
    </xdr:from>
    <xdr:ext cx="2257425" cy="509829"/>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8486775" y="7162800"/>
          <a:ext cx="2257425" cy="5098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endParaRPr lang="en-IN" sz="1200" b="0">
            <a:latin typeface="Times New Roman" panose="02020603050405020304" pitchFamily="18" charset="0"/>
            <a:cs typeface="Times New Roman" panose="02020603050405020304" pitchFamily="18" charset="0"/>
          </a:endParaRPr>
        </a:p>
      </xdr:txBody>
    </xdr:sp>
    <xdr:clientData/>
  </xdr:oneCellAnchor>
  <xdr:oneCellAnchor>
    <xdr:from>
      <xdr:col>10</xdr:col>
      <xdr:colOff>0</xdr:colOff>
      <xdr:row>102</xdr:row>
      <xdr:rowOff>0</xdr:rowOff>
    </xdr:from>
    <xdr:ext cx="2435225" cy="442942"/>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7458075" y="29984700"/>
          <a:ext cx="2435225" cy="442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N" sz="1100">
              <a:latin typeface="Book Antiqua" pitchFamily="18" charset="0"/>
            </a:rPr>
            <a:t>Sr.</a:t>
          </a:r>
          <a:r>
            <a:rPr lang="en-IN" sz="1100" baseline="0">
              <a:latin typeface="Book Antiqua" pitchFamily="18" charset="0"/>
            </a:rPr>
            <a:t> </a:t>
          </a:r>
          <a:r>
            <a:rPr lang="en-IN" sz="1100">
              <a:latin typeface="Book Antiqua" pitchFamily="18" charset="0"/>
            </a:rPr>
            <a:t>Executive Engineer, PWD</a:t>
          </a:r>
        </a:p>
        <a:p>
          <a:pPr algn="ctr"/>
          <a:r>
            <a:rPr lang="en-IN" sz="1100">
              <a:latin typeface="Book Antiqua" pitchFamily="18" charset="0"/>
            </a:rPr>
            <a:t>Lawngtlai Division : Lawngtlai</a:t>
          </a:r>
        </a:p>
      </xdr:txBody>
    </xdr:sp>
    <xdr:clientData/>
  </xdr:oneCellAnchor>
  <xdr:twoCellAnchor>
    <xdr:from>
      <xdr:col>11</xdr:col>
      <xdr:colOff>190500</xdr:colOff>
      <xdr:row>97</xdr:row>
      <xdr:rowOff>123825</xdr:rowOff>
    </xdr:from>
    <xdr:to>
      <xdr:col>12</xdr:col>
      <xdr:colOff>733426</xdr:colOff>
      <xdr:row>102</xdr:row>
      <xdr:rowOff>19050</xdr:rowOff>
    </xdr:to>
    <xdr:pic>
      <xdr:nvPicPr>
        <xdr:cNvPr id="10" name="Picture 2" descr="EE signaute">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cstate="print">
          <a:clrChange>
            <a:clrFrom>
              <a:srgbClr val="A2AAB5"/>
            </a:clrFrom>
            <a:clrTo>
              <a:srgbClr val="A2AAB5">
                <a:alpha val="0"/>
              </a:srgbClr>
            </a:clrTo>
          </a:clrChange>
          <a:grayscl/>
          <a:biLevel thresh="50000"/>
          <a:extLst>
            <a:ext uri="{28A0092B-C50C-407E-A947-70E740481C1C}">
              <a14:useLocalDpi xmlns:a14="http://schemas.microsoft.com/office/drawing/2010/main" val="0"/>
            </a:ext>
          </a:extLst>
        </a:blip>
        <a:srcRect/>
        <a:stretch>
          <a:fillRect/>
        </a:stretch>
      </xdr:blipFill>
      <xdr:spPr bwMode="auto">
        <a:xfrm>
          <a:off x="8258175" y="29136975"/>
          <a:ext cx="1152526"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11</xdr:col>
      <xdr:colOff>254739</xdr:colOff>
      <xdr:row>120</xdr:row>
      <xdr:rowOff>0</xdr:rowOff>
    </xdr:from>
    <xdr:ext cx="184731" cy="264560"/>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12</xdr:col>
      <xdr:colOff>254739</xdr:colOff>
      <xdr:row>120</xdr:row>
      <xdr:rowOff>0</xdr:rowOff>
    </xdr:from>
    <xdr:ext cx="184731" cy="264560"/>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75699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11</xdr:col>
      <xdr:colOff>254739</xdr:colOff>
      <xdr:row>120</xdr:row>
      <xdr:rowOff>0</xdr:rowOff>
    </xdr:from>
    <xdr:ext cx="184731" cy="264560"/>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960339"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US" sz="1100"/>
        </a:p>
      </xdr:txBody>
    </xdr:sp>
    <xdr:clientData/>
  </xdr:oneCellAnchor>
  <xdr:oneCellAnchor>
    <xdr:from>
      <xdr:col>8</xdr:col>
      <xdr:colOff>168681</xdr:colOff>
      <xdr:row>120</xdr:row>
      <xdr:rowOff>93936</xdr:rowOff>
    </xdr:from>
    <xdr:ext cx="184730" cy="280205"/>
    <xdr:sp macro="" textlink="">
      <xdr:nvSpPr>
        <xdr:cNvPr id="9" name="TextBox 8">
          <a:extLst>
            <a:ext uri="{FF2B5EF4-FFF2-40B4-BE49-F238E27FC236}">
              <a16:creationId xmlns:a16="http://schemas.microsoft.com/office/drawing/2014/main" id="{00000000-0008-0000-0F00-000009000000}"/>
            </a:ext>
          </a:extLst>
        </xdr:cNvPr>
        <xdr:cNvSpPr txBox="1"/>
      </xdr:nvSpPr>
      <xdr:spPr>
        <a:xfrm>
          <a:off x="5045481" y="93936"/>
          <a:ext cx="184730" cy="2802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p>
      </xdr:txBody>
    </xdr:sp>
    <xdr:clientData/>
  </xdr:oneCellAnchor>
  <xdr:oneCellAnchor>
    <xdr:from>
      <xdr:col>12</xdr:col>
      <xdr:colOff>41910</xdr:colOff>
      <xdr:row>30</xdr:row>
      <xdr:rowOff>171450</xdr:rowOff>
    </xdr:from>
    <xdr:ext cx="2297429" cy="518160"/>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8862060" y="8315325"/>
          <a:ext cx="2297429" cy="5181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endParaRPr lang="en-US" sz="1200">
            <a:latin typeface="Times New Roman" pitchFamily="18" charset="0"/>
            <a:cs typeface="Times New Roman" pitchFamily="18" charset="0"/>
          </a:endParaRPr>
        </a:p>
        <a:p>
          <a:pPr algn="ctr"/>
          <a:r>
            <a:rPr lang="en-US" sz="1200">
              <a:latin typeface="Times New Roman" pitchFamily="18" charset="0"/>
              <a:cs typeface="Times New Roman" pitchFamily="18" charset="0"/>
            </a:rPr>
            <a:t>Sr. Executive Engineer, P.W.D.,</a:t>
          </a:r>
        </a:p>
        <a:p>
          <a:pPr algn="ctr"/>
          <a:r>
            <a:rPr lang="en-US" sz="1200">
              <a:latin typeface="Times New Roman" pitchFamily="18" charset="0"/>
              <a:cs typeface="Times New Roman" pitchFamily="18" charset="0"/>
            </a:rPr>
            <a:t>Mamit Division, Mamit</a:t>
          </a:r>
        </a:p>
      </xdr:txBody>
    </xdr:sp>
    <xdr:clientData/>
  </xdr:oneCellAnchor>
  <xdr:twoCellAnchor editAs="oneCell">
    <xdr:from>
      <xdr:col>13</xdr:col>
      <xdr:colOff>428624</xdr:colOff>
      <xdr:row>29</xdr:row>
      <xdr:rowOff>114301</xdr:rowOff>
    </xdr:from>
    <xdr:to>
      <xdr:col>14</xdr:col>
      <xdr:colOff>390524</xdr:colOff>
      <xdr:row>32</xdr:row>
      <xdr:rowOff>171450</xdr:rowOff>
    </xdr:to>
    <xdr:pic>
      <xdr:nvPicPr>
        <xdr:cNvPr id="14" name="Picture 13">
          <a:extLst>
            <a:ext uri="{FF2B5EF4-FFF2-40B4-BE49-F238E27FC236}">
              <a16:creationId xmlns:a16="http://schemas.microsoft.com/office/drawing/2014/main" id="{00000000-0008-0000-0F00-00000E000000}"/>
            </a:ext>
          </a:extLst>
        </xdr:cNvPr>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9677399" y="8067676"/>
          <a:ext cx="885825" cy="628649"/>
        </a:xfrm>
        <a:prstGeom prst="rect">
          <a:avLst/>
        </a:prstGeom>
      </xdr:spPr>
    </xdr:pic>
    <xdr:clientData/>
  </xdr:twoCellAnchor>
  <xdr:oneCellAnchor>
    <xdr:from>
      <xdr:col>12</xdr:col>
      <xdr:colOff>80010</xdr:colOff>
      <xdr:row>71</xdr:row>
      <xdr:rowOff>139065</xdr:rowOff>
    </xdr:from>
    <xdr:ext cx="2297429" cy="413385"/>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8900160" y="8597265"/>
          <a:ext cx="2297429" cy="41338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ctr"/>
          <a:r>
            <a:rPr lang="en-US" sz="1200">
              <a:latin typeface="Times New Roman" pitchFamily="18" charset="0"/>
              <a:cs typeface="Times New Roman" pitchFamily="18" charset="0"/>
            </a:rPr>
            <a:t>Sr. Executive Engineer, P.W.D.,</a:t>
          </a:r>
        </a:p>
        <a:p>
          <a:pPr algn="ctr"/>
          <a:r>
            <a:rPr lang="en-US" sz="1200">
              <a:latin typeface="Times New Roman" pitchFamily="18" charset="0"/>
              <a:cs typeface="Times New Roman" pitchFamily="18" charset="0"/>
            </a:rPr>
            <a:t>Mamit Division, Mamit</a:t>
          </a:r>
        </a:p>
      </xdr:txBody>
    </xdr:sp>
    <xdr:clientData/>
  </xdr:oneCellAnchor>
  <xdr:twoCellAnchor editAs="oneCell">
    <xdr:from>
      <xdr:col>13</xdr:col>
      <xdr:colOff>523875</xdr:colOff>
      <xdr:row>70</xdr:row>
      <xdr:rowOff>28575</xdr:rowOff>
    </xdr:from>
    <xdr:to>
      <xdr:col>14</xdr:col>
      <xdr:colOff>247650</xdr:colOff>
      <xdr:row>73</xdr:row>
      <xdr:rowOff>57150</xdr:rowOff>
    </xdr:to>
    <xdr:pic>
      <xdr:nvPicPr>
        <xdr:cNvPr id="18" name="Picture 17">
          <a:extLst>
            <a:ext uri="{FF2B5EF4-FFF2-40B4-BE49-F238E27FC236}">
              <a16:creationId xmlns:a16="http://schemas.microsoft.com/office/drawing/2014/main" id="{00000000-0008-0000-0F00-000012000000}"/>
            </a:ext>
          </a:extLst>
        </xdr:cNvPr>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9829800" y="8296275"/>
          <a:ext cx="647700" cy="6000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9922</xdr:colOff>
      <xdr:row>16</xdr:row>
      <xdr:rowOff>138905</xdr:rowOff>
    </xdr:from>
    <xdr:to>
      <xdr:col>11</xdr:col>
      <xdr:colOff>109140</xdr:colOff>
      <xdr:row>18</xdr:row>
      <xdr:rowOff>99218</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000000">
                <a:alpha val="0"/>
              </a:srgbClr>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7997031" y="13116718"/>
          <a:ext cx="704453" cy="357188"/>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569800</xdr:colOff>
      <xdr:row>18</xdr:row>
      <xdr:rowOff>93549</xdr:rowOff>
    </xdr:from>
    <xdr:to>
      <xdr:col>11</xdr:col>
      <xdr:colOff>110558</xdr:colOff>
      <xdr:row>20</xdr:row>
      <xdr:rowOff>178594</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0179" y="13624152"/>
          <a:ext cx="765401" cy="45924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552791</xdr:colOff>
      <xdr:row>12</xdr:row>
      <xdr:rowOff>195603</xdr:rowOff>
    </xdr:from>
    <xdr:to>
      <xdr:col>10</xdr:col>
      <xdr:colOff>400391</xdr:colOff>
      <xdr:row>14</xdr:row>
      <xdr:rowOff>145415</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591" y="10663578"/>
          <a:ext cx="1066800" cy="34986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17</xdr:col>
      <xdr:colOff>438150</xdr:colOff>
      <xdr:row>0</xdr:row>
      <xdr:rowOff>0</xdr:rowOff>
    </xdr:from>
    <xdr:ext cx="2133600" cy="254172"/>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3582650" y="6137330"/>
          <a:ext cx="2133600" cy="254172"/>
        </a:xfrm>
        <a:prstGeom prst="rect">
          <a:avLst/>
        </a:prstGeom>
        <a:noFill/>
        <a:ln w="9525">
          <a:solidFill>
            <a:schemeClr val="lt1">
              <a:shade val="50000"/>
            </a:schemeClr>
          </a:solidFill>
        </a:ln>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n-US" sz="1100" i="1">
              <a:latin typeface="Arial Narrow" pitchFamily="34" charset="0"/>
            </a:rPr>
            <a:t> </a:t>
          </a:r>
          <a:endParaRPr lang="en-US" sz="1200" i="1">
            <a:latin typeface="Arial Narrow" pitchFamily="34" charset="0"/>
          </a:endParaRPr>
        </a:p>
      </xdr:txBody>
    </xdr:sp>
    <xdr:clientData/>
  </xdr:oneCellAnchor>
  <xdr:twoCellAnchor editAs="oneCell">
    <xdr:from>
      <xdr:col>9</xdr:col>
      <xdr:colOff>590550</xdr:colOff>
      <xdr:row>66</xdr:row>
      <xdr:rowOff>28575</xdr:rowOff>
    </xdr:from>
    <xdr:to>
      <xdr:col>10</xdr:col>
      <xdr:colOff>619125</xdr:colOff>
      <xdr:row>68</xdr:row>
      <xdr:rowOff>161925</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0" y="40100250"/>
          <a:ext cx="638175" cy="533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504824</xdr:colOff>
      <xdr:row>51</xdr:row>
      <xdr:rowOff>66675</xdr:rowOff>
    </xdr:from>
    <xdr:to>
      <xdr:col>13</xdr:col>
      <xdr:colOff>9524</xdr:colOff>
      <xdr:row>54</xdr:row>
      <xdr:rowOff>180975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0074" y="25879425"/>
          <a:ext cx="809625" cy="685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11</xdr:col>
      <xdr:colOff>0</xdr:colOff>
      <xdr:row>0</xdr:row>
      <xdr:rowOff>0</xdr:rowOff>
    </xdr:from>
    <xdr:ext cx="2118358" cy="280205"/>
    <xdr:sp macro="" textlink="">
      <xdr:nvSpPr>
        <xdr:cNvPr id="2" name="TextBox 1">
          <a:extLst>
            <a:ext uri="{FF2B5EF4-FFF2-40B4-BE49-F238E27FC236}">
              <a16:creationId xmlns:a16="http://schemas.microsoft.com/office/drawing/2014/main" id="{00000000-0008-0000-1700-000002000000}"/>
            </a:ext>
          </a:extLst>
        </xdr:cNvPr>
        <xdr:cNvSpPr txBox="1"/>
      </xdr:nvSpPr>
      <xdr:spPr>
        <a:xfrm>
          <a:off x="6096000" y="0"/>
          <a:ext cx="2118358" cy="28020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endParaRPr lang="en-IN" sz="1200">
            <a:effectLst/>
            <a:latin typeface="+mj-lt"/>
          </a:endParaRPr>
        </a:p>
      </xdr:txBody>
    </xdr:sp>
    <xdr:clientData/>
  </xdr:oneCellAnchor>
  <xdr:twoCellAnchor editAs="oneCell">
    <xdr:from>
      <xdr:col>10</xdr:col>
      <xdr:colOff>342900</xdr:colOff>
      <xdr:row>55</xdr:row>
      <xdr:rowOff>66674</xdr:rowOff>
    </xdr:from>
    <xdr:to>
      <xdr:col>12</xdr:col>
      <xdr:colOff>17585</xdr:colOff>
      <xdr:row>58</xdr:row>
      <xdr:rowOff>123825</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62900" y="25746074"/>
          <a:ext cx="893885" cy="6286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9</xdr:col>
      <xdr:colOff>0</xdr:colOff>
      <xdr:row>0</xdr:row>
      <xdr:rowOff>0</xdr:rowOff>
    </xdr:from>
    <xdr:ext cx="184731" cy="269304"/>
    <xdr:sp macro="" textlink="">
      <xdr:nvSpPr>
        <xdr:cNvPr id="2" name="TextBox 1">
          <a:extLst>
            <a:ext uri="{FF2B5EF4-FFF2-40B4-BE49-F238E27FC236}">
              <a16:creationId xmlns:a16="http://schemas.microsoft.com/office/drawing/2014/main" id="{00000000-0008-0000-1800-000002000000}"/>
            </a:ext>
          </a:extLst>
        </xdr:cNvPr>
        <xdr:cNvSpPr txBox="1"/>
      </xdr:nvSpPr>
      <xdr:spPr>
        <a:xfrm>
          <a:off x="5486400" y="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200">
            <a:latin typeface="Times New Roman" pitchFamily="18" charset="0"/>
            <a:cs typeface="Times New Roman" pitchFamily="18" charset="0"/>
          </a:endParaRPr>
        </a:p>
      </xdr:txBody>
    </xdr:sp>
    <xdr:clientData/>
  </xdr:oneCellAnchor>
  <xdr:oneCellAnchor>
    <xdr:from>
      <xdr:col>11</xdr:col>
      <xdr:colOff>0</xdr:colOff>
      <xdr:row>0</xdr:row>
      <xdr:rowOff>0</xdr:rowOff>
    </xdr:from>
    <xdr:ext cx="2314576" cy="269304"/>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705600" y="0"/>
          <a:ext cx="2314576"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9</xdr:col>
      <xdr:colOff>0</xdr:colOff>
      <xdr:row>0</xdr:row>
      <xdr:rowOff>0</xdr:rowOff>
    </xdr:from>
    <xdr:ext cx="4257675" cy="269304"/>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9191625" y="0"/>
          <a:ext cx="42576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endParaRPr lang="en-IN" sz="1200">
            <a:latin typeface="Times New Roman" pitchFamily="18" charset="0"/>
            <a:cs typeface="Times New Roman" pitchFamily="18" charset="0"/>
          </a:endParaRPr>
        </a:p>
      </xdr:txBody>
    </xdr:sp>
    <xdr:clientData/>
  </xdr:oneCellAnchor>
  <xdr:oneCellAnchor>
    <xdr:from>
      <xdr:col>10</xdr:col>
      <xdr:colOff>44561</xdr:colOff>
      <xdr:row>0</xdr:row>
      <xdr:rowOff>0</xdr:rowOff>
    </xdr:from>
    <xdr:ext cx="184731" cy="269304"/>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10112486" y="32785050"/>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endParaRPr lang="en-IN" sz="1200">
            <a:latin typeface="Times New Roman" pitchFamily="18" charset="0"/>
            <a:cs typeface="Times New Roman" pitchFamily="18" charset="0"/>
          </a:endParaRPr>
        </a:p>
      </xdr:txBody>
    </xdr:sp>
    <xdr:clientData/>
  </xdr:oneCellAnchor>
  <xdr:twoCellAnchor editAs="oneCell">
    <xdr:from>
      <xdr:col>10</xdr:col>
      <xdr:colOff>600075</xdr:colOff>
      <xdr:row>133</xdr:row>
      <xdr:rowOff>38100</xdr:rowOff>
    </xdr:from>
    <xdr:to>
      <xdr:col>12</xdr:col>
      <xdr:colOff>238125</xdr:colOff>
      <xdr:row>135</xdr:row>
      <xdr:rowOff>66675</xdr:rowOff>
    </xdr:to>
    <xdr:pic>
      <xdr:nvPicPr>
        <xdr:cNvPr id="8" name="Picture 7" descr="SDO Makhuma.jpg">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1"/>
        <a:stretch>
          <a:fillRect/>
        </a:stretch>
      </xdr:blipFill>
      <xdr:spPr>
        <a:xfrm>
          <a:off x="10144125" y="33766125"/>
          <a:ext cx="1333500" cy="409575"/>
        </a:xfrm>
        <a:prstGeom prst="rect">
          <a:avLst/>
        </a:prstGeom>
      </xdr:spPr>
    </xdr:pic>
    <xdr:clientData/>
  </xdr:twoCellAnchor>
  <xdr:oneCellAnchor>
    <xdr:from>
      <xdr:col>10</xdr:col>
      <xdr:colOff>0</xdr:colOff>
      <xdr:row>136</xdr:row>
      <xdr:rowOff>0</xdr:rowOff>
    </xdr:from>
    <xdr:ext cx="2314576" cy="446276"/>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9544050" y="34299525"/>
          <a:ext cx="2314576" cy="4462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N" sz="1200">
              <a:latin typeface="Times New Roman" pitchFamily="18" charset="0"/>
              <a:cs typeface="Times New Roman" pitchFamily="18" charset="0"/>
            </a:rPr>
            <a:t>Sr. Executive Engineer,PWD</a:t>
          </a:r>
        </a:p>
        <a:p>
          <a:pPr algn="ctr"/>
          <a:r>
            <a:rPr lang="en-IN" sz="1200">
              <a:latin typeface="Times New Roman" pitchFamily="18" charset="0"/>
              <a:cs typeface="Times New Roman" pitchFamily="18" charset="0"/>
            </a:rPr>
            <a:t>Serchhip Division: Serchhip</a:t>
          </a:r>
        </a:p>
      </xdr:txBody>
    </xdr:sp>
    <xdr:clientData/>
  </xdr:oneCellAnchor>
</xdr:wsDr>
</file>

<file path=xl/drawings/drawing21.xml><?xml version="1.0" encoding="utf-8"?>
<xdr:wsDr xmlns:xdr="http://schemas.openxmlformats.org/drawingml/2006/spreadsheetDrawing" xmlns:a="http://schemas.openxmlformats.org/drawingml/2006/main">
  <xdr:twoCellAnchor editAs="oneCell">
    <xdr:from>
      <xdr:col>7</xdr:col>
      <xdr:colOff>590550</xdr:colOff>
      <xdr:row>99</xdr:row>
      <xdr:rowOff>561975</xdr:rowOff>
    </xdr:from>
    <xdr:to>
      <xdr:col>9</xdr:col>
      <xdr:colOff>209550</xdr:colOff>
      <xdr:row>100</xdr:row>
      <xdr:rowOff>38100</xdr:rowOff>
    </xdr:to>
    <xdr:pic>
      <xdr:nvPicPr>
        <xdr:cNvPr id="2" name="Picture 2">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33651825"/>
          <a:ext cx="10572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357438</xdr:colOff>
      <xdr:row>10</xdr:row>
      <xdr:rowOff>0</xdr:rowOff>
    </xdr:from>
    <xdr:to>
      <xdr:col>19</xdr:col>
      <xdr:colOff>357806</xdr:colOff>
      <xdr:row>11</xdr:row>
      <xdr:rowOff>111794</xdr:rowOff>
    </xdr:to>
    <xdr:pic>
      <xdr:nvPicPr>
        <xdr:cNvPr id="2" name="Picture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54727" y="1905000"/>
          <a:ext cx="922789" cy="372478"/>
        </a:xfrm>
        <a:prstGeom prst="rect">
          <a:avLst/>
        </a:prstGeom>
        <a:noFill/>
        <a:ln>
          <a:noFill/>
        </a:ln>
      </xdr:spPr>
    </xdr:pic>
    <xdr:clientData/>
  </xdr:twoCellAnchor>
  <xdr:twoCellAnchor editAs="oneCell">
    <xdr:from>
      <xdr:col>11</xdr:col>
      <xdr:colOff>749467</xdr:colOff>
      <xdr:row>61</xdr:row>
      <xdr:rowOff>13034</xdr:rowOff>
    </xdr:from>
    <xdr:to>
      <xdr:col>12</xdr:col>
      <xdr:colOff>769887</xdr:colOff>
      <xdr:row>63</xdr:row>
      <xdr:rowOff>3509</xdr:rowOff>
    </xdr:to>
    <xdr:pic>
      <xdr:nvPicPr>
        <xdr:cNvPr id="4" name="Picture 3">
          <a:extLst>
            <a:ext uri="{FF2B5EF4-FFF2-40B4-BE49-F238E27FC236}">
              <a16:creationId xmlns:a16="http://schemas.microsoft.com/office/drawing/2014/main" id="{00000000-0008-0000-1A00-000004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920914" y="30813876"/>
          <a:ext cx="782420" cy="391528"/>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8</xdr:col>
      <xdr:colOff>0</xdr:colOff>
      <xdr:row>0</xdr:row>
      <xdr:rowOff>0</xdr:rowOff>
    </xdr:from>
    <xdr:ext cx="2053117" cy="269304"/>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6038850" y="19233736"/>
          <a:ext cx="2053117" cy="2693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12</xdr:col>
      <xdr:colOff>227937</xdr:colOff>
      <xdr:row>38</xdr:row>
      <xdr:rowOff>0</xdr:rowOff>
    </xdr:from>
    <xdr:ext cx="184731" cy="269304"/>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8228937" y="10918411"/>
          <a:ext cx="184731" cy="269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ctr">
          <a:spAutoFit/>
        </a:bodyPr>
        <a:lstStyle/>
        <a:p>
          <a:pPr algn="ctr"/>
          <a:endParaRPr lang="en-US" sz="1200">
            <a:latin typeface="Times New Roman" pitchFamily="18" charset="0"/>
            <a:cs typeface="Times New Roman" pitchFamily="18" charset="0"/>
          </a:endParaRPr>
        </a:p>
      </xdr:txBody>
    </xdr:sp>
    <xdr:clientData/>
  </xdr:oneCellAnchor>
  <xdr:oneCellAnchor>
    <xdr:from>
      <xdr:col>10</xdr:col>
      <xdr:colOff>0</xdr:colOff>
      <xdr:row>123</xdr:row>
      <xdr:rowOff>0</xdr:rowOff>
    </xdr:from>
    <xdr:ext cx="1863908" cy="446276"/>
    <xdr:sp macro="" textlink="">
      <xdr:nvSpPr>
        <xdr:cNvPr id="5" name="TextBox 4">
          <a:extLst>
            <a:ext uri="{FF2B5EF4-FFF2-40B4-BE49-F238E27FC236}">
              <a16:creationId xmlns:a16="http://schemas.microsoft.com/office/drawing/2014/main" id="{00000000-0008-0000-1B00-000005000000}"/>
            </a:ext>
          </a:extLst>
        </xdr:cNvPr>
        <xdr:cNvSpPr txBox="1"/>
      </xdr:nvSpPr>
      <xdr:spPr>
        <a:xfrm>
          <a:off x="7124700" y="35880675"/>
          <a:ext cx="1863908" cy="446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pPr algn="ctr"/>
          <a:r>
            <a:rPr lang="en-US" sz="1200">
              <a:latin typeface="Times New Roman" pitchFamily="18" charset="0"/>
              <a:cs typeface="Times New Roman" pitchFamily="18" charset="0"/>
            </a:rPr>
            <a:t>Executive Engineer,PWD</a:t>
          </a:r>
        </a:p>
        <a:p>
          <a:pPr algn="ctr"/>
          <a:r>
            <a:rPr lang="en-US" sz="1200">
              <a:latin typeface="Times New Roman" pitchFamily="18" charset="0"/>
              <a:cs typeface="Times New Roman" pitchFamily="18" charset="0"/>
            </a:rPr>
            <a:t>Tlabung Division, Tlabung</a:t>
          </a:r>
        </a:p>
      </xdr:txBody>
    </xdr:sp>
    <xdr:clientData/>
  </xdr:oneCellAnchor>
  <xdr:twoCellAnchor editAs="oneCell">
    <xdr:from>
      <xdr:col>10</xdr:col>
      <xdr:colOff>238125</xdr:colOff>
      <xdr:row>120</xdr:row>
      <xdr:rowOff>9524</xdr:rowOff>
    </xdr:from>
    <xdr:to>
      <xdr:col>12</xdr:col>
      <xdr:colOff>66675</xdr:colOff>
      <xdr:row>123</xdr:row>
      <xdr:rowOff>38099</xdr:rowOff>
    </xdr:to>
    <xdr:pic>
      <xdr:nvPicPr>
        <xdr:cNvPr id="6" name="Picture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1"/>
        <a:stretch>
          <a:fillRect/>
        </a:stretch>
      </xdr:blipFill>
      <xdr:spPr>
        <a:xfrm>
          <a:off x="7362825" y="35318699"/>
          <a:ext cx="1047750" cy="600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54"/>
  <sheetViews>
    <sheetView topLeftCell="A544" zoomScaleNormal="100" workbookViewId="0">
      <selection activeCell="F560" sqref="F560"/>
    </sheetView>
  </sheetViews>
  <sheetFormatPr defaultRowHeight="15"/>
  <cols>
    <col min="1" max="1" width="4.28515625" customWidth="1"/>
    <col min="2" max="2" width="31.85546875" customWidth="1"/>
    <col min="4" max="4" width="10.85546875" customWidth="1"/>
    <col min="5" max="5" width="14.140625" customWidth="1"/>
    <col min="6" max="6" width="10.7109375" customWidth="1"/>
    <col min="7" max="7" width="11.28515625" customWidth="1"/>
    <col min="8" max="8" width="10.140625" customWidth="1"/>
    <col min="9" max="9" width="10.85546875" customWidth="1"/>
    <col min="13" max="13" width="10.42578125" customWidth="1"/>
    <col min="14" max="14" width="9.7109375" customWidth="1"/>
  </cols>
  <sheetData>
    <row r="1" spans="1:15" ht="19.5">
      <c r="A1" s="2543" t="s">
        <v>1972</v>
      </c>
      <c r="B1" s="2543"/>
      <c r="C1" s="2543"/>
      <c r="D1" s="2543"/>
      <c r="E1" s="2543"/>
      <c r="F1" s="2543"/>
      <c r="G1" s="2543"/>
      <c r="H1" s="2543"/>
      <c r="I1" s="2543"/>
      <c r="J1" s="2543"/>
      <c r="K1" s="2543"/>
      <c r="L1" s="2543"/>
      <c r="M1" s="2543"/>
      <c r="N1" s="2543"/>
      <c r="O1" s="2543"/>
    </row>
    <row r="2" spans="1:15">
      <c r="A2" s="989"/>
      <c r="B2" s="989"/>
      <c r="C2" s="989"/>
      <c r="D2" s="989"/>
      <c r="E2" s="989"/>
      <c r="F2" s="989"/>
      <c r="G2" s="989"/>
      <c r="H2" s="989"/>
      <c r="I2" s="989"/>
      <c r="J2" s="989"/>
      <c r="K2" s="989"/>
      <c r="L2" s="989"/>
      <c r="M2" s="989"/>
      <c r="N2" s="989"/>
      <c r="O2" s="989"/>
    </row>
    <row r="3" spans="1:15">
      <c r="A3" s="2544" t="s">
        <v>1845</v>
      </c>
      <c r="B3" s="2544"/>
      <c r="C3" s="2544"/>
      <c r="D3" s="2544"/>
      <c r="E3" s="2544"/>
      <c r="F3" s="2544"/>
      <c r="G3" s="2544"/>
      <c r="H3" s="2544"/>
      <c r="I3" s="2544"/>
      <c r="J3" s="2544"/>
      <c r="K3" s="2544"/>
      <c r="L3" s="2544"/>
      <c r="M3" s="2544"/>
      <c r="N3" s="2544"/>
      <c r="O3" s="2544"/>
    </row>
    <row r="4" spans="1:15">
      <c r="A4" s="990" t="s">
        <v>1846</v>
      </c>
      <c r="B4" s="990"/>
      <c r="C4" s="990"/>
      <c r="D4" s="990"/>
      <c r="E4" s="990"/>
      <c r="F4" s="990"/>
      <c r="G4" s="990"/>
      <c r="H4" s="990"/>
      <c r="I4" s="990"/>
      <c r="J4" s="989"/>
      <c r="K4" s="989"/>
      <c r="L4" s="989"/>
      <c r="M4" s="989"/>
      <c r="N4" s="989"/>
      <c r="O4" s="989"/>
    </row>
    <row r="5" spans="1:15">
      <c r="A5" s="990" t="s">
        <v>1847</v>
      </c>
      <c r="B5" s="990"/>
      <c r="C5" s="990"/>
      <c r="D5" s="990"/>
      <c r="E5" s="990"/>
      <c r="F5" s="990"/>
      <c r="G5" s="990"/>
      <c r="H5" s="990"/>
      <c r="I5" s="990"/>
      <c r="J5" s="989"/>
      <c r="K5" s="989"/>
      <c r="L5" s="989"/>
      <c r="M5" s="989"/>
      <c r="N5" s="989"/>
      <c r="O5" s="989"/>
    </row>
    <row r="6" spans="1:15">
      <c r="A6" s="990" t="s">
        <v>1848</v>
      </c>
      <c r="B6" s="990"/>
      <c r="C6" s="990"/>
      <c r="D6" s="990"/>
      <c r="E6" s="990"/>
      <c r="F6" s="990"/>
      <c r="G6" s="990"/>
      <c r="H6" s="990"/>
      <c r="I6" s="990"/>
      <c r="J6" s="989"/>
      <c r="K6" s="989"/>
      <c r="L6" s="989"/>
      <c r="M6" s="989"/>
      <c r="N6" s="989"/>
      <c r="O6" s="989"/>
    </row>
    <row r="7" spans="1:15">
      <c r="A7" s="990" t="s">
        <v>1849</v>
      </c>
      <c r="B7" s="990"/>
      <c r="C7" s="990"/>
      <c r="D7" s="990"/>
      <c r="E7" s="990"/>
      <c r="F7" s="990"/>
      <c r="G7" s="990"/>
      <c r="H7" s="990"/>
      <c r="I7" s="990"/>
      <c r="J7" s="989"/>
      <c r="K7" s="989"/>
      <c r="L7" s="989"/>
      <c r="M7" s="989"/>
      <c r="N7" s="989"/>
      <c r="O7" s="989"/>
    </row>
    <row r="8" spans="1:15">
      <c r="A8" s="990" t="s">
        <v>556</v>
      </c>
      <c r="B8" s="990"/>
      <c r="C8" s="990"/>
      <c r="D8" s="990"/>
      <c r="E8" s="990"/>
      <c r="F8" s="990"/>
      <c r="G8" s="990"/>
      <c r="H8" s="990"/>
      <c r="I8" s="990"/>
      <c r="J8" s="989"/>
      <c r="K8" s="989"/>
      <c r="L8" s="989"/>
      <c r="M8" s="989"/>
      <c r="N8" s="989"/>
      <c r="O8" s="989"/>
    </row>
    <row r="9" spans="1:15" ht="42" customHeight="1">
      <c r="A9" s="2513" t="s">
        <v>525</v>
      </c>
      <c r="B9" s="2514" t="s">
        <v>1344</v>
      </c>
      <c r="C9" s="2534" t="s">
        <v>5</v>
      </c>
      <c r="D9" s="2514" t="s">
        <v>262</v>
      </c>
      <c r="E9" s="2513" t="s">
        <v>546</v>
      </c>
      <c r="F9" s="2515" t="s">
        <v>7</v>
      </c>
      <c r="G9" s="2515" t="s">
        <v>8</v>
      </c>
      <c r="H9" s="2517" t="s">
        <v>547</v>
      </c>
      <c r="I9" s="2517"/>
      <c r="J9" s="2517" t="s">
        <v>414</v>
      </c>
      <c r="K9" s="2517"/>
      <c r="L9" s="2513" t="s">
        <v>548</v>
      </c>
      <c r="M9" s="2534"/>
      <c r="N9" s="2513" t="s">
        <v>12</v>
      </c>
      <c r="O9" s="2513" t="s">
        <v>13</v>
      </c>
    </row>
    <row r="10" spans="1:15">
      <c r="A10" s="2514"/>
      <c r="B10" s="2545"/>
      <c r="C10" s="2514"/>
      <c r="D10" s="2546"/>
      <c r="E10" s="2514"/>
      <c r="F10" s="2516"/>
      <c r="G10" s="2516"/>
      <c r="H10" s="991" t="s">
        <v>28</v>
      </c>
      <c r="I10" s="991" t="s">
        <v>15</v>
      </c>
      <c r="J10" s="991" t="s">
        <v>28</v>
      </c>
      <c r="K10" s="992" t="s">
        <v>15</v>
      </c>
      <c r="L10" s="991" t="s">
        <v>28</v>
      </c>
      <c r="M10" s="992" t="s">
        <v>15</v>
      </c>
      <c r="N10" s="2515"/>
      <c r="O10" s="2515"/>
    </row>
    <row r="11" spans="1:15">
      <c r="A11" s="993">
        <v>1</v>
      </c>
      <c r="B11" s="993">
        <v>2</v>
      </c>
      <c r="C11" s="993">
        <v>3</v>
      </c>
      <c r="D11" s="993">
        <v>4</v>
      </c>
      <c r="E11" s="993">
        <v>5</v>
      </c>
      <c r="F11" s="993">
        <v>6</v>
      </c>
      <c r="G11" s="993">
        <v>7</v>
      </c>
      <c r="H11" s="993">
        <v>8</v>
      </c>
      <c r="I11" s="993">
        <v>9</v>
      </c>
      <c r="J11" s="993">
        <v>10</v>
      </c>
      <c r="K11" s="993">
        <v>11</v>
      </c>
      <c r="L11" s="993">
        <v>12</v>
      </c>
      <c r="M11" s="993">
        <v>13</v>
      </c>
      <c r="N11" s="993">
        <v>14</v>
      </c>
      <c r="O11" s="993">
        <v>15</v>
      </c>
    </row>
    <row r="12" spans="1:15" ht="30">
      <c r="A12" s="994">
        <v>1</v>
      </c>
      <c r="B12" s="1009" t="s">
        <v>1850</v>
      </c>
      <c r="C12" s="995" t="s">
        <v>17</v>
      </c>
      <c r="D12" s="995">
        <v>0.8</v>
      </c>
      <c r="E12" s="2518">
        <v>254.74</v>
      </c>
      <c r="F12" s="2519">
        <v>46018</v>
      </c>
      <c r="G12" s="2519">
        <v>46200</v>
      </c>
      <c r="H12" s="996">
        <v>0</v>
      </c>
      <c r="I12" s="988" t="s">
        <v>377</v>
      </c>
      <c r="J12" s="996">
        <v>0</v>
      </c>
      <c r="K12" s="2535">
        <v>234.85</v>
      </c>
      <c r="L12" s="997">
        <v>0</v>
      </c>
      <c r="M12" s="2535">
        <v>234.85</v>
      </c>
      <c r="N12" s="2501" t="s">
        <v>379</v>
      </c>
      <c r="O12" s="2502" t="s">
        <v>260</v>
      </c>
    </row>
    <row r="13" spans="1:15" ht="30">
      <c r="A13" s="994">
        <v>2</v>
      </c>
      <c r="B13" s="1009" t="s">
        <v>1851</v>
      </c>
      <c r="C13" s="995" t="s">
        <v>17</v>
      </c>
      <c r="D13" s="995">
        <v>0.4</v>
      </c>
      <c r="E13" s="2518"/>
      <c r="F13" s="2519"/>
      <c r="G13" s="2519"/>
      <c r="H13" s="996">
        <v>0</v>
      </c>
      <c r="I13" s="988" t="s">
        <v>377</v>
      </c>
      <c r="J13" s="996">
        <v>0</v>
      </c>
      <c r="K13" s="2535"/>
      <c r="L13" s="997">
        <v>0</v>
      </c>
      <c r="M13" s="2535"/>
      <c r="N13" s="2501"/>
      <c r="O13" s="2502"/>
    </row>
    <row r="14" spans="1:15" ht="45">
      <c r="A14" s="994">
        <v>3</v>
      </c>
      <c r="B14" s="1009" t="s">
        <v>1852</v>
      </c>
      <c r="C14" s="995" t="s">
        <v>17</v>
      </c>
      <c r="D14" s="995">
        <v>3.5</v>
      </c>
      <c r="E14" s="2518"/>
      <c r="F14" s="2519"/>
      <c r="G14" s="2519"/>
      <c r="H14" s="996">
        <v>0</v>
      </c>
      <c r="I14" s="988" t="s">
        <v>377</v>
      </c>
      <c r="J14" s="996">
        <v>0</v>
      </c>
      <c r="K14" s="2535"/>
      <c r="L14" s="997">
        <v>0</v>
      </c>
      <c r="M14" s="2535"/>
      <c r="N14" s="2501"/>
      <c r="O14" s="2502"/>
    </row>
    <row r="15" spans="1:15" ht="30">
      <c r="A15" s="994">
        <v>4</v>
      </c>
      <c r="B15" s="1009" t="s">
        <v>1853</v>
      </c>
      <c r="C15" s="995" t="s">
        <v>17</v>
      </c>
      <c r="D15" s="995">
        <v>0.5</v>
      </c>
      <c r="E15" s="2518"/>
      <c r="F15" s="2519"/>
      <c r="G15" s="2519"/>
      <c r="H15" s="996">
        <v>0</v>
      </c>
      <c r="I15" s="988" t="s">
        <v>377</v>
      </c>
      <c r="J15" s="996">
        <v>0</v>
      </c>
      <c r="K15" s="2535"/>
      <c r="L15" s="997">
        <v>0</v>
      </c>
      <c r="M15" s="2535"/>
      <c r="N15" s="2501"/>
      <c r="O15" s="2502"/>
    </row>
    <row r="16" spans="1:15" ht="30">
      <c r="A16" s="994">
        <v>5</v>
      </c>
      <c r="B16" s="1009" t="s">
        <v>1854</v>
      </c>
      <c r="C16" s="995" t="s">
        <v>17</v>
      </c>
      <c r="D16" s="995">
        <v>0.25</v>
      </c>
      <c r="E16" s="2518"/>
      <c r="F16" s="2519"/>
      <c r="G16" s="2519"/>
      <c r="H16" s="996">
        <v>0</v>
      </c>
      <c r="I16" s="988" t="s">
        <v>377</v>
      </c>
      <c r="J16" s="996">
        <v>0</v>
      </c>
      <c r="K16" s="2535"/>
      <c r="L16" s="997">
        <v>0</v>
      </c>
      <c r="M16" s="2535"/>
      <c r="N16" s="2501"/>
      <c r="O16" s="2502"/>
    </row>
    <row r="17" spans="1:15" ht="30">
      <c r="A17" s="994">
        <v>6</v>
      </c>
      <c r="B17" s="1009" t="s">
        <v>1855</v>
      </c>
      <c r="C17" s="995" t="s">
        <v>17</v>
      </c>
      <c r="D17" s="995">
        <v>2.5</v>
      </c>
      <c r="E17" s="2518"/>
      <c r="F17" s="2519"/>
      <c r="G17" s="2519"/>
      <c r="H17" s="996">
        <v>0</v>
      </c>
      <c r="I17" s="988" t="s">
        <v>377</v>
      </c>
      <c r="J17" s="996">
        <v>0</v>
      </c>
      <c r="K17" s="2535"/>
      <c r="L17" s="997">
        <v>0</v>
      </c>
      <c r="M17" s="2535"/>
      <c r="N17" s="2501"/>
      <c r="O17" s="2502"/>
    </row>
    <row r="18" spans="1:15" ht="30">
      <c r="A18" s="994">
        <v>7</v>
      </c>
      <c r="B18" s="1009" t="s">
        <v>1856</v>
      </c>
      <c r="C18" s="995" t="s">
        <v>17</v>
      </c>
      <c r="D18" s="995">
        <v>0.62</v>
      </c>
      <c r="E18" s="2518"/>
      <c r="F18" s="2519"/>
      <c r="G18" s="2519"/>
      <c r="H18" s="996">
        <v>0</v>
      </c>
      <c r="I18" s="988" t="s">
        <v>377</v>
      </c>
      <c r="J18" s="996">
        <v>0</v>
      </c>
      <c r="K18" s="2535"/>
      <c r="L18" s="997">
        <v>0</v>
      </c>
      <c r="M18" s="2535"/>
      <c r="N18" s="2501"/>
      <c r="O18" s="2502"/>
    </row>
    <row r="19" spans="1:15" ht="30">
      <c r="A19" s="994">
        <v>8</v>
      </c>
      <c r="B19" s="1009" t="s">
        <v>1857</v>
      </c>
      <c r="C19" s="995" t="s">
        <v>17</v>
      </c>
      <c r="D19" s="995">
        <v>0.5</v>
      </c>
      <c r="E19" s="2518"/>
      <c r="F19" s="2519"/>
      <c r="G19" s="2519"/>
      <c r="H19" s="996">
        <v>0</v>
      </c>
      <c r="I19" s="988" t="s">
        <v>377</v>
      </c>
      <c r="J19" s="996">
        <v>0</v>
      </c>
      <c r="K19" s="2535"/>
      <c r="L19" s="997">
        <v>0</v>
      </c>
      <c r="M19" s="2535"/>
      <c r="N19" s="2501"/>
      <c r="O19" s="2502"/>
    </row>
    <row r="20" spans="1:15" ht="30">
      <c r="A20" s="994">
        <v>9</v>
      </c>
      <c r="B20" s="1009" t="s">
        <v>1858</v>
      </c>
      <c r="C20" s="995" t="s">
        <v>17</v>
      </c>
      <c r="D20" s="998">
        <v>0.28499999999999998</v>
      </c>
      <c r="E20" s="2518"/>
      <c r="F20" s="2519"/>
      <c r="G20" s="2519"/>
      <c r="H20" s="996">
        <v>0</v>
      </c>
      <c r="I20" s="988" t="s">
        <v>377</v>
      </c>
      <c r="J20" s="996">
        <v>0</v>
      </c>
      <c r="K20" s="2535"/>
      <c r="L20" s="997">
        <v>0</v>
      </c>
      <c r="M20" s="2535"/>
      <c r="N20" s="2501"/>
      <c r="O20" s="2502"/>
    </row>
    <row r="21" spans="1:15" ht="30">
      <c r="A21" s="994">
        <v>10</v>
      </c>
      <c r="B21" s="1010" t="s">
        <v>1859</v>
      </c>
      <c r="C21" s="995" t="s">
        <v>17</v>
      </c>
      <c r="D21" s="999">
        <v>0.05</v>
      </c>
      <c r="E21" s="2518"/>
      <c r="F21" s="2519"/>
      <c r="G21" s="2519"/>
      <c r="H21" s="996">
        <v>0</v>
      </c>
      <c r="I21" s="988" t="s">
        <v>377</v>
      </c>
      <c r="J21" s="1007">
        <v>1</v>
      </c>
      <c r="K21" s="2535"/>
      <c r="L21" s="1008">
        <v>1</v>
      </c>
      <c r="M21" s="2535"/>
      <c r="N21" s="2501"/>
      <c r="O21" s="2502"/>
    </row>
    <row r="22" spans="1:15" ht="30">
      <c r="A22" s="1011">
        <v>11</v>
      </c>
      <c r="B22" s="1012" t="s">
        <v>2046</v>
      </c>
      <c r="C22" s="1013" t="s">
        <v>17</v>
      </c>
      <c r="D22" s="1014">
        <v>35</v>
      </c>
      <c r="E22" s="2530">
        <v>254.74</v>
      </c>
      <c r="F22" s="2532">
        <v>46018</v>
      </c>
      <c r="G22" s="2532">
        <v>46200</v>
      </c>
      <c r="H22" s="1015">
        <v>0</v>
      </c>
      <c r="I22" s="987" t="s">
        <v>377</v>
      </c>
      <c r="J22" s="1016">
        <v>1</v>
      </c>
      <c r="K22" s="2510">
        <v>234.85</v>
      </c>
      <c r="L22" s="1016">
        <v>1</v>
      </c>
      <c r="M22" s="2510">
        <v>234.85</v>
      </c>
      <c r="N22" s="2503" t="s">
        <v>379</v>
      </c>
      <c r="O22" s="2505" t="s">
        <v>260</v>
      </c>
    </row>
    <row r="23" spans="1:15" ht="45">
      <c r="A23" s="994">
        <v>12</v>
      </c>
      <c r="B23" s="1010" t="s">
        <v>1852</v>
      </c>
      <c r="C23" s="995" t="s">
        <v>17</v>
      </c>
      <c r="D23" s="999">
        <v>23.1</v>
      </c>
      <c r="E23" s="2530"/>
      <c r="F23" s="2532"/>
      <c r="G23" s="2532"/>
      <c r="H23" s="996">
        <v>0</v>
      </c>
      <c r="I23" s="988" t="s">
        <v>377</v>
      </c>
      <c r="J23" s="1007">
        <v>1</v>
      </c>
      <c r="K23" s="2511"/>
      <c r="L23" s="1007">
        <v>1</v>
      </c>
      <c r="M23" s="2511"/>
      <c r="N23" s="2503"/>
      <c r="O23" s="2505"/>
    </row>
    <row r="24" spans="1:15" ht="30">
      <c r="A24" s="994">
        <v>13</v>
      </c>
      <c r="B24" s="1010" t="s">
        <v>2047</v>
      </c>
      <c r="C24" s="995" t="s">
        <v>17</v>
      </c>
      <c r="D24" s="999">
        <v>14.01</v>
      </c>
      <c r="E24" s="2530"/>
      <c r="F24" s="2532"/>
      <c r="G24" s="2532"/>
      <c r="H24" s="996">
        <v>0</v>
      </c>
      <c r="I24" s="988" t="s">
        <v>377</v>
      </c>
      <c r="J24" s="1007">
        <v>1</v>
      </c>
      <c r="K24" s="2511"/>
      <c r="L24" s="1007">
        <v>1</v>
      </c>
      <c r="M24" s="2511"/>
      <c r="N24" s="2503"/>
      <c r="O24" s="2505"/>
    </row>
    <row r="25" spans="1:15" ht="30">
      <c r="A25" s="994">
        <v>14</v>
      </c>
      <c r="B25" s="1010" t="s">
        <v>2048</v>
      </c>
      <c r="C25" s="995" t="s">
        <v>17</v>
      </c>
      <c r="D25" s="999">
        <v>10.039999999999999</v>
      </c>
      <c r="E25" s="2530"/>
      <c r="F25" s="2532"/>
      <c r="G25" s="2532"/>
      <c r="H25" s="996">
        <v>0</v>
      </c>
      <c r="I25" s="988" t="s">
        <v>377</v>
      </c>
      <c r="J25" s="1007">
        <v>0.5</v>
      </c>
      <c r="K25" s="2511"/>
      <c r="L25" s="1007">
        <v>0.5</v>
      </c>
      <c r="M25" s="2511"/>
      <c r="N25" s="2503"/>
      <c r="O25" s="2505"/>
    </row>
    <row r="26" spans="1:15" ht="30">
      <c r="A26" s="994">
        <v>15</v>
      </c>
      <c r="B26" s="1010" t="s">
        <v>1857</v>
      </c>
      <c r="C26" s="995" t="s">
        <v>17</v>
      </c>
      <c r="D26" s="999">
        <v>30</v>
      </c>
      <c r="E26" s="2530"/>
      <c r="F26" s="2532"/>
      <c r="G26" s="2532"/>
      <c r="H26" s="996">
        <v>0</v>
      </c>
      <c r="I26" s="988" t="s">
        <v>377</v>
      </c>
      <c r="J26" s="1007">
        <v>1</v>
      </c>
      <c r="K26" s="2511"/>
      <c r="L26" s="1007">
        <v>1</v>
      </c>
      <c r="M26" s="2511"/>
      <c r="N26" s="2503"/>
      <c r="O26" s="2505"/>
    </row>
    <row r="27" spans="1:15" ht="30">
      <c r="A27" s="994">
        <v>16</v>
      </c>
      <c r="B27" s="1010" t="s">
        <v>2049</v>
      </c>
      <c r="C27" s="995" t="s">
        <v>17</v>
      </c>
      <c r="D27" s="999">
        <v>8.5</v>
      </c>
      <c r="E27" s="2530"/>
      <c r="F27" s="2532"/>
      <c r="G27" s="2532"/>
      <c r="H27" s="996">
        <v>0</v>
      </c>
      <c r="I27" s="988" t="s">
        <v>377</v>
      </c>
      <c r="J27" s="1007">
        <v>1</v>
      </c>
      <c r="K27" s="2511"/>
      <c r="L27" s="1007">
        <v>1</v>
      </c>
      <c r="M27" s="2511"/>
      <c r="N27" s="2503"/>
      <c r="O27" s="2505"/>
    </row>
    <row r="28" spans="1:15" ht="30">
      <c r="A28" s="994">
        <v>17</v>
      </c>
      <c r="B28" s="1010" t="s">
        <v>2050</v>
      </c>
      <c r="C28" s="995" t="s">
        <v>17</v>
      </c>
      <c r="D28" s="999">
        <v>22.01</v>
      </c>
      <c r="E28" s="2531"/>
      <c r="F28" s="2533"/>
      <c r="G28" s="2533"/>
      <c r="H28" s="996">
        <v>0</v>
      </c>
      <c r="I28" s="988" t="s">
        <v>377</v>
      </c>
      <c r="J28" s="1007">
        <v>1</v>
      </c>
      <c r="K28" s="2512"/>
      <c r="L28" s="1007">
        <v>1</v>
      </c>
      <c r="M28" s="2512"/>
      <c r="N28" s="2503"/>
      <c r="O28" s="2505"/>
    </row>
    <row r="29" spans="1:15">
      <c r="A29" s="1000"/>
      <c r="B29" s="1000" t="s">
        <v>554</v>
      </c>
      <c r="C29" s="1001"/>
      <c r="D29" s="1001"/>
      <c r="E29" s="1002">
        <v>254.74</v>
      </c>
      <c r="F29" s="1003"/>
      <c r="G29" s="1004"/>
      <c r="H29" s="1005"/>
      <c r="I29" s="1006"/>
      <c r="J29" s="1005"/>
      <c r="K29" s="1006"/>
      <c r="L29" s="1005"/>
      <c r="M29" s="1006"/>
      <c r="N29" s="2504"/>
      <c r="O29" s="2506"/>
    </row>
    <row r="31" spans="1:15" ht="18.75">
      <c r="A31" s="2508" t="s">
        <v>1972</v>
      </c>
      <c r="B31" s="2508"/>
      <c r="C31" s="2508"/>
      <c r="D31" s="2508"/>
      <c r="E31" s="2508"/>
      <c r="F31" s="2508"/>
      <c r="G31" s="2508"/>
      <c r="H31" s="2508"/>
      <c r="I31" s="2508"/>
      <c r="J31" s="2508"/>
      <c r="K31" s="2508"/>
      <c r="L31" s="2508"/>
      <c r="M31" s="2508"/>
      <c r="N31" s="2508"/>
      <c r="O31" s="2508"/>
    </row>
    <row r="32" spans="1:15" ht="18.75">
      <c r="A32" s="1017"/>
      <c r="B32" s="1017"/>
      <c r="C32" s="1017"/>
      <c r="D32" s="1017"/>
      <c r="E32" s="1017"/>
      <c r="F32" s="1017"/>
      <c r="G32" s="1017"/>
      <c r="H32" s="1017"/>
      <c r="I32" s="1017"/>
      <c r="J32" s="1017"/>
      <c r="K32" s="1017"/>
      <c r="L32" s="1017"/>
      <c r="M32" s="1017"/>
      <c r="N32" s="1017"/>
      <c r="O32" s="1017"/>
    </row>
    <row r="33" spans="1:15" ht="18.75">
      <c r="A33" s="2509" t="s">
        <v>539</v>
      </c>
      <c r="B33" s="2509"/>
      <c r="C33" s="2509"/>
      <c r="D33" s="2509"/>
      <c r="E33" s="2509"/>
      <c r="F33" s="2509"/>
      <c r="G33" s="2509"/>
      <c r="H33" s="2509"/>
      <c r="I33" s="2509"/>
      <c r="J33" s="1017"/>
      <c r="K33" s="1017"/>
      <c r="L33" s="1017"/>
      <c r="M33" s="1017"/>
      <c r="N33" s="1017"/>
      <c r="O33" s="1017"/>
    </row>
    <row r="34" spans="1:15" ht="18.75">
      <c r="A34" s="958" t="s">
        <v>540</v>
      </c>
      <c r="B34" s="958"/>
      <c r="C34" s="958"/>
      <c r="D34" s="958"/>
      <c r="E34" s="958"/>
      <c r="F34" s="958"/>
      <c r="G34" s="958"/>
      <c r="H34" s="958"/>
      <c r="I34" s="958"/>
      <c r="J34" s="1017"/>
      <c r="K34" s="1017"/>
      <c r="L34" s="1017"/>
      <c r="M34" s="1017"/>
      <c r="N34" s="1017"/>
      <c r="O34" s="1017"/>
    </row>
    <row r="35" spans="1:15" ht="18.75">
      <c r="A35" s="958" t="s">
        <v>541</v>
      </c>
      <c r="B35" s="958"/>
      <c r="C35" s="958"/>
      <c r="D35" s="958"/>
      <c r="E35" s="958"/>
      <c r="F35" s="958"/>
      <c r="G35" s="958"/>
      <c r="H35" s="958"/>
      <c r="I35" s="958"/>
      <c r="J35" s="1017"/>
      <c r="K35" s="1017"/>
      <c r="L35" s="1017"/>
      <c r="M35" s="1017"/>
      <c r="N35" s="1017"/>
      <c r="O35" s="1017"/>
    </row>
    <row r="36" spans="1:15" ht="18.75">
      <c r="A36" s="958" t="s">
        <v>542</v>
      </c>
      <c r="B36" s="958"/>
      <c r="C36" s="958"/>
      <c r="D36" s="1018"/>
      <c r="E36" s="958"/>
      <c r="F36" s="958"/>
      <c r="G36" s="958"/>
      <c r="H36" s="958"/>
      <c r="I36" s="958"/>
      <c r="J36" s="1017"/>
      <c r="K36" s="1017"/>
      <c r="L36" s="1017"/>
      <c r="M36" s="1017"/>
      <c r="N36" s="1017"/>
      <c r="O36" s="1017"/>
    </row>
    <row r="37" spans="1:15" ht="18.75">
      <c r="A37" s="958" t="s">
        <v>543</v>
      </c>
      <c r="B37" s="958"/>
      <c r="C37" s="958"/>
      <c r="D37" s="958"/>
      <c r="E37" s="958"/>
      <c r="F37" s="958"/>
      <c r="G37" s="958"/>
      <c r="H37" s="958"/>
      <c r="I37" s="958"/>
      <c r="J37" s="1017"/>
      <c r="K37" s="1017"/>
      <c r="L37" s="1017"/>
      <c r="M37" s="1017"/>
      <c r="N37" s="1017"/>
      <c r="O37" s="1017"/>
    </row>
    <row r="38" spans="1:15" ht="18.75">
      <c r="A38" s="958" t="s">
        <v>544</v>
      </c>
      <c r="B38" s="958"/>
      <c r="C38" s="958"/>
      <c r="D38" s="958"/>
      <c r="E38" s="958"/>
      <c r="F38" s="958"/>
      <c r="G38" s="958"/>
      <c r="H38" s="958"/>
      <c r="I38" s="958"/>
      <c r="J38" s="1017"/>
      <c r="K38" s="1017"/>
      <c r="L38" s="1017"/>
      <c r="M38" s="1017"/>
      <c r="N38" s="1017"/>
      <c r="O38" s="1017"/>
    </row>
    <row r="39" spans="1:15" ht="42.75" customHeight="1">
      <c r="A39" s="2481" t="s">
        <v>525</v>
      </c>
      <c r="B39" s="2496" t="s">
        <v>545</v>
      </c>
      <c r="C39" s="2482" t="s">
        <v>5</v>
      </c>
      <c r="D39" s="2496" t="s">
        <v>262</v>
      </c>
      <c r="E39" s="2481" t="s">
        <v>546</v>
      </c>
      <c r="F39" s="2483" t="s">
        <v>7</v>
      </c>
      <c r="G39" s="2483" t="s">
        <v>8</v>
      </c>
      <c r="H39" s="2500" t="s">
        <v>547</v>
      </c>
      <c r="I39" s="2500"/>
      <c r="J39" s="2500" t="s">
        <v>414</v>
      </c>
      <c r="K39" s="2500"/>
      <c r="L39" s="2481" t="s">
        <v>548</v>
      </c>
      <c r="M39" s="2482"/>
      <c r="N39" s="2481" t="s">
        <v>12</v>
      </c>
      <c r="O39" s="2481" t="s">
        <v>13</v>
      </c>
    </row>
    <row r="40" spans="1:15">
      <c r="A40" s="2496"/>
      <c r="B40" s="2497"/>
      <c r="C40" s="2496"/>
      <c r="D40" s="2498"/>
      <c r="E40" s="2496"/>
      <c r="F40" s="2499"/>
      <c r="G40" s="2499"/>
      <c r="H40" s="1019" t="s">
        <v>28</v>
      </c>
      <c r="I40" s="1019" t="s">
        <v>15</v>
      </c>
      <c r="J40" s="1019" t="s">
        <v>28</v>
      </c>
      <c r="K40" s="1020" t="s">
        <v>15</v>
      </c>
      <c r="L40" s="1019" t="s">
        <v>28</v>
      </c>
      <c r="M40" s="1020" t="s">
        <v>15</v>
      </c>
      <c r="N40" s="2483"/>
      <c r="O40" s="2483"/>
    </row>
    <row r="41" spans="1:15">
      <c r="A41" s="1021">
        <v>1</v>
      </c>
      <c r="B41" s="1021">
        <v>2</v>
      </c>
      <c r="C41" s="1021">
        <v>3</v>
      </c>
      <c r="D41" s="1021">
        <v>4</v>
      </c>
      <c r="E41" s="1021">
        <v>5</v>
      </c>
      <c r="F41" s="1021">
        <v>6</v>
      </c>
      <c r="G41" s="1021">
        <v>7</v>
      </c>
      <c r="H41" s="1021">
        <v>8</v>
      </c>
      <c r="I41" s="1021">
        <v>9</v>
      </c>
      <c r="J41" s="1021">
        <v>10</v>
      </c>
      <c r="K41" s="1021">
        <v>11</v>
      </c>
      <c r="L41" s="1021">
        <v>12</v>
      </c>
      <c r="M41" s="1021">
        <v>13</v>
      </c>
      <c r="N41" s="1021">
        <v>14</v>
      </c>
      <c r="O41" s="1021">
        <v>15</v>
      </c>
    </row>
    <row r="42" spans="1:15">
      <c r="A42" s="1022">
        <v>1</v>
      </c>
      <c r="B42" s="1023" t="s">
        <v>549</v>
      </c>
      <c r="C42" s="1022" t="s">
        <v>266</v>
      </c>
      <c r="D42" s="1024">
        <v>8495</v>
      </c>
      <c r="E42" s="1025">
        <v>52.55</v>
      </c>
      <c r="F42" s="2536">
        <v>45764</v>
      </c>
      <c r="G42" s="2536">
        <v>46312</v>
      </c>
      <c r="H42" s="1026">
        <v>2.8299999999999999E-2</v>
      </c>
      <c r="I42" s="2491">
        <v>1423.18</v>
      </c>
      <c r="J42" s="1026">
        <v>0.97170000000000001</v>
      </c>
      <c r="K42" s="2484">
        <v>709.92</v>
      </c>
      <c r="L42" s="1038">
        <v>1</v>
      </c>
      <c r="M42" s="2491">
        <v>2133.1</v>
      </c>
      <c r="N42" s="2525" t="s">
        <v>379</v>
      </c>
      <c r="O42" s="2488" t="s">
        <v>22</v>
      </c>
    </row>
    <row r="43" spans="1:15">
      <c r="A43" s="1022">
        <v>2</v>
      </c>
      <c r="B43" s="1023" t="s">
        <v>550</v>
      </c>
      <c r="C43" s="1022" t="s">
        <v>321</v>
      </c>
      <c r="D43" s="1024">
        <v>44.63</v>
      </c>
      <c r="E43" s="1025">
        <v>1647.25</v>
      </c>
      <c r="F43" s="2536"/>
      <c r="G43" s="2536"/>
      <c r="H43" s="1026">
        <v>0.86199999999999999</v>
      </c>
      <c r="I43" s="2492"/>
      <c r="J43" s="1026">
        <v>0.13800000000000001</v>
      </c>
      <c r="K43" s="2484"/>
      <c r="L43" s="1038">
        <v>1</v>
      </c>
      <c r="M43" s="2492"/>
      <c r="N43" s="2526"/>
      <c r="O43" s="2489"/>
    </row>
    <row r="44" spans="1:15">
      <c r="A44" s="1022">
        <v>3</v>
      </c>
      <c r="B44" s="1023" t="s">
        <v>551</v>
      </c>
      <c r="C44" s="1022" t="s">
        <v>321</v>
      </c>
      <c r="D44" s="1024">
        <v>1.5</v>
      </c>
      <c r="E44" s="1025">
        <v>397.57</v>
      </c>
      <c r="F44" s="2536"/>
      <c r="G44" s="2536"/>
      <c r="H44" s="1026">
        <v>0</v>
      </c>
      <c r="I44" s="2492"/>
      <c r="J44" s="1026" t="s">
        <v>377</v>
      </c>
      <c r="K44" s="2484"/>
      <c r="L44" s="1027">
        <v>0</v>
      </c>
      <c r="M44" s="2492"/>
      <c r="N44" s="2526"/>
      <c r="O44" s="2489"/>
    </row>
    <row r="45" spans="1:15">
      <c r="A45" s="1022">
        <v>4</v>
      </c>
      <c r="B45" s="1028" t="s">
        <v>552</v>
      </c>
      <c r="C45" s="1022" t="s">
        <v>264</v>
      </c>
      <c r="D45" s="1022">
        <v>1</v>
      </c>
      <c r="E45" s="1025">
        <v>6.14</v>
      </c>
      <c r="F45" s="2536"/>
      <c r="G45" s="2536"/>
      <c r="H45" s="1026">
        <v>2.861723745781987E-3</v>
      </c>
      <c r="I45" s="2492"/>
      <c r="J45" s="1026">
        <v>0.99713827625421803</v>
      </c>
      <c r="K45" s="2484"/>
      <c r="L45" s="1038">
        <v>1</v>
      </c>
      <c r="M45" s="2492"/>
      <c r="N45" s="2526"/>
      <c r="O45" s="2489"/>
    </row>
    <row r="46" spans="1:15" ht="30">
      <c r="A46" s="1022">
        <v>5</v>
      </c>
      <c r="B46" s="1029" t="s">
        <v>553</v>
      </c>
      <c r="C46" s="1022" t="s">
        <v>167</v>
      </c>
      <c r="D46" s="1024">
        <v>60</v>
      </c>
      <c r="E46" s="1025">
        <v>42.05</v>
      </c>
      <c r="F46" s="2536"/>
      <c r="G46" s="2536"/>
      <c r="H46" s="1026" t="s">
        <v>377</v>
      </c>
      <c r="I46" s="2493"/>
      <c r="J46" s="1026" t="s">
        <v>377</v>
      </c>
      <c r="K46" s="2484"/>
      <c r="L46" s="1026" t="s">
        <v>377</v>
      </c>
      <c r="M46" s="2493"/>
      <c r="N46" s="2526"/>
      <c r="O46" s="2489"/>
    </row>
    <row r="47" spans="1:15">
      <c r="A47" s="1030"/>
      <c r="B47" s="1031" t="s">
        <v>554</v>
      </c>
      <c r="C47" s="962"/>
      <c r="D47" s="962"/>
      <c r="E47" s="1032">
        <v>2145.56</v>
      </c>
      <c r="F47" s="1033"/>
      <c r="G47" s="1034"/>
      <c r="H47" s="1035">
        <v>0.24814091868960428</v>
      </c>
      <c r="I47" s="1036">
        <v>0.66331400659967565</v>
      </c>
      <c r="J47" s="1035">
        <v>6.1141262123173556E-3</v>
      </c>
      <c r="K47" s="1036">
        <v>0.33087865172728792</v>
      </c>
      <c r="L47" s="1035">
        <v>0.25425504490192163</v>
      </c>
      <c r="M47" s="1037">
        <v>0.99419265832696357</v>
      </c>
      <c r="N47" s="2527"/>
      <c r="O47" s="2490"/>
    </row>
    <row r="49" spans="1:14" ht="19.5">
      <c r="A49" s="2486" t="s">
        <v>2033</v>
      </c>
      <c r="B49" s="2486"/>
      <c r="C49" s="2486"/>
      <c r="D49" s="2486"/>
      <c r="E49" s="2486"/>
      <c r="F49" s="2486"/>
      <c r="G49" s="2486"/>
      <c r="H49" s="2486"/>
      <c r="I49" s="2486"/>
      <c r="J49" s="2486"/>
      <c r="K49" s="2486"/>
      <c r="L49" s="2486"/>
      <c r="M49" s="2486"/>
      <c r="N49" s="2486"/>
    </row>
    <row r="50" spans="1:14">
      <c r="A50" s="2487" t="s">
        <v>1491</v>
      </c>
      <c r="B50" s="2487"/>
      <c r="C50" s="2487"/>
      <c r="D50" s="2487"/>
      <c r="E50" s="2487"/>
      <c r="F50" s="2487"/>
      <c r="G50" s="2487"/>
      <c r="H50" s="2487"/>
      <c r="I50" s="1041" t="s">
        <v>1492</v>
      </c>
      <c r="J50" s="1041"/>
      <c r="K50" s="1041"/>
      <c r="L50" s="1041"/>
      <c r="M50" s="1041"/>
      <c r="N50" s="1040"/>
    </row>
    <row r="51" spans="1:14">
      <c r="A51" s="1042" t="s">
        <v>555</v>
      </c>
      <c r="B51" s="1042"/>
      <c r="C51" s="1042"/>
      <c r="D51" s="1042"/>
      <c r="E51" s="1042"/>
      <c r="F51" s="1042"/>
      <c r="G51" s="1042"/>
      <c r="H51" s="1042"/>
      <c r="I51" s="2485" t="s">
        <v>1493</v>
      </c>
      <c r="J51" s="2485"/>
      <c r="K51" s="2485"/>
      <c r="L51" s="2485"/>
      <c r="M51" s="2485"/>
      <c r="N51" s="2485"/>
    </row>
    <row r="52" spans="1:14">
      <c r="A52" s="1042" t="s">
        <v>1494</v>
      </c>
      <c r="B52" s="1042"/>
      <c r="C52" s="1042"/>
      <c r="D52" s="1042"/>
      <c r="E52" s="1042"/>
      <c r="F52" s="1042"/>
      <c r="G52" s="1042"/>
      <c r="H52" s="1042"/>
      <c r="I52" s="2485" t="s">
        <v>1495</v>
      </c>
      <c r="J52" s="2485"/>
      <c r="K52" s="2485"/>
      <c r="L52" s="2485"/>
      <c r="M52" s="2485"/>
      <c r="N52" s="2485"/>
    </row>
    <row r="53" spans="1:14">
      <c r="A53" s="1042" t="s">
        <v>1496</v>
      </c>
      <c r="B53" s="1042"/>
      <c r="C53" s="1042"/>
      <c r="D53" s="1042"/>
      <c r="E53" s="1042"/>
      <c r="F53" s="1042"/>
      <c r="G53" s="1042"/>
      <c r="H53" s="1042"/>
      <c r="I53" s="2485" t="s">
        <v>1497</v>
      </c>
      <c r="J53" s="2485"/>
      <c r="K53" s="2485"/>
      <c r="L53" s="2485"/>
      <c r="M53" s="2485"/>
      <c r="N53" s="2485"/>
    </row>
    <row r="54" spans="1:14">
      <c r="A54" s="1042" t="s">
        <v>556</v>
      </c>
      <c r="B54" s="1042"/>
      <c r="C54" s="1042"/>
      <c r="D54" s="1042"/>
      <c r="E54" s="1042"/>
      <c r="F54" s="1042"/>
      <c r="G54" s="1042"/>
      <c r="H54" s="1042"/>
      <c r="I54" s="2485" t="s">
        <v>557</v>
      </c>
      <c r="J54" s="2485"/>
      <c r="K54" s="2485"/>
      <c r="L54" s="2485"/>
      <c r="M54" s="2485"/>
      <c r="N54" s="2485"/>
    </row>
    <row r="55" spans="1:14" ht="15.75">
      <c r="A55" s="2494" t="s">
        <v>2051</v>
      </c>
      <c r="B55" s="2494"/>
      <c r="C55" s="2494"/>
      <c r="D55" s="1043"/>
      <c r="E55" s="1039"/>
      <c r="F55" s="1039"/>
      <c r="G55" s="1039"/>
      <c r="H55" s="1039"/>
      <c r="I55" s="1039"/>
      <c r="J55" s="1039"/>
      <c r="K55" s="1039"/>
      <c r="L55" s="2478" t="s">
        <v>157</v>
      </c>
      <c r="M55" s="2478"/>
      <c r="N55" s="2478"/>
    </row>
    <row r="56" spans="1:14" ht="43.5" customHeight="1">
      <c r="A56" s="2495" t="s">
        <v>261</v>
      </c>
      <c r="B56" s="2479" t="s">
        <v>558</v>
      </c>
      <c r="C56" s="2495" t="s">
        <v>5</v>
      </c>
      <c r="D56" s="2495" t="s">
        <v>559</v>
      </c>
      <c r="E56" s="2479" t="s">
        <v>300</v>
      </c>
      <c r="F56" s="2479" t="s">
        <v>268</v>
      </c>
      <c r="G56" s="2347" t="s">
        <v>9</v>
      </c>
      <c r="H56" s="2347"/>
      <c r="I56" s="2347" t="s">
        <v>560</v>
      </c>
      <c r="J56" s="2347"/>
      <c r="K56" s="2347" t="s">
        <v>561</v>
      </c>
      <c r="L56" s="2347"/>
      <c r="M56" s="2495" t="s">
        <v>12</v>
      </c>
      <c r="N56" s="2495" t="s">
        <v>13</v>
      </c>
    </row>
    <row r="57" spans="1:14">
      <c r="A57" s="2495"/>
      <c r="B57" s="2480"/>
      <c r="C57" s="2495"/>
      <c r="D57" s="2495"/>
      <c r="E57" s="2480"/>
      <c r="F57" s="2480"/>
      <c r="G57" s="1044" t="s">
        <v>562</v>
      </c>
      <c r="H57" s="1044" t="s">
        <v>15</v>
      </c>
      <c r="I57" s="1044" t="s">
        <v>562</v>
      </c>
      <c r="J57" s="1044" t="s">
        <v>15</v>
      </c>
      <c r="K57" s="1044" t="s">
        <v>562</v>
      </c>
      <c r="L57" s="1044" t="s">
        <v>15</v>
      </c>
      <c r="M57" s="2495"/>
      <c r="N57" s="2495"/>
    </row>
    <row r="58" spans="1:14">
      <c r="A58" s="1045">
        <v>1</v>
      </c>
      <c r="B58" s="1046">
        <v>2</v>
      </c>
      <c r="C58" s="1045">
        <v>3</v>
      </c>
      <c r="D58" s="1045">
        <v>4</v>
      </c>
      <c r="E58" s="1045">
        <v>5</v>
      </c>
      <c r="F58" s="1045">
        <v>6</v>
      </c>
      <c r="G58" s="1045">
        <v>7</v>
      </c>
      <c r="H58" s="1045">
        <v>8</v>
      </c>
      <c r="I58" s="1045">
        <v>9</v>
      </c>
      <c r="J58" s="1045">
        <v>10</v>
      </c>
      <c r="K58" s="1045">
        <v>11</v>
      </c>
      <c r="L58" s="1045">
        <v>12</v>
      </c>
      <c r="M58" s="1045">
        <v>13</v>
      </c>
      <c r="N58" s="1045">
        <v>14</v>
      </c>
    </row>
    <row r="59" spans="1:14">
      <c r="A59" s="1047">
        <v>1</v>
      </c>
      <c r="B59" s="1048" t="s">
        <v>1498</v>
      </c>
      <c r="C59" s="1049" t="s">
        <v>167</v>
      </c>
      <c r="D59" s="1049">
        <v>7.76</v>
      </c>
      <c r="E59" s="2464" t="s">
        <v>1500</v>
      </c>
      <c r="F59" s="2464" t="s">
        <v>1501</v>
      </c>
      <c r="G59" s="1056">
        <v>1</v>
      </c>
      <c r="H59" s="2464">
        <v>2572.88</v>
      </c>
      <c r="I59" s="1056">
        <v>0</v>
      </c>
      <c r="J59" s="2472" t="s">
        <v>377</v>
      </c>
      <c r="K59" s="957">
        <v>1</v>
      </c>
      <c r="L59" s="2475">
        <v>2572.88</v>
      </c>
      <c r="M59" s="2466" t="s">
        <v>2052</v>
      </c>
      <c r="N59" s="2469" t="s">
        <v>22</v>
      </c>
    </row>
    <row r="60" spans="1:14">
      <c r="A60" s="1047">
        <v>2</v>
      </c>
      <c r="B60" s="1048" t="s">
        <v>563</v>
      </c>
      <c r="C60" s="1051" t="s">
        <v>173</v>
      </c>
      <c r="D60" s="1051">
        <v>102.89</v>
      </c>
      <c r="E60" s="2465"/>
      <c r="F60" s="2465"/>
      <c r="G60" s="1056">
        <v>1</v>
      </c>
      <c r="H60" s="2465"/>
      <c r="I60" s="1056">
        <v>0</v>
      </c>
      <c r="J60" s="2473"/>
      <c r="K60" s="1056">
        <v>1</v>
      </c>
      <c r="L60" s="2476"/>
      <c r="M60" s="2467"/>
      <c r="N60" s="2470"/>
    </row>
    <row r="61" spans="1:14">
      <c r="A61" s="1047">
        <v>3</v>
      </c>
      <c r="B61" s="1048" t="s">
        <v>1502</v>
      </c>
      <c r="C61" s="1051" t="s">
        <v>1499</v>
      </c>
      <c r="D61" s="1051">
        <v>166.68</v>
      </c>
      <c r="E61" s="2465"/>
      <c r="F61" s="2465"/>
      <c r="G61" s="1056">
        <v>1</v>
      </c>
      <c r="H61" s="2465"/>
      <c r="I61" s="1056">
        <v>0</v>
      </c>
      <c r="J61" s="2473"/>
      <c r="K61" s="1056">
        <v>1</v>
      </c>
      <c r="L61" s="2476"/>
      <c r="M61" s="2467"/>
      <c r="N61" s="2470"/>
    </row>
    <row r="62" spans="1:14">
      <c r="A62" s="1047">
        <v>4</v>
      </c>
      <c r="B62" s="1048" t="s">
        <v>1503</v>
      </c>
      <c r="C62" s="1051" t="s">
        <v>167</v>
      </c>
      <c r="D62" s="1051">
        <v>299.22000000000003</v>
      </c>
      <c r="E62" s="2465"/>
      <c r="F62" s="2465"/>
      <c r="G62" s="1050">
        <v>1</v>
      </c>
      <c r="H62" s="2465"/>
      <c r="I62" s="1056">
        <v>0</v>
      </c>
      <c r="J62" s="2473"/>
      <c r="K62" s="1056">
        <v>1</v>
      </c>
      <c r="L62" s="2476"/>
      <c r="M62" s="2467"/>
      <c r="N62" s="2470"/>
    </row>
    <row r="63" spans="1:14" ht="28.5">
      <c r="A63" s="1047">
        <v>5</v>
      </c>
      <c r="B63" s="1048" t="s">
        <v>1504</v>
      </c>
      <c r="C63" s="1051" t="s">
        <v>167</v>
      </c>
      <c r="D63" s="1051">
        <v>1638.24</v>
      </c>
      <c r="E63" s="2465"/>
      <c r="F63" s="2465"/>
      <c r="G63" s="1050">
        <v>1</v>
      </c>
      <c r="H63" s="2465"/>
      <c r="I63" s="1056">
        <v>0</v>
      </c>
      <c r="J63" s="2473"/>
      <c r="K63" s="1056">
        <v>1</v>
      </c>
      <c r="L63" s="2476"/>
      <c r="M63" s="2467"/>
      <c r="N63" s="2470"/>
    </row>
    <row r="64" spans="1:14">
      <c r="A64" s="1047">
        <v>6</v>
      </c>
      <c r="B64" s="1048" t="s">
        <v>1553</v>
      </c>
      <c r="C64" s="1051" t="s">
        <v>167</v>
      </c>
      <c r="D64" s="1052">
        <v>715.77</v>
      </c>
      <c r="E64" s="2465"/>
      <c r="F64" s="2465"/>
      <c r="G64" s="1056">
        <v>0.85</v>
      </c>
      <c r="H64" s="2465"/>
      <c r="I64" s="1056">
        <v>0.05</v>
      </c>
      <c r="J64" s="2473"/>
      <c r="K64" s="1056">
        <v>0.9</v>
      </c>
      <c r="L64" s="2476"/>
      <c r="M64" s="2467"/>
      <c r="N64" s="2470"/>
    </row>
    <row r="65" spans="1:14">
      <c r="A65" s="1047">
        <v>7</v>
      </c>
      <c r="B65" s="1048" t="s">
        <v>177</v>
      </c>
      <c r="C65" s="1051" t="s">
        <v>167</v>
      </c>
      <c r="D65" s="1049">
        <v>148.94</v>
      </c>
      <c r="E65" s="2465"/>
      <c r="F65" s="2465"/>
      <c r="G65" s="1056">
        <v>0.65</v>
      </c>
      <c r="H65" s="2465"/>
      <c r="I65" s="1056">
        <v>0.05</v>
      </c>
      <c r="J65" s="2473"/>
      <c r="K65" s="1056">
        <v>0.7</v>
      </c>
      <c r="L65" s="2476"/>
      <c r="M65" s="2467"/>
      <c r="N65" s="2470"/>
    </row>
    <row r="66" spans="1:14">
      <c r="A66" s="1047">
        <v>8</v>
      </c>
      <c r="B66" s="1048" t="s">
        <v>1554</v>
      </c>
      <c r="C66" s="1049" t="s">
        <v>567</v>
      </c>
      <c r="D66" s="1053">
        <v>484.5</v>
      </c>
      <c r="E66" s="2465"/>
      <c r="F66" s="2465"/>
      <c r="G66" s="1056">
        <v>1</v>
      </c>
      <c r="H66" s="2465"/>
      <c r="I66" s="1056">
        <v>0</v>
      </c>
      <c r="J66" s="2473"/>
      <c r="K66" s="1056">
        <v>1</v>
      </c>
      <c r="L66" s="2476"/>
      <c r="M66" s="2467"/>
      <c r="N66" s="2470"/>
    </row>
    <row r="67" spans="1:14">
      <c r="A67" s="1047">
        <v>9</v>
      </c>
      <c r="B67" s="1048" t="s">
        <v>565</v>
      </c>
      <c r="C67" s="1049" t="s">
        <v>567</v>
      </c>
      <c r="D67" s="1053">
        <v>57.66</v>
      </c>
      <c r="E67" s="2465"/>
      <c r="F67" s="2465"/>
      <c r="G67" s="1056">
        <v>1</v>
      </c>
      <c r="H67" s="2465"/>
      <c r="I67" s="1056">
        <v>0</v>
      </c>
      <c r="J67" s="2473"/>
      <c r="K67" s="1056">
        <v>1</v>
      </c>
      <c r="L67" s="2476"/>
      <c r="M67" s="2467"/>
      <c r="N67" s="2470"/>
    </row>
    <row r="68" spans="1:14">
      <c r="A68" s="1047">
        <v>10</v>
      </c>
      <c r="B68" s="1048" t="s">
        <v>1507</v>
      </c>
      <c r="C68" s="1049" t="s">
        <v>167</v>
      </c>
      <c r="D68" s="1053">
        <v>34.56</v>
      </c>
      <c r="E68" s="2465"/>
      <c r="F68" s="2465"/>
      <c r="G68" s="1056">
        <v>0</v>
      </c>
      <c r="H68" s="2465"/>
      <c r="I68" s="1056">
        <v>0</v>
      </c>
      <c r="J68" s="2473"/>
      <c r="K68" s="1056">
        <v>0</v>
      </c>
      <c r="L68" s="2476"/>
      <c r="M68" s="2467"/>
      <c r="N68" s="2470"/>
    </row>
    <row r="69" spans="1:14">
      <c r="A69" s="1047">
        <v>11</v>
      </c>
      <c r="B69" s="1048" t="s">
        <v>1288</v>
      </c>
      <c r="C69" s="1049" t="s">
        <v>567</v>
      </c>
      <c r="D69" s="1053">
        <v>3.91</v>
      </c>
      <c r="E69" s="2465"/>
      <c r="F69" s="2465"/>
      <c r="G69" s="1056">
        <v>0</v>
      </c>
      <c r="H69" s="2465"/>
      <c r="I69" s="1056">
        <v>0</v>
      </c>
      <c r="J69" s="2473"/>
      <c r="K69" s="1056">
        <v>0</v>
      </c>
      <c r="L69" s="2476"/>
      <c r="M69" s="2467"/>
      <c r="N69" s="2470"/>
    </row>
    <row r="70" spans="1:14">
      <c r="A70" s="1047">
        <v>12</v>
      </c>
      <c r="B70" s="1048" t="s">
        <v>1505</v>
      </c>
      <c r="C70" s="1049" t="s">
        <v>167</v>
      </c>
      <c r="D70" s="1053">
        <v>7.91</v>
      </c>
      <c r="E70" s="2465"/>
      <c r="F70" s="2465"/>
      <c r="G70" s="1056">
        <v>0</v>
      </c>
      <c r="H70" s="2465"/>
      <c r="I70" s="1056">
        <v>0</v>
      </c>
      <c r="J70" s="2473"/>
      <c r="K70" s="1056">
        <v>0</v>
      </c>
      <c r="L70" s="2476"/>
      <c r="M70" s="2467"/>
      <c r="N70" s="2470"/>
    </row>
    <row r="71" spans="1:14">
      <c r="A71" s="1047">
        <v>13</v>
      </c>
      <c r="B71" s="1048" t="s">
        <v>1506</v>
      </c>
      <c r="C71" s="1049" t="s">
        <v>567</v>
      </c>
      <c r="D71" s="1053">
        <v>0.38</v>
      </c>
      <c r="E71" s="2465"/>
      <c r="F71" s="2465"/>
      <c r="G71" s="1056">
        <v>0</v>
      </c>
      <c r="H71" s="2465"/>
      <c r="I71" s="1056">
        <v>0</v>
      </c>
      <c r="J71" s="2473"/>
      <c r="K71" s="1056">
        <v>0</v>
      </c>
      <c r="L71" s="2476"/>
      <c r="M71" s="2467"/>
      <c r="N71" s="2470"/>
    </row>
    <row r="72" spans="1:14">
      <c r="A72" s="1047">
        <v>14</v>
      </c>
      <c r="B72" s="1048" t="s">
        <v>992</v>
      </c>
      <c r="C72" s="1049" t="s">
        <v>167</v>
      </c>
      <c r="D72" s="1053">
        <v>320.52</v>
      </c>
      <c r="E72" s="2465"/>
      <c r="F72" s="2465"/>
      <c r="G72" s="1056">
        <v>0</v>
      </c>
      <c r="H72" s="2465"/>
      <c r="I72" s="1056">
        <v>1</v>
      </c>
      <c r="J72" s="2473"/>
      <c r="K72" s="1056">
        <v>1</v>
      </c>
      <c r="L72" s="2476"/>
      <c r="M72" s="2467"/>
      <c r="N72" s="2470"/>
    </row>
    <row r="73" spans="1:14" ht="28.5">
      <c r="A73" s="1047">
        <v>15</v>
      </c>
      <c r="B73" s="1048" t="s">
        <v>1555</v>
      </c>
      <c r="C73" s="1049" t="s">
        <v>167</v>
      </c>
      <c r="D73" s="1053">
        <v>12.54</v>
      </c>
      <c r="E73" s="2465"/>
      <c r="F73" s="2465"/>
      <c r="G73" s="1056">
        <v>0.4</v>
      </c>
      <c r="H73" s="2465"/>
      <c r="I73" s="1056">
        <v>0.2</v>
      </c>
      <c r="J73" s="2473"/>
      <c r="K73" s="1056">
        <v>0.6</v>
      </c>
      <c r="L73" s="2476"/>
      <c r="M73" s="2467"/>
      <c r="N73" s="2470"/>
    </row>
    <row r="74" spans="1:14">
      <c r="A74" s="1047">
        <v>16</v>
      </c>
      <c r="B74" s="1048" t="s">
        <v>1556</v>
      </c>
      <c r="C74" s="1049" t="s">
        <v>567</v>
      </c>
      <c r="D74" s="1053">
        <v>15.91</v>
      </c>
      <c r="E74" s="2465"/>
      <c r="F74" s="2465"/>
      <c r="G74" s="1056">
        <v>1</v>
      </c>
      <c r="H74" s="2465"/>
      <c r="I74" s="1056">
        <v>0</v>
      </c>
      <c r="J74" s="2473"/>
      <c r="K74" s="1056">
        <v>1</v>
      </c>
      <c r="L74" s="2476"/>
      <c r="M74" s="2467"/>
      <c r="N74" s="2470"/>
    </row>
    <row r="75" spans="1:14">
      <c r="A75" s="1047">
        <v>17</v>
      </c>
      <c r="B75" s="1048" t="s">
        <v>1557</v>
      </c>
      <c r="C75" s="1049" t="s">
        <v>174</v>
      </c>
      <c r="D75" s="1053">
        <v>2.06</v>
      </c>
      <c r="E75" s="2465"/>
      <c r="F75" s="2465"/>
      <c r="G75" s="1056">
        <v>0</v>
      </c>
      <c r="H75" s="2465"/>
      <c r="I75" s="1056">
        <v>0</v>
      </c>
      <c r="J75" s="2473"/>
      <c r="K75" s="1056">
        <v>0</v>
      </c>
      <c r="L75" s="2476"/>
      <c r="M75" s="2467"/>
      <c r="N75" s="2470"/>
    </row>
    <row r="76" spans="1:14">
      <c r="A76" s="1047">
        <v>18</v>
      </c>
      <c r="B76" s="1048" t="s">
        <v>1558</v>
      </c>
      <c r="C76" s="1049" t="s">
        <v>567</v>
      </c>
      <c r="D76" s="1053">
        <v>11.35</v>
      </c>
      <c r="E76" s="2465"/>
      <c r="F76" s="2465"/>
      <c r="G76" s="1056">
        <v>0</v>
      </c>
      <c r="H76" s="2465"/>
      <c r="I76" s="1056">
        <v>0</v>
      </c>
      <c r="J76" s="2473"/>
      <c r="K76" s="1056">
        <v>0</v>
      </c>
      <c r="L76" s="2476"/>
      <c r="M76" s="2467"/>
      <c r="N76" s="2470"/>
    </row>
    <row r="77" spans="1:14">
      <c r="A77" s="1047">
        <v>19</v>
      </c>
      <c r="B77" s="1048" t="s">
        <v>1559</v>
      </c>
      <c r="C77" s="1049" t="s">
        <v>167</v>
      </c>
      <c r="D77" s="1053">
        <v>362.84</v>
      </c>
      <c r="E77" s="2465"/>
      <c r="F77" s="2465"/>
      <c r="G77" s="1056">
        <v>0.15</v>
      </c>
      <c r="H77" s="2465"/>
      <c r="I77" s="1056">
        <v>0.15</v>
      </c>
      <c r="J77" s="2473"/>
      <c r="K77" s="1056">
        <v>0.15</v>
      </c>
      <c r="L77" s="2476"/>
      <c r="M77" s="2467"/>
      <c r="N77" s="2470"/>
    </row>
    <row r="78" spans="1:14">
      <c r="A78" s="1047">
        <v>20</v>
      </c>
      <c r="B78" s="1048" t="s">
        <v>1560</v>
      </c>
      <c r="C78" s="1049" t="s">
        <v>567</v>
      </c>
      <c r="D78" s="1053">
        <v>9.0399999999999991</v>
      </c>
      <c r="E78" s="2465"/>
      <c r="F78" s="2465"/>
      <c r="G78" s="1056">
        <v>0</v>
      </c>
      <c r="H78" s="2471"/>
      <c r="I78" s="1056">
        <v>0</v>
      </c>
      <c r="J78" s="2474"/>
      <c r="K78" s="1056">
        <v>0</v>
      </c>
      <c r="L78" s="2477"/>
      <c r="M78" s="2468"/>
      <c r="N78" s="2470"/>
    </row>
    <row r="79" spans="1:14">
      <c r="A79" s="1054"/>
      <c r="B79" s="1055"/>
      <c r="C79" s="1049"/>
      <c r="D79" s="1059">
        <v>4402.6799999999994</v>
      </c>
      <c r="E79" s="1056"/>
      <c r="F79" s="1056"/>
      <c r="G79" s="1056"/>
      <c r="H79" s="1057"/>
      <c r="I79" s="1056"/>
      <c r="J79" s="1056"/>
      <c r="K79" s="1056"/>
      <c r="L79" s="1060"/>
      <c r="M79" s="1058"/>
      <c r="N79" s="1058"/>
    </row>
    <row r="81" spans="1:15" ht="19.5">
      <c r="A81" s="2528" t="s">
        <v>1972</v>
      </c>
      <c r="B81" s="2528"/>
      <c r="C81" s="2528"/>
      <c r="D81" s="2528"/>
      <c r="E81" s="2528"/>
      <c r="F81" s="2528"/>
      <c r="G81" s="2528"/>
      <c r="H81" s="2528"/>
      <c r="I81" s="2528"/>
      <c r="J81" s="2528"/>
      <c r="K81" s="2528"/>
      <c r="L81" s="2528"/>
      <c r="M81" s="2528"/>
      <c r="N81" s="2528"/>
      <c r="O81" s="2528"/>
    </row>
    <row r="82" spans="1:15" ht="15.75">
      <c r="A82" s="1101" t="s">
        <v>2053</v>
      </c>
      <c r="B82" s="1066"/>
      <c r="C82" s="1066"/>
      <c r="D82" s="1066"/>
      <c r="E82" s="1066"/>
      <c r="F82" s="1066"/>
      <c r="G82" s="1066"/>
      <c r="H82" s="1066"/>
      <c r="I82" s="1066"/>
      <c r="J82" s="1066"/>
      <c r="K82" s="1102" t="s">
        <v>2054</v>
      </c>
      <c r="L82" s="1062"/>
      <c r="M82" s="1062"/>
      <c r="N82" s="1067"/>
      <c r="O82" s="1063"/>
    </row>
    <row r="83" spans="1:15" ht="15.75">
      <c r="A83" s="1100" t="s">
        <v>2055</v>
      </c>
      <c r="B83" s="1070"/>
      <c r="C83" s="1070"/>
      <c r="D83" s="1070"/>
      <c r="E83" s="1070"/>
      <c r="F83" s="1070"/>
      <c r="G83" s="1070"/>
      <c r="H83" s="1070"/>
      <c r="I83" s="1069"/>
      <c r="J83" s="1069"/>
      <c r="K83" s="1102" t="s">
        <v>2056</v>
      </c>
      <c r="L83" s="1062"/>
      <c r="M83" s="1062"/>
      <c r="N83" s="1067"/>
      <c r="O83" s="1063"/>
    </row>
    <row r="84" spans="1:15" ht="15.75">
      <c r="A84" s="1100" t="s">
        <v>2057</v>
      </c>
      <c r="B84" s="1070"/>
      <c r="C84" s="1070"/>
      <c r="D84" s="1070"/>
      <c r="E84" s="1070"/>
      <c r="F84" s="1070"/>
      <c r="G84" s="1070"/>
      <c r="H84" s="1070"/>
      <c r="I84" s="1069"/>
      <c r="J84" s="1069"/>
      <c r="K84" s="1102" t="s">
        <v>2058</v>
      </c>
      <c r="L84" s="1062"/>
      <c r="M84" s="1062"/>
      <c r="N84" s="1067"/>
      <c r="O84" s="1062"/>
    </row>
    <row r="85" spans="1:15" ht="15.75">
      <c r="A85" s="1100" t="s">
        <v>2059</v>
      </c>
      <c r="B85" s="1063"/>
      <c r="C85" s="1063"/>
      <c r="D85" s="1072"/>
      <c r="E85" s="1063"/>
      <c r="F85" s="1063"/>
      <c r="G85" s="1063"/>
      <c r="H85" s="1063"/>
      <c r="I85" s="1063"/>
      <c r="J85" s="1063"/>
      <c r="K85" s="1064"/>
      <c r="L85" s="1064"/>
      <c r="M85" s="1064"/>
      <c r="N85" s="1065"/>
      <c r="O85" s="1064"/>
    </row>
    <row r="86" spans="1:15" ht="15.75">
      <c r="A86" s="1100" t="s">
        <v>2060</v>
      </c>
      <c r="B86" s="1063"/>
      <c r="C86" s="1063"/>
      <c r="D86" s="1072"/>
      <c r="E86" s="1063"/>
      <c r="F86" s="1063"/>
      <c r="G86" s="1063"/>
      <c r="H86" s="1063"/>
      <c r="I86" s="1063"/>
      <c r="J86" s="1063"/>
      <c r="K86" s="1064"/>
      <c r="L86" s="1064"/>
      <c r="M86" s="1064"/>
      <c r="N86" s="1065"/>
      <c r="O86" s="1064"/>
    </row>
    <row r="87" spans="1:15" ht="37.5" customHeight="1">
      <c r="A87" s="2448" t="s">
        <v>261</v>
      </c>
      <c r="B87" s="2448" t="s">
        <v>204</v>
      </c>
      <c r="C87" s="2455" t="s">
        <v>5</v>
      </c>
      <c r="D87" s="2456"/>
      <c r="E87" s="2448" t="s">
        <v>2061</v>
      </c>
      <c r="F87" s="2448" t="s">
        <v>7</v>
      </c>
      <c r="G87" s="2448" t="s">
        <v>268</v>
      </c>
      <c r="H87" s="2453" t="s">
        <v>9</v>
      </c>
      <c r="I87" s="2454"/>
      <c r="J87" s="2453" t="s">
        <v>560</v>
      </c>
      <c r="K87" s="2454"/>
      <c r="L87" s="2453" t="s">
        <v>121</v>
      </c>
      <c r="M87" s="2454"/>
      <c r="N87" s="2442" t="s">
        <v>12</v>
      </c>
      <c r="O87" s="2444" t="s">
        <v>303</v>
      </c>
    </row>
    <row r="88" spans="1:15">
      <c r="A88" s="2449"/>
      <c r="B88" s="2449"/>
      <c r="C88" s="2457"/>
      <c r="D88" s="2458"/>
      <c r="E88" s="2449"/>
      <c r="F88" s="2449"/>
      <c r="G88" s="2449"/>
      <c r="H88" s="1068" t="s">
        <v>211</v>
      </c>
      <c r="I88" s="1068" t="s">
        <v>57</v>
      </c>
      <c r="J88" s="1068" t="s">
        <v>211</v>
      </c>
      <c r="K88" s="1068" t="s">
        <v>57</v>
      </c>
      <c r="L88" s="1068" t="s">
        <v>211</v>
      </c>
      <c r="M88" s="1068" t="s">
        <v>57</v>
      </c>
      <c r="N88" s="2443"/>
      <c r="O88" s="2445"/>
    </row>
    <row r="89" spans="1:15">
      <c r="A89" s="1099">
        <v>1</v>
      </c>
      <c r="B89" s="985">
        <v>2</v>
      </c>
      <c r="C89" s="2446">
        <v>3</v>
      </c>
      <c r="D89" s="2447"/>
      <c r="E89" s="1099">
        <v>4</v>
      </c>
      <c r="F89" s="1099">
        <v>5</v>
      </c>
      <c r="G89" s="1099">
        <v>6</v>
      </c>
      <c r="H89" s="1099">
        <v>7</v>
      </c>
      <c r="I89" s="1099">
        <v>8</v>
      </c>
      <c r="J89" s="1099">
        <v>9</v>
      </c>
      <c r="K89" s="1099">
        <v>10</v>
      </c>
      <c r="L89" s="1099">
        <v>11</v>
      </c>
      <c r="M89" s="1099">
        <v>12</v>
      </c>
      <c r="N89" s="1099">
        <v>13</v>
      </c>
      <c r="O89" s="1099">
        <v>14</v>
      </c>
    </row>
    <row r="90" spans="1:15">
      <c r="A90" s="1090" t="s">
        <v>2062</v>
      </c>
      <c r="B90" s="1103" t="s">
        <v>2063</v>
      </c>
      <c r="C90" s="1098"/>
      <c r="D90" s="1097"/>
      <c r="E90" s="1096"/>
      <c r="F90" s="2450" t="s">
        <v>2064</v>
      </c>
      <c r="G90" s="2450" t="s">
        <v>2065</v>
      </c>
      <c r="H90" s="1071"/>
      <c r="I90" s="1071"/>
      <c r="J90" s="1071"/>
      <c r="K90" s="1071"/>
      <c r="L90" s="1071"/>
      <c r="M90" s="1071"/>
      <c r="N90" s="2439" t="s">
        <v>21</v>
      </c>
      <c r="O90" s="2439" t="s">
        <v>260</v>
      </c>
    </row>
    <row r="91" spans="1:15">
      <c r="A91" s="1091" t="s">
        <v>990</v>
      </c>
      <c r="B91" s="1104" t="s">
        <v>2066</v>
      </c>
      <c r="C91" s="1095">
        <v>1</v>
      </c>
      <c r="D91" s="1086" t="s">
        <v>17</v>
      </c>
      <c r="E91" s="1110">
        <v>0.22500000000000001</v>
      </c>
      <c r="F91" s="2451"/>
      <c r="G91" s="2451"/>
      <c r="H91" s="1094">
        <v>0</v>
      </c>
      <c r="I91" s="1094" t="s">
        <v>377</v>
      </c>
      <c r="J91" s="1094">
        <v>1</v>
      </c>
      <c r="K91" s="1094" t="s">
        <v>377</v>
      </c>
      <c r="L91" s="1094">
        <v>1</v>
      </c>
      <c r="M91" s="1094"/>
      <c r="N91" s="2440"/>
      <c r="O91" s="2440"/>
    </row>
    <row r="92" spans="1:15">
      <c r="A92" s="1109" t="s">
        <v>991</v>
      </c>
      <c r="B92" s="1105" t="s">
        <v>2067</v>
      </c>
      <c r="C92" s="1093">
        <v>24011.667900000004</v>
      </c>
      <c r="D92" s="1083" t="s">
        <v>173</v>
      </c>
      <c r="E92" s="1074">
        <v>79.06</v>
      </c>
      <c r="F92" s="2451"/>
      <c r="G92" s="2451"/>
      <c r="H92" s="1078">
        <v>0</v>
      </c>
      <c r="I92" s="1078" t="s">
        <v>377</v>
      </c>
      <c r="J92" s="1078">
        <v>0.7</v>
      </c>
      <c r="K92" s="1078" t="s">
        <v>377</v>
      </c>
      <c r="L92" s="1078">
        <v>0.7</v>
      </c>
      <c r="M92" s="1078"/>
      <c r="N92" s="2440"/>
      <c r="O92" s="2440"/>
    </row>
    <row r="93" spans="1:15">
      <c r="A93" s="1090" t="s">
        <v>2068</v>
      </c>
      <c r="B93" s="1103" t="s">
        <v>2069</v>
      </c>
      <c r="C93" s="1092"/>
      <c r="D93" s="1088"/>
      <c r="E93" s="1111"/>
      <c r="F93" s="2451"/>
      <c r="G93" s="2451"/>
      <c r="H93" s="1078"/>
      <c r="I93" s="1078"/>
      <c r="J93" s="1078"/>
      <c r="K93" s="1078"/>
      <c r="L93" s="1078"/>
      <c r="M93" s="1078"/>
      <c r="N93" s="2440"/>
      <c r="O93" s="2440"/>
    </row>
    <row r="94" spans="1:15">
      <c r="A94" s="1091"/>
      <c r="B94" s="1104" t="s">
        <v>2070</v>
      </c>
      <c r="C94" s="1087">
        <v>13260</v>
      </c>
      <c r="D94" s="1086" t="s">
        <v>167</v>
      </c>
      <c r="E94" s="1085">
        <v>38.1</v>
      </c>
      <c r="F94" s="2451"/>
      <c r="G94" s="2451"/>
      <c r="H94" s="1078"/>
      <c r="I94" s="1078"/>
      <c r="J94" s="1078"/>
      <c r="K94" s="1078"/>
      <c r="L94" s="1078"/>
      <c r="M94" s="1078"/>
      <c r="N94" s="2440"/>
      <c r="O94" s="2440"/>
    </row>
    <row r="95" spans="1:15">
      <c r="A95" s="1081"/>
      <c r="B95" s="1106" t="s">
        <v>2071</v>
      </c>
      <c r="C95" s="1080">
        <v>944</v>
      </c>
      <c r="D95" s="1079" t="s">
        <v>167</v>
      </c>
      <c r="E95" s="1074">
        <v>22.36</v>
      </c>
      <c r="F95" s="2451"/>
      <c r="G95" s="2451"/>
      <c r="H95" s="1078"/>
      <c r="I95" s="1078"/>
      <c r="J95" s="1078"/>
      <c r="K95" s="1078"/>
      <c r="L95" s="1078"/>
      <c r="M95" s="1078"/>
      <c r="N95" s="2440"/>
      <c r="O95" s="2440"/>
    </row>
    <row r="96" spans="1:15">
      <c r="A96" s="1090" t="s">
        <v>2072</v>
      </c>
      <c r="B96" s="1103" t="s">
        <v>2073</v>
      </c>
      <c r="C96" s="1089"/>
      <c r="D96" s="1088"/>
      <c r="E96" s="1111"/>
      <c r="F96" s="2451"/>
      <c r="G96" s="2451"/>
      <c r="H96" s="1078"/>
      <c r="I96" s="1078"/>
      <c r="J96" s="1078"/>
      <c r="K96" s="1078"/>
      <c r="L96" s="1078"/>
      <c r="M96" s="1078"/>
      <c r="N96" s="2440"/>
      <c r="O96" s="2440"/>
    </row>
    <row r="97" spans="1:15">
      <c r="A97" s="1091" t="s">
        <v>990</v>
      </c>
      <c r="B97" s="1104" t="s">
        <v>2074</v>
      </c>
      <c r="C97" s="1087">
        <v>251</v>
      </c>
      <c r="D97" s="1086" t="s">
        <v>167</v>
      </c>
      <c r="E97" s="1112">
        <v>217.07</v>
      </c>
      <c r="F97" s="2451"/>
      <c r="G97" s="2451"/>
      <c r="H97" s="1078">
        <v>0</v>
      </c>
      <c r="I97" s="1078" t="s">
        <v>377</v>
      </c>
      <c r="J97" s="1078">
        <v>0.3</v>
      </c>
      <c r="K97" s="1078" t="s">
        <v>377</v>
      </c>
      <c r="L97" s="1078">
        <v>0.3</v>
      </c>
      <c r="M97" s="1078"/>
      <c r="N97" s="2440"/>
      <c r="O97" s="2440"/>
    </row>
    <row r="98" spans="1:15">
      <c r="A98" s="1090" t="s">
        <v>2075</v>
      </c>
      <c r="B98" s="1103" t="s">
        <v>2076</v>
      </c>
      <c r="C98" s="1089"/>
      <c r="D98" s="1088"/>
      <c r="E98" s="1111"/>
      <c r="F98" s="2451"/>
      <c r="G98" s="2451"/>
      <c r="H98" s="1078"/>
      <c r="I98" s="1078"/>
      <c r="J98" s="1078"/>
      <c r="K98" s="1078"/>
      <c r="L98" s="1078"/>
      <c r="M98" s="1078"/>
      <c r="N98" s="2440"/>
      <c r="O98" s="2440"/>
    </row>
    <row r="99" spans="1:15">
      <c r="A99" s="1091" t="s">
        <v>990</v>
      </c>
      <c r="B99" s="1104" t="s">
        <v>2077</v>
      </c>
      <c r="C99" s="1087">
        <v>6</v>
      </c>
      <c r="D99" s="1086" t="s">
        <v>176</v>
      </c>
      <c r="E99" s="1110">
        <v>36.484999999999999</v>
      </c>
      <c r="F99" s="2451"/>
      <c r="G99" s="2451"/>
      <c r="H99" s="1078">
        <v>0</v>
      </c>
      <c r="I99" s="1078" t="s">
        <v>377</v>
      </c>
      <c r="J99" s="1078">
        <v>0.1</v>
      </c>
      <c r="K99" s="1078" t="s">
        <v>377</v>
      </c>
      <c r="L99" s="1078">
        <v>0.1</v>
      </c>
      <c r="M99" s="1078"/>
      <c r="N99" s="2440"/>
      <c r="O99" s="2440"/>
    </row>
    <row r="100" spans="1:15">
      <c r="A100" s="1109" t="s">
        <v>991</v>
      </c>
      <c r="B100" s="1105" t="s">
        <v>2078</v>
      </c>
      <c r="C100" s="1084"/>
      <c r="D100" s="1083"/>
      <c r="E100" s="1113"/>
      <c r="F100" s="2451"/>
      <c r="G100" s="2451"/>
      <c r="H100" s="1078"/>
      <c r="I100" s="1078"/>
      <c r="J100" s="1078"/>
      <c r="K100" s="1078"/>
      <c r="L100" s="1078"/>
      <c r="M100" s="1078"/>
      <c r="N100" s="2440"/>
      <c r="O100" s="2440"/>
    </row>
    <row r="101" spans="1:15">
      <c r="A101" s="1081"/>
      <c r="B101" s="1107" t="s">
        <v>2079</v>
      </c>
      <c r="C101" s="1080">
        <v>2</v>
      </c>
      <c r="D101" s="1079" t="s">
        <v>176</v>
      </c>
      <c r="E101" s="1082">
        <v>324.67</v>
      </c>
      <c r="F101" s="2451"/>
      <c r="G101" s="2451"/>
      <c r="H101" s="1078"/>
      <c r="I101" s="1078"/>
      <c r="J101" s="1078"/>
      <c r="K101" s="1078"/>
      <c r="L101" s="1078"/>
      <c r="M101" s="1078"/>
      <c r="N101" s="2440"/>
      <c r="O101" s="2440"/>
    </row>
    <row r="102" spans="1:15" ht="15.75">
      <c r="A102" s="1077" t="s">
        <v>2080</v>
      </c>
      <c r="B102" s="1108" t="s">
        <v>2081</v>
      </c>
      <c r="C102" s="1076">
        <v>42</v>
      </c>
      <c r="D102" s="1075" t="s">
        <v>167</v>
      </c>
      <c r="E102" s="1074">
        <v>156.03</v>
      </c>
      <c r="F102" s="2452"/>
      <c r="G102" s="2452"/>
      <c r="H102" s="1073"/>
      <c r="I102" s="1073"/>
      <c r="J102" s="1073"/>
      <c r="K102" s="1073"/>
      <c r="L102" s="1073"/>
      <c r="M102" s="1073"/>
      <c r="N102" s="2441"/>
      <c r="O102" s="2441"/>
    </row>
    <row r="105" spans="1:15" ht="19.5">
      <c r="A105" s="2411" t="s">
        <v>2082</v>
      </c>
      <c r="B105" s="2411"/>
      <c r="C105" s="2411"/>
      <c r="D105" s="2411"/>
      <c r="E105" s="2411"/>
      <c r="F105" s="2411"/>
      <c r="G105" s="2411"/>
      <c r="H105" s="2411"/>
      <c r="I105" s="2411"/>
      <c r="J105" s="2411"/>
      <c r="K105" s="2411"/>
      <c r="L105" s="2411"/>
      <c r="M105" s="2411"/>
      <c r="N105" s="2411"/>
    </row>
    <row r="106" spans="1:15" ht="15.75">
      <c r="A106" s="1115"/>
      <c r="B106" s="1121"/>
      <c r="C106" s="1122"/>
      <c r="D106" s="1121"/>
      <c r="E106" s="1121"/>
      <c r="F106" s="1121"/>
      <c r="G106" s="1121"/>
      <c r="H106" s="1121"/>
      <c r="I106" s="1121"/>
      <c r="J106" s="1121"/>
      <c r="K106" s="1121"/>
      <c r="L106" s="1121"/>
      <c r="M106" s="1122"/>
      <c r="N106" s="1121"/>
    </row>
    <row r="107" spans="1:15" ht="15.75">
      <c r="A107" s="1123" t="s">
        <v>1860</v>
      </c>
      <c r="B107" s="1124"/>
      <c r="C107" s="1125"/>
      <c r="D107" s="1121"/>
      <c r="E107" s="1121"/>
      <c r="F107" s="1121"/>
      <c r="G107" s="1121"/>
      <c r="H107" s="1121"/>
      <c r="I107" s="1121"/>
      <c r="J107" s="1121"/>
      <c r="K107" s="1121"/>
      <c r="L107" s="1121"/>
      <c r="M107" s="1122"/>
      <c r="N107" s="1121"/>
    </row>
    <row r="108" spans="1:15" ht="31.5" customHeight="1">
      <c r="A108" s="2412" t="s">
        <v>261</v>
      </c>
      <c r="B108" s="2412" t="s">
        <v>204</v>
      </c>
      <c r="C108" s="2412" t="s">
        <v>5</v>
      </c>
      <c r="D108" s="2412" t="s">
        <v>569</v>
      </c>
      <c r="E108" s="2412" t="s">
        <v>7</v>
      </c>
      <c r="F108" s="2412" t="s">
        <v>268</v>
      </c>
      <c r="G108" s="2414" t="s">
        <v>9</v>
      </c>
      <c r="H108" s="2415"/>
      <c r="I108" s="2414" t="s">
        <v>560</v>
      </c>
      <c r="J108" s="2415"/>
      <c r="K108" s="2414" t="s">
        <v>121</v>
      </c>
      <c r="L108" s="2415"/>
      <c r="M108" s="2407" t="s">
        <v>12</v>
      </c>
      <c r="N108" s="2409" t="s">
        <v>303</v>
      </c>
    </row>
    <row r="109" spans="1:15">
      <c r="A109" s="2413"/>
      <c r="B109" s="2413"/>
      <c r="C109" s="2413"/>
      <c r="D109" s="2413"/>
      <c r="E109" s="2413"/>
      <c r="F109" s="2413"/>
      <c r="G109" s="1119" t="s">
        <v>211</v>
      </c>
      <c r="H109" s="1119" t="s">
        <v>57</v>
      </c>
      <c r="I109" s="1119" t="s">
        <v>211</v>
      </c>
      <c r="J109" s="1119" t="s">
        <v>57</v>
      </c>
      <c r="K109" s="1119" t="s">
        <v>211</v>
      </c>
      <c r="L109" s="1119" t="s">
        <v>57</v>
      </c>
      <c r="M109" s="2408"/>
      <c r="N109" s="2410"/>
    </row>
    <row r="110" spans="1:15">
      <c r="A110" s="1116">
        <v>1</v>
      </c>
      <c r="B110" s="1117">
        <v>2</v>
      </c>
      <c r="C110" s="1116">
        <v>3</v>
      </c>
      <c r="D110" s="1116">
        <v>4</v>
      </c>
      <c r="E110" s="1116">
        <v>5</v>
      </c>
      <c r="F110" s="1116">
        <v>6</v>
      </c>
      <c r="G110" s="1116">
        <v>7</v>
      </c>
      <c r="H110" s="1116">
        <v>8</v>
      </c>
      <c r="I110" s="1116">
        <v>9</v>
      </c>
      <c r="J110" s="1116">
        <v>10</v>
      </c>
      <c r="K110" s="1116">
        <v>11</v>
      </c>
      <c r="L110" s="1116">
        <v>12</v>
      </c>
      <c r="M110" s="1116">
        <v>13</v>
      </c>
      <c r="N110" s="1116">
        <v>14</v>
      </c>
    </row>
    <row r="111" spans="1:15">
      <c r="A111" s="1126" t="s">
        <v>570</v>
      </c>
      <c r="B111" s="1126"/>
      <c r="C111" s="1126"/>
      <c r="D111" s="1127"/>
      <c r="E111" s="1126"/>
      <c r="F111" s="1126"/>
      <c r="G111" s="1126"/>
      <c r="H111" s="1126"/>
      <c r="I111" s="1126"/>
      <c r="J111" s="1126"/>
      <c r="K111" s="1126"/>
      <c r="L111" s="1126"/>
      <c r="M111" s="1128"/>
      <c r="N111" s="1126"/>
    </row>
    <row r="112" spans="1:15" ht="30">
      <c r="A112" s="1114">
        <v>1</v>
      </c>
      <c r="B112" s="1129" t="s">
        <v>571</v>
      </c>
      <c r="C112" s="1130" t="s">
        <v>167</v>
      </c>
      <c r="D112" s="2416">
        <v>480.72</v>
      </c>
      <c r="E112" s="1131" t="s">
        <v>377</v>
      </c>
      <c r="F112" s="1131" t="s">
        <v>377</v>
      </c>
      <c r="G112" s="1118">
        <v>0.92</v>
      </c>
      <c r="H112" s="2417">
        <v>348.9</v>
      </c>
      <c r="I112" s="1118" t="s">
        <v>377</v>
      </c>
      <c r="J112" s="2421">
        <v>30.6</v>
      </c>
      <c r="K112" s="1118">
        <v>0.92</v>
      </c>
      <c r="L112" s="2418" t="s">
        <v>2083</v>
      </c>
      <c r="M112" s="1114" t="s">
        <v>126</v>
      </c>
      <c r="N112" s="2422" t="s">
        <v>59</v>
      </c>
    </row>
    <row r="113" spans="1:14" ht="30">
      <c r="A113" s="1114">
        <v>2</v>
      </c>
      <c r="B113" s="1129" t="s">
        <v>1346</v>
      </c>
      <c r="C113" s="1130" t="s">
        <v>167</v>
      </c>
      <c r="D113" s="2416"/>
      <c r="E113" s="1131" t="s">
        <v>377</v>
      </c>
      <c r="F113" s="1131" t="s">
        <v>377</v>
      </c>
      <c r="G113" s="1118">
        <v>1</v>
      </c>
      <c r="H113" s="2417"/>
      <c r="I113" s="1118" t="s">
        <v>377</v>
      </c>
      <c r="J113" s="2421"/>
      <c r="K113" s="1118">
        <v>1</v>
      </c>
      <c r="L113" s="2419"/>
      <c r="M113" s="1114" t="s">
        <v>572</v>
      </c>
      <c r="N113" s="2422"/>
    </row>
    <row r="114" spans="1:14" ht="45">
      <c r="A114" s="1114">
        <v>3</v>
      </c>
      <c r="B114" s="1129" t="s">
        <v>1347</v>
      </c>
      <c r="C114" s="1130" t="s">
        <v>167</v>
      </c>
      <c r="D114" s="2416"/>
      <c r="E114" s="1131" t="s">
        <v>377</v>
      </c>
      <c r="F114" s="1131" t="s">
        <v>377</v>
      </c>
      <c r="G114" s="1118">
        <v>1</v>
      </c>
      <c r="H114" s="2417"/>
      <c r="I114" s="1118" t="s">
        <v>377</v>
      </c>
      <c r="J114" s="2421"/>
      <c r="K114" s="1118">
        <v>1</v>
      </c>
      <c r="L114" s="2419"/>
      <c r="M114" s="1114" t="s">
        <v>572</v>
      </c>
      <c r="N114" s="2422"/>
    </row>
    <row r="115" spans="1:14" ht="30">
      <c r="A115" s="1114">
        <v>4</v>
      </c>
      <c r="B115" s="1129" t="s">
        <v>573</v>
      </c>
      <c r="C115" s="1130" t="s">
        <v>167</v>
      </c>
      <c r="D115" s="2416"/>
      <c r="E115" s="1131" t="s">
        <v>377</v>
      </c>
      <c r="F115" s="1131" t="s">
        <v>377</v>
      </c>
      <c r="G115" s="1118">
        <v>1</v>
      </c>
      <c r="H115" s="2417"/>
      <c r="I115" s="1118" t="s">
        <v>377</v>
      </c>
      <c r="J115" s="2421"/>
      <c r="K115" s="1118">
        <v>1</v>
      </c>
      <c r="L115" s="2419"/>
      <c r="M115" s="1114" t="s">
        <v>572</v>
      </c>
      <c r="N115" s="2422"/>
    </row>
    <row r="116" spans="1:14" ht="30">
      <c r="A116" s="1114">
        <v>5</v>
      </c>
      <c r="B116" s="1120" t="s">
        <v>574</v>
      </c>
      <c r="C116" s="1130" t="s">
        <v>167</v>
      </c>
      <c r="D116" s="2416"/>
      <c r="E116" s="1131" t="s">
        <v>377</v>
      </c>
      <c r="F116" s="1131" t="s">
        <v>377</v>
      </c>
      <c r="G116" s="1118">
        <v>1</v>
      </c>
      <c r="H116" s="2417"/>
      <c r="I116" s="1118" t="s">
        <v>377</v>
      </c>
      <c r="J116" s="2421"/>
      <c r="K116" s="1118">
        <v>1</v>
      </c>
      <c r="L116" s="2419"/>
      <c r="M116" s="1114" t="s">
        <v>572</v>
      </c>
      <c r="N116" s="2422"/>
    </row>
    <row r="117" spans="1:14" ht="30">
      <c r="A117" s="1114">
        <v>6</v>
      </c>
      <c r="B117" s="1120" t="s">
        <v>575</v>
      </c>
      <c r="C117" s="1130" t="s">
        <v>167</v>
      </c>
      <c r="D117" s="2416"/>
      <c r="E117" s="1131" t="s">
        <v>377</v>
      </c>
      <c r="F117" s="1131" t="s">
        <v>377</v>
      </c>
      <c r="G117" s="1118">
        <v>1</v>
      </c>
      <c r="H117" s="2417"/>
      <c r="I117" s="1118" t="s">
        <v>377</v>
      </c>
      <c r="J117" s="2421"/>
      <c r="K117" s="1118">
        <v>1</v>
      </c>
      <c r="L117" s="2419"/>
      <c r="M117" s="1114" t="s">
        <v>572</v>
      </c>
      <c r="N117" s="2422"/>
    </row>
    <row r="118" spans="1:14" ht="30">
      <c r="A118" s="1114">
        <v>7</v>
      </c>
      <c r="B118" s="1120" t="s">
        <v>576</v>
      </c>
      <c r="C118" s="1130" t="s">
        <v>167</v>
      </c>
      <c r="D118" s="2416"/>
      <c r="E118" s="1131" t="s">
        <v>377</v>
      </c>
      <c r="F118" s="1131" t="s">
        <v>377</v>
      </c>
      <c r="G118" s="1118">
        <v>1</v>
      </c>
      <c r="H118" s="2417"/>
      <c r="I118" s="1118" t="s">
        <v>377</v>
      </c>
      <c r="J118" s="2421"/>
      <c r="K118" s="1118">
        <v>1</v>
      </c>
      <c r="L118" s="2419"/>
      <c r="M118" s="1114" t="s">
        <v>572</v>
      </c>
      <c r="N118" s="2422"/>
    </row>
    <row r="119" spans="1:14" ht="30">
      <c r="A119" s="1114">
        <v>8</v>
      </c>
      <c r="B119" s="1120" t="s">
        <v>1348</v>
      </c>
      <c r="C119" s="1130" t="s">
        <v>167</v>
      </c>
      <c r="D119" s="2416"/>
      <c r="E119" s="1131" t="s">
        <v>377</v>
      </c>
      <c r="F119" s="1131" t="s">
        <v>377</v>
      </c>
      <c r="G119" s="1118">
        <v>1</v>
      </c>
      <c r="H119" s="2417"/>
      <c r="I119" s="1118" t="s">
        <v>377</v>
      </c>
      <c r="J119" s="2421"/>
      <c r="K119" s="1118">
        <v>1</v>
      </c>
      <c r="L119" s="2419"/>
      <c r="M119" s="1114" t="s">
        <v>572</v>
      </c>
      <c r="N119" s="2422"/>
    </row>
    <row r="120" spans="1:14" ht="30">
      <c r="A120" s="1114">
        <v>9</v>
      </c>
      <c r="B120" s="1120" t="s">
        <v>1349</v>
      </c>
      <c r="C120" s="1130" t="s">
        <v>167</v>
      </c>
      <c r="D120" s="2416"/>
      <c r="E120" s="1131" t="s">
        <v>377</v>
      </c>
      <c r="F120" s="1131" t="s">
        <v>377</v>
      </c>
      <c r="G120" s="1118">
        <v>1</v>
      </c>
      <c r="H120" s="2417"/>
      <c r="I120" s="1118" t="s">
        <v>377</v>
      </c>
      <c r="J120" s="2421"/>
      <c r="K120" s="1118">
        <v>1</v>
      </c>
      <c r="L120" s="2420"/>
      <c r="M120" s="1114" t="s">
        <v>572</v>
      </c>
      <c r="N120" s="2422"/>
    </row>
    <row r="121" spans="1:14" ht="30">
      <c r="A121" s="1114">
        <v>10</v>
      </c>
      <c r="B121" s="1120" t="s">
        <v>1350</v>
      </c>
      <c r="C121" s="1130" t="s">
        <v>167</v>
      </c>
      <c r="D121" s="2416"/>
      <c r="E121" s="1131" t="s">
        <v>377</v>
      </c>
      <c r="F121" s="1131" t="s">
        <v>377</v>
      </c>
      <c r="G121" s="1118">
        <v>1</v>
      </c>
      <c r="H121" s="2417"/>
      <c r="I121" s="1118" t="s">
        <v>377</v>
      </c>
      <c r="J121" s="2417"/>
      <c r="K121" s="1118">
        <v>1</v>
      </c>
      <c r="L121" s="2417"/>
      <c r="M121" s="1114" t="s">
        <v>572</v>
      </c>
      <c r="N121" s="2422" t="s">
        <v>59</v>
      </c>
    </row>
    <row r="122" spans="1:14" ht="30">
      <c r="A122" s="1114">
        <v>11</v>
      </c>
      <c r="B122" s="1120" t="s">
        <v>1351</v>
      </c>
      <c r="C122" s="1130" t="s">
        <v>167</v>
      </c>
      <c r="D122" s="2416"/>
      <c r="E122" s="1131" t="s">
        <v>377</v>
      </c>
      <c r="F122" s="1131" t="s">
        <v>377</v>
      </c>
      <c r="G122" s="1118">
        <v>1</v>
      </c>
      <c r="H122" s="2417"/>
      <c r="I122" s="1118" t="s">
        <v>377</v>
      </c>
      <c r="J122" s="2417"/>
      <c r="K122" s="1118">
        <v>1</v>
      </c>
      <c r="L122" s="2417"/>
      <c r="M122" s="1114" t="s">
        <v>572</v>
      </c>
      <c r="N122" s="2422"/>
    </row>
    <row r="123" spans="1:14" ht="30">
      <c r="A123" s="1114">
        <v>12</v>
      </c>
      <c r="B123" s="1120" t="s">
        <v>1352</v>
      </c>
      <c r="C123" s="1130" t="s">
        <v>167</v>
      </c>
      <c r="D123" s="2416"/>
      <c r="E123" s="1131" t="s">
        <v>377</v>
      </c>
      <c r="F123" s="1131" t="s">
        <v>377</v>
      </c>
      <c r="G123" s="1118">
        <v>1</v>
      </c>
      <c r="H123" s="2417"/>
      <c r="I123" s="1118" t="s">
        <v>377</v>
      </c>
      <c r="J123" s="2417"/>
      <c r="K123" s="1118">
        <v>1</v>
      </c>
      <c r="L123" s="2417"/>
      <c r="M123" s="1114" t="s">
        <v>572</v>
      </c>
      <c r="N123" s="2422"/>
    </row>
    <row r="124" spans="1:14" ht="30">
      <c r="A124" s="1114">
        <v>13</v>
      </c>
      <c r="B124" s="1120" t="s">
        <v>1353</v>
      </c>
      <c r="C124" s="1130"/>
      <c r="D124" s="2416"/>
      <c r="E124" s="1131" t="s">
        <v>377</v>
      </c>
      <c r="F124" s="1131" t="s">
        <v>377</v>
      </c>
      <c r="G124" s="1118">
        <v>1</v>
      </c>
      <c r="H124" s="2417"/>
      <c r="I124" s="1118" t="s">
        <v>377</v>
      </c>
      <c r="J124" s="2417"/>
      <c r="K124" s="1118">
        <v>1</v>
      </c>
      <c r="L124" s="2417"/>
      <c r="M124" s="1114" t="s">
        <v>572</v>
      </c>
      <c r="N124" s="2422"/>
    </row>
    <row r="126" spans="1:14" ht="19.5">
      <c r="A126" s="2393" t="s">
        <v>1972</v>
      </c>
      <c r="B126" s="2393"/>
      <c r="C126" s="2393"/>
      <c r="D126" s="2393"/>
      <c r="E126" s="2393"/>
      <c r="F126" s="2393"/>
      <c r="G126" s="2393"/>
      <c r="H126" s="2393"/>
      <c r="I126" s="2393"/>
      <c r="J126" s="2393"/>
      <c r="K126" s="2393"/>
      <c r="L126" s="2393"/>
    </row>
    <row r="127" spans="1:14" ht="19.5">
      <c r="A127" s="2393" t="s">
        <v>577</v>
      </c>
      <c r="B127" s="2393"/>
      <c r="C127" s="2393"/>
      <c r="D127" s="2393"/>
      <c r="E127" s="2393"/>
      <c r="F127" s="2393"/>
      <c r="G127" s="2393"/>
      <c r="H127" s="2393"/>
      <c r="I127" s="2393"/>
      <c r="J127" s="2393"/>
      <c r="K127" s="2393"/>
      <c r="L127" s="2393"/>
    </row>
    <row r="128" spans="1:14" ht="19.5">
      <c r="A128" s="1134"/>
      <c r="B128" s="1134"/>
      <c r="C128" s="1134"/>
      <c r="D128" s="1134"/>
      <c r="E128" s="1134"/>
      <c r="F128" s="1134"/>
      <c r="G128" s="1134"/>
      <c r="H128" s="1134"/>
      <c r="I128" s="1134"/>
      <c r="J128" s="1134"/>
      <c r="K128" s="1134"/>
      <c r="L128" s="1134"/>
    </row>
    <row r="129" spans="1:12" ht="15.75">
      <c r="A129" s="2394" t="s">
        <v>578</v>
      </c>
      <c r="B129" s="2394"/>
      <c r="C129" s="2394"/>
      <c r="D129" s="2394"/>
      <c r="E129" s="2394"/>
      <c r="F129" s="2394"/>
      <c r="G129" s="2394"/>
      <c r="H129" s="2394"/>
      <c r="I129" s="2394"/>
      <c r="J129" s="2394"/>
      <c r="K129" s="2394"/>
      <c r="L129" s="2394"/>
    </row>
    <row r="130" spans="1:12" ht="15.75">
      <c r="A130" s="943"/>
      <c r="B130" s="943"/>
      <c r="C130" s="943"/>
      <c r="D130" s="943"/>
      <c r="E130" s="943"/>
      <c r="F130" s="943"/>
      <c r="G130" s="943"/>
      <c r="H130" s="943"/>
      <c r="I130" s="943"/>
      <c r="J130" s="943"/>
      <c r="K130" s="2395" t="s">
        <v>579</v>
      </c>
      <c r="L130" s="2395"/>
    </row>
    <row r="131" spans="1:12" ht="48" customHeight="1">
      <c r="A131" s="2358" t="s">
        <v>3</v>
      </c>
      <c r="B131" s="2358" t="s">
        <v>580</v>
      </c>
      <c r="C131" s="2358" t="s">
        <v>581</v>
      </c>
      <c r="D131" s="2358" t="s">
        <v>582</v>
      </c>
      <c r="E131" s="2358"/>
      <c r="F131" s="2358" t="s">
        <v>583</v>
      </c>
      <c r="G131" s="2358" t="s">
        <v>584</v>
      </c>
      <c r="H131" s="2399" t="s">
        <v>585</v>
      </c>
      <c r="I131" s="2400"/>
      <c r="J131" s="2358" t="s">
        <v>586</v>
      </c>
      <c r="K131" s="2358"/>
      <c r="L131" s="2361" t="s">
        <v>12</v>
      </c>
    </row>
    <row r="132" spans="1:12" ht="71.25">
      <c r="A132" s="2358"/>
      <c r="B132" s="2358"/>
      <c r="C132" s="2358"/>
      <c r="D132" s="946" t="s">
        <v>587</v>
      </c>
      <c r="E132" s="946" t="s">
        <v>588</v>
      </c>
      <c r="F132" s="2358"/>
      <c r="G132" s="2358"/>
      <c r="H132" s="2401"/>
      <c r="I132" s="2402"/>
      <c r="J132" s="953" t="s">
        <v>589</v>
      </c>
      <c r="K132" s="953" t="s">
        <v>590</v>
      </c>
      <c r="L132" s="2361"/>
    </row>
    <row r="133" spans="1:12" ht="15.75">
      <c r="A133" s="946">
        <v>1</v>
      </c>
      <c r="B133" s="946">
        <v>2</v>
      </c>
      <c r="C133" s="946">
        <v>3</v>
      </c>
      <c r="D133" s="946">
        <v>4</v>
      </c>
      <c r="E133" s="946">
        <v>5</v>
      </c>
      <c r="F133" s="946">
        <v>6</v>
      </c>
      <c r="G133" s="946">
        <v>7</v>
      </c>
      <c r="H133" s="2403">
        <v>8</v>
      </c>
      <c r="I133" s="2404"/>
      <c r="J133" s="946">
        <v>9</v>
      </c>
      <c r="K133" s="946">
        <v>10</v>
      </c>
      <c r="L133" s="946">
        <v>11</v>
      </c>
    </row>
    <row r="134" spans="1:12" ht="15.75">
      <c r="A134" s="2398">
        <v>1</v>
      </c>
      <c r="B134" s="2396" t="s">
        <v>591</v>
      </c>
      <c r="C134" s="2396" t="s">
        <v>1508</v>
      </c>
      <c r="D134" s="2397">
        <v>3358</v>
      </c>
      <c r="E134" s="2398" t="s">
        <v>592</v>
      </c>
      <c r="F134" s="2398" t="s">
        <v>1509</v>
      </c>
      <c r="G134" s="2398" t="s">
        <v>593</v>
      </c>
      <c r="H134" s="1136" t="s">
        <v>1584</v>
      </c>
      <c r="I134" s="1135" t="s">
        <v>1861</v>
      </c>
      <c r="J134" s="2529">
        <v>0.36859999999999998</v>
      </c>
      <c r="K134" s="2529">
        <v>0.87839999999999996</v>
      </c>
      <c r="L134" s="2396" t="s">
        <v>126</v>
      </c>
    </row>
    <row r="135" spans="1:12" ht="31.5">
      <c r="A135" s="2398"/>
      <c r="B135" s="2396"/>
      <c r="C135" s="2396"/>
      <c r="D135" s="2397"/>
      <c r="E135" s="2398"/>
      <c r="F135" s="2398"/>
      <c r="G135" s="2398"/>
      <c r="H135" s="1136" t="s">
        <v>566</v>
      </c>
      <c r="I135" s="1137" t="s">
        <v>1862</v>
      </c>
      <c r="J135" s="2529"/>
      <c r="K135" s="2529"/>
      <c r="L135" s="2396"/>
    </row>
    <row r="136" spans="1:12" ht="15.75">
      <c r="A136" s="2398"/>
      <c r="B136" s="2396"/>
      <c r="C136" s="2396"/>
      <c r="D136" s="2397"/>
      <c r="E136" s="2398"/>
      <c r="F136" s="2398"/>
      <c r="G136" s="2398"/>
      <c r="H136" s="1136" t="s">
        <v>1863</v>
      </c>
      <c r="I136" s="1137" t="s">
        <v>1864</v>
      </c>
      <c r="J136" s="2529"/>
      <c r="K136" s="2529"/>
      <c r="L136" s="2396"/>
    </row>
    <row r="137" spans="1:12" ht="31.5">
      <c r="A137" s="2398"/>
      <c r="B137" s="2396"/>
      <c r="C137" s="2396"/>
      <c r="D137" s="2397"/>
      <c r="E137" s="2398"/>
      <c r="F137" s="2398"/>
      <c r="G137" s="2398"/>
      <c r="H137" s="1136" t="s">
        <v>177</v>
      </c>
      <c r="I137" s="1137" t="s">
        <v>1865</v>
      </c>
      <c r="J137" s="2529"/>
      <c r="K137" s="2529"/>
      <c r="L137" s="2396"/>
    </row>
    <row r="138" spans="1:12" ht="31.5">
      <c r="A138" s="2398"/>
      <c r="B138" s="2396"/>
      <c r="C138" s="2396"/>
      <c r="D138" s="2397"/>
      <c r="E138" s="2398"/>
      <c r="F138" s="2398"/>
      <c r="G138" s="2398"/>
      <c r="H138" s="1136" t="s">
        <v>1562</v>
      </c>
      <c r="I138" s="1137" t="s">
        <v>1866</v>
      </c>
      <c r="J138" s="2529"/>
      <c r="K138" s="2529"/>
      <c r="L138" s="2396"/>
    </row>
    <row r="139" spans="1:12" ht="31.5">
      <c r="A139" s="2398"/>
      <c r="B139" s="2396"/>
      <c r="C139" s="2396"/>
      <c r="D139" s="2397"/>
      <c r="E139" s="2398"/>
      <c r="F139" s="2398"/>
      <c r="G139" s="2398"/>
      <c r="H139" s="1136" t="s">
        <v>1003</v>
      </c>
      <c r="I139" s="1137" t="s">
        <v>1867</v>
      </c>
      <c r="J139" s="2529"/>
      <c r="K139" s="2529"/>
      <c r="L139" s="2396"/>
    </row>
    <row r="140" spans="1:12" ht="31.5">
      <c r="A140" s="2398"/>
      <c r="B140" s="2396"/>
      <c r="C140" s="2396"/>
      <c r="D140" s="2397"/>
      <c r="E140" s="2398"/>
      <c r="F140" s="2398"/>
      <c r="G140" s="2398"/>
      <c r="H140" s="1136" t="s">
        <v>992</v>
      </c>
      <c r="I140" s="1137" t="s">
        <v>1868</v>
      </c>
      <c r="J140" s="2529"/>
      <c r="K140" s="2529"/>
      <c r="L140" s="2396"/>
    </row>
    <row r="141" spans="1:12" ht="31.5">
      <c r="A141" s="2398"/>
      <c r="B141" s="2396"/>
      <c r="C141" s="2396"/>
      <c r="D141" s="2397"/>
      <c r="E141" s="2398"/>
      <c r="F141" s="2398"/>
      <c r="G141" s="2398"/>
      <c r="H141" s="1136" t="s">
        <v>1684</v>
      </c>
      <c r="I141" s="1137" t="s">
        <v>1861</v>
      </c>
      <c r="J141" s="2529"/>
      <c r="K141" s="2529"/>
      <c r="L141" s="2396"/>
    </row>
    <row r="143" spans="1:12" ht="19.5">
      <c r="A143" s="2393" t="s">
        <v>1972</v>
      </c>
      <c r="B143" s="2393"/>
      <c r="C143" s="2393"/>
      <c r="D143" s="2393"/>
      <c r="E143" s="2393"/>
      <c r="F143" s="2393"/>
      <c r="G143" s="2393"/>
      <c r="H143" s="2393"/>
      <c r="I143" s="2393"/>
      <c r="J143" s="2393"/>
      <c r="K143" s="2393"/>
      <c r="L143" s="2393"/>
    </row>
    <row r="144" spans="1:12" ht="19.5">
      <c r="A144" s="2393" t="s">
        <v>577</v>
      </c>
      <c r="B144" s="2393"/>
      <c r="C144" s="2393"/>
      <c r="D144" s="2393"/>
      <c r="E144" s="2393"/>
      <c r="F144" s="2393"/>
      <c r="G144" s="2393"/>
      <c r="H144" s="2393"/>
      <c r="I144" s="2393"/>
      <c r="J144" s="2393"/>
      <c r="K144" s="2393"/>
      <c r="L144" s="2393"/>
    </row>
    <row r="145" spans="1:15" ht="19.5">
      <c r="A145" s="942"/>
      <c r="B145" s="942"/>
      <c r="C145" s="942"/>
      <c r="D145" s="942"/>
      <c r="E145" s="942"/>
      <c r="F145" s="942"/>
      <c r="G145" s="942"/>
      <c r="H145" s="942"/>
      <c r="I145" s="942"/>
      <c r="J145" s="942"/>
      <c r="K145" s="942"/>
      <c r="L145" s="942"/>
    </row>
    <row r="146" spans="1:15" ht="15.75">
      <c r="A146" s="2394" t="s">
        <v>594</v>
      </c>
      <c r="B146" s="2394"/>
      <c r="C146" s="2394"/>
      <c r="D146" s="2394"/>
      <c r="E146" s="2394"/>
      <c r="F146" s="2394"/>
      <c r="G146" s="2394"/>
      <c r="H146" s="2394"/>
      <c r="I146" s="2394"/>
      <c r="J146" s="2394"/>
      <c r="K146" s="2394"/>
      <c r="L146" s="2394"/>
    </row>
    <row r="147" spans="1:15" ht="15.75">
      <c r="A147" s="943"/>
      <c r="B147" s="943"/>
      <c r="C147" s="943"/>
      <c r="D147" s="943"/>
      <c r="E147" s="943"/>
      <c r="F147" s="943"/>
      <c r="G147" s="943"/>
      <c r="H147" s="943"/>
      <c r="I147" s="943"/>
      <c r="J147" s="943"/>
      <c r="K147" s="2395" t="s">
        <v>579</v>
      </c>
      <c r="L147" s="2395"/>
    </row>
    <row r="148" spans="1:15" ht="51" customHeight="1">
      <c r="A148" s="2358" t="s">
        <v>3</v>
      </c>
      <c r="B148" s="2358" t="s">
        <v>580</v>
      </c>
      <c r="C148" s="2358" t="s">
        <v>581</v>
      </c>
      <c r="D148" s="2358" t="s">
        <v>582</v>
      </c>
      <c r="E148" s="2358"/>
      <c r="F148" s="2358" t="s">
        <v>595</v>
      </c>
      <c r="G148" s="2358"/>
      <c r="H148" s="2358" t="s">
        <v>596</v>
      </c>
      <c r="I148" s="2358"/>
      <c r="J148" s="2359" t="s">
        <v>597</v>
      </c>
      <c r="K148" s="2359" t="s">
        <v>598</v>
      </c>
      <c r="L148" s="2361" t="s">
        <v>12</v>
      </c>
    </row>
    <row r="149" spans="1:15" ht="78.75">
      <c r="A149" s="2358"/>
      <c r="B149" s="2358"/>
      <c r="C149" s="2358"/>
      <c r="D149" s="944" t="s">
        <v>599</v>
      </c>
      <c r="E149" s="944" t="s">
        <v>600</v>
      </c>
      <c r="F149" s="945" t="s">
        <v>601</v>
      </c>
      <c r="G149" s="945" t="s">
        <v>602</v>
      </c>
      <c r="H149" s="944" t="s">
        <v>603</v>
      </c>
      <c r="I149" s="944" t="s">
        <v>602</v>
      </c>
      <c r="J149" s="2360"/>
      <c r="K149" s="2360"/>
      <c r="L149" s="2361"/>
    </row>
    <row r="150" spans="1:15" ht="15.75">
      <c r="A150" s="946">
        <v>1</v>
      </c>
      <c r="B150" s="946">
        <v>2</v>
      </c>
      <c r="C150" s="946">
        <v>3</v>
      </c>
      <c r="D150" s="946">
        <v>4</v>
      </c>
      <c r="E150" s="946">
        <v>5</v>
      </c>
      <c r="F150" s="946">
        <v>6</v>
      </c>
      <c r="G150" s="946">
        <v>7</v>
      </c>
      <c r="H150" s="946">
        <v>8</v>
      </c>
      <c r="I150" s="946">
        <v>9</v>
      </c>
      <c r="J150" s="946">
        <v>10</v>
      </c>
      <c r="K150" s="946">
        <v>11</v>
      </c>
      <c r="L150" s="946">
        <v>12</v>
      </c>
    </row>
    <row r="151" spans="1:15" ht="63">
      <c r="A151" s="947">
        <v>1</v>
      </c>
      <c r="B151" s="1138" t="s">
        <v>591</v>
      </c>
      <c r="C151" s="949" t="s">
        <v>1508</v>
      </c>
      <c r="D151" s="1140" t="s">
        <v>1510</v>
      </c>
      <c r="E151" s="1140" t="s">
        <v>1511</v>
      </c>
      <c r="F151" s="1139" t="s">
        <v>377</v>
      </c>
      <c r="G151" s="950">
        <v>1090.28</v>
      </c>
      <c r="H151" s="1141">
        <v>1208.5</v>
      </c>
      <c r="I151" s="950">
        <v>2298.7799999999997</v>
      </c>
      <c r="J151" s="948" t="s">
        <v>377</v>
      </c>
      <c r="K151" s="949" t="s">
        <v>377</v>
      </c>
      <c r="L151" s="949" t="s">
        <v>126</v>
      </c>
      <c r="M151" s="527"/>
    </row>
    <row r="153" spans="1:15" ht="19.5">
      <c r="A153" s="2379" t="s">
        <v>2084</v>
      </c>
      <c r="B153" s="2379"/>
      <c r="C153" s="2379"/>
      <c r="D153" s="2379"/>
      <c r="E153" s="2379"/>
      <c r="F153" s="2379"/>
      <c r="G153" s="2379"/>
      <c r="H153" s="2379"/>
      <c r="I153" s="2379"/>
      <c r="J153" s="2379"/>
      <c r="K153" s="2379"/>
      <c r="L153" s="2379"/>
      <c r="M153" s="2379"/>
      <c r="N153" s="2379"/>
      <c r="O153" s="2379"/>
    </row>
    <row r="154" spans="1:15" ht="15.75">
      <c r="A154" s="2380" t="s">
        <v>2085</v>
      </c>
      <c r="B154" s="2380"/>
      <c r="C154" s="2380"/>
      <c r="D154" s="2380"/>
      <c r="E154" s="2380"/>
      <c r="F154" s="2380"/>
      <c r="G154" s="2380"/>
      <c r="H154" s="1151"/>
      <c r="I154" s="1150" t="s">
        <v>2086</v>
      </c>
      <c r="J154" s="1156"/>
      <c r="K154" s="1157"/>
      <c r="L154" s="1157"/>
      <c r="M154" s="1157"/>
      <c r="N154" s="1157"/>
      <c r="O154" s="1143"/>
    </row>
    <row r="155" spans="1:15" ht="15.75">
      <c r="A155" s="1150" t="s">
        <v>2087</v>
      </c>
      <c r="B155" s="1150"/>
      <c r="C155" s="1150"/>
      <c r="D155" s="1150"/>
      <c r="E155" s="1150"/>
      <c r="F155" s="1150"/>
      <c r="G155" s="1151"/>
      <c r="H155" s="1151"/>
      <c r="I155" s="1150" t="s">
        <v>2088</v>
      </c>
      <c r="J155" s="1156"/>
      <c r="K155" s="1157"/>
      <c r="L155" s="1157"/>
      <c r="M155" s="1157"/>
      <c r="N155" s="1157"/>
      <c r="O155" s="1143"/>
    </row>
    <row r="156" spans="1:15" ht="15.75">
      <c r="A156" s="1150" t="s">
        <v>2089</v>
      </c>
      <c r="B156" s="1150"/>
      <c r="C156" s="1150"/>
      <c r="D156" s="1150"/>
      <c r="E156" s="1150"/>
      <c r="F156" s="1150"/>
      <c r="G156" s="1151"/>
      <c r="H156" s="1151"/>
      <c r="I156" s="1150" t="s">
        <v>2090</v>
      </c>
      <c r="J156" s="1157"/>
      <c r="K156" s="1157"/>
      <c r="L156" s="1157"/>
      <c r="M156" s="1157"/>
      <c r="N156" s="1157"/>
      <c r="O156" s="1142"/>
    </row>
    <row r="157" spans="1:15" ht="15.75">
      <c r="A157" s="1150" t="s">
        <v>1875</v>
      </c>
      <c r="B157" s="1150"/>
      <c r="C157" s="1150"/>
      <c r="D157" s="1150"/>
      <c r="E157" s="1150"/>
      <c r="F157" s="1150"/>
      <c r="G157" s="1151"/>
      <c r="H157" s="1151"/>
      <c r="I157" s="1151"/>
      <c r="J157" s="1151"/>
      <c r="K157" s="1151"/>
      <c r="L157" s="1151"/>
      <c r="M157" s="1151"/>
      <c r="N157" s="1151"/>
      <c r="O157" s="1142"/>
    </row>
    <row r="158" spans="1:15" ht="15.75">
      <c r="A158" s="1155" t="s">
        <v>2091</v>
      </c>
      <c r="B158" s="1155"/>
      <c r="C158" s="1155"/>
      <c r="D158" s="1155"/>
      <c r="E158" s="1155"/>
      <c r="F158" s="1155"/>
      <c r="G158" s="1148"/>
      <c r="H158" s="1148"/>
      <c r="I158" s="1148"/>
      <c r="J158" s="1148"/>
      <c r="K158" s="1148"/>
      <c r="L158" s="1148"/>
      <c r="M158" s="1148"/>
      <c r="N158" s="1149"/>
      <c r="O158" s="1148"/>
    </row>
    <row r="159" spans="1:15" ht="15.75">
      <c r="A159" s="1143" t="s">
        <v>2092</v>
      </c>
      <c r="B159" s="1143"/>
      <c r="C159" s="1143"/>
      <c r="D159" s="1143"/>
      <c r="E159" s="1143"/>
      <c r="F159" s="1143"/>
      <c r="G159" s="1143"/>
      <c r="H159" s="1143"/>
      <c r="I159" s="1143"/>
      <c r="J159" s="1143"/>
      <c r="K159" s="1143"/>
      <c r="L159" s="1143"/>
      <c r="M159" s="1143"/>
      <c r="N159" s="1143"/>
      <c r="O159" s="1143"/>
    </row>
    <row r="160" spans="1:15" ht="32.25" customHeight="1">
      <c r="A160" s="2381" t="s">
        <v>261</v>
      </c>
      <c r="B160" s="2381" t="s">
        <v>204</v>
      </c>
      <c r="C160" s="2383" t="s">
        <v>5</v>
      </c>
      <c r="D160" s="2384"/>
      <c r="E160" s="2381" t="s">
        <v>569</v>
      </c>
      <c r="F160" s="2381" t="s">
        <v>7</v>
      </c>
      <c r="G160" s="2381" t="s">
        <v>268</v>
      </c>
      <c r="H160" s="2387" t="s">
        <v>9</v>
      </c>
      <c r="I160" s="2388"/>
      <c r="J160" s="2387" t="s">
        <v>560</v>
      </c>
      <c r="K160" s="2388"/>
      <c r="L160" s="2387" t="s">
        <v>121</v>
      </c>
      <c r="M160" s="2388"/>
      <c r="N160" s="2389" t="s">
        <v>12</v>
      </c>
      <c r="O160" s="2391" t="s">
        <v>303</v>
      </c>
    </row>
    <row r="161" spans="1:15">
      <c r="A161" s="2382"/>
      <c r="B161" s="2382"/>
      <c r="C161" s="2385"/>
      <c r="D161" s="2386"/>
      <c r="E161" s="2382"/>
      <c r="F161" s="2382"/>
      <c r="G161" s="2382"/>
      <c r="H161" s="1153" t="s">
        <v>211</v>
      </c>
      <c r="I161" s="1153" t="s">
        <v>57</v>
      </c>
      <c r="J161" s="1153" t="s">
        <v>211</v>
      </c>
      <c r="K161" s="1153" t="s">
        <v>57</v>
      </c>
      <c r="L161" s="1153" t="s">
        <v>211</v>
      </c>
      <c r="M161" s="1153" t="s">
        <v>57</v>
      </c>
      <c r="N161" s="2390"/>
      <c r="O161" s="2392"/>
    </row>
    <row r="162" spans="1:15">
      <c r="A162" s="1144">
        <v>1</v>
      </c>
      <c r="B162" s="1061">
        <v>2</v>
      </c>
      <c r="C162" s="2368">
        <v>3</v>
      </c>
      <c r="D162" s="2369"/>
      <c r="E162" s="1144">
        <v>4</v>
      </c>
      <c r="F162" s="1144">
        <v>5</v>
      </c>
      <c r="G162" s="1144">
        <v>6</v>
      </c>
      <c r="H162" s="1144">
        <v>7</v>
      </c>
      <c r="I162" s="1144">
        <v>8</v>
      </c>
      <c r="J162" s="1144">
        <v>9</v>
      </c>
      <c r="K162" s="1144">
        <v>10</v>
      </c>
      <c r="L162" s="1144">
        <v>11</v>
      </c>
      <c r="M162" s="1144">
        <v>12</v>
      </c>
      <c r="N162" s="1144">
        <v>13</v>
      </c>
      <c r="O162" s="1144">
        <v>14</v>
      </c>
    </row>
    <row r="163" spans="1:15" ht="30">
      <c r="A163" s="1146">
        <v>1</v>
      </c>
      <c r="B163" s="1158" t="s">
        <v>2093</v>
      </c>
      <c r="C163" s="1159">
        <v>600.46</v>
      </c>
      <c r="D163" s="1152" t="s">
        <v>280</v>
      </c>
      <c r="E163" s="1154">
        <v>30233</v>
      </c>
      <c r="F163" s="2370" t="s">
        <v>2094</v>
      </c>
      <c r="G163" s="2370" t="s">
        <v>2095</v>
      </c>
      <c r="H163" s="1145">
        <v>0</v>
      </c>
      <c r="I163" s="2373"/>
      <c r="J163" s="1145">
        <v>1</v>
      </c>
      <c r="K163" s="2376"/>
      <c r="L163" s="1145">
        <v>1</v>
      </c>
      <c r="M163" s="2362" t="s">
        <v>2096</v>
      </c>
      <c r="N163" s="983" t="s">
        <v>572</v>
      </c>
      <c r="O163" s="2365" t="s">
        <v>33</v>
      </c>
    </row>
    <row r="164" spans="1:15" ht="25.5">
      <c r="A164" s="1146">
        <v>2</v>
      </c>
      <c r="B164" s="1147" t="s">
        <v>2097</v>
      </c>
      <c r="C164" s="1159">
        <v>60.05</v>
      </c>
      <c r="D164" s="1152" t="s">
        <v>280</v>
      </c>
      <c r="E164" s="1154">
        <v>357590</v>
      </c>
      <c r="F164" s="2371"/>
      <c r="G164" s="2371"/>
      <c r="H164" s="1145">
        <v>0</v>
      </c>
      <c r="I164" s="2374"/>
      <c r="J164" s="1145">
        <v>1</v>
      </c>
      <c r="K164" s="2377"/>
      <c r="L164" s="1145">
        <v>1</v>
      </c>
      <c r="M164" s="2363"/>
      <c r="N164" s="983" t="s">
        <v>572</v>
      </c>
      <c r="O164" s="2366"/>
    </row>
    <row r="165" spans="1:15" ht="25.5">
      <c r="A165" s="1146">
        <v>3</v>
      </c>
      <c r="B165" s="1147" t="s">
        <v>1410</v>
      </c>
      <c r="C165" s="1159">
        <v>600.46</v>
      </c>
      <c r="D165" s="1152" t="s">
        <v>280</v>
      </c>
      <c r="E165" s="1154">
        <v>30900</v>
      </c>
      <c r="F165" s="2371"/>
      <c r="G165" s="2371"/>
      <c r="H165" s="1145">
        <v>0</v>
      </c>
      <c r="I165" s="2374"/>
      <c r="J165" s="1145">
        <v>1</v>
      </c>
      <c r="K165" s="2377"/>
      <c r="L165" s="1145">
        <v>1</v>
      </c>
      <c r="M165" s="2363"/>
      <c r="N165" s="983" t="s">
        <v>572</v>
      </c>
      <c r="O165" s="2366"/>
    </row>
    <row r="166" spans="1:15" ht="25.5">
      <c r="A166" s="1146">
        <v>4</v>
      </c>
      <c r="B166" s="1147" t="s">
        <v>1412</v>
      </c>
      <c r="C166" s="1159">
        <v>9322.5</v>
      </c>
      <c r="D166" s="1152" t="s">
        <v>280</v>
      </c>
      <c r="E166" s="1154">
        <v>3284876</v>
      </c>
      <c r="F166" s="2371"/>
      <c r="G166" s="2371"/>
      <c r="H166" s="1145">
        <v>0</v>
      </c>
      <c r="I166" s="2374"/>
      <c r="J166" s="1145">
        <v>1</v>
      </c>
      <c r="K166" s="2377"/>
      <c r="L166" s="1145">
        <v>1</v>
      </c>
      <c r="M166" s="2363"/>
      <c r="N166" s="983" t="s">
        <v>572</v>
      </c>
      <c r="O166" s="2366"/>
    </row>
    <row r="167" spans="1:15" ht="35.25" customHeight="1">
      <c r="A167" s="1146">
        <v>5</v>
      </c>
      <c r="B167" s="1147" t="s">
        <v>2098</v>
      </c>
      <c r="C167" s="1159">
        <v>9322.5</v>
      </c>
      <c r="D167" s="1152" t="s">
        <v>280</v>
      </c>
      <c r="E167" s="1154">
        <v>239961</v>
      </c>
      <c r="F167" s="2372"/>
      <c r="G167" s="2372"/>
      <c r="H167" s="1145">
        <v>0</v>
      </c>
      <c r="I167" s="2375"/>
      <c r="J167" s="1145">
        <v>1</v>
      </c>
      <c r="K167" s="2378"/>
      <c r="L167" s="1145">
        <v>1</v>
      </c>
      <c r="M167" s="2364"/>
      <c r="N167" s="983" t="s">
        <v>572</v>
      </c>
      <c r="O167" s="2367"/>
    </row>
    <row r="169" spans="1:15" ht="19.5">
      <c r="A169" s="2314" t="s">
        <v>2084</v>
      </c>
      <c r="B169" s="2314"/>
      <c r="C169" s="2314"/>
      <c r="D169" s="2314"/>
      <c r="E169" s="2314"/>
      <c r="F169" s="2314"/>
      <c r="G169" s="2314"/>
      <c r="H169" s="2314"/>
      <c r="I169" s="2314"/>
      <c r="J169" s="2314"/>
      <c r="K169" s="2314"/>
      <c r="L169" s="2314"/>
      <c r="M169" s="2314"/>
      <c r="N169" s="2314"/>
      <c r="O169" s="2314"/>
    </row>
    <row r="170" spans="1:15" ht="15.75">
      <c r="A170" s="2315" t="s">
        <v>2099</v>
      </c>
      <c r="B170" s="2315"/>
      <c r="C170" s="2315"/>
      <c r="D170" s="2315"/>
      <c r="E170" s="2315"/>
      <c r="F170" s="2315"/>
      <c r="G170" s="2315"/>
      <c r="H170" s="1171"/>
      <c r="I170" s="1170" t="s">
        <v>2100</v>
      </c>
      <c r="J170" s="1176"/>
      <c r="K170" s="1177"/>
      <c r="L170" s="1177"/>
      <c r="M170" s="1177"/>
      <c r="N170" s="1177"/>
      <c r="O170" s="1163"/>
    </row>
    <row r="171" spans="1:15" ht="15.75">
      <c r="A171" s="1170" t="s">
        <v>2101</v>
      </c>
      <c r="B171" s="1170"/>
      <c r="C171" s="1170"/>
      <c r="D171" s="1170"/>
      <c r="E171" s="1170"/>
      <c r="F171" s="1170"/>
      <c r="G171" s="1171"/>
      <c r="H171" s="1171"/>
      <c r="I171" s="1170" t="s">
        <v>2088</v>
      </c>
      <c r="J171" s="1176"/>
      <c r="K171" s="1177"/>
      <c r="L171" s="1177"/>
      <c r="M171" s="1177"/>
      <c r="N171" s="1177"/>
      <c r="O171" s="1163"/>
    </row>
    <row r="172" spans="1:15" ht="15.75">
      <c r="A172" s="1170" t="s">
        <v>2102</v>
      </c>
      <c r="B172" s="1170"/>
      <c r="C172" s="1170"/>
      <c r="D172" s="1170"/>
      <c r="E172" s="1170"/>
      <c r="F172" s="1170"/>
      <c r="G172" s="1171"/>
      <c r="H172" s="1171"/>
      <c r="I172" s="1170" t="s">
        <v>2090</v>
      </c>
      <c r="J172" s="1177"/>
      <c r="K172" s="1177"/>
      <c r="L172" s="1177"/>
      <c r="M172" s="1177"/>
      <c r="N172" s="1177"/>
      <c r="O172" s="1162"/>
    </row>
    <row r="173" spans="1:15" ht="15.75">
      <c r="A173" s="1170" t="s">
        <v>1875</v>
      </c>
      <c r="B173" s="1170"/>
      <c r="C173" s="1170"/>
      <c r="D173" s="1170"/>
      <c r="E173" s="1170"/>
      <c r="F173" s="1170"/>
      <c r="G173" s="1171"/>
      <c r="H173" s="1171"/>
      <c r="I173" s="1171"/>
      <c r="J173" s="1171"/>
      <c r="K173" s="1171"/>
      <c r="L173" s="1171"/>
      <c r="M173" s="1171"/>
      <c r="N173" s="1171"/>
      <c r="O173" s="1162"/>
    </row>
    <row r="174" spans="1:15" ht="15.75">
      <c r="A174" s="1175" t="s">
        <v>2091</v>
      </c>
      <c r="B174" s="1175"/>
      <c r="C174" s="1175"/>
      <c r="D174" s="1175"/>
      <c r="E174" s="1175"/>
      <c r="F174" s="1175"/>
      <c r="G174" s="1168"/>
      <c r="H174" s="1168"/>
      <c r="I174" s="1168"/>
      <c r="J174" s="1168"/>
      <c r="K174" s="1168"/>
      <c r="L174" s="1168"/>
      <c r="M174" s="1168"/>
      <c r="N174" s="1169"/>
      <c r="O174" s="1168"/>
    </row>
    <row r="175" spans="1:15" ht="15.75">
      <c r="A175" s="1163" t="s">
        <v>2092</v>
      </c>
      <c r="B175" s="1163"/>
      <c r="C175" s="1163"/>
      <c r="D175" s="1163"/>
      <c r="E175" s="1163"/>
      <c r="F175" s="1163"/>
      <c r="G175" s="1163"/>
      <c r="H175" s="1163"/>
      <c r="I175" s="1163"/>
      <c r="J175" s="1163"/>
      <c r="K175" s="1163"/>
      <c r="L175" s="1163"/>
      <c r="M175" s="1163"/>
      <c r="N175" s="1163"/>
      <c r="O175" s="1163"/>
    </row>
    <row r="176" spans="1:15" ht="33" customHeight="1">
      <c r="A176" s="2316" t="s">
        <v>261</v>
      </c>
      <c r="B176" s="2316" t="s">
        <v>204</v>
      </c>
      <c r="C176" s="2318" t="s">
        <v>5</v>
      </c>
      <c r="D176" s="2319"/>
      <c r="E176" s="2316" t="s">
        <v>569</v>
      </c>
      <c r="F176" s="2316" t="s">
        <v>7</v>
      </c>
      <c r="G176" s="2316" t="s">
        <v>268</v>
      </c>
      <c r="H176" s="2322" t="s">
        <v>9</v>
      </c>
      <c r="I176" s="2323"/>
      <c r="J176" s="2322" t="s">
        <v>560</v>
      </c>
      <c r="K176" s="2323"/>
      <c r="L176" s="2322" t="s">
        <v>121</v>
      </c>
      <c r="M176" s="2323"/>
      <c r="N176" s="2324" t="s">
        <v>12</v>
      </c>
      <c r="O176" s="2326" t="s">
        <v>303</v>
      </c>
    </row>
    <row r="177" spans="1:15">
      <c r="A177" s="2317"/>
      <c r="B177" s="2317"/>
      <c r="C177" s="2320"/>
      <c r="D177" s="2321"/>
      <c r="E177" s="2317"/>
      <c r="F177" s="2317"/>
      <c r="G177" s="2317"/>
      <c r="H177" s="1173" t="s">
        <v>211</v>
      </c>
      <c r="I177" s="1173" t="s">
        <v>57</v>
      </c>
      <c r="J177" s="1173" t="s">
        <v>211</v>
      </c>
      <c r="K177" s="1173" t="s">
        <v>57</v>
      </c>
      <c r="L177" s="1173" t="s">
        <v>211</v>
      </c>
      <c r="M177" s="1173" t="s">
        <v>57</v>
      </c>
      <c r="N177" s="2325"/>
      <c r="O177" s="2327"/>
    </row>
    <row r="178" spans="1:15">
      <c r="A178" s="1164">
        <v>1</v>
      </c>
      <c r="B178" s="1161">
        <v>2</v>
      </c>
      <c r="C178" s="2334">
        <v>3</v>
      </c>
      <c r="D178" s="2335"/>
      <c r="E178" s="1164">
        <v>4</v>
      </c>
      <c r="F178" s="1164">
        <v>5</v>
      </c>
      <c r="G178" s="1164">
        <v>6</v>
      </c>
      <c r="H178" s="1164">
        <v>7</v>
      </c>
      <c r="I178" s="1164">
        <v>8</v>
      </c>
      <c r="J178" s="1164">
        <v>9</v>
      </c>
      <c r="K178" s="1164">
        <v>10</v>
      </c>
      <c r="L178" s="1164">
        <v>11</v>
      </c>
      <c r="M178" s="1164">
        <v>12</v>
      </c>
      <c r="N178" s="1164">
        <v>13</v>
      </c>
      <c r="O178" s="1164">
        <v>14</v>
      </c>
    </row>
    <row r="179" spans="1:15" ht="30">
      <c r="A179" s="1166">
        <v>1</v>
      </c>
      <c r="B179" s="1178" t="s">
        <v>2093</v>
      </c>
      <c r="C179" s="1179">
        <v>3026</v>
      </c>
      <c r="D179" s="1172" t="s">
        <v>280</v>
      </c>
      <c r="E179" s="1174">
        <v>161497</v>
      </c>
      <c r="F179" s="2336" t="s">
        <v>2094</v>
      </c>
      <c r="G179" s="2336" t="s">
        <v>2095</v>
      </c>
      <c r="H179" s="1165">
        <v>0</v>
      </c>
      <c r="I179" s="2328" t="s">
        <v>377</v>
      </c>
      <c r="J179" s="1165">
        <v>1</v>
      </c>
      <c r="K179" s="2341">
        <v>42.97</v>
      </c>
      <c r="L179" s="1165">
        <v>1</v>
      </c>
      <c r="M179" s="2328">
        <v>42.97</v>
      </c>
      <c r="N179" s="2011" t="s">
        <v>572</v>
      </c>
      <c r="O179" s="2331" t="s">
        <v>33</v>
      </c>
    </row>
    <row r="180" spans="1:15" ht="25.5">
      <c r="A180" s="1166">
        <v>2</v>
      </c>
      <c r="B180" s="1167" t="s">
        <v>2097</v>
      </c>
      <c r="C180" s="1179">
        <v>458.1</v>
      </c>
      <c r="D180" s="1172" t="s">
        <v>280</v>
      </c>
      <c r="E180" s="1174">
        <v>2634556</v>
      </c>
      <c r="F180" s="2337"/>
      <c r="G180" s="2337"/>
      <c r="H180" s="1165">
        <v>0</v>
      </c>
      <c r="I180" s="2339"/>
      <c r="J180" s="1165">
        <v>1</v>
      </c>
      <c r="K180" s="2342"/>
      <c r="L180" s="1165">
        <v>1</v>
      </c>
      <c r="M180" s="2329"/>
      <c r="N180" s="2011" t="s">
        <v>572</v>
      </c>
      <c r="O180" s="2332"/>
    </row>
    <row r="181" spans="1:15" ht="25.5">
      <c r="A181" s="1166">
        <v>3</v>
      </c>
      <c r="B181" s="1167" t="s">
        <v>1410</v>
      </c>
      <c r="C181" s="1179">
        <v>3026</v>
      </c>
      <c r="D181" s="1172" t="s">
        <v>280</v>
      </c>
      <c r="E181" s="1174">
        <v>165007</v>
      </c>
      <c r="F181" s="2337"/>
      <c r="G181" s="2337"/>
      <c r="H181" s="1165">
        <v>0</v>
      </c>
      <c r="I181" s="2339"/>
      <c r="J181" s="1165">
        <v>1</v>
      </c>
      <c r="K181" s="2342"/>
      <c r="L181" s="1165">
        <v>1</v>
      </c>
      <c r="M181" s="2329"/>
      <c r="N181" s="2011" t="s">
        <v>572</v>
      </c>
      <c r="O181" s="2332"/>
    </row>
    <row r="182" spans="1:15" ht="25.5">
      <c r="A182" s="1166">
        <v>4</v>
      </c>
      <c r="B182" s="1167" t="s">
        <v>2103</v>
      </c>
      <c r="C182" s="1179">
        <v>3026</v>
      </c>
      <c r="D182" s="1172" t="s">
        <v>280</v>
      </c>
      <c r="E182" s="1174">
        <v>825038</v>
      </c>
      <c r="F182" s="2337"/>
      <c r="G182" s="2337"/>
      <c r="H182" s="1165">
        <v>0</v>
      </c>
      <c r="I182" s="2339"/>
      <c r="J182" s="1165">
        <v>1</v>
      </c>
      <c r="K182" s="2342"/>
      <c r="L182" s="1165">
        <v>1</v>
      </c>
      <c r="M182" s="2329"/>
      <c r="N182" s="2011" t="s">
        <v>572</v>
      </c>
      <c r="O182" s="2332"/>
    </row>
    <row r="183" spans="1:15" ht="25.5">
      <c r="A183" s="1166">
        <v>5</v>
      </c>
      <c r="B183" s="1167" t="s">
        <v>1412</v>
      </c>
      <c r="C183" s="1179">
        <v>3026</v>
      </c>
      <c r="D183" s="1172" t="s">
        <v>280</v>
      </c>
      <c r="E183" s="1174">
        <v>163827</v>
      </c>
      <c r="F183" s="2337"/>
      <c r="G183" s="2337"/>
      <c r="H183" s="1165">
        <v>0</v>
      </c>
      <c r="I183" s="2339"/>
      <c r="J183" s="1165">
        <v>1</v>
      </c>
      <c r="K183" s="2342"/>
      <c r="L183" s="1165">
        <v>1</v>
      </c>
      <c r="M183" s="2329"/>
      <c r="N183" s="2011" t="s">
        <v>572</v>
      </c>
      <c r="O183" s="2332"/>
    </row>
    <row r="184" spans="1:15" ht="25.5">
      <c r="A184" s="1166">
        <v>6</v>
      </c>
      <c r="B184" s="1167" t="s">
        <v>1679</v>
      </c>
      <c r="C184" s="1179">
        <v>3026</v>
      </c>
      <c r="D184" s="1172" t="s">
        <v>280</v>
      </c>
      <c r="E184" s="1174">
        <v>347990</v>
      </c>
      <c r="F184" s="2338"/>
      <c r="G184" s="2338"/>
      <c r="H184" s="1165">
        <v>0</v>
      </c>
      <c r="I184" s="2340"/>
      <c r="J184" s="1165">
        <v>1</v>
      </c>
      <c r="K184" s="2343"/>
      <c r="L184" s="1165">
        <v>1</v>
      </c>
      <c r="M184" s="2330"/>
      <c r="N184" s="2011" t="s">
        <v>572</v>
      </c>
      <c r="O184" s="2333"/>
    </row>
    <row r="186" spans="1:15" ht="18.75">
      <c r="A186" s="2346" t="s">
        <v>2104</v>
      </c>
      <c r="B186" s="2346"/>
      <c r="C186" s="2346"/>
      <c r="D186" s="2346"/>
      <c r="E186" s="2346"/>
      <c r="F186" s="2346"/>
      <c r="G186" s="2346"/>
      <c r="H186" s="2346"/>
      <c r="I186" s="2346"/>
      <c r="J186" s="2346"/>
      <c r="K186" s="2346"/>
      <c r="L186" s="2346"/>
      <c r="M186" s="2346"/>
      <c r="N186" s="2346"/>
    </row>
    <row r="187" spans="1:15" ht="45" customHeight="1">
      <c r="A187" s="2347" t="s">
        <v>1210</v>
      </c>
      <c r="B187" s="2349" t="s">
        <v>545</v>
      </c>
      <c r="C187" s="2351" t="s">
        <v>5</v>
      </c>
      <c r="D187" s="2347" t="s">
        <v>546</v>
      </c>
      <c r="E187" s="2352" t="s">
        <v>741</v>
      </c>
      <c r="F187" s="2352" t="s">
        <v>8</v>
      </c>
      <c r="G187" s="2354" t="s">
        <v>547</v>
      </c>
      <c r="H187" s="2354"/>
      <c r="I187" s="2354" t="s">
        <v>414</v>
      </c>
      <c r="J187" s="2354"/>
      <c r="K187" s="2347" t="s">
        <v>548</v>
      </c>
      <c r="L187" s="2351"/>
      <c r="M187" s="2347" t="s">
        <v>12</v>
      </c>
      <c r="N187" s="2347" t="s">
        <v>13</v>
      </c>
    </row>
    <row r="188" spans="1:15">
      <c r="A188" s="2348"/>
      <c r="B188" s="2350"/>
      <c r="C188" s="2348"/>
      <c r="D188" s="2348"/>
      <c r="E188" s="2353"/>
      <c r="F188" s="2353"/>
      <c r="G188" s="1187" t="s">
        <v>28</v>
      </c>
      <c r="H188" s="1187" t="s">
        <v>15</v>
      </c>
      <c r="I188" s="1187" t="s">
        <v>28</v>
      </c>
      <c r="J188" s="1188" t="s">
        <v>15</v>
      </c>
      <c r="K188" s="1187" t="s">
        <v>28</v>
      </c>
      <c r="L188" s="1188" t="s">
        <v>15</v>
      </c>
      <c r="M188" s="2352"/>
      <c r="N188" s="2352"/>
    </row>
    <row r="189" spans="1:15">
      <c r="A189" s="1189">
        <v>1</v>
      </c>
      <c r="B189" s="1189">
        <v>2</v>
      </c>
      <c r="C189" s="1189">
        <v>3</v>
      </c>
      <c r="D189" s="1189">
        <v>4</v>
      </c>
      <c r="E189" s="1190">
        <v>5</v>
      </c>
      <c r="F189" s="1190">
        <v>6</v>
      </c>
      <c r="G189" s="1189">
        <v>7</v>
      </c>
      <c r="H189" s="1189">
        <v>8</v>
      </c>
      <c r="I189" s="1189">
        <v>9</v>
      </c>
      <c r="J189" s="1189">
        <v>10</v>
      </c>
      <c r="K189" s="1189">
        <v>11</v>
      </c>
      <c r="L189" s="1189">
        <v>12</v>
      </c>
      <c r="M189" s="1190">
        <v>13</v>
      </c>
      <c r="N189" s="1190">
        <v>14</v>
      </c>
    </row>
    <row r="190" spans="1:15" ht="18.75">
      <c r="A190" s="2355" t="s">
        <v>740</v>
      </c>
      <c r="B190" s="2355"/>
      <c r="C190" s="2355"/>
      <c r="D190" s="2355"/>
      <c r="E190" s="2355"/>
      <c r="F190" s="2355"/>
      <c r="G190" s="2355"/>
      <c r="H190" s="2355"/>
      <c r="I190" s="2355"/>
      <c r="J190" s="2355"/>
      <c r="K190" s="2355"/>
      <c r="L190" s="2355"/>
      <c r="M190" s="2355"/>
      <c r="N190" s="2355"/>
    </row>
    <row r="191" spans="1:15">
      <c r="A191" s="2356" t="s">
        <v>742</v>
      </c>
      <c r="B191" s="2356"/>
      <c r="C191" s="2356"/>
      <c r="D191" s="2356"/>
      <c r="E191" s="2356"/>
      <c r="F191" s="2356"/>
      <c r="G191" s="2356"/>
      <c r="H191" s="2356"/>
      <c r="I191" s="2356"/>
      <c r="J191" s="2356"/>
      <c r="K191" s="2356"/>
      <c r="L191" s="2356"/>
      <c r="M191" s="2356"/>
      <c r="N191" s="2356"/>
    </row>
    <row r="192" spans="1:15" ht="45">
      <c r="A192" s="951">
        <v>1</v>
      </c>
      <c r="B192" s="1191" t="s">
        <v>743</v>
      </c>
      <c r="C192" s="951" t="s">
        <v>167</v>
      </c>
      <c r="D192" s="934">
        <v>10.91</v>
      </c>
      <c r="E192" s="951" t="s">
        <v>744</v>
      </c>
      <c r="F192" s="951" t="s">
        <v>213</v>
      </c>
      <c r="G192" s="1038">
        <v>1</v>
      </c>
      <c r="H192" s="2175">
        <v>151.5</v>
      </c>
      <c r="I192" s="952" t="s">
        <v>377</v>
      </c>
      <c r="J192" s="2357" t="s">
        <v>377</v>
      </c>
      <c r="K192" s="1038">
        <v>1</v>
      </c>
      <c r="L192" s="2175">
        <v>151.5</v>
      </c>
      <c r="M192" s="938" t="s">
        <v>572</v>
      </c>
      <c r="N192" s="938" t="s">
        <v>745</v>
      </c>
    </row>
    <row r="193" spans="1:15" ht="60">
      <c r="A193" s="951">
        <v>2</v>
      </c>
      <c r="B193" s="1192" t="s">
        <v>746</v>
      </c>
      <c r="C193" s="951" t="s">
        <v>176</v>
      </c>
      <c r="D193" s="934">
        <v>1.2</v>
      </c>
      <c r="E193" s="951" t="s">
        <v>744</v>
      </c>
      <c r="F193" s="951" t="s">
        <v>213</v>
      </c>
      <c r="G193" s="956">
        <v>1</v>
      </c>
      <c r="H193" s="2175"/>
      <c r="I193" s="952" t="s">
        <v>377</v>
      </c>
      <c r="J193" s="2357"/>
      <c r="K193" s="956">
        <v>1</v>
      </c>
      <c r="L193" s="2175"/>
      <c r="M193" s="1193" t="s">
        <v>572</v>
      </c>
      <c r="N193" s="938" t="s">
        <v>745</v>
      </c>
    </row>
    <row r="194" spans="1:15" ht="60">
      <c r="A194" s="951">
        <v>3</v>
      </c>
      <c r="B194" s="1192" t="s">
        <v>747</v>
      </c>
      <c r="C194" s="951" t="s">
        <v>167</v>
      </c>
      <c r="D194" s="934">
        <v>1.84</v>
      </c>
      <c r="E194" s="951" t="s">
        <v>748</v>
      </c>
      <c r="F194" s="951" t="s">
        <v>749</v>
      </c>
      <c r="G194" s="956">
        <v>1</v>
      </c>
      <c r="H194" s="2175"/>
      <c r="I194" s="952" t="s">
        <v>377</v>
      </c>
      <c r="J194" s="2357"/>
      <c r="K194" s="956">
        <v>1</v>
      </c>
      <c r="L194" s="2175"/>
      <c r="M194" s="938" t="s">
        <v>572</v>
      </c>
      <c r="N194" s="938" t="s">
        <v>745</v>
      </c>
    </row>
    <row r="195" spans="1:15" ht="60">
      <c r="A195" s="951">
        <v>4</v>
      </c>
      <c r="B195" s="1194" t="s">
        <v>750</v>
      </c>
      <c r="C195" s="951" t="s">
        <v>167</v>
      </c>
      <c r="D195" s="934">
        <v>30.14</v>
      </c>
      <c r="E195" s="951" t="s">
        <v>751</v>
      </c>
      <c r="F195" s="951" t="s">
        <v>752</v>
      </c>
      <c r="G195" s="956">
        <v>1</v>
      </c>
      <c r="H195" s="2175"/>
      <c r="I195" s="952" t="s">
        <v>377</v>
      </c>
      <c r="J195" s="2357"/>
      <c r="K195" s="956">
        <v>1</v>
      </c>
      <c r="L195" s="2175"/>
      <c r="M195" s="938" t="s">
        <v>572</v>
      </c>
      <c r="N195" s="938" t="s">
        <v>745</v>
      </c>
    </row>
    <row r="196" spans="1:15" ht="45">
      <c r="A196" s="951">
        <v>5</v>
      </c>
      <c r="B196" s="1194" t="s">
        <v>753</v>
      </c>
      <c r="C196" s="951" t="s">
        <v>167</v>
      </c>
      <c r="D196" s="934">
        <v>14.52</v>
      </c>
      <c r="E196" s="951" t="s">
        <v>754</v>
      </c>
      <c r="F196" s="951" t="s">
        <v>755</v>
      </c>
      <c r="G196" s="956">
        <v>1</v>
      </c>
      <c r="H196" s="2175"/>
      <c r="I196" s="952" t="s">
        <v>377</v>
      </c>
      <c r="J196" s="2357"/>
      <c r="K196" s="956">
        <v>1</v>
      </c>
      <c r="L196" s="2175"/>
      <c r="M196" s="938" t="s">
        <v>572</v>
      </c>
      <c r="N196" s="938" t="s">
        <v>745</v>
      </c>
    </row>
    <row r="197" spans="1:15" ht="30">
      <c r="A197" s="951">
        <v>6</v>
      </c>
      <c r="B197" s="1194" t="s">
        <v>756</v>
      </c>
      <c r="C197" s="951" t="s">
        <v>167</v>
      </c>
      <c r="D197" s="934">
        <v>6.03</v>
      </c>
      <c r="E197" s="951" t="s">
        <v>757</v>
      </c>
      <c r="F197" s="951" t="s">
        <v>758</v>
      </c>
      <c r="G197" s="956">
        <v>1</v>
      </c>
      <c r="H197" s="2175"/>
      <c r="I197" s="952" t="s">
        <v>377</v>
      </c>
      <c r="J197" s="2357"/>
      <c r="K197" s="956">
        <v>1</v>
      </c>
      <c r="L197" s="2175"/>
      <c r="M197" s="1193" t="s">
        <v>572</v>
      </c>
      <c r="N197" s="938" t="s">
        <v>745</v>
      </c>
    </row>
    <row r="198" spans="1:15" ht="45">
      <c r="A198" s="951">
        <v>7</v>
      </c>
      <c r="B198" s="1192" t="s">
        <v>759</v>
      </c>
      <c r="C198" s="951" t="s">
        <v>167</v>
      </c>
      <c r="D198" s="934">
        <v>4.17</v>
      </c>
      <c r="E198" s="951" t="s">
        <v>760</v>
      </c>
      <c r="F198" s="951" t="s">
        <v>761</v>
      </c>
      <c r="G198" s="956">
        <v>1</v>
      </c>
      <c r="H198" s="2175"/>
      <c r="I198" s="952" t="s">
        <v>377</v>
      </c>
      <c r="J198" s="2357"/>
      <c r="K198" s="956">
        <v>1</v>
      </c>
      <c r="L198" s="2175"/>
      <c r="M198" s="1193" t="s">
        <v>572</v>
      </c>
      <c r="N198" s="938" t="s">
        <v>745</v>
      </c>
    </row>
    <row r="199" spans="1:15" ht="75">
      <c r="A199" s="951">
        <v>8</v>
      </c>
      <c r="B199" s="1192" t="s">
        <v>762</v>
      </c>
      <c r="C199" s="951" t="s">
        <v>167</v>
      </c>
      <c r="D199" s="934">
        <v>2.17</v>
      </c>
      <c r="E199" s="951" t="s">
        <v>763</v>
      </c>
      <c r="F199" s="951" t="s">
        <v>764</v>
      </c>
      <c r="G199" s="956">
        <v>1</v>
      </c>
      <c r="H199" s="2175">
        <v>151.5</v>
      </c>
      <c r="I199" s="952" t="s">
        <v>377</v>
      </c>
      <c r="J199" s="2175" t="s">
        <v>377</v>
      </c>
      <c r="K199" s="956">
        <v>1</v>
      </c>
      <c r="L199" s="2175">
        <v>151.5</v>
      </c>
      <c r="M199" s="938" t="s">
        <v>572</v>
      </c>
      <c r="N199" s="938" t="s">
        <v>745</v>
      </c>
    </row>
    <row r="200" spans="1:15" ht="45">
      <c r="A200" s="951">
        <v>9</v>
      </c>
      <c r="B200" s="1194" t="s">
        <v>765</v>
      </c>
      <c r="C200" s="951" t="s">
        <v>167</v>
      </c>
      <c r="D200" s="934">
        <v>4.24</v>
      </c>
      <c r="E200" s="951" t="s">
        <v>766</v>
      </c>
      <c r="F200" s="951" t="s">
        <v>767</v>
      </c>
      <c r="G200" s="956">
        <v>1</v>
      </c>
      <c r="H200" s="2175"/>
      <c r="I200" s="952" t="s">
        <v>377</v>
      </c>
      <c r="J200" s="2175"/>
      <c r="K200" s="956">
        <v>1</v>
      </c>
      <c r="L200" s="2175"/>
      <c r="M200" s="938" t="s">
        <v>572</v>
      </c>
      <c r="N200" s="938" t="s">
        <v>745</v>
      </c>
    </row>
    <row r="201" spans="1:15" ht="30">
      <c r="A201" s="951">
        <v>10</v>
      </c>
      <c r="B201" s="1192" t="s">
        <v>768</v>
      </c>
      <c r="C201" s="951" t="s">
        <v>167</v>
      </c>
      <c r="D201" s="934">
        <v>0.11923393335859206</v>
      </c>
      <c r="E201" s="951" t="s">
        <v>769</v>
      </c>
      <c r="F201" s="951" t="s">
        <v>770</v>
      </c>
      <c r="G201" s="956">
        <v>1</v>
      </c>
      <c r="H201" s="2175"/>
      <c r="I201" s="952" t="s">
        <v>377</v>
      </c>
      <c r="J201" s="2175"/>
      <c r="K201" s="956">
        <v>1</v>
      </c>
      <c r="L201" s="2175"/>
      <c r="M201" s="938" t="s">
        <v>572</v>
      </c>
      <c r="N201" s="938" t="s">
        <v>745</v>
      </c>
    </row>
    <row r="202" spans="1:15" ht="30">
      <c r="A202" s="951">
        <v>11</v>
      </c>
      <c r="B202" s="1194" t="s">
        <v>771</v>
      </c>
      <c r="C202" s="951" t="s">
        <v>167</v>
      </c>
      <c r="D202" s="934">
        <v>10.95</v>
      </c>
      <c r="E202" s="951" t="s">
        <v>772</v>
      </c>
      <c r="F202" s="951" t="s">
        <v>773</v>
      </c>
      <c r="G202" s="956">
        <v>1</v>
      </c>
      <c r="H202" s="2175"/>
      <c r="I202" s="952" t="s">
        <v>377</v>
      </c>
      <c r="J202" s="2175"/>
      <c r="K202" s="956">
        <v>1</v>
      </c>
      <c r="L202" s="2175"/>
      <c r="M202" s="1193" t="s">
        <v>572</v>
      </c>
      <c r="N202" s="938" t="s">
        <v>745</v>
      </c>
    </row>
    <row r="203" spans="1:15" ht="30">
      <c r="A203" s="951">
        <v>12</v>
      </c>
      <c r="B203" s="1194" t="s">
        <v>774</v>
      </c>
      <c r="C203" s="951" t="s">
        <v>167</v>
      </c>
      <c r="D203" s="934">
        <v>8.11</v>
      </c>
      <c r="E203" s="951" t="s">
        <v>758</v>
      </c>
      <c r="F203" s="951" t="s">
        <v>775</v>
      </c>
      <c r="G203" s="956">
        <v>1</v>
      </c>
      <c r="H203" s="2175"/>
      <c r="I203" s="952" t="s">
        <v>377</v>
      </c>
      <c r="J203" s="2175"/>
      <c r="K203" s="956">
        <v>1</v>
      </c>
      <c r="L203" s="2175"/>
      <c r="M203" s="1193" t="s">
        <v>572</v>
      </c>
      <c r="N203" s="938" t="s">
        <v>745</v>
      </c>
    </row>
    <row r="204" spans="1:15" ht="60">
      <c r="A204" s="951">
        <v>13</v>
      </c>
      <c r="B204" s="1191" t="s">
        <v>776</v>
      </c>
      <c r="C204" s="951" t="s">
        <v>167</v>
      </c>
      <c r="D204" s="934">
        <v>5.94</v>
      </c>
      <c r="E204" s="951" t="s">
        <v>773</v>
      </c>
      <c r="F204" s="951" t="s">
        <v>777</v>
      </c>
      <c r="G204" s="956">
        <v>1</v>
      </c>
      <c r="H204" s="2175"/>
      <c r="I204" s="952" t="s">
        <v>377</v>
      </c>
      <c r="J204" s="2175"/>
      <c r="K204" s="956">
        <v>1</v>
      </c>
      <c r="L204" s="2175"/>
      <c r="M204" s="938" t="s">
        <v>572</v>
      </c>
      <c r="N204" s="938" t="s">
        <v>745</v>
      </c>
    </row>
    <row r="205" spans="1:15" ht="45">
      <c r="A205" s="951">
        <v>14</v>
      </c>
      <c r="B205" s="1191" t="s">
        <v>778</v>
      </c>
      <c r="C205" s="951" t="s">
        <v>167</v>
      </c>
      <c r="D205" s="934">
        <v>6.41</v>
      </c>
      <c r="E205" s="951" t="s">
        <v>779</v>
      </c>
      <c r="F205" s="951" t="s">
        <v>764</v>
      </c>
      <c r="G205" s="956">
        <v>1</v>
      </c>
      <c r="H205" s="2175"/>
      <c r="I205" s="952" t="s">
        <v>377</v>
      </c>
      <c r="J205" s="2175"/>
      <c r="K205" s="956">
        <v>1</v>
      </c>
      <c r="L205" s="2175"/>
      <c r="M205" s="938" t="s">
        <v>572</v>
      </c>
      <c r="N205" s="938" t="s">
        <v>745</v>
      </c>
    </row>
    <row r="206" spans="1:15" ht="47.25">
      <c r="A206" s="951">
        <v>15</v>
      </c>
      <c r="B206" s="1195" t="s">
        <v>780</v>
      </c>
      <c r="C206" s="1196" t="s">
        <v>167</v>
      </c>
      <c r="D206" s="1197">
        <v>9.14</v>
      </c>
      <c r="E206" s="951" t="s">
        <v>781</v>
      </c>
      <c r="F206" s="951" t="s">
        <v>782</v>
      </c>
      <c r="G206" s="956">
        <v>1</v>
      </c>
      <c r="H206" s="2175"/>
      <c r="I206" s="952" t="s">
        <v>377</v>
      </c>
      <c r="J206" s="2175"/>
      <c r="K206" s="956">
        <v>1</v>
      </c>
      <c r="L206" s="2175"/>
      <c r="M206" s="1193" t="s">
        <v>572</v>
      </c>
      <c r="N206" s="938" t="s">
        <v>745</v>
      </c>
    </row>
    <row r="207" spans="1:15" ht="30">
      <c r="A207" s="2012">
        <v>16</v>
      </c>
      <c r="B207" s="1194" t="s">
        <v>783</v>
      </c>
      <c r="C207" s="951" t="s">
        <v>167</v>
      </c>
      <c r="D207" s="934">
        <v>36.86</v>
      </c>
      <c r="E207" s="951" t="s">
        <v>784</v>
      </c>
      <c r="F207" s="951" t="s">
        <v>770</v>
      </c>
      <c r="G207" s="956">
        <v>1</v>
      </c>
      <c r="H207" s="2175"/>
      <c r="I207" s="952" t="s">
        <v>377</v>
      </c>
      <c r="J207" s="2175"/>
      <c r="K207" s="956">
        <v>1</v>
      </c>
      <c r="L207" s="2175"/>
      <c r="M207" s="1193" t="s">
        <v>572</v>
      </c>
      <c r="N207" s="938" t="s">
        <v>745</v>
      </c>
      <c r="O207" s="17">
        <f>D208-L199</f>
        <v>1.249233933358596</v>
      </c>
    </row>
    <row r="208" spans="1:15">
      <c r="A208" s="951"/>
      <c r="B208" s="2405" t="s">
        <v>172</v>
      </c>
      <c r="C208" s="2406"/>
      <c r="D208" s="1213">
        <v>152.7492339333586</v>
      </c>
      <c r="E208" s="951"/>
      <c r="F208" s="951"/>
      <c r="G208" s="956"/>
      <c r="H208" s="934"/>
      <c r="I208" s="952"/>
      <c r="J208" s="934"/>
      <c r="K208" s="956"/>
      <c r="L208" s="934"/>
      <c r="M208" s="1193"/>
      <c r="N208" s="938"/>
    </row>
    <row r="209" spans="1:14">
      <c r="A209" s="2356" t="s">
        <v>785</v>
      </c>
      <c r="B209" s="2356"/>
      <c r="C209" s="2356"/>
      <c r="D209" s="2356"/>
      <c r="E209" s="2356"/>
      <c r="F209" s="2356"/>
      <c r="G209" s="2356"/>
      <c r="H209" s="2356"/>
      <c r="I209" s="2356"/>
      <c r="J209" s="2356"/>
      <c r="K209" s="2356"/>
      <c r="L209" s="2356"/>
      <c r="M209" s="2356"/>
      <c r="N209" s="2356"/>
    </row>
    <row r="210" spans="1:14" ht="45">
      <c r="A210" s="951">
        <v>17</v>
      </c>
      <c r="B210" s="1194" t="s">
        <v>786</v>
      </c>
      <c r="C210" s="951" t="s">
        <v>167</v>
      </c>
      <c r="D210" s="934">
        <v>42.94</v>
      </c>
      <c r="E210" s="951" t="s">
        <v>787</v>
      </c>
      <c r="F210" s="951" t="s">
        <v>788</v>
      </c>
      <c r="G210" s="956">
        <v>1</v>
      </c>
      <c r="H210" s="2175">
        <v>222.94</v>
      </c>
      <c r="I210" s="952" t="s">
        <v>377</v>
      </c>
      <c r="J210" s="2175" t="s">
        <v>377</v>
      </c>
      <c r="K210" s="956">
        <v>1</v>
      </c>
      <c r="L210" s="2175">
        <v>222.94</v>
      </c>
      <c r="M210" s="1193" t="s">
        <v>572</v>
      </c>
      <c r="N210" s="938" t="s">
        <v>745</v>
      </c>
    </row>
    <row r="211" spans="1:14" ht="45">
      <c r="A211" s="951">
        <v>18</v>
      </c>
      <c r="B211" s="1194" t="s">
        <v>789</v>
      </c>
      <c r="C211" s="951" t="s">
        <v>167</v>
      </c>
      <c r="D211" s="934">
        <v>25.61</v>
      </c>
      <c r="E211" s="951" t="s">
        <v>790</v>
      </c>
      <c r="F211" s="951" t="s">
        <v>492</v>
      </c>
      <c r="G211" s="956">
        <v>1</v>
      </c>
      <c r="H211" s="2175"/>
      <c r="I211" s="952" t="s">
        <v>377</v>
      </c>
      <c r="J211" s="2175"/>
      <c r="K211" s="956">
        <v>1</v>
      </c>
      <c r="L211" s="2175"/>
      <c r="M211" s="1193" t="s">
        <v>572</v>
      </c>
      <c r="N211" s="938" t="s">
        <v>745</v>
      </c>
    </row>
    <row r="212" spans="1:14" ht="45">
      <c r="A212" s="951">
        <v>19</v>
      </c>
      <c r="B212" s="1194" t="s">
        <v>791</v>
      </c>
      <c r="C212" s="951" t="s">
        <v>167</v>
      </c>
      <c r="D212" s="934">
        <v>3.93</v>
      </c>
      <c r="E212" s="951" t="s">
        <v>792</v>
      </c>
      <c r="F212" s="951" t="s">
        <v>793</v>
      </c>
      <c r="G212" s="956">
        <v>1</v>
      </c>
      <c r="H212" s="2175"/>
      <c r="I212" s="952" t="s">
        <v>377</v>
      </c>
      <c r="J212" s="2175"/>
      <c r="K212" s="956">
        <v>1</v>
      </c>
      <c r="L212" s="2175"/>
      <c r="M212" s="1193" t="s">
        <v>572</v>
      </c>
      <c r="N212" s="938" t="s">
        <v>745</v>
      </c>
    </row>
    <row r="213" spans="1:14" ht="45">
      <c r="A213" s="951">
        <v>20</v>
      </c>
      <c r="B213" s="1194" t="s">
        <v>794</v>
      </c>
      <c r="C213" s="951" t="s">
        <v>167</v>
      </c>
      <c r="D213" s="934">
        <v>58.59</v>
      </c>
      <c r="E213" s="951" t="s">
        <v>795</v>
      </c>
      <c r="F213" s="951" t="s">
        <v>788</v>
      </c>
      <c r="G213" s="956">
        <v>1</v>
      </c>
      <c r="H213" s="2175"/>
      <c r="I213" s="952" t="s">
        <v>377</v>
      </c>
      <c r="J213" s="2175"/>
      <c r="K213" s="956">
        <v>1</v>
      </c>
      <c r="L213" s="2175"/>
      <c r="M213" s="1193" t="s">
        <v>572</v>
      </c>
      <c r="N213" s="938" t="s">
        <v>745</v>
      </c>
    </row>
    <row r="214" spans="1:14" ht="45">
      <c r="A214" s="951">
        <v>21</v>
      </c>
      <c r="B214" s="1194" t="s">
        <v>796</v>
      </c>
      <c r="C214" s="951" t="s">
        <v>167</v>
      </c>
      <c r="D214" s="934">
        <v>3.65</v>
      </c>
      <c r="E214" s="951" t="s">
        <v>797</v>
      </c>
      <c r="F214" s="951" t="s">
        <v>769</v>
      </c>
      <c r="G214" s="956">
        <v>1</v>
      </c>
      <c r="H214" s="2175"/>
      <c r="I214" s="952" t="s">
        <v>377</v>
      </c>
      <c r="J214" s="2175"/>
      <c r="K214" s="956">
        <v>1</v>
      </c>
      <c r="L214" s="2175"/>
      <c r="M214" s="1193" t="s">
        <v>572</v>
      </c>
      <c r="N214" s="938" t="s">
        <v>745</v>
      </c>
    </row>
    <row r="215" spans="1:14" ht="45">
      <c r="A215" s="951">
        <v>22</v>
      </c>
      <c r="B215" s="1194" t="s">
        <v>798</v>
      </c>
      <c r="C215" s="951" t="s">
        <v>176</v>
      </c>
      <c r="D215" s="934">
        <v>1.49</v>
      </c>
      <c r="E215" s="951" t="s">
        <v>797</v>
      </c>
      <c r="F215" s="951" t="s">
        <v>799</v>
      </c>
      <c r="G215" s="956">
        <v>1</v>
      </c>
      <c r="H215" s="2175"/>
      <c r="I215" s="952" t="s">
        <v>377</v>
      </c>
      <c r="J215" s="2175"/>
      <c r="K215" s="956">
        <v>1</v>
      </c>
      <c r="L215" s="2175"/>
      <c r="M215" s="1193" t="s">
        <v>572</v>
      </c>
      <c r="N215" s="938" t="s">
        <v>745</v>
      </c>
    </row>
    <row r="216" spans="1:14" ht="45">
      <c r="A216" s="951">
        <v>23</v>
      </c>
      <c r="B216" s="1194" t="s">
        <v>800</v>
      </c>
      <c r="C216" s="951" t="s">
        <v>167</v>
      </c>
      <c r="D216" s="934">
        <v>5.65</v>
      </c>
      <c r="E216" s="951" t="s">
        <v>779</v>
      </c>
      <c r="F216" s="951" t="s">
        <v>764</v>
      </c>
      <c r="G216" s="956">
        <v>1</v>
      </c>
      <c r="H216" s="2175"/>
      <c r="I216" s="952" t="s">
        <v>377</v>
      </c>
      <c r="J216" s="2175"/>
      <c r="K216" s="956">
        <v>1</v>
      </c>
      <c r="L216" s="2175"/>
      <c r="M216" s="1193" t="s">
        <v>572</v>
      </c>
      <c r="N216" s="938" t="s">
        <v>745</v>
      </c>
    </row>
    <row r="217" spans="1:14" ht="45">
      <c r="A217" s="951">
        <v>24</v>
      </c>
      <c r="B217" s="1194" t="s">
        <v>801</v>
      </c>
      <c r="C217" s="951" t="s">
        <v>167</v>
      </c>
      <c r="D217" s="934">
        <v>7.89</v>
      </c>
      <c r="E217" s="951" t="s">
        <v>802</v>
      </c>
      <c r="F217" s="951" t="s">
        <v>803</v>
      </c>
      <c r="G217" s="956">
        <v>1</v>
      </c>
      <c r="H217" s="2175"/>
      <c r="I217" s="952" t="s">
        <v>377</v>
      </c>
      <c r="J217" s="2175"/>
      <c r="K217" s="956">
        <v>1</v>
      </c>
      <c r="L217" s="2175"/>
      <c r="M217" s="1193" t="s">
        <v>572</v>
      </c>
      <c r="N217" s="938" t="s">
        <v>745</v>
      </c>
    </row>
    <row r="218" spans="1:14" ht="45">
      <c r="A218" s="951">
        <v>25</v>
      </c>
      <c r="B218" s="1194" t="s">
        <v>804</v>
      </c>
      <c r="C218" s="951" t="s">
        <v>167</v>
      </c>
      <c r="D218" s="934">
        <v>6.63</v>
      </c>
      <c r="E218" s="951" t="s">
        <v>805</v>
      </c>
      <c r="F218" s="951" t="s">
        <v>763</v>
      </c>
      <c r="G218" s="956">
        <v>1</v>
      </c>
      <c r="H218" s="2175"/>
      <c r="I218" s="952" t="s">
        <v>377</v>
      </c>
      <c r="J218" s="2175"/>
      <c r="K218" s="956">
        <v>1</v>
      </c>
      <c r="L218" s="2175"/>
      <c r="M218" s="1193" t="s">
        <v>572</v>
      </c>
      <c r="N218" s="938" t="s">
        <v>745</v>
      </c>
    </row>
    <row r="219" spans="1:14" ht="45">
      <c r="A219" s="951">
        <v>26</v>
      </c>
      <c r="B219" s="1194" t="s">
        <v>806</v>
      </c>
      <c r="C219" s="951" t="s">
        <v>167</v>
      </c>
      <c r="D219" s="934">
        <v>1.83</v>
      </c>
      <c r="E219" s="951" t="s">
        <v>807</v>
      </c>
      <c r="F219" s="951" t="s">
        <v>808</v>
      </c>
      <c r="G219" s="956">
        <v>1</v>
      </c>
      <c r="H219" s="2175"/>
      <c r="I219" s="952" t="s">
        <v>377</v>
      </c>
      <c r="J219" s="2175"/>
      <c r="K219" s="956">
        <v>1</v>
      </c>
      <c r="L219" s="2175"/>
      <c r="M219" s="1193" t="s">
        <v>572</v>
      </c>
      <c r="N219" s="938" t="s">
        <v>745</v>
      </c>
    </row>
    <row r="220" spans="1:14" ht="30">
      <c r="A220" s="951">
        <v>27</v>
      </c>
      <c r="B220" s="1194" t="s">
        <v>809</v>
      </c>
      <c r="C220" s="951" t="s">
        <v>167</v>
      </c>
      <c r="D220" s="934">
        <v>3.33</v>
      </c>
      <c r="E220" s="951" t="s">
        <v>810</v>
      </c>
      <c r="F220" s="951" t="s">
        <v>492</v>
      </c>
      <c r="G220" s="956">
        <v>1</v>
      </c>
      <c r="H220" s="2175">
        <v>222.94</v>
      </c>
      <c r="I220" s="952" t="s">
        <v>377</v>
      </c>
      <c r="J220" s="2175" t="s">
        <v>377</v>
      </c>
      <c r="K220" s="956">
        <v>1</v>
      </c>
      <c r="L220" s="2175">
        <v>222.94</v>
      </c>
      <c r="M220" s="1193" t="s">
        <v>572</v>
      </c>
      <c r="N220" s="938" t="s">
        <v>745</v>
      </c>
    </row>
    <row r="221" spans="1:14" ht="45">
      <c r="A221" s="951">
        <v>28</v>
      </c>
      <c r="B221" s="1194" t="s">
        <v>811</v>
      </c>
      <c r="C221" s="951" t="s">
        <v>167</v>
      </c>
      <c r="D221" s="934">
        <v>5.6</v>
      </c>
      <c r="E221" s="951" t="s">
        <v>805</v>
      </c>
      <c r="F221" s="951" t="s">
        <v>763</v>
      </c>
      <c r="G221" s="956">
        <v>1</v>
      </c>
      <c r="H221" s="2175"/>
      <c r="I221" s="952" t="s">
        <v>377</v>
      </c>
      <c r="J221" s="2175"/>
      <c r="K221" s="956">
        <v>1</v>
      </c>
      <c r="L221" s="2175"/>
      <c r="M221" s="1193" t="s">
        <v>572</v>
      </c>
      <c r="N221" s="938" t="s">
        <v>745</v>
      </c>
    </row>
    <row r="222" spans="1:14" ht="45">
      <c r="A222" s="951">
        <v>29</v>
      </c>
      <c r="B222" s="1194" t="s">
        <v>812</v>
      </c>
      <c r="C222" s="951" t="s">
        <v>167</v>
      </c>
      <c r="D222" s="934">
        <v>0.97</v>
      </c>
      <c r="E222" s="951" t="s">
        <v>813</v>
      </c>
      <c r="F222" s="951" t="s">
        <v>814</v>
      </c>
      <c r="G222" s="956">
        <v>1</v>
      </c>
      <c r="H222" s="2175"/>
      <c r="I222" s="952" t="s">
        <v>377</v>
      </c>
      <c r="J222" s="2175"/>
      <c r="K222" s="956">
        <v>1</v>
      </c>
      <c r="L222" s="2175"/>
      <c r="M222" s="1193" t="s">
        <v>572</v>
      </c>
      <c r="N222" s="938" t="s">
        <v>745</v>
      </c>
    </row>
    <row r="223" spans="1:14" ht="60">
      <c r="A223" s="951">
        <v>30</v>
      </c>
      <c r="B223" s="1194" t="s">
        <v>815</v>
      </c>
      <c r="C223" s="951" t="s">
        <v>167</v>
      </c>
      <c r="D223" s="934">
        <v>2.98</v>
      </c>
      <c r="E223" s="951" t="s">
        <v>769</v>
      </c>
      <c r="F223" s="951" t="s">
        <v>816</v>
      </c>
      <c r="G223" s="956">
        <v>1</v>
      </c>
      <c r="H223" s="2175"/>
      <c r="I223" s="952" t="s">
        <v>377</v>
      </c>
      <c r="J223" s="2175"/>
      <c r="K223" s="956">
        <v>1</v>
      </c>
      <c r="L223" s="2175"/>
      <c r="M223" s="1193" t="s">
        <v>572</v>
      </c>
      <c r="N223" s="938" t="s">
        <v>745</v>
      </c>
    </row>
    <row r="224" spans="1:14" ht="30">
      <c r="A224" s="951">
        <v>31</v>
      </c>
      <c r="B224" s="1194" t="s">
        <v>817</v>
      </c>
      <c r="C224" s="951" t="s">
        <v>167</v>
      </c>
      <c r="D224" s="934">
        <v>6.56</v>
      </c>
      <c r="E224" s="951" t="s">
        <v>818</v>
      </c>
      <c r="F224" s="951" t="s">
        <v>788</v>
      </c>
      <c r="G224" s="956">
        <v>1</v>
      </c>
      <c r="H224" s="2175"/>
      <c r="I224" s="952" t="s">
        <v>377</v>
      </c>
      <c r="J224" s="2175"/>
      <c r="K224" s="956">
        <v>1</v>
      </c>
      <c r="L224" s="2175"/>
      <c r="M224" s="1193" t="s">
        <v>572</v>
      </c>
      <c r="N224" s="938" t="s">
        <v>745</v>
      </c>
    </row>
    <row r="225" spans="1:15" ht="30">
      <c r="A225" s="951">
        <v>32</v>
      </c>
      <c r="B225" s="1194" t="s">
        <v>819</v>
      </c>
      <c r="C225" s="951" t="s">
        <v>167</v>
      </c>
      <c r="D225" s="934">
        <v>9.3800000000000008</v>
      </c>
      <c r="E225" s="951" t="s">
        <v>223</v>
      </c>
      <c r="F225" s="951" t="s">
        <v>772</v>
      </c>
      <c r="G225" s="956">
        <v>1</v>
      </c>
      <c r="H225" s="2175"/>
      <c r="I225" s="952" t="s">
        <v>377</v>
      </c>
      <c r="J225" s="2175"/>
      <c r="K225" s="956">
        <v>1</v>
      </c>
      <c r="L225" s="2175"/>
      <c r="M225" s="1193" t="s">
        <v>572</v>
      </c>
      <c r="N225" s="938" t="s">
        <v>745</v>
      </c>
    </row>
    <row r="226" spans="1:15" ht="45">
      <c r="A226" s="951">
        <v>33</v>
      </c>
      <c r="B226" s="1194" t="s">
        <v>820</v>
      </c>
      <c r="C226" s="951" t="s">
        <v>167</v>
      </c>
      <c r="D226" s="934">
        <v>8.81</v>
      </c>
      <c r="E226" s="951" t="s">
        <v>821</v>
      </c>
      <c r="F226" s="951" t="s">
        <v>822</v>
      </c>
      <c r="G226" s="956">
        <v>1</v>
      </c>
      <c r="H226" s="2175"/>
      <c r="I226" s="952" t="s">
        <v>377</v>
      </c>
      <c r="J226" s="2175"/>
      <c r="K226" s="956">
        <v>1</v>
      </c>
      <c r="L226" s="2175"/>
      <c r="M226" s="1193" t="s">
        <v>572</v>
      </c>
      <c r="N226" s="938" t="s">
        <v>745</v>
      </c>
    </row>
    <row r="227" spans="1:15" ht="45">
      <c r="A227" s="951">
        <v>34</v>
      </c>
      <c r="B227" s="1194" t="s">
        <v>823</v>
      </c>
      <c r="C227" s="951" t="s">
        <v>167</v>
      </c>
      <c r="D227" s="934">
        <v>3.51</v>
      </c>
      <c r="E227" s="951" t="s">
        <v>787</v>
      </c>
      <c r="F227" s="951" t="s">
        <v>824</v>
      </c>
      <c r="G227" s="956">
        <v>1</v>
      </c>
      <c r="H227" s="2175"/>
      <c r="I227" s="952" t="s">
        <v>377</v>
      </c>
      <c r="J227" s="2175"/>
      <c r="K227" s="956">
        <v>1</v>
      </c>
      <c r="L227" s="2175"/>
      <c r="M227" s="1193" t="s">
        <v>572</v>
      </c>
      <c r="N227" s="938" t="s">
        <v>745</v>
      </c>
    </row>
    <row r="228" spans="1:15" ht="45">
      <c r="A228" s="951">
        <v>35</v>
      </c>
      <c r="B228" s="1194" t="s">
        <v>825</v>
      </c>
      <c r="C228" s="951" t="s">
        <v>167</v>
      </c>
      <c r="D228" s="934">
        <v>4.22</v>
      </c>
      <c r="E228" s="951" t="s">
        <v>821</v>
      </c>
      <c r="F228" s="951" t="s">
        <v>757</v>
      </c>
      <c r="G228" s="956">
        <v>1</v>
      </c>
      <c r="H228" s="2175"/>
      <c r="I228" s="952" t="s">
        <v>377</v>
      </c>
      <c r="J228" s="2175"/>
      <c r="K228" s="956">
        <v>1</v>
      </c>
      <c r="L228" s="2175"/>
      <c r="M228" s="1193" t="s">
        <v>572</v>
      </c>
      <c r="N228" s="938" t="s">
        <v>745</v>
      </c>
    </row>
    <row r="229" spans="1:15" ht="45">
      <c r="A229" s="951">
        <v>36</v>
      </c>
      <c r="B229" s="1194" t="s">
        <v>826</v>
      </c>
      <c r="C229" s="951" t="s">
        <v>167</v>
      </c>
      <c r="D229" s="934">
        <v>3.09</v>
      </c>
      <c r="E229" s="951" t="s">
        <v>795</v>
      </c>
      <c r="F229" s="951" t="s">
        <v>827</v>
      </c>
      <c r="G229" s="956">
        <v>1</v>
      </c>
      <c r="H229" s="2423" t="s">
        <v>377</v>
      </c>
      <c r="I229" s="952" t="s">
        <v>377</v>
      </c>
      <c r="J229" s="2175" t="s">
        <v>377</v>
      </c>
      <c r="K229" s="1200">
        <v>1</v>
      </c>
      <c r="L229" s="2175" t="s">
        <v>377</v>
      </c>
      <c r="M229" s="1193" t="s">
        <v>572</v>
      </c>
      <c r="N229" s="938" t="s">
        <v>745</v>
      </c>
    </row>
    <row r="230" spans="1:15" ht="45">
      <c r="A230" s="951">
        <v>37</v>
      </c>
      <c r="B230" s="1194" t="s">
        <v>828</v>
      </c>
      <c r="C230" s="951" t="s">
        <v>167</v>
      </c>
      <c r="D230" s="934">
        <v>0.49</v>
      </c>
      <c r="E230" s="951" t="s">
        <v>821</v>
      </c>
      <c r="F230" s="951" t="s">
        <v>824</v>
      </c>
      <c r="G230" s="956">
        <v>1</v>
      </c>
      <c r="H230" s="2423"/>
      <c r="I230" s="952" t="s">
        <v>377</v>
      </c>
      <c r="J230" s="2175"/>
      <c r="K230" s="956">
        <v>1</v>
      </c>
      <c r="L230" s="2175"/>
      <c r="M230" s="1193" t="s">
        <v>572</v>
      </c>
      <c r="N230" s="938" t="s">
        <v>745</v>
      </c>
    </row>
    <row r="231" spans="1:15" ht="60">
      <c r="A231" s="951">
        <v>38</v>
      </c>
      <c r="B231" s="1194" t="s">
        <v>829</v>
      </c>
      <c r="C231" s="951" t="s">
        <v>167</v>
      </c>
      <c r="D231" s="934">
        <v>16.850000000000001</v>
      </c>
      <c r="E231" s="951" t="s">
        <v>769</v>
      </c>
      <c r="F231" s="951" t="s">
        <v>827</v>
      </c>
      <c r="G231" s="956">
        <v>1</v>
      </c>
      <c r="H231" s="2423"/>
      <c r="I231" s="952" t="s">
        <v>377</v>
      </c>
      <c r="J231" s="2175"/>
      <c r="K231" s="956">
        <v>1</v>
      </c>
      <c r="L231" s="2175"/>
      <c r="M231" s="1193" t="s">
        <v>572</v>
      </c>
      <c r="N231" s="938" t="s">
        <v>745</v>
      </c>
      <c r="O231" s="17">
        <f>D232-222.94</f>
        <v>1.0600000000000023</v>
      </c>
    </row>
    <row r="232" spans="1:15">
      <c r="A232" s="951"/>
      <c r="B232" s="2405" t="s">
        <v>172</v>
      </c>
      <c r="C232" s="2406"/>
      <c r="D232" s="1213">
        <v>224</v>
      </c>
      <c r="E232" s="951"/>
      <c r="F232" s="951"/>
      <c r="G232" s="956"/>
      <c r="H232" s="952"/>
      <c r="I232" s="952"/>
      <c r="J232" s="934"/>
      <c r="K232" s="956"/>
      <c r="L232" s="934"/>
      <c r="M232" s="1193"/>
      <c r="N232" s="938"/>
    </row>
    <row r="233" spans="1:15">
      <c r="A233" s="2356" t="s">
        <v>843</v>
      </c>
      <c r="B233" s="2356"/>
      <c r="C233" s="2356"/>
      <c r="D233" s="2356"/>
      <c r="E233" s="2356"/>
      <c r="F233" s="2356"/>
      <c r="G233" s="2356"/>
      <c r="H233" s="2356"/>
      <c r="I233" s="2356"/>
      <c r="J233" s="2356"/>
      <c r="K233" s="2356"/>
      <c r="L233" s="2356"/>
      <c r="M233" s="2356"/>
      <c r="N233" s="2356"/>
    </row>
    <row r="234" spans="1:15" ht="30">
      <c r="A234" s="951">
        <v>39</v>
      </c>
      <c r="B234" s="1135" t="s">
        <v>844</v>
      </c>
      <c r="C234" s="951" t="s">
        <v>167</v>
      </c>
      <c r="D234" s="934">
        <v>70</v>
      </c>
      <c r="E234" s="951" t="s">
        <v>845</v>
      </c>
      <c r="F234" s="951" t="s">
        <v>846</v>
      </c>
      <c r="G234" s="952">
        <v>1</v>
      </c>
      <c r="H234" s="952" t="s">
        <v>377</v>
      </c>
      <c r="I234" s="952" t="s">
        <v>377</v>
      </c>
      <c r="J234" s="934"/>
      <c r="K234" s="952">
        <v>1</v>
      </c>
      <c r="L234" s="934"/>
      <c r="M234" s="1193" t="s">
        <v>572</v>
      </c>
      <c r="N234" s="938" t="s">
        <v>745</v>
      </c>
    </row>
    <row r="235" spans="1:15" ht="16.5">
      <c r="A235" s="2524" t="s">
        <v>847</v>
      </c>
      <c r="B235" s="2524"/>
      <c r="C235" s="2524"/>
      <c r="D235" s="2524"/>
      <c r="E235" s="2524"/>
      <c r="F235" s="2524"/>
      <c r="G235" s="2524"/>
      <c r="H235" s="2524"/>
      <c r="I235" s="2524"/>
      <c r="J235" s="2524"/>
      <c r="K235" s="2524"/>
      <c r="L235" s="2524"/>
      <c r="M235" s="2524"/>
      <c r="N235" s="2524"/>
    </row>
    <row r="236" spans="1:15">
      <c r="A236" s="2356" t="s">
        <v>848</v>
      </c>
      <c r="B236" s="2356"/>
      <c r="C236" s="2356"/>
      <c r="D236" s="2356"/>
      <c r="E236" s="2356"/>
      <c r="F236" s="2356"/>
      <c r="G236" s="2356"/>
      <c r="H236" s="2356"/>
      <c r="I236" s="2356"/>
      <c r="J236" s="2356"/>
      <c r="K236" s="2356"/>
      <c r="L236" s="2356"/>
      <c r="M236" s="2356"/>
      <c r="N236" s="2356"/>
    </row>
    <row r="237" spans="1:15" ht="57">
      <c r="A237" s="2344">
        <v>40</v>
      </c>
      <c r="B237" s="1202" t="s">
        <v>849</v>
      </c>
      <c r="C237" s="951"/>
      <c r="D237" s="1203"/>
      <c r="E237" s="1204"/>
      <c r="F237" s="1204"/>
      <c r="G237" s="1205"/>
      <c r="H237" s="956"/>
      <c r="I237" s="1205"/>
      <c r="J237" s="941"/>
      <c r="K237" s="1205"/>
      <c r="L237" s="941"/>
      <c r="M237" s="1185"/>
      <c r="N237" s="1206"/>
    </row>
    <row r="238" spans="1:15" ht="30">
      <c r="A238" s="2344"/>
      <c r="B238" s="1185" t="s">
        <v>850</v>
      </c>
      <c r="C238" s="951" t="s">
        <v>167</v>
      </c>
      <c r="D238" s="1203">
        <v>57.8</v>
      </c>
      <c r="E238" s="1207" t="s">
        <v>851</v>
      </c>
      <c r="F238" s="1207" t="s">
        <v>852</v>
      </c>
      <c r="G238" s="1208">
        <v>1</v>
      </c>
      <c r="H238" s="2520">
        <v>154.88999999999999</v>
      </c>
      <c r="I238" s="1208" t="s">
        <v>377</v>
      </c>
      <c r="J238" s="2507" t="s">
        <v>377</v>
      </c>
      <c r="K238" s="1208">
        <v>1</v>
      </c>
      <c r="L238" s="2520">
        <v>154.88999999999999</v>
      </c>
      <c r="M238" s="938" t="s">
        <v>572</v>
      </c>
      <c r="N238" s="938" t="s">
        <v>745</v>
      </c>
    </row>
    <row r="239" spans="1:15" ht="30">
      <c r="A239" s="2344"/>
      <c r="B239" s="1185" t="s">
        <v>853</v>
      </c>
      <c r="C239" s="951" t="s">
        <v>167</v>
      </c>
      <c r="D239" s="1209">
        <v>1.57</v>
      </c>
      <c r="E239" s="1207" t="s">
        <v>851</v>
      </c>
      <c r="F239" s="1207" t="s">
        <v>852</v>
      </c>
      <c r="G239" s="1208">
        <v>1</v>
      </c>
      <c r="H239" s="2520"/>
      <c r="I239" s="1208" t="s">
        <v>377</v>
      </c>
      <c r="J239" s="2507"/>
      <c r="K239" s="1208">
        <v>1</v>
      </c>
      <c r="L239" s="2520"/>
      <c r="M239" s="938" t="s">
        <v>572</v>
      </c>
      <c r="N239" s="938" t="s">
        <v>745</v>
      </c>
    </row>
    <row r="240" spans="1:15" ht="30">
      <c r="A240" s="2344"/>
      <c r="B240" s="1185" t="s">
        <v>854</v>
      </c>
      <c r="C240" s="938" t="s">
        <v>169</v>
      </c>
      <c r="D240" s="1209">
        <v>20.83</v>
      </c>
      <c r="E240" s="1207" t="s">
        <v>851</v>
      </c>
      <c r="F240" s="1207" t="s">
        <v>852</v>
      </c>
      <c r="G240" s="1208">
        <v>1</v>
      </c>
      <c r="H240" s="2520"/>
      <c r="I240" s="1208" t="s">
        <v>377</v>
      </c>
      <c r="J240" s="2507"/>
      <c r="K240" s="1208">
        <v>1</v>
      </c>
      <c r="L240" s="2520"/>
      <c r="M240" s="938" t="s">
        <v>572</v>
      </c>
      <c r="N240" s="938" t="s">
        <v>745</v>
      </c>
    </row>
    <row r="241" spans="1:15" ht="42.75">
      <c r="A241" s="2344">
        <v>41</v>
      </c>
      <c r="B241" s="1202" t="s">
        <v>855</v>
      </c>
      <c r="C241" s="951"/>
      <c r="D241" s="1203"/>
      <c r="E241" s="1207"/>
      <c r="F241" s="1207"/>
      <c r="G241" s="1205"/>
      <c r="H241" s="2520"/>
      <c r="I241" s="1205"/>
      <c r="J241" s="2507"/>
      <c r="K241" s="1205"/>
      <c r="L241" s="2520"/>
      <c r="M241" s="938"/>
      <c r="N241" s="1210"/>
    </row>
    <row r="242" spans="1:15" ht="30">
      <c r="A242" s="2344"/>
      <c r="B242" s="1185" t="s">
        <v>856</v>
      </c>
      <c r="C242" s="951" t="s">
        <v>17</v>
      </c>
      <c r="D242" s="1203">
        <v>69.540000000000006</v>
      </c>
      <c r="E242" s="1207" t="s">
        <v>851</v>
      </c>
      <c r="F242" s="1207" t="s">
        <v>852</v>
      </c>
      <c r="G242" s="1208">
        <v>1</v>
      </c>
      <c r="H242" s="2520"/>
      <c r="I242" s="1208" t="s">
        <v>377</v>
      </c>
      <c r="J242" s="2507"/>
      <c r="K242" s="1208">
        <v>1</v>
      </c>
      <c r="L242" s="2520"/>
      <c r="M242" s="938" t="s">
        <v>572</v>
      </c>
      <c r="N242" s="938" t="s">
        <v>745</v>
      </c>
    </row>
    <row r="243" spans="1:15" ht="30">
      <c r="A243" s="2344"/>
      <c r="B243" s="1185" t="s">
        <v>857</v>
      </c>
      <c r="C243" s="951" t="s">
        <v>167</v>
      </c>
      <c r="D243" s="1203">
        <v>5.2</v>
      </c>
      <c r="E243" s="1207" t="s">
        <v>851</v>
      </c>
      <c r="F243" s="1207" t="s">
        <v>852</v>
      </c>
      <c r="G243" s="1208">
        <v>1</v>
      </c>
      <c r="H243" s="2520"/>
      <c r="I243" s="1208" t="s">
        <v>377</v>
      </c>
      <c r="J243" s="2507"/>
      <c r="K243" s="1208">
        <v>1</v>
      </c>
      <c r="L243" s="2520"/>
      <c r="M243" s="938" t="s">
        <v>572</v>
      </c>
      <c r="N243" s="938" t="s">
        <v>745</v>
      </c>
    </row>
    <row r="244" spans="1:15">
      <c r="A244" s="938"/>
      <c r="B244" s="2437" t="s">
        <v>172</v>
      </c>
      <c r="C244" s="2438"/>
      <c r="D244" s="1246">
        <v>154.94</v>
      </c>
      <c r="E244" s="1207"/>
      <c r="F244" s="1207"/>
      <c r="G244" s="1208"/>
      <c r="H244" s="961"/>
      <c r="I244" s="1208"/>
      <c r="J244" s="963"/>
      <c r="K244" s="1208"/>
      <c r="L244" s="964"/>
      <c r="M244" s="938"/>
      <c r="N244" s="938"/>
      <c r="O244" s="2013">
        <f>D244-154.89</f>
        <v>5.0000000000011369E-2</v>
      </c>
    </row>
    <row r="245" spans="1:15">
      <c r="A245" s="954" t="s">
        <v>861</v>
      </c>
      <c r="B245" s="1211"/>
      <c r="C245" s="955"/>
      <c r="D245" s="955"/>
      <c r="E245" s="1207"/>
      <c r="F245" s="1207"/>
      <c r="G245" s="1212"/>
      <c r="H245" s="1212"/>
      <c r="I245" s="1212"/>
      <c r="J245" s="1213"/>
      <c r="K245" s="1212"/>
      <c r="L245" s="1213"/>
      <c r="M245" s="938"/>
      <c r="N245" s="1210"/>
    </row>
    <row r="246" spans="1:15" ht="28.5">
      <c r="A246" s="2344">
        <v>42</v>
      </c>
      <c r="B246" s="1202" t="s">
        <v>862</v>
      </c>
      <c r="C246" s="951"/>
      <c r="D246" s="1214"/>
      <c r="E246" s="1207"/>
      <c r="F246" s="1207"/>
      <c r="G246" s="1205"/>
      <c r="H246" s="2426">
        <v>261.48</v>
      </c>
      <c r="I246" s="1205"/>
      <c r="J246" s="2427" t="s">
        <v>377</v>
      </c>
      <c r="K246" s="1205"/>
      <c r="L246" s="2426">
        <v>261.48</v>
      </c>
      <c r="M246" s="938"/>
      <c r="N246" s="1210"/>
    </row>
    <row r="247" spans="1:15" ht="30">
      <c r="A247" s="2344"/>
      <c r="B247" s="1185" t="s">
        <v>863</v>
      </c>
      <c r="C247" s="951" t="s">
        <v>17</v>
      </c>
      <c r="D247" s="1215">
        <v>36.01</v>
      </c>
      <c r="E247" s="1207" t="s">
        <v>851</v>
      </c>
      <c r="F247" s="1207" t="s">
        <v>852</v>
      </c>
      <c r="G247" s="1205">
        <v>1</v>
      </c>
      <c r="H247" s="2426"/>
      <c r="I247" s="1205" t="s">
        <v>377</v>
      </c>
      <c r="J247" s="2427"/>
      <c r="K247" s="1205">
        <v>1</v>
      </c>
      <c r="L247" s="2426"/>
      <c r="M247" s="938" t="s">
        <v>572</v>
      </c>
      <c r="N247" s="938" t="s">
        <v>745</v>
      </c>
    </row>
    <row r="248" spans="1:15" ht="30">
      <c r="A248" s="2344"/>
      <c r="B248" s="1185" t="s">
        <v>864</v>
      </c>
      <c r="C248" s="951" t="s">
        <v>865</v>
      </c>
      <c r="D248" s="2433">
        <v>59.39</v>
      </c>
      <c r="E248" s="1207"/>
      <c r="F248" s="1207"/>
      <c r="G248" s="1205">
        <v>1</v>
      </c>
      <c r="H248" s="2426"/>
      <c r="I248" s="1205" t="s">
        <v>377</v>
      </c>
      <c r="J248" s="2427"/>
      <c r="K248" s="1205">
        <v>1</v>
      </c>
      <c r="L248" s="2426"/>
      <c r="M248" s="938" t="s">
        <v>572</v>
      </c>
      <c r="N248" s="938" t="s">
        <v>745</v>
      </c>
    </row>
    <row r="249" spans="1:15" ht="30">
      <c r="A249" s="2344"/>
      <c r="B249" s="1185" t="s">
        <v>866</v>
      </c>
      <c r="C249" s="951" t="s">
        <v>169</v>
      </c>
      <c r="D249" s="2434"/>
      <c r="E249" s="1207" t="s">
        <v>851</v>
      </c>
      <c r="F249" s="1207" t="s">
        <v>852</v>
      </c>
      <c r="G249" s="1205" t="s">
        <v>377</v>
      </c>
      <c r="H249" s="2426"/>
      <c r="I249" s="1205" t="s">
        <v>377</v>
      </c>
      <c r="J249" s="2427"/>
      <c r="K249" s="1205" t="s">
        <v>377</v>
      </c>
      <c r="L249" s="2426"/>
      <c r="M249" s="938" t="s">
        <v>649</v>
      </c>
      <c r="N249" s="1210"/>
    </row>
    <row r="250" spans="1:15" ht="30">
      <c r="A250" s="2344"/>
      <c r="B250" s="1185" t="s">
        <v>860</v>
      </c>
      <c r="C250" s="951"/>
      <c r="D250" s="1215"/>
      <c r="E250" s="1207"/>
      <c r="F250" s="1207"/>
      <c r="G250" s="1205">
        <v>1</v>
      </c>
      <c r="H250" s="2426"/>
      <c r="I250" s="1205" t="s">
        <v>377</v>
      </c>
      <c r="J250" s="2427"/>
      <c r="K250" s="1205">
        <v>1</v>
      </c>
      <c r="L250" s="2426"/>
      <c r="M250" s="938" t="s">
        <v>572</v>
      </c>
      <c r="N250" s="938" t="s">
        <v>745</v>
      </c>
    </row>
    <row r="251" spans="1:15" ht="30">
      <c r="A251" s="2344"/>
      <c r="B251" s="1185" t="s">
        <v>866</v>
      </c>
      <c r="C251" s="951"/>
      <c r="D251" s="1215"/>
      <c r="E251" s="1207"/>
      <c r="F251" s="1207"/>
      <c r="G251" s="1205"/>
      <c r="H251" s="2426"/>
      <c r="I251" s="1205"/>
      <c r="J251" s="2427"/>
      <c r="K251" s="1205"/>
      <c r="L251" s="2426"/>
      <c r="M251" s="938"/>
      <c r="N251" s="1210"/>
    </row>
    <row r="252" spans="1:15" ht="30">
      <c r="A252" s="2344"/>
      <c r="B252" s="1185" t="s">
        <v>566</v>
      </c>
      <c r="C252" s="951" t="s">
        <v>169</v>
      </c>
      <c r="D252" s="1215">
        <v>30.92</v>
      </c>
      <c r="E252" s="1207" t="s">
        <v>851</v>
      </c>
      <c r="F252" s="1207" t="s">
        <v>852</v>
      </c>
      <c r="G252" s="1205" t="s">
        <v>377</v>
      </c>
      <c r="H252" s="2426"/>
      <c r="I252" s="1205" t="s">
        <v>377</v>
      </c>
      <c r="J252" s="2427"/>
      <c r="K252" s="1205" t="s">
        <v>377</v>
      </c>
      <c r="L252" s="2426"/>
      <c r="M252" s="938" t="s">
        <v>649</v>
      </c>
      <c r="N252" s="1210"/>
    </row>
    <row r="253" spans="1:15" ht="42.75">
      <c r="A253" s="2436">
        <v>43</v>
      </c>
      <c r="B253" s="1202" t="s">
        <v>867</v>
      </c>
      <c r="C253" s="951"/>
      <c r="D253" s="1215"/>
      <c r="E253" s="1207"/>
      <c r="F253" s="1207"/>
      <c r="G253" s="1205"/>
      <c r="H253" s="2426">
        <v>261.48</v>
      </c>
      <c r="I253" s="1205"/>
      <c r="J253" s="2427"/>
      <c r="K253" s="1205"/>
      <c r="L253" s="2426">
        <v>261.48</v>
      </c>
      <c r="M253" s="938"/>
      <c r="N253" s="1210"/>
    </row>
    <row r="254" spans="1:15" ht="25.5">
      <c r="A254" s="2539"/>
      <c r="B254" s="1185" t="s">
        <v>868</v>
      </c>
      <c r="C254" s="951" t="s">
        <v>167</v>
      </c>
      <c r="D254" s="1215">
        <v>36.28</v>
      </c>
      <c r="E254" s="1207" t="s">
        <v>851</v>
      </c>
      <c r="F254" s="1207" t="s">
        <v>852</v>
      </c>
      <c r="G254" s="1205">
        <v>1</v>
      </c>
      <c r="H254" s="2426"/>
      <c r="I254" s="1205" t="s">
        <v>377</v>
      </c>
      <c r="J254" s="2427"/>
      <c r="K254" s="1205">
        <v>1</v>
      </c>
      <c r="L254" s="2426"/>
      <c r="M254" s="1216" t="s">
        <v>572</v>
      </c>
      <c r="N254" s="938" t="s">
        <v>745</v>
      </c>
    </row>
    <row r="255" spans="1:15">
      <c r="A255" s="2539"/>
      <c r="B255" s="1185" t="s">
        <v>859</v>
      </c>
      <c r="C255" s="951"/>
      <c r="D255" s="1215"/>
      <c r="E255" s="1207"/>
      <c r="F255" s="1207"/>
      <c r="G255" s="1205"/>
      <c r="H255" s="2426"/>
      <c r="I255" s="1205"/>
      <c r="J255" s="2427"/>
      <c r="K255" s="1205"/>
      <c r="L255" s="2426"/>
      <c r="M255" s="938"/>
      <c r="N255" s="1210"/>
    </row>
    <row r="256" spans="1:15" ht="30">
      <c r="A256" s="2539"/>
      <c r="B256" s="1185" t="s">
        <v>869</v>
      </c>
      <c r="C256" s="951" t="s">
        <v>169</v>
      </c>
      <c r="D256" s="1215">
        <v>21.52</v>
      </c>
      <c r="E256" s="1207" t="s">
        <v>851</v>
      </c>
      <c r="F256" s="1207" t="s">
        <v>852</v>
      </c>
      <c r="G256" s="1205" t="s">
        <v>377</v>
      </c>
      <c r="H256" s="2426"/>
      <c r="I256" s="1205" t="s">
        <v>377</v>
      </c>
      <c r="J256" s="2427"/>
      <c r="K256" s="1205" t="s">
        <v>377</v>
      </c>
      <c r="L256" s="2426"/>
      <c r="M256" s="1216" t="s">
        <v>649</v>
      </c>
      <c r="N256" s="1210"/>
    </row>
    <row r="257" spans="1:14">
      <c r="A257" s="2539"/>
      <c r="B257" s="1185" t="s">
        <v>1623</v>
      </c>
      <c r="C257" s="951" t="s">
        <v>169</v>
      </c>
      <c r="D257" s="1215">
        <v>13.99</v>
      </c>
      <c r="E257" s="1207"/>
      <c r="F257" s="1207"/>
      <c r="G257" s="1205"/>
      <c r="H257" s="2426"/>
      <c r="I257" s="1205"/>
      <c r="J257" s="2427"/>
      <c r="K257" s="1205"/>
      <c r="L257" s="2426"/>
      <c r="M257" s="1216"/>
      <c r="N257" s="1210"/>
    </row>
    <row r="258" spans="1:14">
      <c r="A258" s="2345"/>
      <c r="B258" s="1185" t="s">
        <v>1624</v>
      </c>
      <c r="C258" s="951" t="s">
        <v>169</v>
      </c>
      <c r="D258" s="1215">
        <v>8.1999999999999993</v>
      </c>
      <c r="E258" s="1207"/>
      <c r="F258" s="1207"/>
      <c r="G258" s="1205"/>
      <c r="H258" s="2426"/>
      <c r="I258" s="1205"/>
      <c r="J258" s="2427"/>
      <c r="K258" s="1205"/>
      <c r="L258" s="2426"/>
      <c r="M258" s="1216"/>
      <c r="N258" s="1210"/>
    </row>
    <row r="259" spans="1:14" ht="28.5">
      <c r="A259" s="2344">
        <v>44</v>
      </c>
      <c r="B259" s="1202" t="s">
        <v>870</v>
      </c>
      <c r="C259" s="951"/>
      <c r="D259" s="1215"/>
      <c r="E259" s="1207"/>
      <c r="F259" s="1207"/>
      <c r="G259" s="1205"/>
      <c r="H259" s="2426"/>
      <c r="I259" s="1205"/>
      <c r="J259" s="2427"/>
      <c r="K259" s="1205"/>
      <c r="L259" s="2426"/>
      <c r="M259" s="938"/>
      <c r="N259" s="1210"/>
    </row>
    <row r="260" spans="1:14" ht="25.5">
      <c r="A260" s="2344"/>
      <c r="B260" s="1185" t="s">
        <v>863</v>
      </c>
      <c r="C260" s="951" t="s">
        <v>17</v>
      </c>
      <c r="D260" s="1215">
        <v>36.57</v>
      </c>
      <c r="E260" s="1207" t="s">
        <v>851</v>
      </c>
      <c r="F260" s="1207" t="s">
        <v>852</v>
      </c>
      <c r="G260" s="1205">
        <v>1</v>
      </c>
      <c r="H260" s="2426"/>
      <c r="I260" s="1205" t="s">
        <v>377</v>
      </c>
      <c r="J260" s="2427"/>
      <c r="K260" s="1205">
        <v>1</v>
      </c>
      <c r="L260" s="2426"/>
      <c r="M260" s="1216" t="s">
        <v>871</v>
      </c>
      <c r="N260" s="938" t="s">
        <v>745</v>
      </c>
    </row>
    <row r="261" spans="1:14" ht="25.5">
      <c r="A261" s="2344"/>
      <c r="B261" s="1185" t="s">
        <v>859</v>
      </c>
      <c r="C261" s="951"/>
      <c r="D261" s="1215"/>
      <c r="E261" s="1207"/>
      <c r="F261" s="1207"/>
      <c r="G261" s="1205">
        <v>1</v>
      </c>
      <c r="H261" s="2426"/>
      <c r="I261" s="1205" t="s">
        <v>377</v>
      </c>
      <c r="J261" s="2427"/>
      <c r="K261" s="1205">
        <v>1</v>
      </c>
      <c r="L261" s="2426"/>
      <c r="M261" s="1216" t="s">
        <v>871</v>
      </c>
      <c r="N261" s="938" t="s">
        <v>745</v>
      </c>
    </row>
    <row r="262" spans="1:14" ht="30">
      <c r="A262" s="2344"/>
      <c r="B262" s="1185" t="s">
        <v>872</v>
      </c>
      <c r="C262" s="951" t="s">
        <v>169</v>
      </c>
      <c r="D262" s="1215">
        <v>16.57</v>
      </c>
      <c r="E262" s="1207" t="s">
        <v>851</v>
      </c>
      <c r="F262" s="1207" t="s">
        <v>852</v>
      </c>
      <c r="G262" s="1205" t="s">
        <v>377</v>
      </c>
      <c r="H262" s="2426"/>
      <c r="I262" s="1205" t="s">
        <v>377</v>
      </c>
      <c r="J262" s="2427"/>
      <c r="K262" s="1205" t="s">
        <v>377</v>
      </c>
      <c r="L262" s="2426"/>
      <c r="M262" s="938" t="s">
        <v>649</v>
      </c>
      <c r="N262" s="1210"/>
    </row>
    <row r="263" spans="1:14" ht="30">
      <c r="A263" s="2344"/>
      <c r="B263" s="1185" t="s">
        <v>873</v>
      </c>
      <c r="C263" s="951" t="s">
        <v>169</v>
      </c>
      <c r="D263" s="1215">
        <v>14.5</v>
      </c>
      <c r="E263" s="1207" t="s">
        <v>851</v>
      </c>
      <c r="F263" s="1207" t="s">
        <v>852</v>
      </c>
      <c r="G263" s="1205" t="s">
        <v>377</v>
      </c>
      <c r="H263" s="2426"/>
      <c r="I263" s="1205" t="s">
        <v>377</v>
      </c>
      <c r="J263" s="2427"/>
      <c r="K263" s="1205" t="s">
        <v>377</v>
      </c>
      <c r="L263" s="2426"/>
      <c r="M263" s="938" t="s">
        <v>649</v>
      </c>
      <c r="N263" s="1210"/>
    </row>
    <row r="264" spans="1:14">
      <c r="A264" s="2344"/>
      <c r="B264" s="1185" t="s">
        <v>860</v>
      </c>
      <c r="C264" s="951"/>
      <c r="D264" s="1215"/>
      <c r="E264" s="1207"/>
      <c r="F264" s="1207"/>
      <c r="G264" s="1205"/>
      <c r="H264" s="2426"/>
      <c r="I264" s="1205"/>
      <c r="J264" s="2427"/>
      <c r="K264" s="1205"/>
      <c r="L264" s="2426"/>
      <c r="M264" s="938"/>
      <c r="N264" s="938"/>
    </row>
    <row r="265" spans="1:14" ht="30">
      <c r="A265" s="2344"/>
      <c r="B265" s="1185" t="s">
        <v>874</v>
      </c>
      <c r="C265" s="951"/>
      <c r="D265" s="1215"/>
      <c r="E265" s="1207"/>
      <c r="F265" s="1207"/>
      <c r="G265" s="1205"/>
      <c r="H265" s="2426"/>
      <c r="I265" s="1205"/>
      <c r="J265" s="2427"/>
      <c r="K265" s="1205"/>
      <c r="L265" s="2426"/>
      <c r="M265" s="938"/>
      <c r="N265" s="1210"/>
    </row>
    <row r="266" spans="1:14" ht="25.5">
      <c r="A266" s="2344"/>
      <c r="B266" s="1185" t="s">
        <v>875</v>
      </c>
      <c r="C266" s="951" t="s">
        <v>167</v>
      </c>
      <c r="D266" s="1215">
        <v>7.18</v>
      </c>
      <c r="E266" s="1207" t="s">
        <v>851</v>
      </c>
      <c r="F266" s="1207" t="s">
        <v>852</v>
      </c>
      <c r="G266" s="1205">
        <v>1</v>
      </c>
      <c r="H266" s="2426"/>
      <c r="I266" s="1205" t="s">
        <v>377</v>
      </c>
      <c r="J266" s="2427"/>
      <c r="K266" s="1205">
        <v>1</v>
      </c>
      <c r="L266" s="2426"/>
      <c r="M266" s="1216" t="s">
        <v>871</v>
      </c>
      <c r="N266" s="938" t="s">
        <v>745</v>
      </c>
    </row>
    <row r="267" spans="1:14" ht="28.5">
      <c r="A267" s="2344">
        <v>45</v>
      </c>
      <c r="B267" s="1202" t="s">
        <v>876</v>
      </c>
      <c r="C267" s="951"/>
      <c r="D267" s="1215"/>
      <c r="E267" s="1207"/>
      <c r="F267" s="1207"/>
      <c r="G267" s="1205"/>
      <c r="H267" s="2426"/>
      <c r="I267" s="1205"/>
      <c r="J267" s="2427"/>
      <c r="K267" s="1205"/>
      <c r="L267" s="2426"/>
      <c r="M267" s="938"/>
      <c r="N267" s="1217"/>
    </row>
    <row r="268" spans="1:14" ht="30">
      <c r="A268" s="2344"/>
      <c r="B268" s="1185" t="s">
        <v>863</v>
      </c>
      <c r="C268" s="951" t="s">
        <v>17</v>
      </c>
      <c r="D268" s="1215">
        <v>30.5</v>
      </c>
      <c r="E268" s="1207" t="s">
        <v>851</v>
      </c>
      <c r="F268" s="1207" t="s">
        <v>852</v>
      </c>
      <c r="G268" s="1205">
        <v>1</v>
      </c>
      <c r="H268" s="2426"/>
      <c r="I268" s="1205" t="s">
        <v>377</v>
      </c>
      <c r="J268" s="2427"/>
      <c r="K268" s="1205">
        <v>1</v>
      </c>
      <c r="L268" s="2426"/>
      <c r="M268" s="938" t="s">
        <v>572</v>
      </c>
      <c r="N268" s="938" t="s">
        <v>745</v>
      </c>
    </row>
    <row r="269" spans="1:14">
      <c r="A269" s="938"/>
      <c r="B269" s="2437" t="s">
        <v>172</v>
      </c>
      <c r="C269" s="2438"/>
      <c r="D269" s="1247">
        <v>311.63000000000005</v>
      </c>
      <c r="E269" s="1207"/>
      <c r="F269" s="1207"/>
      <c r="G269" s="1205"/>
      <c r="H269" s="941"/>
      <c r="I269" s="1205"/>
      <c r="J269" s="939"/>
      <c r="K269" s="1205"/>
      <c r="L269" s="941"/>
      <c r="M269" s="938"/>
      <c r="N269" s="938"/>
    </row>
    <row r="270" spans="1:14">
      <c r="A270" s="2540" t="s">
        <v>877</v>
      </c>
      <c r="B270" s="2541"/>
      <c r="C270" s="2541"/>
      <c r="D270" s="2541"/>
      <c r="E270" s="2541"/>
      <c r="F270" s="2541"/>
      <c r="G270" s="2541"/>
      <c r="H270" s="2541"/>
      <c r="I270" s="2541"/>
      <c r="J270" s="2541"/>
      <c r="K270" s="2541"/>
      <c r="L270" s="2541"/>
      <c r="M270" s="2541"/>
      <c r="N270" s="2542"/>
    </row>
    <row r="271" spans="1:14" ht="99.75">
      <c r="A271" s="2344">
        <v>46</v>
      </c>
      <c r="B271" s="1202" t="s">
        <v>878</v>
      </c>
      <c r="C271" s="951"/>
      <c r="D271" s="1203"/>
      <c r="E271" s="1218"/>
      <c r="F271" s="1218"/>
      <c r="G271" s="952"/>
      <c r="H271" s="2430">
        <v>151.99</v>
      </c>
      <c r="I271" s="952"/>
      <c r="J271" s="2427" t="s">
        <v>377</v>
      </c>
      <c r="K271" s="952"/>
      <c r="L271" s="2175">
        <v>151.99</v>
      </c>
      <c r="M271" s="938"/>
      <c r="N271" s="951"/>
    </row>
    <row r="272" spans="1:14" ht="30">
      <c r="A272" s="2344"/>
      <c r="B272" s="1185" t="s">
        <v>879</v>
      </c>
      <c r="C272" s="1219" t="s">
        <v>167</v>
      </c>
      <c r="D272" s="1203">
        <v>29.22</v>
      </c>
      <c r="E272" s="1218" t="s">
        <v>851</v>
      </c>
      <c r="F272" s="1218" t="s">
        <v>852</v>
      </c>
      <c r="G272" s="1205">
        <v>1</v>
      </c>
      <c r="H272" s="2431"/>
      <c r="I272" s="1205" t="s">
        <v>377</v>
      </c>
      <c r="J272" s="2427"/>
      <c r="K272" s="1205">
        <v>1</v>
      </c>
      <c r="L272" s="2175"/>
      <c r="M272" s="938" t="s">
        <v>572</v>
      </c>
      <c r="N272" s="938" t="s">
        <v>745</v>
      </c>
    </row>
    <row r="273" spans="1:14" ht="30">
      <c r="A273" s="2344"/>
      <c r="B273" s="1185" t="s">
        <v>880</v>
      </c>
      <c r="C273" s="1219" t="s">
        <v>167</v>
      </c>
      <c r="D273" s="1203">
        <v>32.18</v>
      </c>
      <c r="E273" s="1218" t="s">
        <v>851</v>
      </c>
      <c r="F273" s="1218" t="s">
        <v>852</v>
      </c>
      <c r="G273" s="1205" t="s">
        <v>377</v>
      </c>
      <c r="H273" s="2431"/>
      <c r="I273" s="1205" t="s">
        <v>377</v>
      </c>
      <c r="J273" s="2427"/>
      <c r="K273" s="1205" t="s">
        <v>377</v>
      </c>
      <c r="L273" s="2175"/>
      <c r="M273" s="938" t="s">
        <v>649</v>
      </c>
      <c r="N273" s="951"/>
    </row>
    <row r="274" spans="1:14" ht="30">
      <c r="A274" s="2344"/>
      <c r="B274" s="1185" t="s">
        <v>881</v>
      </c>
      <c r="C274" s="1219" t="s">
        <v>176</v>
      </c>
      <c r="D274" s="1203">
        <v>4.3</v>
      </c>
      <c r="E274" s="1218" t="s">
        <v>851</v>
      </c>
      <c r="F274" s="1218" t="s">
        <v>852</v>
      </c>
      <c r="G274" s="1205">
        <v>1</v>
      </c>
      <c r="H274" s="2431"/>
      <c r="I274" s="1205" t="s">
        <v>377</v>
      </c>
      <c r="J274" s="2427"/>
      <c r="K274" s="1205">
        <v>1</v>
      </c>
      <c r="L274" s="2175"/>
      <c r="M274" s="938" t="s">
        <v>572</v>
      </c>
      <c r="N274" s="938" t="s">
        <v>745</v>
      </c>
    </row>
    <row r="275" spans="1:14" ht="30">
      <c r="A275" s="2344"/>
      <c r="B275" s="1185" t="s">
        <v>882</v>
      </c>
      <c r="C275" s="1219" t="s">
        <v>167</v>
      </c>
      <c r="D275" s="1203">
        <v>25</v>
      </c>
      <c r="E275" s="1218" t="s">
        <v>851</v>
      </c>
      <c r="F275" s="1218" t="s">
        <v>852</v>
      </c>
      <c r="G275" s="1205">
        <v>1</v>
      </c>
      <c r="H275" s="2431"/>
      <c r="I275" s="1205" t="s">
        <v>377</v>
      </c>
      <c r="J275" s="2427"/>
      <c r="K275" s="1205">
        <v>1</v>
      </c>
      <c r="L275" s="2175"/>
      <c r="M275" s="938" t="s">
        <v>572</v>
      </c>
      <c r="N275" s="938" t="s">
        <v>745</v>
      </c>
    </row>
    <row r="276" spans="1:14" ht="30">
      <c r="A276" s="2344"/>
      <c r="B276" s="1185" t="s">
        <v>883</v>
      </c>
      <c r="C276" s="1219" t="s">
        <v>167</v>
      </c>
      <c r="D276" s="1203">
        <v>3.72</v>
      </c>
      <c r="E276" s="1218" t="s">
        <v>851</v>
      </c>
      <c r="F276" s="1218" t="s">
        <v>852</v>
      </c>
      <c r="G276" s="1205" t="s">
        <v>377</v>
      </c>
      <c r="H276" s="2431"/>
      <c r="I276" s="1205" t="s">
        <v>377</v>
      </c>
      <c r="J276" s="2427"/>
      <c r="K276" s="1205" t="s">
        <v>377</v>
      </c>
      <c r="L276" s="2175"/>
      <c r="M276" s="938" t="s">
        <v>649</v>
      </c>
      <c r="N276" s="951"/>
    </row>
    <row r="277" spans="1:14" ht="30">
      <c r="A277" s="2344"/>
      <c r="B277" s="1185" t="s">
        <v>884</v>
      </c>
      <c r="C277" s="951" t="s">
        <v>167</v>
      </c>
      <c r="D277" s="1203">
        <v>5.58</v>
      </c>
      <c r="E277" s="1218" t="s">
        <v>851</v>
      </c>
      <c r="F277" s="1218" t="s">
        <v>852</v>
      </c>
      <c r="G277" s="1205" t="s">
        <v>377</v>
      </c>
      <c r="H277" s="2432"/>
      <c r="I277" s="1205" t="s">
        <v>377</v>
      </c>
      <c r="J277" s="2427"/>
      <c r="K277" s="1205" t="s">
        <v>377</v>
      </c>
      <c r="L277" s="2175"/>
      <c r="M277" s="938" t="s">
        <v>649</v>
      </c>
      <c r="N277" s="951"/>
    </row>
    <row r="278" spans="1:14" ht="57">
      <c r="A278" s="2344">
        <v>47</v>
      </c>
      <c r="B278" s="1202" t="s">
        <v>885</v>
      </c>
      <c r="C278" s="951"/>
      <c r="D278" s="1203"/>
      <c r="E278" s="1218"/>
      <c r="F278" s="1218"/>
      <c r="G278" s="1205"/>
      <c r="H278" s="1205"/>
      <c r="I278" s="1205"/>
      <c r="J278" s="2429" t="s">
        <v>377</v>
      </c>
      <c r="K278" s="1205"/>
      <c r="L278" s="2175"/>
      <c r="M278" s="938"/>
      <c r="N278" s="951"/>
    </row>
    <row r="279" spans="1:14" ht="30">
      <c r="A279" s="2344"/>
      <c r="B279" s="1185" t="s">
        <v>886</v>
      </c>
      <c r="C279" s="1219" t="s">
        <v>167</v>
      </c>
      <c r="D279" s="1203">
        <v>10.14</v>
      </c>
      <c r="E279" s="1218" t="s">
        <v>851</v>
      </c>
      <c r="F279" s="1218" t="s">
        <v>852</v>
      </c>
      <c r="G279" s="1205">
        <v>1</v>
      </c>
      <c r="H279" s="2521" t="s">
        <v>377</v>
      </c>
      <c r="I279" s="1205" t="s">
        <v>377</v>
      </c>
      <c r="J279" s="2429"/>
      <c r="K279" s="1205">
        <v>1</v>
      </c>
      <c r="L279" s="2175"/>
      <c r="M279" s="938" t="s">
        <v>572</v>
      </c>
      <c r="N279" s="938" t="s">
        <v>745</v>
      </c>
    </row>
    <row r="280" spans="1:14" ht="30">
      <c r="A280" s="2344"/>
      <c r="B280" s="1185" t="s">
        <v>887</v>
      </c>
      <c r="C280" s="1219" t="s">
        <v>167</v>
      </c>
      <c r="D280" s="1203">
        <v>10.48</v>
      </c>
      <c r="E280" s="1218" t="s">
        <v>851</v>
      </c>
      <c r="F280" s="1218" t="s">
        <v>852</v>
      </c>
      <c r="G280" s="1205" t="s">
        <v>377</v>
      </c>
      <c r="H280" s="2522"/>
      <c r="I280" s="1205" t="s">
        <v>377</v>
      </c>
      <c r="J280" s="2429"/>
      <c r="K280" s="1205" t="s">
        <v>377</v>
      </c>
      <c r="L280" s="2175"/>
      <c r="M280" s="938" t="s">
        <v>649</v>
      </c>
      <c r="N280" s="951"/>
    </row>
    <row r="281" spans="1:14" ht="30">
      <c r="A281" s="2344"/>
      <c r="B281" s="1185" t="s">
        <v>888</v>
      </c>
      <c r="C281" s="1219" t="s">
        <v>167</v>
      </c>
      <c r="D281" s="1203">
        <v>8.84</v>
      </c>
      <c r="E281" s="1218" t="s">
        <v>851</v>
      </c>
      <c r="F281" s="1218" t="s">
        <v>852</v>
      </c>
      <c r="G281" s="1205" t="s">
        <v>377</v>
      </c>
      <c r="H281" s="2522"/>
      <c r="I281" s="1205" t="s">
        <v>377</v>
      </c>
      <c r="J281" s="2429"/>
      <c r="K281" s="1205" t="s">
        <v>377</v>
      </c>
      <c r="L281" s="2175"/>
      <c r="M281" s="938" t="s">
        <v>649</v>
      </c>
      <c r="N281" s="951"/>
    </row>
    <row r="282" spans="1:14" ht="30">
      <c r="A282" s="2344"/>
      <c r="B282" s="1185" t="s">
        <v>889</v>
      </c>
      <c r="C282" s="1219" t="s">
        <v>167</v>
      </c>
      <c r="D282" s="1203">
        <v>4.2</v>
      </c>
      <c r="E282" s="1218" t="s">
        <v>851</v>
      </c>
      <c r="F282" s="1218" t="s">
        <v>852</v>
      </c>
      <c r="G282" s="1205" t="s">
        <v>377</v>
      </c>
      <c r="H282" s="2522"/>
      <c r="I282" s="1205" t="s">
        <v>377</v>
      </c>
      <c r="J282" s="2429"/>
      <c r="K282" s="1205" t="s">
        <v>377</v>
      </c>
      <c r="L282" s="2175"/>
      <c r="M282" s="938" t="s">
        <v>649</v>
      </c>
      <c r="N282" s="951"/>
    </row>
    <row r="283" spans="1:14" ht="45">
      <c r="A283" s="2344"/>
      <c r="B283" s="1185" t="s">
        <v>890</v>
      </c>
      <c r="C283" s="1219" t="s">
        <v>167</v>
      </c>
      <c r="D283" s="1203">
        <v>6.34</v>
      </c>
      <c r="E283" s="1218" t="s">
        <v>851</v>
      </c>
      <c r="F283" s="1218" t="s">
        <v>852</v>
      </c>
      <c r="G283" s="1205" t="s">
        <v>377</v>
      </c>
      <c r="H283" s="2522"/>
      <c r="I283" s="1205" t="s">
        <v>377</v>
      </c>
      <c r="J283" s="2429"/>
      <c r="K283" s="1205" t="s">
        <v>377</v>
      </c>
      <c r="L283" s="2175"/>
      <c r="M283" s="938" t="s">
        <v>649</v>
      </c>
      <c r="N283" s="951"/>
    </row>
    <row r="284" spans="1:14" ht="30">
      <c r="A284" s="951">
        <v>48</v>
      </c>
      <c r="B284" s="1220" t="s">
        <v>891</v>
      </c>
      <c r="C284" s="1221" t="s">
        <v>167</v>
      </c>
      <c r="D284" s="1203">
        <v>1.4</v>
      </c>
      <c r="E284" s="1218" t="s">
        <v>851</v>
      </c>
      <c r="F284" s="1218" t="s">
        <v>852</v>
      </c>
      <c r="G284" s="1205" t="s">
        <v>377</v>
      </c>
      <c r="H284" s="2522"/>
      <c r="I284" s="1205" t="s">
        <v>377</v>
      </c>
      <c r="J284" s="2429"/>
      <c r="K284" s="1205" t="s">
        <v>377</v>
      </c>
      <c r="L284" s="2175"/>
      <c r="M284" s="938" t="s">
        <v>649</v>
      </c>
      <c r="N284" s="951"/>
    </row>
    <row r="285" spans="1:14" ht="45">
      <c r="A285" s="951">
        <v>49</v>
      </c>
      <c r="B285" s="1185" t="s">
        <v>892</v>
      </c>
      <c r="C285" s="951" t="s">
        <v>167</v>
      </c>
      <c r="D285" s="934">
        <v>10.6</v>
      </c>
      <c r="E285" s="1218" t="s">
        <v>851</v>
      </c>
      <c r="F285" s="1218" t="s">
        <v>852</v>
      </c>
      <c r="G285" s="1205">
        <v>1</v>
      </c>
      <c r="H285" s="2523"/>
      <c r="I285" s="1205" t="s">
        <v>377</v>
      </c>
      <c r="J285" s="2429"/>
      <c r="K285" s="1205">
        <v>1</v>
      </c>
      <c r="L285" s="2175"/>
      <c r="M285" s="938" t="s">
        <v>572</v>
      </c>
      <c r="N285" s="938" t="s">
        <v>745</v>
      </c>
    </row>
    <row r="286" spans="1:14">
      <c r="A286" s="951"/>
      <c r="B286" s="2437" t="s">
        <v>172</v>
      </c>
      <c r="C286" s="2438"/>
      <c r="D286" s="1213">
        <v>152</v>
      </c>
      <c r="E286" s="1218"/>
      <c r="F286" s="1218"/>
      <c r="G286" s="1205"/>
      <c r="H286" s="967"/>
      <c r="I286" s="1205"/>
      <c r="J286" s="940"/>
      <c r="K286" s="1205"/>
      <c r="L286" s="934"/>
      <c r="M286" s="938"/>
      <c r="N286" s="938"/>
    </row>
    <row r="287" spans="1:14">
      <c r="A287" s="954" t="s">
        <v>893</v>
      </c>
      <c r="B287" s="1211"/>
      <c r="C287" s="955"/>
      <c r="D287" s="955"/>
      <c r="E287" s="1207"/>
      <c r="F287" s="1207"/>
      <c r="G287" s="1212"/>
      <c r="H287" s="1212"/>
      <c r="I287" s="1212"/>
      <c r="J287" s="1213"/>
      <c r="K287" s="1212"/>
      <c r="L287" s="1213"/>
      <c r="M287" s="938"/>
      <c r="N287" s="951"/>
    </row>
    <row r="288" spans="1:14" ht="30">
      <c r="A288" s="951">
        <v>50</v>
      </c>
      <c r="B288" s="1185" t="s">
        <v>894</v>
      </c>
      <c r="C288" s="951" t="s">
        <v>167</v>
      </c>
      <c r="D288" s="1203">
        <v>10</v>
      </c>
      <c r="E288" s="1207" t="s">
        <v>851</v>
      </c>
      <c r="F288" s="1207" t="s">
        <v>852</v>
      </c>
      <c r="G288" s="1205">
        <v>1</v>
      </c>
      <c r="H288" s="2426">
        <v>179.18</v>
      </c>
      <c r="I288" s="1205" t="s">
        <v>377</v>
      </c>
      <c r="J288" s="2427" t="s">
        <v>377</v>
      </c>
      <c r="K288" s="1205">
        <v>1</v>
      </c>
      <c r="L288" s="2175">
        <v>179.18</v>
      </c>
      <c r="M288" s="938" t="s">
        <v>572</v>
      </c>
      <c r="N288" s="938" t="s">
        <v>745</v>
      </c>
    </row>
    <row r="289" spans="1:14" ht="30">
      <c r="A289" s="951">
        <v>51</v>
      </c>
      <c r="B289" s="1220" t="s">
        <v>895</v>
      </c>
      <c r="C289" s="951" t="s">
        <v>17</v>
      </c>
      <c r="D289" s="1203">
        <v>59</v>
      </c>
      <c r="E289" s="1207" t="s">
        <v>851</v>
      </c>
      <c r="F289" s="1207" t="s">
        <v>852</v>
      </c>
      <c r="G289" s="1205">
        <v>1</v>
      </c>
      <c r="H289" s="2426"/>
      <c r="I289" s="1205" t="s">
        <v>377</v>
      </c>
      <c r="J289" s="2427"/>
      <c r="K289" s="1205">
        <v>1</v>
      </c>
      <c r="L289" s="2175"/>
      <c r="M289" s="938" t="s">
        <v>572</v>
      </c>
      <c r="N289" s="938" t="s">
        <v>745</v>
      </c>
    </row>
    <row r="290" spans="1:14" ht="30">
      <c r="A290" s="951">
        <v>52</v>
      </c>
      <c r="B290" s="1185" t="s">
        <v>896</v>
      </c>
      <c r="C290" s="951" t="s">
        <v>17</v>
      </c>
      <c r="D290" s="1203">
        <v>27</v>
      </c>
      <c r="E290" s="1207" t="s">
        <v>851</v>
      </c>
      <c r="F290" s="1207" t="s">
        <v>852</v>
      </c>
      <c r="G290" s="1205">
        <v>1</v>
      </c>
      <c r="H290" s="2426"/>
      <c r="I290" s="1205" t="s">
        <v>377</v>
      </c>
      <c r="J290" s="2427"/>
      <c r="K290" s="1205">
        <v>1</v>
      </c>
      <c r="L290" s="2175"/>
      <c r="M290" s="938" t="s">
        <v>572</v>
      </c>
      <c r="N290" s="938" t="s">
        <v>745</v>
      </c>
    </row>
    <row r="291" spans="1:14" ht="42.75">
      <c r="A291" s="2344">
        <v>53</v>
      </c>
      <c r="B291" s="1202" t="s">
        <v>897</v>
      </c>
      <c r="C291" s="951"/>
      <c r="D291" s="1203"/>
      <c r="E291" s="1207"/>
      <c r="F291" s="1207"/>
      <c r="G291" s="1205"/>
      <c r="H291" s="2426"/>
      <c r="I291" s="1205"/>
      <c r="J291" s="2427"/>
      <c r="K291" s="1205"/>
      <c r="L291" s="2175"/>
      <c r="M291" s="938"/>
      <c r="N291" s="951"/>
    </row>
    <row r="292" spans="1:14" ht="30">
      <c r="A292" s="2344"/>
      <c r="B292" s="1185" t="s">
        <v>898</v>
      </c>
      <c r="C292" s="951" t="s">
        <v>167</v>
      </c>
      <c r="D292" s="1203">
        <v>31.5</v>
      </c>
      <c r="E292" s="1207" t="s">
        <v>851</v>
      </c>
      <c r="F292" s="1207" t="s">
        <v>852</v>
      </c>
      <c r="G292" s="1205">
        <v>1</v>
      </c>
      <c r="H292" s="2426"/>
      <c r="I292" s="1205" t="s">
        <v>377</v>
      </c>
      <c r="J292" s="2427"/>
      <c r="K292" s="1205">
        <v>1</v>
      </c>
      <c r="L292" s="2175"/>
      <c r="M292" s="938" t="s">
        <v>572</v>
      </c>
      <c r="N292" s="938" t="s">
        <v>745</v>
      </c>
    </row>
    <row r="293" spans="1:14" ht="30">
      <c r="A293" s="2344"/>
      <c r="B293" s="1185" t="s">
        <v>899</v>
      </c>
      <c r="C293" s="951" t="s">
        <v>176</v>
      </c>
      <c r="D293" s="1203">
        <v>6.3</v>
      </c>
      <c r="E293" s="1207" t="s">
        <v>851</v>
      </c>
      <c r="F293" s="1207" t="s">
        <v>852</v>
      </c>
      <c r="G293" s="1205">
        <v>1</v>
      </c>
      <c r="H293" s="2426"/>
      <c r="I293" s="1205" t="s">
        <v>377</v>
      </c>
      <c r="J293" s="2427"/>
      <c r="K293" s="1205">
        <v>1</v>
      </c>
      <c r="L293" s="2175"/>
      <c r="M293" s="938" t="s">
        <v>572</v>
      </c>
      <c r="N293" s="938" t="s">
        <v>745</v>
      </c>
    </row>
    <row r="294" spans="1:14" ht="30">
      <c r="A294" s="2344"/>
      <c r="B294" s="1185" t="s">
        <v>1625</v>
      </c>
      <c r="C294" s="951" t="s">
        <v>176</v>
      </c>
      <c r="D294" s="1203">
        <v>5.91</v>
      </c>
      <c r="E294" s="1207"/>
      <c r="F294" s="1207"/>
      <c r="G294" s="1205"/>
      <c r="H294" s="2426"/>
      <c r="I294" s="1205"/>
      <c r="J294" s="2427"/>
      <c r="K294" s="1205"/>
      <c r="L294" s="2175"/>
      <c r="M294" s="938"/>
      <c r="N294" s="938"/>
    </row>
    <row r="295" spans="1:14" ht="30">
      <c r="A295" s="2344"/>
      <c r="B295" s="1185" t="s">
        <v>860</v>
      </c>
      <c r="C295" s="951" t="s">
        <v>167</v>
      </c>
      <c r="D295" s="1203">
        <v>5</v>
      </c>
      <c r="E295" s="1207" t="s">
        <v>851</v>
      </c>
      <c r="F295" s="1207" t="s">
        <v>852</v>
      </c>
      <c r="G295" s="1205">
        <v>1</v>
      </c>
      <c r="H295" s="2426"/>
      <c r="I295" s="1205" t="s">
        <v>377</v>
      </c>
      <c r="J295" s="2427"/>
      <c r="K295" s="1205">
        <v>1</v>
      </c>
      <c r="L295" s="2175"/>
      <c r="M295" s="938" t="s">
        <v>572</v>
      </c>
      <c r="N295" s="938" t="s">
        <v>745</v>
      </c>
    </row>
    <row r="296" spans="1:14" ht="30">
      <c r="A296" s="2344"/>
      <c r="B296" s="1185" t="s">
        <v>900</v>
      </c>
      <c r="C296" s="951" t="s">
        <v>167</v>
      </c>
      <c r="D296" s="1203">
        <v>8.2899999999999991</v>
      </c>
      <c r="E296" s="1207" t="s">
        <v>851</v>
      </c>
      <c r="F296" s="1207" t="s">
        <v>852</v>
      </c>
      <c r="G296" s="1205">
        <v>1</v>
      </c>
      <c r="H296" s="2426"/>
      <c r="I296" s="1205" t="s">
        <v>377</v>
      </c>
      <c r="J296" s="2427"/>
      <c r="K296" s="1205">
        <v>1</v>
      </c>
      <c r="L296" s="2175"/>
      <c r="M296" s="938" t="s">
        <v>572</v>
      </c>
      <c r="N296" s="938" t="s">
        <v>745</v>
      </c>
    </row>
    <row r="297" spans="1:14" ht="45">
      <c r="A297" s="951">
        <v>54</v>
      </c>
      <c r="B297" s="1185" t="s">
        <v>901</v>
      </c>
      <c r="C297" s="951" t="s">
        <v>902</v>
      </c>
      <c r="D297" s="1203">
        <v>11</v>
      </c>
      <c r="E297" s="1218" t="s">
        <v>851</v>
      </c>
      <c r="F297" s="1218" t="s">
        <v>852</v>
      </c>
      <c r="G297" s="1205">
        <v>1</v>
      </c>
      <c r="H297" s="2426"/>
      <c r="I297" s="1205" t="s">
        <v>377</v>
      </c>
      <c r="J297" s="2427"/>
      <c r="K297" s="1205">
        <v>1</v>
      </c>
      <c r="L297" s="2175"/>
      <c r="M297" s="938" t="s">
        <v>572</v>
      </c>
      <c r="N297" s="938" t="s">
        <v>745</v>
      </c>
    </row>
    <row r="298" spans="1:14" ht="30">
      <c r="A298" s="951">
        <v>55</v>
      </c>
      <c r="B298" s="1185" t="s">
        <v>903</v>
      </c>
      <c r="C298" s="951" t="s">
        <v>902</v>
      </c>
      <c r="D298" s="1203">
        <v>18</v>
      </c>
      <c r="E298" s="1218" t="s">
        <v>851</v>
      </c>
      <c r="F298" s="1218" t="s">
        <v>852</v>
      </c>
      <c r="G298" s="1205">
        <v>1</v>
      </c>
      <c r="H298" s="2426"/>
      <c r="I298" s="1205" t="s">
        <v>377</v>
      </c>
      <c r="J298" s="2427"/>
      <c r="K298" s="1205">
        <v>1</v>
      </c>
      <c r="L298" s="2175"/>
      <c r="M298" s="938" t="s">
        <v>572</v>
      </c>
      <c r="N298" s="938" t="s">
        <v>745</v>
      </c>
    </row>
    <row r="299" spans="1:14">
      <c r="A299" s="951"/>
      <c r="B299" s="2437" t="s">
        <v>172</v>
      </c>
      <c r="C299" s="2438"/>
      <c r="D299" s="1246">
        <v>182</v>
      </c>
      <c r="E299" s="1218"/>
      <c r="F299" s="1218"/>
      <c r="G299" s="1205"/>
      <c r="H299" s="941"/>
      <c r="I299" s="1205"/>
      <c r="J299" s="939"/>
      <c r="K299" s="1205"/>
      <c r="L299" s="934"/>
      <c r="M299" s="938"/>
      <c r="N299" s="938"/>
    </row>
    <row r="300" spans="1:14">
      <c r="A300" s="2356" t="s">
        <v>904</v>
      </c>
      <c r="B300" s="2356"/>
      <c r="C300" s="2356"/>
      <c r="D300" s="2356"/>
      <c r="E300" s="2356"/>
      <c r="F300" s="2356"/>
      <c r="G300" s="2356"/>
      <c r="H300" s="2356"/>
      <c r="I300" s="2356"/>
      <c r="J300" s="2356"/>
      <c r="K300" s="2356"/>
      <c r="L300" s="2356"/>
      <c r="M300" s="2356"/>
      <c r="N300" s="2356"/>
    </row>
    <row r="301" spans="1:14" ht="45">
      <c r="A301" s="951">
        <v>56</v>
      </c>
      <c r="B301" s="1185" t="s">
        <v>905</v>
      </c>
      <c r="C301" s="951" t="s">
        <v>167</v>
      </c>
      <c r="D301" s="1203">
        <v>1.68</v>
      </c>
      <c r="E301" s="1207" t="s">
        <v>851</v>
      </c>
      <c r="F301" s="1207" t="s">
        <v>852</v>
      </c>
      <c r="G301" s="1205">
        <v>1</v>
      </c>
      <c r="H301" s="2426">
        <v>134.4</v>
      </c>
      <c r="I301" s="1205" t="s">
        <v>377</v>
      </c>
      <c r="J301" s="2427" t="s">
        <v>377</v>
      </c>
      <c r="K301" s="1205">
        <v>1</v>
      </c>
      <c r="L301" s="2175">
        <v>134.4</v>
      </c>
      <c r="M301" s="938" t="s">
        <v>572</v>
      </c>
      <c r="N301" s="938" t="s">
        <v>745</v>
      </c>
    </row>
    <row r="302" spans="1:14" ht="45">
      <c r="A302" s="1186">
        <v>57</v>
      </c>
      <c r="B302" s="1222" t="s">
        <v>906</v>
      </c>
      <c r="C302" s="1186" t="s">
        <v>167</v>
      </c>
      <c r="D302" s="1223">
        <v>20</v>
      </c>
      <c r="E302" s="1224" t="s">
        <v>851</v>
      </c>
      <c r="F302" s="1224" t="s">
        <v>852</v>
      </c>
      <c r="G302" s="1038" t="s">
        <v>377</v>
      </c>
      <c r="H302" s="2426"/>
      <c r="I302" s="1038" t="s">
        <v>377</v>
      </c>
      <c r="J302" s="2427"/>
      <c r="K302" s="1038" t="s">
        <v>377</v>
      </c>
      <c r="L302" s="2175"/>
      <c r="M302" s="938" t="s">
        <v>649</v>
      </c>
      <c r="N302" s="938"/>
    </row>
    <row r="303" spans="1:14" ht="45">
      <c r="A303" s="951">
        <v>58</v>
      </c>
      <c r="B303" s="1185" t="s">
        <v>907</v>
      </c>
      <c r="C303" s="951" t="s">
        <v>167</v>
      </c>
      <c r="D303" s="1203">
        <v>7</v>
      </c>
      <c r="E303" s="1207" t="s">
        <v>851</v>
      </c>
      <c r="F303" s="1207" t="s">
        <v>852</v>
      </c>
      <c r="G303" s="1205">
        <v>1</v>
      </c>
      <c r="H303" s="2426"/>
      <c r="I303" s="1205" t="s">
        <v>377</v>
      </c>
      <c r="J303" s="2427"/>
      <c r="K303" s="1205">
        <v>1</v>
      </c>
      <c r="L303" s="2175"/>
      <c r="M303" s="938" t="s">
        <v>572</v>
      </c>
      <c r="N303" s="938" t="s">
        <v>745</v>
      </c>
    </row>
    <row r="304" spans="1:14" ht="30">
      <c r="A304" s="951">
        <v>59</v>
      </c>
      <c r="B304" s="1185" t="s">
        <v>908</v>
      </c>
      <c r="C304" s="951" t="s">
        <v>167</v>
      </c>
      <c r="D304" s="1203">
        <v>10</v>
      </c>
      <c r="E304" s="1207" t="s">
        <v>851</v>
      </c>
      <c r="F304" s="1207" t="s">
        <v>852</v>
      </c>
      <c r="G304" s="1205">
        <v>1</v>
      </c>
      <c r="H304" s="2426"/>
      <c r="I304" s="1205" t="s">
        <v>377</v>
      </c>
      <c r="J304" s="2427"/>
      <c r="K304" s="1205">
        <v>1</v>
      </c>
      <c r="L304" s="2175"/>
      <c r="M304" s="938" t="s">
        <v>572</v>
      </c>
      <c r="N304" s="938" t="s">
        <v>745</v>
      </c>
    </row>
    <row r="305" spans="1:14" ht="45">
      <c r="A305" s="951">
        <v>60</v>
      </c>
      <c r="B305" s="1185" t="s">
        <v>909</v>
      </c>
      <c r="C305" s="951" t="s">
        <v>167</v>
      </c>
      <c r="D305" s="1203">
        <v>5</v>
      </c>
      <c r="E305" s="1207" t="s">
        <v>851</v>
      </c>
      <c r="F305" s="1207" t="s">
        <v>852</v>
      </c>
      <c r="G305" s="1205">
        <v>1</v>
      </c>
      <c r="H305" s="2426"/>
      <c r="I305" s="1205" t="s">
        <v>377</v>
      </c>
      <c r="J305" s="2427"/>
      <c r="K305" s="1205">
        <v>1</v>
      </c>
      <c r="L305" s="2175"/>
      <c r="M305" s="938" t="s">
        <v>572</v>
      </c>
      <c r="N305" s="938" t="s">
        <v>745</v>
      </c>
    </row>
    <row r="306" spans="1:14" ht="30">
      <c r="A306" s="951">
        <v>61</v>
      </c>
      <c r="B306" s="1185" t="s">
        <v>910</v>
      </c>
      <c r="C306" s="951" t="s">
        <v>167</v>
      </c>
      <c r="D306" s="1203">
        <v>5</v>
      </c>
      <c r="E306" s="1207" t="s">
        <v>851</v>
      </c>
      <c r="F306" s="1207" t="s">
        <v>852</v>
      </c>
      <c r="G306" s="1205">
        <v>1</v>
      </c>
      <c r="H306" s="2426"/>
      <c r="I306" s="1205" t="s">
        <v>377</v>
      </c>
      <c r="J306" s="2427"/>
      <c r="K306" s="1205">
        <v>1</v>
      </c>
      <c r="L306" s="2175"/>
      <c r="M306" s="938" t="s">
        <v>572</v>
      </c>
      <c r="N306" s="938" t="s">
        <v>745</v>
      </c>
    </row>
    <row r="307" spans="1:14" ht="45">
      <c r="A307" s="951">
        <v>62</v>
      </c>
      <c r="B307" s="1185" t="s">
        <v>911</v>
      </c>
      <c r="C307" s="951" t="s">
        <v>167</v>
      </c>
      <c r="D307" s="1203">
        <v>10</v>
      </c>
      <c r="E307" s="1207" t="s">
        <v>851</v>
      </c>
      <c r="F307" s="1207" t="s">
        <v>852</v>
      </c>
      <c r="G307" s="1205">
        <v>1</v>
      </c>
      <c r="H307" s="2426"/>
      <c r="I307" s="1205" t="s">
        <v>377</v>
      </c>
      <c r="J307" s="2427"/>
      <c r="K307" s="1205">
        <v>1</v>
      </c>
      <c r="L307" s="2175"/>
      <c r="M307" s="938" t="s">
        <v>572</v>
      </c>
      <c r="N307" s="938" t="s">
        <v>745</v>
      </c>
    </row>
    <row r="308" spans="1:14" ht="45">
      <c r="A308" s="951">
        <v>63</v>
      </c>
      <c r="B308" s="1185" t="s">
        <v>912</v>
      </c>
      <c r="C308" s="951" t="s">
        <v>167</v>
      </c>
      <c r="D308" s="1203">
        <v>22.87</v>
      </c>
      <c r="E308" s="1207" t="s">
        <v>851</v>
      </c>
      <c r="F308" s="1207" t="s">
        <v>852</v>
      </c>
      <c r="G308" s="1205">
        <v>1</v>
      </c>
      <c r="H308" s="2426"/>
      <c r="I308" s="1205" t="s">
        <v>377</v>
      </c>
      <c r="J308" s="2427"/>
      <c r="K308" s="1205">
        <v>1</v>
      </c>
      <c r="L308" s="2175"/>
      <c r="M308" s="938" t="s">
        <v>572</v>
      </c>
      <c r="N308" s="938" t="s">
        <v>745</v>
      </c>
    </row>
    <row r="309" spans="1:14" ht="60">
      <c r="A309" s="951">
        <v>64</v>
      </c>
      <c r="B309" s="1225" t="s">
        <v>913</v>
      </c>
      <c r="C309" s="1226" t="s">
        <v>167</v>
      </c>
      <c r="D309" s="1227">
        <v>2.2726566516184801</v>
      </c>
      <c r="E309" s="1228" t="s">
        <v>851</v>
      </c>
      <c r="F309" s="1228" t="s">
        <v>852</v>
      </c>
      <c r="G309" s="1205" t="s">
        <v>377</v>
      </c>
      <c r="H309" s="1200" t="s">
        <v>377</v>
      </c>
      <c r="I309" s="967"/>
      <c r="J309" s="1236"/>
      <c r="K309" s="967"/>
      <c r="L309" s="1235"/>
      <c r="M309" s="1229" t="s">
        <v>858</v>
      </c>
      <c r="N309" s="1226"/>
    </row>
    <row r="310" spans="1:14" ht="45">
      <c r="A310" s="951">
        <v>65</v>
      </c>
      <c r="B310" s="1185" t="s">
        <v>838</v>
      </c>
      <c r="C310" s="951" t="s">
        <v>167</v>
      </c>
      <c r="D310" s="1203">
        <v>14.69080744558649</v>
      </c>
      <c r="E310" s="1218" t="s">
        <v>851</v>
      </c>
      <c r="F310" s="1218" t="s">
        <v>852</v>
      </c>
      <c r="G310" s="1205" t="s">
        <v>377</v>
      </c>
      <c r="H310" s="956" t="s">
        <v>377</v>
      </c>
      <c r="I310" s="1205">
        <v>0</v>
      </c>
      <c r="J310" s="1236"/>
      <c r="K310" s="1205">
        <v>0</v>
      </c>
      <c r="L310" s="1235"/>
      <c r="M310" s="938" t="s">
        <v>649</v>
      </c>
      <c r="N310" s="951"/>
    </row>
    <row r="311" spans="1:14" ht="45">
      <c r="A311" s="951">
        <v>66</v>
      </c>
      <c r="B311" s="1243" t="s">
        <v>839</v>
      </c>
      <c r="C311" s="1181" t="s">
        <v>167</v>
      </c>
      <c r="D311" s="1244">
        <v>8.3751797999999997</v>
      </c>
      <c r="E311" s="1245" t="s">
        <v>851</v>
      </c>
      <c r="F311" s="1245" t="s">
        <v>852</v>
      </c>
      <c r="G311" s="965" t="s">
        <v>377</v>
      </c>
      <c r="H311" s="1182" t="s">
        <v>377</v>
      </c>
      <c r="I311" s="965">
        <v>0</v>
      </c>
      <c r="J311" s="1236"/>
      <c r="K311" s="965">
        <v>0</v>
      </c>
      <c r="L311" s="1235"/>
      <c r="M311" s="936" t="s">
        <v>649</v>
      </c>
      <c r="N311" s="1181"/>
    </row>
    <row r="312" spans="1:14" ht="60">
      <c r="A312" s="951">
        <v>67</v>
      </c>
      <c r="B312" s="1185" t="s">
        <v>837</v>
      </c>
      <c r="C312" s="951" t="s">
        <v>167</v>
      </c>
      <c r="D312" s="1203">
        <v>8.0399999999999991</v>
      </c>
      <c r="E312" s="1218" t="s">
        <v>851</v>
      </c>
      <c r="F312" s="1218" t="s">
        <v>852</v>
      </c>
      <c r="G312" s="1205" t="s">
        <v>377</v>
      </c>
      <c r="H312" s="2428" t="s">
        <v>377</v>
      </c>
      <c r="I312" s="1205" t="s">
        <v>377</v>
      </c>
      <c r="J312" s="2426" t="s">
        <v>377</v>
      </c>
      <c r="K312" s="1205" t="s">
        <v>377</v>
      </c>
      <c r="L312" s="2175" t="s">
        <v>377</v>
      </c>
      <c r="M312" s="938" t="s">
        <v>649</v>
      </c>
      <c r="N312" s="951"/>
    </row>
    <row r="313" spans="1:14" ht="45">
      <c r="A313" s="951">
        <v>68</v>
      </c>
      <c r="B313" s="1230" t="s">
        <v>838</v>
      </c>
      <c r="C313" s="951" t="s">
        <v>167</v>
      </c>
      <c r="D313" s="1203">
        <v>16.579999999999998</v>
      </c>
      <c r="E313" s="1207" t="s">
        <v>851</v>
      </c>
      <c r="F313" s="1207" t="s">
        <v>852</v>
      </c>
      <c r="G313" s="1205" t="s">
        <v>377</v>
      </c>
      <c r="H313" s="2428"/>
      <c r="I313" s="1205" t="s">
        <v>377</v>
      </c>
      <c r="J313" s="2426"/>
      <c r="K313" s="1205" t="s">
        <v>377</v>
      </c>
      <c r="L313" s="2175"/>
      <c r="M313" s="938" t="s">
        <v>649</v>
      </c>
      <c r="N313" s="951"/>
    </row>
    <row r="314" spans="1:14" ht="45">
      <c r="A314" s="951">
        <v>69</v>
      </c>
      <c r="B314" s="1230" t="s">
        <v>839</v>
      </c>
      <c r="C314" s="951" t="s">
        <v>167</v>
      </c>
      <c r="D314" s="1203">
        <v>8.42</v>
      </c>
      <c r="E314" s="1207" t="s">
        <v>851</v>
      </c>
      <c r="F314" s="1207" t="s">
        <v>852</v>
      </c>
      <c r="G314" s="1205" t="s">
        <v>377</v>
      </c>
      <c r="H314" s="2428"/>
      <c r="I314" s="1205" t="s">
        <v>377</v>
      </c>
      <c r="J314" s="2426"/>
      <c r="K314" s="1205" t="s">
        <v>377</v>
      </c>
      <c r="L314" s="2175"/>
      <c r="M314" s="938" t="s">
        <v>649</v>
      </c>
      <c r="N314" s="951"/>
    </row>
    <row r="315" spans="1:14" ht="45">
      <c r="A315" s="951">
        <v>70</v>
      </c>
      <c r="B315" s="1180" t="s">
        <v>840</v>
      </c>
      <c r="C315" s="951" t="s">
        <v>167</v>
      </c>
      <c r="D315" s="1203">
        <v>7.37</v>
      </c>
      <c r="E315" s="1207" t="s">
        <v>851</v>
      </c>
      <c r="F315" s="1207" t="s">
        <v>852</v>
      </c>
      <c r="G315" s="1205">
        <v>1</v>
      </c>
      <c r="H315" s="2428"/>
      <c r="I315" s="1205" t="s">
        <v>377</v>
      </c>
      <c r="J315" s="2426"/>
      <c r="K315" s="1205">
        <v>1</v>
      </c>
      <c r="L315" s="2175"/>
      <c r="M315" s="938" t="s">
        <v>572</v>
      </c>
      <c r="N315" s="938" t="s">
        <v>745</v>
      </c>
    </row>
    <row r="316" spans="1:14" ht="45">
      <c r="A316" s="951">
        <v>71</v>
      </c>
      <c r="B316" s="1180" t="s">
        <v>841</v>
      </c>
      <c r="C316" s="951" t="s">
        <v>167</v>
      </c>
      <c r="D316" s="1203">
        <v>5.76</v>
      </c>
      <c r="E316" s="1207" t="s">
        <v>851</v>
      </c>
      <c r="F316" s="1207" t="s">
        <v>852</v>
      </c>
      <c r="G316" s="1205" t="s">
        <v>377</v>
      </c>
      <c r="H316" s="2428"/>
      <c r="I316" s="1205" t="s">
        <v>377</v>
      </c>
      <c r="J316" s="2426"/>
      <c r="K316" s="1205" t="s">
        <v>377</v>
      </c>
      <c r="L316" s="2175"/>
      <c r="M316" s="938" t="s">
        <v>649</v>
      </c>
      <c r="N316" s="951"/>
    </row>
    <row r="317" spans="1:14" ht="45">
      <c r="A317" s="951">
        <v>72</v>
      </c>
      <c r="B317" s="1180" t="s">
        <v>842</v>
      </c>
      <c r="C317" s="951" t="s">
        <v>167</v>
      </c>
      <c r="D317" s="1203">
        <v>6.68</v>
      </c>
      <c r="E317" s="1207" t="s">
        <v>851</v>
      </c>
      <c r="F317" s="1207" t="s">
        <v>852</v>
      </c>
      <c r="G317" s="1205" t="s">
        <v>377</v>
      </c>
      <c r="H317" s="2428"/>
      <c r="I317" s="1205" t="s">
        <v>377</v>
      </c>
      <c r="J317" s="2426"/>
      <c r="K317" s="1205" t="s">
        <v>377</v>
      </c>
      <c r="L317" s="2175"/>
      <c r="M317" s="938" t="s">
        <v>649</v>
      </c>
      <c r="N317" s="951"/>
    </row>
    <row r="318" spans="1:14">
      <c r="A318" s="951"/>
      <c r="B318" s="2424" t="s">
        <v>172</v>
      </c>
      <c r="C318" s="2425"/>
      <c r="D318" s="1246">
        <v>134.4</v>
      </c>
      <c r="E318" s="1207"/>
      <c r="F318" s="1207"/>
      <c r="G318" s="1205"/>
      <c r="H318" s="956"/>
      <c r="I318" s="1205"/>
      <c r="J318" s="941"/>
      <c r="K318" s="1205"/>
      <c r="L318" s="934"/>
      <c r="M318" s="938"/>
      <c r="N318" s="951"/>
    </row>
    <row r="319" spans="1:14">
      <c r="A319" s="954"/>
      <c r="B319" s="1211"/>
      <c r="C319" s="955"/>
      <c r="D319" s="955"/>
      <c r="E319" s="1207"/>
      <c r="F319" s="1207"/>
      <c r="G319" s="1212"/>
      <c r="H319" s="1212"/>
      <c r="I319" s="1212"/>
      <c r="J319" s="1213"/>
      <c r="K319" s="1212"/>
      <c r="L319" s="1213"/>
      <c r="M319" s="938"/>
      <c r="N319" s="951"/>
    </row>
    <row r="320" spans="1:14" ht="57">
      <c r="A320" s="2344">
        <v>73</v>
      </c>
      <c r="B320" s="1202" t="s">
        <v>914</v>
      </c>
      <c r="C320" s="951"/>
      <c r="D320" s="951"/>
      <c r="E320" s="1207"/>
      <c r="F320" s="1207"/>
      <c r="G320" s="1205"/>
      <c r="H320" s="2426">
        <v>224.16</v>
      </c>
      <c r="I320" s="1205"/>
      <c r="J320" s="2427" t="s">
        <v>377</v>
      </c>
      <c r="K320" s="1205"/>
      <c r="L320" s="2175">
        <v>224.16</v>
      </c>
      <c r="M320" s="938"/>
      <c r="N320" s="951"/>
    </row>
    <row r="321" spans="1:14" ht="30">
      <c r="A321" s="2344"/>
      <c r="B321" s="1185" t="s">
        <v>915</v>
      </c>
      <c r="C321" s="951" t="s">
        <v>167</v>
      </c>
      <c r="D321" s="934">
        <v>5</v>
      </c>
      <c r="E321" s="1207" t="s">
        <v>851</v>
      </c>
      <c r="F321" s="1207" t="s">
        <v>852</v>
      </c>
      <c r="G321" s="1205">
        <v>1</v>
      </c>
      <c r="H321" s="2426"/>
      <c r="I321" s="1205" t="s">
        <v>377</v>
      </c>
      <c r="J321" s="2427"/>
      <c r="K321" s="1205">
        <v>1</v>
      </c>
      <c r="L321" s="2175"/>
      <c r="M321" s="938" t="s">
        <v>572</v>
      </c>
      <c r="N321" s="938" t="s">
        <v>745</v>
      </c>
    </row>
    <row r="322" spans="1:14" ht="48">
      <c r="A322" s="2344">
        <v>74</v>
      </c>
      <c r="B322" s="1249" t="s">
        <v>916</v>
      </c>
      <c r="C322" s="951"/>
      <c r="D322" s="934"/>
      <c r="E322" s="1207"/>
      <c r="F322" s="1207"/>
      <c r="G322" s="1205"/>
      <c r="H322" s="2426"/>
      <c r="I322" s="1205"/>
      <c r="J322" s="2427"/>
      <c r="K322" s="1205"/>
      <c r="L322" s="2175"/>
      <c r="M322" s="938"/>
      <c r="N322" s="951"/>
    </row>
    <row r="323" spans="1:14" ht="60">
      <c r="A323" s="2344"/>
      <c r="B323" s="1185" t="s">
        <v>917</v>
      </c>
      <c r="C323" s="951" t="s">
        <v>167</v>
      </c>
      <c r="D323" s="934">
        <v>15</v>
      </c>
      <c r="E323" s="1207" t="s">
        <v>851</v>
      </c>
      <c r="F323" s="1207" t="s">
        <v>852</v>
      </c>
      <c r="G323" s="1205">
        <v>1</v>
      </c>
      <c r="H323" s="2426"/>
      <c r="I323" s="1205" t="s">
        <v>377</v>
      </c>
      <c r="J323" s="2427"/>
      <c r="K323" s="1205">
        <v>1</v>
      </c>
      <c r="L323" s="2175"/>
      <c r="M323" s="938" t="s">
        <v>572</v>
      </c>
      <c r="N323" s="938" t="s">
        <v>745</v>
      </c>
    </row>
    <row r="324" spans="1:14" ht="45">
      <c r="A324" s="2344"/>
      <c r="B324" s="1185" t="s">
        <v>918</v>
      </c>
      <c r="C324" s="951" t="s">
        <v>167</v>
      </c>
      <c r="D324" s="934">
        <v>10</v>
      </c>
      <c r="E324" s="1207" t="s">
        <v>851</v>
      </c>
      <c r="F324" s="1207" t="s">
        <v>852</v>
      </c>
      <c r="G324" s="1205">
        <v>1</v>
      </c>
      <c r="H324" s="2426"/>
      <c r="I324" s="1205" t="s">
        <v>377</v>
      </c>
      <c r="J324" s="2427"/>
      <c r="K324" s="1205">
        <v>1</v>
      </c>
      <c r="L324" s="2175"/>
      <c r="M324" s="938" t="s">
        <v>572</v>
      </c>
      <c r="N324" s="938" t="s">
        <v>745</v>
      </c>
    </row>
    <row r="325" spans="1:14" ht="85.5">
      <c r="A325" s="2344">
        <v>75</v>
      </c>
      <c r="B325" s="1202" t="s">
        <v>919</v>
      </c>
      <c r="C325" s="951"/>
      <c r="D325" s="934"/>
      <c r="E325" s="1207"/>
      <c r="F325" s="1207"/>
      <c r="G325" s="1205"/>
      <c r="H325" s="2428" t="s">
        <v>377</v>
      </c>
      <c r="I325" s="1205"/>
      <c r="J325" s="2426" t="s">
        <v>377</v>
      </c>
      <c r="K325" s="1205"/>
      <c r="L325" s="2175"/>
      <c r="M325" s="938"/>
      <c r="N325" s="951"/>
    </row>
    <row r="326" spans="1:14" ht="60">
      <c r="A326" s="2344"/>
      <c r="B326" s="1185" t="s">
        <v>920</v>
      </c>
      <c r="C326" s="951" t="s">
        <v>167</v>
      </c>
      <c r="D326" s="934">
        <v>5</v>
      </c>
      <c r="E326" s="1207" t="s">
        <v>851</v>
      </c>
      <c r="F326" s="1207" t="s">
        <v>852</v>
      </c>
      <c r="G326" s="1205" t="s">
        <v>377</v>
      </c>
      <c r="H326" s="2428"/>
      <c r="I326" s="1205" t="s">
        <v>377</v>
      </c>
      <c r="J326" s="2426"/>
      <c r="K326" s="1205" t="s">
        <v>377</v>
      </c>
      <c r="L326" s="2175"/>
      <c r="M326" s="938" t="s">
        <v>649</v>
      </c>
      <c r="N326" s="951"/>
    </row>
    <row r="327" spans="1:14" ht="45">
      <c r="A327" s="2344"/>
      <c r="B327" s="1185" t="s">
        <v>921</v>
      </c>
      <c r="C327" s="951" t="s">
        <v>167</v>
      </c>
      <c r="D327" s="934">
        <v>5.4</v>
      </c>
      <c r="E327" s="1207" t="s">
        <v>851</v>
      </c>
      <c r="F327" s="1207" t="s">
        <v>852</v>
      </c>
      <c r="G327" s="1205">
        <v>1</v>
      </c>
      <c r="H327" s="2428"/>
      <c r="I327" s="1205" t="s">
        <v>377</v>
      </c>
      <c r="J327" s="2426"/>
      <c r="K327" s="1205">
        <v>1</v>
      </c>
      <c r="L327" s="2175"/>
      <c r="M327" s="938" t="s">
        <v>572</v>
      </c>
      <c r="N327" s="938" t="s">
        <v>745</v>
      </c>
    </row>
    <row r="328" spans="1:14" ht="30">
      <c r="A328" s="2344"/>
      <c r="B328" s="1185" t="s">
        <v>922</v>
      </c>
      <c r="C328" s="951" t="s">
        <v>167</v>
      </c>
      <c r="D328" s="934">
        <v>0.99516148656000003</v>
      </c>
      <c r="E328" s="1207" t="s">
        <v>851</v>
      </c>
      <c r="F328" s="1207" t="s">
        <v>852</v>
      </c>
      <c r="G328" s="1205">
        <v>1</v>
      </c>
      <c r="H328" s="2428"/>
      <c r="I328" s="1205" t="s">
        <v>377</v>
      </c>
      <c r="J328" s="2426"/>
      <c r="K328" s="1205">
        <v>1</v>
      </c>
      <c r="L328" s="2175"/>
      <c r="M328" s="938" t="s">
        <v>572</v>
      </c>
      <c r="N328" s="938" t="s">
        <v>745</v>
      </c>
    </row>
    <row r="329" spans="1:14" ht="45">
      <c r="A329" s="2344"/>
      <c r="B329" s="1185" t="s">
        <v>923</v>
      </c>
      <c r="C329" s="951" t="s">
        <v>167</v>
      </c>
      <c r="D329" s="934">
        <v>20</v>
      </c>
      <c r="E329" s="1207" t="s">
        <v>851</v>
      </c>
      <c r="F329" s="1207" t="s">
        <v>852</v>
      </c>
      <c r="G329" s="1205">
        <v>1</v>
      </c>
      <c r="H329" s="2428"/>
      <c r="I329" s="1205" t="s">
        <v>377</v>
      </c>
      <c r="J329" s="2426"/>
      <c r="K329" s="1205">
        <v>1</v>
      </c>
      <c r="L329" s="2175"/>
      <c r="M329" s="938" t="s">
        <v>572</v>
      </c>
      <c r="N329" s="938" t="s">
        <v>745</v>
      </c>
    </row>
    <row r="330" spans="1:14" ht="99.75">
      <c r="A330" s="2344">
        <v>76</v>
      </c>
      <c r="B330" s="1202" t="s">
        <v>924</v>
      </c>
      <c r="C330" s="951"/>
      <c r="D330" s="934"/>
      <c r="E330" s="1207"/>
      <c r="F330" s="1207"/>
      <c r="G330" s="1205"/>
      <c r="H330" s="2428"/>
      <c r="I330" s="1205"/>
      <c r="J330" s="2426"/>
      <c r="K330" s="1205"/>
      <c r="L330" s="2175"/>
      <c r="M330" s="938"/>
      <c r="N330" s="951"/>
    </row>
    <row r="331" spans="1:14" ht="60">
      <c r="A331" s="2344"/>
      <c r="B331" s="1185" t="s">
        <v>925</v>
      </c>
      <c r="C331" s="951" t="s">
        <v>167</v>
      </c>
      <c r="D331" s="934">
        <v>20</v>
      </c>
      <c r="E331" s="1207" t="s">
        <v>851</v>
      </c>
      <c r="F331" s="1207" t="s">
        <v>852</v>
      </c>
      <c r="G331" s="1205">
        <v>1</v>
      </c>
      <c r="H331" s="2428"/>
      <c r="I331" s="1205" t="s">
        <v>377</v>
      </c>
      <c r="J331" s="2426"/>
      <c r="K331" s="1205">
        <v>1</v>
      </c>
      <c r="L331" s="2175"/>
      <c r="M331" s="938" t="s">
        <v>572</v>
      </c>
      <c r="N331" s="938" t="s">
        <v>745</v>
      </c>
    </row>
    <row r="332" spans="1:14" ht="30">
      <c r="A332" s="2344"/>
      <c r="B332" s="1185" t="s">
        <v>926</v>
      </c>
      <c r="C332" s="951" t="s">
        <v>167</v>
      </c>
      <c r="D332" s="934">
        <v>3.5</v>
      </c>
      <c r="E332" s="1207" t="s">
        <v>851</v>
      </c>
      <c r="F332" s="1207" t="s">
        <v>852</v>
      </c>
      <c r="G332" s="1205">
        <v>1</v>
      </c>
      <c r="H332" s="2428"/>
      <c r="I332" s="1205" t="s">
        <v>377</v>
      </c>
      <c r="J332" s="2426"/>
      <c r="K332" s="1205">
        <v>1</v>
      </c>
      <c r="L332" s="2175"/>
      <c r="M332" s="938" t="s">
        <v>572</v>
      </c>
      <c r="N332" s="938" t="s">
        <v>745</v>
      </c>
    </row>
    <row r="333" spans="1:14" ht="30">
      <c r="A333" s="2344"/>
      <c r="B333" s="1185" t="s">
        <v>927</v>
      </c>
      <c r="C333" s="951" t="s">
        <v>17</v>
      </c>
      <c r="D333" s="934">
        <v>5.05</v>
      </c>
      <c r="E333" s="1207" t="s">
        <v>851</v>
      </c>
      <c r="F333" s="1207" t="s">
        <v>852</v>
      </c>
      <c r="G333" s="1205">
        <v>1</v>
      </c>
      <c r="H333" s="2428"/>
      <c r="I333" s="1205" t="s">
        <v>377</v>
      </c>
      <c r="J333" s="2426"/>
      <c r="K333" s="1205">
        <v>1</v>
      </c>
      <c r="L333" s="2175"/>
      <c r="M333" s="938" t="s">
        <v>572</v>
      </c>
      <c r="N333" s="938" t="s">
        <v>745</v>
      </c>
    </row>
    <row r="334" spans="1:14" ht="71.25">
      <c r="A334" s="2344">
        <v>77</v>
      </c>
      <c r="B334" s="1202" t="s">
        <v>928</v>
      </c>
      <c r="C334" s="951"/>
      <c r="D334" s="934"/>
      <c r="E334" s="1207"/>
      <c r="F334" s="1207"/>
      <c r="G334" s="1205"/>
      <c r="H334" s="2428" t="s">
        <v>377</v>
      </c>
      <c r="I334" s="1205"/>
      <c r="J334" s="2426" t="s">
        <v>377</v>
      </c>
      <c r="K334" s="1205"/>
      <c r="L334" s="2175"/>
      <c r="M334" s="938"/>
      <c r="N334" s="951"/>
    </row>
    <row r="335" spans="1:14" ht="30">
      <c r="A335" s="2344"/>
      <c r="B335" s="1185" t="s">
        <v>929</v>
      </c>
      <c r="C335" s="951" t="s">
        <v>167</v>
      </c>
      <c r="D335" s="934">
        <v>29.5</v>
      </c>
      <c r="E335" s="1207" t="s">
        <v>851</v>
      </c>
      <c r="F335" s="1207" t="s">
        <v>852</v>
      </c>
      <c r="G335" s="1205">
        <v>1</v>
      </c>
      <c r="H335" s="2428"/>
      <c r="I335" s="1205" t="s">
        <v>377</v>
      </c>
      <c r="J335" s="2426"/>
      <c r="K335" s="1205">
        <v>1</v>
      </c>
      <c r="L335" s="2175"/>
      <c r="M335" s="938" t="s">
        <v>572</v>
      </c>
      <c r="N335" s="938" t="s">
        <v>745</v>
      </c>
    </row>
    <row r="336" spans="1:14" ht="60">
      <c r="A336" s="2344"/>
      <c r="B336" s="1185" t="s">
        <v>930</v>
      </c>
      <c r="C336" s="951" t="s">
        <v>17</v>
      </c>
      <c r="D336" s="934">
        <v>30.5</v>
      </c>
      <c r="E336" s="1207" t="s">
        <v>851</v>
      </c>
      <c r="F336" s="1207" t="s">
        <v>852</v>
      </c>
      <c r="G336" s="1205">
        <v>1</v>
      </c>
      <c r="H336" s="2428"/>
      <c r="I336" s="1205" t="s">
        <v>377</v>
      </c>
      <c r="J336" s="2426"/>
      <c r="K336" s="1205">
        <v>1</v>
      </c>
      <c r="L336" s="2175"/>
      <c r="M336" s="938" t="s">
        <v>572</v>
      </c>
      <c r="N336" s="938" t="s">
        <v>745</v>
      </c>
    </row>
    <row r="337" spans="1:14" ht="85.5">
      <c r="A337" s="2344">
        <v>78</v>
      </c>
      <c r="B337" s="1202" t="s">
        <v>931</v>
      </c>
      <c r="C337" s="951"/>
      <c r="D337" s="934"/>
      <c r="E337" s="1207"/>
      <c r="F337" s="1207"/>
      <c r="G337" s="1205"/>
      <c r="H337" s="2428"/>
      <c r="I337" s="1205"/>
      <c r="J337" s="2426"/>
      <c r="K337" s="1205"/>
      <c r="L337" s="2175"/>
      <c r="M337" s="938"/>
      <c r="N337" s="951"/>
    </row>
    <row r="338" spans="1:14" ht="30">
      <c r="A338" s="2344"/>
      <c r="B338" s="1185" t="s">
        <v>932</v>
      </c>
      <c r="C338" s="951" t="s">
        <v>17</v>
      </c>
      <c r="D338" s="934">
        <v>3</v>
      </c>
      <c r="E338" s="1207" t="s">
        <v>851</v>
      </c>
      <c r="F338" s="1207" t="s">
        <v>852</v>
      </c>
      <c r="G338" s="1205">
        <v>1</v>
      </c>
      <c r="H338" s="2428"/>
      <c r="I338" s="1205" t="s">
        <v>377</v>
      </c>
      <c r="J338" s="2426"/>
      <c r="K338" s="1205">
        <v>1</v>
      </c>
      <c r="L338" s="2175"/>
      <c r="M338" s="938" t="s">
        <v>572</v>
      </c>
      <c r="N338" s="938" t="s">
        <v>745</v>
      </c>
    </row>
    <row r="339" spans="1:14" ht="45">
      <c r="A339" s="2344"/>
      <c r="B339" s="1185" t="s">
        <v>933</v>
      </c>
      <c r="C339" s="951" t="s">
        <v>167</v>
      </c>
      <c r="D339" s="934">
        <v>6</v>
      </c>
      <c r="E339" s="1207" t="s">
        <v>851</v>
      </c>
      <c r="F339" s="1207" t="s">
        <v>852</v>
      </c>
      <c r="G339" s="1205">
        <v>1</v>
      </c>
      <c r="H339" s="2428"/>
      <c r="I339" s="1205" t="s">
        <v>377</v>
      </c>
      <c r="J339" s="2426"/>
      <c r="K339" s="1205">
        <v>1</v>
      </c>
      <c r="L339" s="2175"/>
      <c r="M339" s="938" t="s">
        <v>572</v>
      </c>
      <c r="N339" s="938" t="s">
        <v>745</v>
      </c>
    </row>
    <row r="340" spans="1:14" ht="45">
      <c r="A340" s="2344"/>
      <c r="B340" s="1185" t="s">
        <v>934</v>
      </c>
      <c r="C340" s="951" t="s">
        <v>167</v>
      </c>
      <c r="D340" s="934">
        <v>14</v>
      </c>
      <c r="E340" s="1207" t="s">
        <v>851</v>
      </c>
      <c r="F340" s="1207" t="s">
        <v>852</v>
      </c>
      <c r="G340" s="1205">
        <v>1</v>
      </c>
      <c r="H340" s="2428"/>
      <c r="I340" s="1205" t="s">
        <v>377</v>
      </c>
      <c r="J340" s="2426"/>
      <c r="K340" s="1205">
        <v>1</v>
      </c>
      <c r="L340" s="2175"/>
      <c r="M340" s="938" t="s">
        <v>572</v>
      </c>
      <c r="N340" s="938" t="s">
        <v>745</v>
      </c>
    </row>
    <row r="341" spans="1:14" ht="85.5">
      <c r="A341" s="2344">
        <v>79</v>
      </c>
      <c r="B341" s="1202" t="s">
        <v>935</v>
      </c>
      <c r="C341" s="951"/>
      <c r="D341" s="934"/>
      <c r="E341" s="1207"/>
      <c r="F341" s="1207"/>
      <c r="G341" s="1205"/>
      <c r="H341" s="2428" t="s">
        <v>377</v>
      </c>
      <c r="I341" s="1205"/>
      <c r="J341" s="2426" t="s">
        <v>377</v>
      </c>
      <c r="K341" s="1205"/>
      <c r="L341" s="2175" t="s">
        <v>377</v>
      </c>
      <c r="M341" s="938"/>
      <c r="N341" s="951"/>
    </row>
    <row r="342" spans="1:14" ht="45">
      <c r="A342" s="2344"/>
      <c r="B342" s="1185" t="s">
        <v>936</v>
      </c>
      <c r="C342" s="951" t="s">
        <v>167</v>
      </c>
      <c r="D342" s="934">
        <v>2.5</v>
      </c>
      <c r="E342" s="1207" t="s">
        <v>851</v>
      </c>
      <c r="F342" s="1207" t="s">
        <v>852</v>
      </c>
      <c r="G342" s="1205">
        <v>1</v>
      </c>
      <c r="H342" s="2428"/>
      <c r="I342" s="1205" t="s">
        <v>377</v>
      </c>
      <c r="J342" s="2426"/>
      <c r="K342" s="1205">
        <v>1</v>
      </c>
      <c r="L342" s="2175"/>
      <c r="M342" s="938" t="s">
        <v>572</v>
      </c>
      <c r="N342" s="938" t="s">
        <v>745</v>
      </c>
    </row>
    <row r="343" spans="1:14" ht="45">
      <c r="A343" s="2344"/>
      <c r="B343" s="1185" t="s">
        <v>937</v>
      </c>
      <c r="C343" s="951" t="s">
        <v>167</v>
      </c>
      <c r="D343" s="934">
        <v>9.6999999999999993</v>
      </c>
      <c r="E343" s="1207" t="s">
        <v>851</v>
      </c>
      <c r="F343" s="1207" t="s">
        <v>852</v>
      </c>
      <c r="G343" s="1205">
        <v>1</v>
      </c>
      <c r="H343" s="2428"/>
      <c r="I343" s="1205" t="s">
        <v>377</v>
      </c>
      <c r="J343" s="2426"/>
      <c r="K343" s="1205">
        <v>1</v>
      </c>
      <c r="L343" s="2175"/>
      <c r="M343" s="938" t="s">
        <v>572</v>
      </c>
      <c r="N343" s="938" t="s">
        <v>745</v>
      </c>
    </row>
    <row r="344" spans="1:14" ht="71.25">
      <c r="A344" s="2344">
        <v>80</v>
      </c>
      <c r="B344" s="1202" t="s">
        <v>938</v>
      </c>
      <c r="C344" s="951"/>
      <c r="D344" s="934"/>
      <c r="E344" s="1207"/>
      <c r="F344" s="1207"/>
      <c r="G344" s="1205"/>
      <c r="H344" s="2428"/>
      <c r="I344" s="1205"/>
      <c r="J344" s="2426"/>
      <c r="K344" s="1205"/>
      <c r="L344" s="2175"/>
      <c r="M344" s="938"/>
      <c r="N344" s="951"/>
    </row>
    <row r="345" spans="1:14" ht="45">
      <c r="A345" s="2344"/>
      <c r="B345" s="1185" t="s">
        <v>939</v>
      </c>
      <c r="C345" s="951" t="s">
        <v>167</v>
      </c>
      <c r="D345" s="934">
        <v>2.6</v>
      </c>
      <c r="E345" s="1207" t="s">
        <v>851</v>
      </c>
      <c r="F345" s="1207" t="s">
        <v>852</v>
      </c>
      <c r="G345" s="1205">
        <v>1</v>
      </c>
      <c r="H345" s="2428"/>
      <c r="I345" s="1205" t="s">
        <v>377</v>
      </c>
      <c r="J345" s="2426"/>
      <c r="K345" s="1205">
        <v>1</v>
      </c>
      <c r="L345" s="2175"/>
      <c r="M345" s="938" t="s">
        <v>572</v>
      </c>
      <c r="N345" s="938" t="s">
        <v>745</v>
      </c>
    </row>
    <row r="346" spans="1:14" ht="30">
      <c r="A346" s="2344"/>
      <c r="B346" s="1185" t="s">
        <v>940</v>
      </c>
      <c r="C346" s="951" t="s">
        <v>167</v>
      </c>
      <c r="D346" s="934">
        <v>10</v>
      </c>
      <c r="E346" s="1207" t="s">
        <v>851</v>
      </c>
      <c r="F346" s="1207" t="s">
        <v>852</v>
      </c>
      <c r="G346" s="1205">
        <v>1</v>
      </c>
      <c r="H346" s="2428"/>
      <c r="I346" s="1205" t="s">
        <v>377</v>
      </c>
      <c r="J346" s="2426"/>
      <c r="K346" s="1205">
        <v>1</v>
      </c>
      <c r="L346" s="2175"/>
      <c r="M346" s="938" t="s">
        <v>572</v>
      </c>
      <c r="N346" s="938" t="s">
        <v>745</v>
      </c>
    </row>
    <row r="347" spans="1:14" ht="45">
      <c r="A347" s="2344"/>
      <c r="B347" s="1185" t="s">
        <v>941</v>
      </c>
      <c r="C347" s="951" t="s">
        <v>167</v>
      </c>
      <c r="D347" s="934">
        <v>10</v>
      </c>
      <c r="E347" s="1207" t="s">
        <v>851</v>
      </c>
      <c r="F347" s="1207" t="s">
        <v>852</v>
      </c>
      <c r="G347" s="1205">
        <v>1</v>
      </c>
      <c r="H347" s="2428"/>
      <c r="I347" s="1205" t="s">
        <v>377</v>
      </c>
      <c r="J347" s="2426"/>
      <c r="K347" s="1205">
        <v>1</v>
      </c>
      <c r="L347" s="2175"/>
      <c r="M347" s="938" t="s">
        <v>572</v>
      </c>
      <c r="N347" s="938" t="s">
        <v>745</v>
      </c>
    </row>
    <row r="348" spans="1:14" ht="30">
      <c r="A348" s="2344"/>
      <c r="B348" s="1185" t="s">
        <v>942</v>
      </c>
      <c r="C348" s="951" t="s">
        <v>167</v>
      </c>
      <c r="D348" s="934">
        <v>4.5</v>
      </c>
      <c r="E348" s="1207" t="s">
        <v>851</v>
      </c>
      <c r="F348" s="1207" t="s">
        <v>852</v>
      </c>
      <c r="G348" s="1205">
        <v>1</v>
      </c>
      <c r="H348" s="2428"/>
      <c r="I348" s="1205" t="s">
        <v>377</v>
      </c>
      <c r="J348" s="2426"/>
      <c r="K348" s="1205">
        <v>1</v>
      </c>
      <c r="L348" s="2175"/>
      <c r="M348" s="938" t="s">
        <v>572</v>
      </c>
      <c r="N348" s="938" t="s">
        <v>745</v>
      </c>
    </row>
    <row r="349" spans="1:14" ht="30">
      <c r="A349" s="951">
        <v>81</v>
      </c>
      <c r="B349" s="1185" t="s">
        <v>943</v>
      </c>
      <c r="C349" s="951" t="s">
        <v>167</v>
      </c>
      <c r="D349" s="934">
        <v>13</v>
      </c>
      <c r="E349" s="1207" t="s">
        <v>851</v>
      </c>
      <c r="F349" s="1207" t="s">
        <v>852</v>
      </c>
      <c r="G349" s="1205">
        <v>1</v>
      </c>
      <c r="H349" s="2428"/>
      <c r="I349" s="1205" t="s">
        <v>377</v>
      </c>
      <c r="J349" s="2426"/>
      <c r="K349" s="1205">
        <v>1</v>
      </c>
      <c r="L349" s="2175"/>
      <c r="M349" s="938" t="s">
        <v>572</v>
      </c>
      <c r="N349" s="938" t="s">
        <v>745</v>
      </c>
    </row>
    <row r="350" spans="1:14">
      <c r="A350" s="951"/>
      <c r="B350" s="2437" t="s">
        <v>172</v>
      </c>
      <c r="C350" s="2438"/>
      <c r="D350" s="1213">
        <v>225.24516148655997</v>
      </c>
      <c r="E350" s="1207"/>
      <c r="F350" s="1207"/>
      <c r="G350" s="1205"/>
      <c r="H350" s="956"/>
      <c r="I350" s="1205"/>
      <c r="J350" s="941"/>
      <c r="K350" s="1205"/>
      <c r="L350" s="934"/>
      <c r="M350" s="938"/>
      <c r="N350" s="938"/>
    </row>
    <row r="351" spans="1:14">
      <c r="A351" s="954" t="s">
        <v>944</v>
      </c>
      <c r="B351" s="1211"/>
      <c r="C351" s="955"/>
      <c r="D351" s="955"/>
      <c r="E351" s="1207"/>
      <c r="F351" s="1207"/>
      <c r="G351" s="1212"/>
      <c r="H351" s="1212"/>
      <c r="I351" s="1212"/>
      <c r="J351" s="1213"/>
      <c r="K351" s="1212"/>
      <c r="L351" s="1213"/>
      <c r="M351" s="938"/>
      <c r="N351" s="951"/>
    </row>
    <row r="352" spans="1:14" ht="28.5">
      <c r="A352" s="2344">
        <v>82</v>
      </c>
      <c r="B352" s="959" t="s">
        <v>945</v>
      </c>
      <c r="C352" s="938"/>
      <c r="D352" s="938"/>
      <c r="E352" s="1207"/>
      <c r="F352" s="1207"/>
      <c r="G352" s="1205"/>
      <c r="H352" s="2426">
        <v>214.17</v>
      </c>
      <c r="I352" s="1205"/>
      <c r="J352" s="2426" t="s">
        <v>377</v>
      </c>
      <c r="K352" s="1205"/>
      <c r="L352" s="2175">
        <v>214.17</v>
      </c>
      <c r="M352" s="938"/>
      <c r="N352" s="951"/>
    </row>
    <row r="353" spans="1:14" ht="45">
      <c r="A353" s="2344"/>
      <c r="B353" s="1135" t="s">
        <v>946</v>
      </c>
      <c r="C353" s="938" t="s">
        <v>167</v>
      </c>
      <c r="D353" s="964">
        <v>8.8000000000000007</v>
      </c>
      <c r="E353" s="1207" t="s">
        <v>851</v>
      </c>
      <c r="F353" s="1207" t="s">
        <v>852</v>
      </c>
      <c r="G353" s="1205">
        <v>1</v>
      </c>
      <c r="H353" s="2426"/>
      <c r="I353" s="1205" t="s">
        <v>377</v>
      </c>
      <c r="J353" s="2426"/>
      <c r="K353" s="1205">
        <v>1</v>
      </c>
      <c r="L353" s="2175"/>
      <c r="M353" s="938" t="s">
        <v>572</v>
      </c>
      <c r="N353" s="938" t="s">
        <v>745</v>
      </c>
    </row>
    <row r="354" spans="1:14" ht="60">
      <c r="A354" s="2344"/>
      <c r="B354" s="1135" t="s">
        <v>947</v>
      </c>
      <c r="C354" s="938" t="s">
        <v>167</v>
      </c>
      <c r="D354" s="964">
        <v>7.9</v>
      </c>
      <c r="E354" s="1207" t="s">
        <v>851</v>
      </c>
      <c r="F354" s="1207" t="s">
        <v>852</v>
      </c>
      <c r="G354" s="1205">
        <v>1</v>
      </c>
      <c r="H354" s="2426"/>
      <c r="I354" s="1205" t="s">
        <v>377</v>
      </c>
      <c r="J354" s="2426"/>
      <c r="K354" s="1205">
        <v>1</v>
      </c>
      <c r="L354" s="2175"/>
      <c r="M354" s="938" t="s">
        <v>572</v>
      </c>
      <c r="N354" s="938" t="s">
        <v>745</v>
      </c>
    </row>
    <row r="355" spans="1:14" ht="45">
      <c r="A355" s="2344"/>
      <c r="B355" s="1135" t="s">
        <v>948</v>
      </c>
      <c r="C355" s="938" t="s">
        <v>167</v>
      </c>
      <c r="D355" s="964">
        <v>3.66</v>
      </c>
      <c r="E355" s="1207" t="s">
        <v>851</v>
      </c>
      <c r="F355" s="1207" t="s">
        <v>852</v>
      </c>
      <c r="G355" s="1205">
        <v>1</v>
      </c>
      <c r="H355" s="2426"/>
      <c r="I355" s="1205" t="s">
        <v>377</v>
      </c>
      <c r="J355" s="2426"/>
      <c r="K355" s="1205">
        <v>1</v>
      </c>
      <c r="L355" s="2175"/>
      <c r="M355" s="938" t="s">
        <v>572</v>
      </c>
      <c r="N355" s="938" t="s">
        <v>745</v>
      </c>
    </row>
    <row r="356" spans="1:14" ht="45">
      <c r="A356" s="2344"/>
      <c r="B356" s="1135" t="s">
        <v>949</v>
      </c>
      <c r="C356" s="938" t="s">
        <v>167</v>
      </c>
      <c r="D356" s="964">
        <v>1.74</v>
      </c>
      <c r="E356" s="1207" t="s">
        <v>851</v>
      </c>
      <c r="F356" s="1207" t="s">
        <v>852</v>
      </c>
      <c r="G356" s="1205">
        <v>1</v>
      </c>
      <c r="H356" s="2426"/>
      <c r="I356" s="1205" t="s">
        <v>377</v>
      </c>
      <c r="J356" s="2426"/>
      <c r="K356" s="1205">
        <v>1</v>
      </c>
      <c r="L356" s="2175"/>
      <c r="M356" s="938" t="s">
        <v>572</v>
      </c>
      <c r="N356" s="938" t="s">
        <v>745</v>
      </c>
    </row>
    <row r="357" spans="1:14" ht="30">
      <c r="A357" s="2344"/>
      <c r="B357" s="1135" t="s">
        <v>950</v>
      </c>
      <c r="C357" s="938" t="s">
        <v>167</v>
      </c>
      <c r="D357" s="964">
        <v>2.61</v>
      </c>
      <c r="E357" s="1207" t="s">
        <v>851</v>
      </c>
      <c r="F357" s="1207" t="s">
        <v>852</v>
      </c>
      <c r="G357" s="1205">
        <v>1</v>
      </c>
      <c r="H357" s="2426"/>
      <c r="I357" s="1205" t="s">
        <v>377</v>
      </c>
      <c r="J357" s="2426"/>
      <c r="K357" s="1205">
        <v>1</v>
      </c>
      <c r="L357" s="2175"/>
      <c r="M357" s="938" t="s">
        <v>572</v>
      </c>
      <c r="N357" s="938" t="s">
        <v>745</v>
      </c>
    </row>
    <row r="358" spans="1:14" ht="42.75">
      <c r="A358" s="2344">
        <v>83</v>
      </c>
      <c r="B358" s="959" t="s">
        <v>951</v>
      </c>
      <c r="C358" s="938"/>
      <c r="D358" s="964"/>
      <c r="E358" s="1207"/>
      <c r="F358" s="1207"/>
      <c r="G358" s="1205"/>
      <c r="H358" s="2426"/>
      <c r="I358" s="1205"/>
      <c r="J358" s="2426"/>
      <c r="K358" s="1205"/>
      <c r="L358" s="2175"/>
      <c r="M358" s="938"/>
      <c r="N358" s="951"/>
    </row>
    <row r="359" spans="1:14" ht="30">
      <c r="A359" s="2344"/>
      <c r="B359" s="1135" t="s">
        <v>952</v>
      </c>
      <c r="C359" s="938" t="s">
        <v>167</v>
      </c>
      <c r="D359" s="964">
        <v>26.13</v>
      </c>
      <c r="E359" s="1207" t="s">
        <v>851</v>
      </c>
      <c r="F359" s="1207" t="s">
        <v>852</v>
      </c>
      <c r="G359" s="1205">
        <v>1</v>
      </c>
      <c r="H359" s="2426"/>
      <c r="I359" s="1205" t="s">
        <v>377</v>
      </c>
      <c r="J359" s="2426"/>
      <c r="K359" s="1205">
        <v>1</v>
      </c>
      <c r="L359" s="2175"/>
      <c r="M359" s="938" t="s">
        <v>572</v>
      </c>
      <c r="N359" s="938" t="s">
        <v>745</v>
      </c>
    </row>
    <row r="360" spans="1:14" ht="42.75">
      <c r="A360" s="2344">
        <v>84</v>
      </c>
      <c r="B360" s="959" t="s">
        <v>953</v>
      </c>
      <c r="C360" s="938"/>
      <c r="D360" s="964"/>
      <c r="E360" s="1207"/>
      <c r="F360" s="1207"/>
      <c r="G360" s="1205"/>
      <c r="H360" s="2426"/>
      <c r="I360" s="1205"/>
      <c r="J360" s="2426"/>
      <c r="K360" s="1205"/>
      <c r="L360" s="2175"/>
      <c r="M360" s="938"/>
      <c r="N360" s="951"/>
    </row>
    <row r="361" spans="1:14" ht="30">
      <c r="A361" s="2344"/>
      <c r="B361" s="1135" t="s">
        <v>954</v>
      </c>
      <c r="C361" s="938" t="s">
        <v>167</v>
      </c>
      <c r="D361" s="964">
        <v>7.3</v>
      </c>
      <c r="E361" s="1207" t="s">
        <v>851</v>
      </c>
      <c r="F361" s="1207" t="s">
        <v>852</v>
      </c>
      <c r="G361" s="1205">
        <v>1</v>
      </c>
      <c r="H361" s="2426"/>
      <c r="I361" s="1205" t="s">
        <v>377</v>
      </c>
      <c r="J361" s="2426"/>
      <c r="K361" s="1205">
        <v>1</v>
      </c>
      <c r="L361" s="2175"/>
      <c r="M361" s="938" t="s">
        <v>572</v>
      </c>
      <c r="N361" s="938" t="s">
        <v>745</v>
      </c>
    </row>
    <row r="362" spans="1:14" ht="28.5">
      <c r="A362" s="2344">
        <v>85</v>
      </c>
      <c r="B362" s="959" t="s">
        <v>955</v>
      </c>
      <c r="C362" s="938"/>
      <c r="D362" s="964"/>
      <c r="E362" s="1207"/>
      <c r="F362" s="1207"/>
      <c r="G362" s="1205"/>
      <c r="H362" s="956"/>
      <c r="I362" s="1205"/>
      <c r="J362" s="941" t="s">
        <v>377</v>
      </c>
      <c r="K362" s="1205"/>
      <c r="L362" s="934" t="s">
        <v>377</v>
      </c>
      <c r="M362" s="938"/>
      <c r="N362" s="951"/>
    </row>
    <row r="363" spans="1:14" ht="30">
      <c r="A363" s="2344"/>
      <c r="B363" s="1135" t="s">
        <v>956</v>
      </c>
      <c r="C363" s="938" t="s">
        <v>167</v>
      </c>
      <c r="D363" s="964">
        <v>8.6</v>
      </c>
      <c r="E363" s="1207" t="s">
        <v>851</v>
      </c>
      <c r="F363" s="1207" t="s">
        <v>852</v>
      </c>
      <c r="G363" s="1205">
        <v>1</v>
      </c>
      <c r="H363" s="956" t="s">
        <v>377</v>
      </c>
      <c r="I363" s="1205" t="s">
        <v>377</v>
      </c>
      <c r="J363" s="941"/>
      <c r="K363" s="1205">
        <v>1</v>
      </c>
      <c r="L363" s="934"/>
      <c r="M363" s="938" t="s">
        <v>572</v>
      </c>
      <c r="N363" s="938" t="s">
        <v>745</v>
      </c>
    </row>
    <row r="364" spans="1:14" ht="28.5">
      <c r="A364" s="2344">
        <v>86</v>
      </c>
      <c r="B364" s="959" t="s">
        <v>957</v>
      </c>
      <c r="C364" s="938"/>
      <c r="D364" s="964"/>
      <c r="E364" s="1207"/>
      <c r="F364" s="1207"/>
      <c r="G364" s="1205"/>
      <c r="H364" s="956"/>
      <c r="I364" s="1205"/>
      <c r="J364" s="941"/>
      <c r="K364" s="1205"/>
      <c r="L364" s="934"/>
      <c r="M364" s="938"/>
      <c r="N364" s="951"/>
    </row>
    <row r="365" spans="1:14" ht="30">
      <c r="A365" s="2344"/>
      <c r="B365" s="1135" t="s">
        <v>958</v>
      </c>
      <c r="C365" s="938" t="s">
        <v>167</v>
      </c>
      <c r="D365" s="964">
        <v>8.1999999999999993</v>
      </c>
      <c r="E365" s="1207" t="s">
        <v>851</v>
      </c>
      <c r="F365" s="1207" t="s">
        <v>852</v>
      </c>
      <c r="G365" s="1205">
        <v>1</v>
      </c>
      <c r="H365" s="956" t="s">
        <v>377</v>
      </c>
      <c r="I365" s="1205" t="s">
        <v>377</v>
      </c>
      <c r="J365" s="941"/>
      <c r="K365" s="1205">
        <v>1</v>
      </c>
      <c r="L365" s="934"/>
      <c r="M365" s="938" t="s">
        <v>572</v>
      </c>
      <c r="N365" s="938" t="s">
        <v>745</v>
      </c>
    </row>
    <row r="366" spans="1:14" ht="28.5">
      <c r="A366" s="2344">
        <v>87</v>
      </c>
      <c r="B366" s="959" t="s">
        <v>959</v>
      </c>
      <c r="C366" s="938"/>
      <c r="D366" s="964"/>
      <c r="E366" s="1207"/>
      <c r="F366" s="1207"/>
      <c r="G366" s="1205"/>
      <c r="H366" s="956"/>
      <c r="I366" s="1205"/>
      <c r="J366" s="941"/>
      <c r="K366" s="1205"/>
      <c r="L366" s="934"/>
      <c r="M366" s="938"/>
      <c r="N366" s="951"/>
    </row>
    <row r="367" spans="1:14" ht="45">
      <c r="A367" s="2436"/>
      <c r="B367" s="1237" t="s">
        <v>960</v>
      </c>
      <c r="C367" s="936" t="s">
        <v>167</v>
      </c>
      <c r="D367" s="960">
        <v>6.14</v>
      </c>
      <c r="E367" s="1238" t="s">
        <v>851</v>
      </c>
      <c r="F367" s="1238" t="s">
        <v>852</v>
      </c>
      <c r="G367" s="965">
        <v>1</v>
      </c>
      <c r="H367" s="956" t="s">
        <v>377</v>
      </c>
      <c r="I367" s="1205" t="s">
        <v>377</v>
      </c>
      <c r="J367" s="941"/>
      <c r="K367" s="1205">
        <v>1</v>
      </c>
      <c r="L367" s="934"/>
      <c r="M367" s="938" t="s">
        <v>572</v>
      </c>
      <c r="N367" s="936" t="s">
        <v>745</v>
      </c>
    </row>
    <row r="368" spans="1:14" ht="57">
      <c r="A368" s="2344">
        <v>88</v>
      </c>
      <c r="B368" s="959" t="s">
        <v>961</v>
      </c>
      <c r="C368" s="938"/>
      <c r="D368" s="964"/>
      <c r="E368" s="1207"/>
      <c r="F368" s="1207"/>
      <c r="G368" s="1205"/>
      <c r="H368" s="956"/>
      <c r="I368" s="1205"/>
      <c r="J368" s="1242"/>
      <c r="K368" s="1205"/>
      <c r="L368" s="1201"/>
      <c r="M368" s="938"/>
      <c r="N368" s="951"/>
    </row>
    <row r="369" spans="1:14" ht="30">
      <c r="A369" s="2344"/>
      <c r="B369" s="1135" t="s">
        <v>962</v>
      </c>
      <c r="C369" s="938" t="s">
        <v>17</v>
      </c>
      <c r="D369" s="964">
        <v>51.36</v>
      </c>
      <c r="E369" s="1207" t="s">
        <v>851</v>
      </c>
      <c r="F369" s="1207" t="s">
        <v>852</v>
      </c>
      <c r="G369" s="1205">
        <v>1</v>
      </c>
      <c r="H369" s="956" t="s">
        <v>377</v>
      </c>
      <c r="I369" s="1205" t="s">
        <v>377</v>
      </c>
      <c r="J369" s="1242"/>
      <c r="K369" s="1205">
        <v>1</v>
      </c>
      <c r="L369" s="1201"/>
      <c r="M369" s="938" t="s">
        <v>572</v>
      </c>
      <c r="N369" s="938" t="s">
        <v>745</v>
      </c>
    </row>
    <row r="370" spans="1:14" ht="30">
      <c r="A370" s="2344"/>
      <c r="B370" s="1135" t="s">
        <v>963</v>
      </c>
      <c r="C370" s="938" t="s">
        <v>176</v>
      </c>
      <c r="D370" s="964">
        <v>33.04</v>
      </c>
      <c r="E370" s="1207" t="s">
        <v>851</v>
      </c>
      <c r="F370" s="1207" t="s">
        <v>852</v>
      </c>
      <c r="G370" s="1205">
        <v>1</v>
      </c>
      <c r="H370" s="956" t="s">
        <v>377</v>
      </c>
      <c r="I370" s="1205" t="s">
        <v>377</v>
      </c>
      <c r="J370" s="1242"/>
      <c r="K370" s="1205">
        <v>1</v>
      </c>
      <c r="L370" s="1201"/>
      <c r="M370" s="938" t="s">
        <v>572</v>
      </c>
      <c r="N370" s="938" t="s">
        <v>745</v>
      </c>
    </row>
    <row r="371" spans="1:14" ht="28.5">
      <c r="A371" s="2345">
        <v>89</v>
      </c>
      <c r="B371" s="1239" t="s">
        <v>964</v>
      </c>
      <c r="C371" s="937"/>
      <c r="D371" s="961"/>
      <c r="E371" s="1240"/>
      <c r="F371" s="1241"/>
      <c r="G371" s="967"/>
      <c r="H371" s="1200"/>
      <c r="I371" s="967"/>
      <c r="J371" s="1236"/>
      <c r="K371" s="966"/>
      <c r="L371" s="1235"/>
      <c r="M371" s="937"/>
      <c r="N371" s="1184"/>
    </row>
    <row r="372" spans="1:14" ht="45">
      <c r="A372" s="2344"/>
      <c r="B372" s="1135" t="s">
        <v>965</v>
      </c>
      <c r="C372" s="938" t="s">
        <v>167</v>
      </c>
      <c r="D372" s="964">
        <v>27.79</v>
      </c>
      <c r="E372" s="1207" t="s">
        <v>851</v>
      </c>
      <c r="F372" s="1207" t="s">
        <v>852</v>
      </c>
      <c r="G372" s="1205" t="s">
        <v>377</v>
      </c>
      <c r="H372" s="1205" t="s">
        <v>377</v>
      </c>
      <c r="I372" s="1205" t="s">
        <v>377</v>
      </c>
      <c r="J372" s="1205" t="s">
        <v>377</v>
      </c>
      <c r="K372" s="1205" t="s">
        <v>377</v>
      </c>
      <c r="L372" s="1205" t="s">
        <v>377</v>
      </c>
      <c r="M372" s="938" t="s">
        <v>649</v>
      </c>
      <c r="N372" s="951"/>
    </row>
    <row r="373" spans="1:14" ht="30">
      <c r="A373" s="2344"/>
      <c r="B373" s="1135" t="s">
        <v>966</v>
      </c>
      <c r="C373" s="938" t="s">
        <v>167</v>
      </c>
      <c r="D373" s="964">
        <v>5.1404098880776727</v>
      </c>
      <c r="E373" s="1207" t="s">
        <v>851</v>
      </c>
      <c r="F373" s="1207" t="s">
        <v>852</v>
      </c>
      <c r="G373" s="1205" t="s">
        <v>377</v>
      </c>
      <c r="H373" s="956" t="s">
        <v>377</v>
      </c>
      <c r="I373" s="1205" t="s">
        <v>377</v>
      </c>
      <c r="J373" s="1205" t="s">
        <v>377</v>
      </c>
      <c r="K373" s="1205" t="s">
        <v>377</v>
      </c>
      <c r="L373" s="1205" t="s">
        <v>377</v>
      </c>
      <c r="M373" s="938" t="s">
        <v>649</v>
      </c>
      <c r="N373" s="951"/>
    </row>
    <row r="374" spans="1:14" ht="30">
      <c r="A374" s="2344"/>
      <c r="B374" s="1135" t="s">
        <v>967</v>
      </c>
      <c r="C374" s="938" t="s">
        <v>167</v>
      </c>
      <c r="D374" s="964">
        <v>11.331963120265058</v>
      </c>
      <c r="E374" s="1207" t="s">
        <v>851</v>
      </c>
      <c r="F374" s="1207" t="s">
        <v>852</v>
      </c>
      <c r="G374" s="1205" t="s">
        <v>377</v>
      </c>
      <c r="H374" s="956" t="s">
        <v>377</v>
      </c>
      <c r="I374" s="1205" t="s">
        <v>377</v>
      </c>
      <c r="J374" s="1205" t="s">
        <v>377</v>
      </c>
      <c r="K374" s="1205" t="s">
        <v>377</v>
      </c>
      <c r="L374" s="1205" t="s">
        <v>377</v>
      </c>
      <c r="M374" s="938" t="s">
        <v>649</v>
      </c>
      <c r="N374" s="951"/>
    </row>
    <row r="375" spans="1:14" ht="60">
      <c r="A375" s="2344"/>
      <c r="B375" s="1135" t="s">
        <v>968</v>
      </c>
      <c r="C375" s="938" t="s">
        <v>167</v>
      </c>
      <c r="D375" s="964">
        <v>5.7394529805000492</v>
      </c>
      <c r="E375" s="1207" t="s">
        <v>851</v>
      </c>
      <c r="F375" s="1207" t="s">
        <v>852</v>
      </c>
      <c r="G375" s="1205" t="s">
        <v>377</v>
      </c>
      <c r="H375" s="956" t="s">
        <v>377</v>
      </c>
      <c r="I375" s="1205" t="s">
        <v>377</v>
      </c>
      <c r="J375" s="1205" t="s">
        <v>377</v>
      </c>
      <c r="K375" s="1205" t="s">
        <v>377</v>
      </c>
      <c r="L375" s="1205" t="s">
        <v>377</v>
      </c>
      <c r="M375" s="938" t="s">
        <v>649</v>
      </c>
      <c r="N375" s="951"/>
    </row>
    <row r="376" spans="1:14">
      <c r="A376" s="938"/>
      <c r="B376" s="2437" t="s">
        <v>172</v>
      </c>
      <c r="C376" s="2438"/>
      <c r="D376" s="1248">
        <v>215.48182598884279</v>
      </c>
      <c r="E376" s="1207"/>
      <c r="F376" s="1207"/>
      <c r="G376" s="1205"/>
      <c r="H376" s="956"/>
      <c r="I376" s="1205"/>
      <c r="J376" s="1205"/>
      <c r="K376" s="1205"/>
      <c r="L376" s="1205"/>
      <c r="M376" s="938"/>
      <c r="N376" s="951"/>
    </row>
    <row r="377" spans="1:14">
      <c r="A377" s="2435" t="s">
        <v>971</v>
      </c>
      <c r="B377" s="2435"/>
      <c r="C377" s="2435"/>
      <c r="D377" s="2435"/>
      <c r="E377" s="2435"/>
      <c r="F377" s="2435"/>
      <c r="G377" s="2435"/>
      <c r="H377" s="2435"/>
      <c r="I377" s="2435"/>
      <c r="J377" s="2435"/>
      <c r="K377" s="2435"/>
      <c r="L377" s="2435"/>
      <c r="M377" s="2435"/>
      <c r="N377" s="2435"/>
    </row>
    <row r="378" spans="1:14" ht="30">
      <c r="A378" s="938">
        <v>90</v>
      </c>
      <c r="B378" s="1231" t="s">
        <v>972</v>
      </c>
      <c r="C378" s="938" t="s">
        <v>167</v>
      </c>
      <c r="D378" s="964">
        <v>23.08</v>
      </c>
      <c r="E378" s="1232">
        <v>45274</v>
      </c>
      <c r="F378" s="1232">
        <v>45640</v>
      </c>
      <c r="G378" s="1208">
        <v>1</v>
      </c>
      <c r="H378" s="2459">
        <v>59.03</v>
      </c>
      <c r="I378" s="1208" t="s">
        <v>377</v>
      </c>
      <c r="J378" s="2459">
        <v>1.33</v>
      </c>
      <c r="K378" s="1208">
        <v>1</v>
      </c>
      <c r="L378" s="2459">
        <v>60.36</v>
      </c>
      <c r="M378" s="938" t="s">
        <v>970</v>
      </c>
      <c r="N378" s="938" t="s">
        <v>745</v>
      </c>
    </row>
    <row r="379" spans="1:14" ht="60">
      <c r="A379" s="2073">
        <v>91</v>
      </c>
      <c r="B379" s="1231" t="s">
        <v>973</v>
      </c>
      <c r="C379" s="938" t="s">
        <v>969</v>
      </c>
      <c r="D379" s="964">
        <v>9.49</v>
      </c>
      <c r="E379" s="1232">
        <v>45274</v>
      </c>
      <c r="F379" s="1232">
        <v>45640</v>
      </c>
      <c r="G379" s="1208">
        <v>1</v>
      </c>
      <c r="H379" s="2460"/>
      <c r="I379" s="1208" t="s">
        <v>377</v>
      </c>
      <c r="J379" s="2460"/>
      <c r="K379" s="1208">
        <v>1</v>
      </c>
      <c r="L379" s="2460"/>
      <c r="M379" s="938" t="s">
        <v>970</v>
      </c>
      <c r="N379" s="938" t="s">
        <v>745</v>
      </c>
    </row>
    <row r="380" spans="1:14" ht="30">
      <c r="A380" s="2073">
        <v>92</v>
      </c>
      <c r="B380" s="1231" t="s">
        <v>974</v>
      </c>
      <c r="C380" s="938" t="s">
        <v>969</v>
      </c>
      <c r="D380" s="964">
        <v>19.329999999999998</v>
      </c>
      <c r="E380" s="1232">
        <v>45274</v>
      </c>
      <c r="F380" s="1232">
        <v>45640</v>
      </c>
      <c r="G380" s="1208">
        <v>1</v>
      </c>
      <c r="H380" s="2460"/>
      <c r="I380" s="1208" t="s">
        <v>377</v>
      </c>
      <c r="J380" s="2460"/>
      <c r="K380" s="1208">
        <v>1</v>
      </c>
      <c r="L380" s="2460"/>
      <c r="M380" s="938" t="s">
        <v>970</v>
      </c>
      <c r="N380" s="938" t="s">
        <v>745</v>
      </c>
    </row>
    <row r="381" spans="1:14" ht="60">
      <c r="A381" s="2073">
        <v>93</v>
      </c>
      <c r="B381" s="1231" t="s">
        <v>975</v>
      </c>
      <c r="C381" s="938" t="s">
        <v>969</v>
      </c>
      <c r="D381" s="964">
        <v>9.51</v>
      </c>
      <c r="E381" s="1232">
        <v>45274</v>
      </c>
      <c r="F381" s="1232">
        <v>45640</v>
      </c>
      <c r="G381" s="1208">
        <v>1</v>
      </c>
      <c r="H381" s="2461"/>
      <c r="I381" s="1208" t="s">
        <v>377</v>
      </c>
      <c r="J381" s="2461"/>
      <c r="K381" s="1208">
        <v>1</v>
      </c>
      <c r="L381" s="2461"/>
      <c r="M381" s="938" t="s">
        <v>970</v>
      </c>
      <c r="N381" s="938" t="s">
        <v>745</v>
      </c>
    </row>
    <row r="382" spans="1:14">
      <c r="A382" s="938"/>
      <c r="B382" s="2462" t="s">
        <v>172</v>
      </c>
      <c r="C382" s="2463"/>
      <c r="D382" s="1248">
        <v>61.41</v>
      </c>
      <c r="E382" s="1232"/>
      <c r="F382" s="1232"/>
      <c r="G382" s="1208"/>
      <c r="H382" s="961"/>
      <c r="I382" s="1208"/>
      <c r="J382" s="961"/>
      <c r="K382" s="1208"/>
      <c r="L382" s="961"/>
      <c r="M382" s="938"/>
      <c r="N382" s="938"/>
    </row>
    <row r="383" spans="1:14">
      <c r="A383" s="2435" t="s">
        <v>976</v>
      </c>
      <c r="B383" s="2435"/>
      <c r="C383" s="2435"/>
      <c r="D383" s="2435"/>
      <c r="E383" s="2435"/>
      <c r="F383" s="2435"/>
      <c r="G383" s="2435"/>
      <c r="H383" s="2435"/>
      <c r="I383" s="2435"/>
      <c r="J383" s="2435"/>
      <c r="K383" s="2435"/>
      <c r="L383" s="2435"/>
      <c r="M383" s="2435"/>
      <c r="N383" s="2435"/>
    </row>
    <row r="384" spans="1:14" ht="45">
      <c r="A384" s="938">
        <v>94</v>
      </c>
      <c r="B384" s="1233" t="s">
        <v>977</v>
      </c>
      <c r="C384" s="951" t="s">
        <v>167</v>
      </c>
      <c r="D384" s="934">
        <v>14.49</v>
      </c>
      <c r="E384" s="1232">
        <v>45274</v>
      </c>
      <c r="F384" s="1232">
        <v>45640</v>
      </c>
      <c r="G384" s="1208">
        <v>1</v>
      </c>
      <c r="H384" s="2175">
        <v>162.37</v>
      </c>
      <c r="I384" s="1208" t="s">
        <v>377</v>
      </c>
      <c r="J384" s="2507"/>
      <c r="K384" s="1208">
        <v>1</v>
      </c>
      <c r="L384" s="2175">
        <v>162.37</v>
      </c>
      <c r="M384" s="938" t="s">
        <v>970</v>
      </c>
      <c r="N384" s="938" t="s">
        <v>745</v>
      </c>
    </row>
    <row r="385" spans="1:15" ht="30">
      <c r="A385" s="2073">
        <v>95</v>
      </c>
      <c r="B385" s="1233" t="s">
        <v>978</v>
      </c>
      <c r="C385" s="951" t="s">
        <v>167</v>
      </c>
      <c r="D385" s="934">
        <v>11.553208411120833</v>
      </c>
      <c r="E385" s="1232">
        <v>45274</v>
      </c>
      <c r="F385" s="1232">
        <v>45640</v>
      </c>
      <c r="G385" s="1208">
        <v>1</v>
      </c>
      <c r="H385" s="2175"/>
      <c r="I385" s="1208" t="s">
        <v>377</v>
      </c>
      <c r="J385" s="2507"/>
      <c r="K385" s="1208">
        <v>1</v>
      </c>
      <c r="L385" s="2175"/>
      <c r="M385" s="938" t="s">
        <v>970</v>
      </c>
      <c r="N385" s="938" t="s">
        <v>745</v>
      </c>
    </row>
    <row r="386" spans="1:15" ht="45">
      <c r="A386" s="2073">
        <v>96</v>
      </c>
      <c r="B386" s="1234" t="s">
        <v>979</v>
      </c>
      <c r="C386" s="951" t="s">
        <v>167</v>
      </c>
      <c r="D386" s="934">
        <v>29.948671765792049</v>
      </c>
      <c r="E386" s="1232">
        <v>45274</v>
      </c>
      <c r="F386" s="1232">
        <v>45640</v>
      </c>
      <c r="G386" s="1208">
        <v>1</v>
      </c>
      <c r="H386" s="2175"/>
      <c r="I386" s="1208" t="s">
        <v>377</v>
      </c>
      <c r="J386" s="2507"/>
      <c r="K386" s="1208">
        <v>1</v>
      </c>
      <c r="L386" s="2175"/>
      <c r="M386" s="938" t="s">
        <v>970</v>
      </c>
      <c r="N386" s="938" t="s">
        <v>745</v>
      </c>
    </row>
    <row r="387" spans="1:15" ht="60">
      <c r="A387" s="2073">
        <v>97</v>
      </c>
      <c r="B387" s="1234" t="s">
        <v>980</v>
      </c>
      <c r="C387" s="951" t="s">
        <v>167</v>
      </c>
      <c r="D387" s="934">
        <v>8.76</v>
      </c>
      <c r="E387" s="1232">
        <v>45274</v>
      </c>
      <c r="F387" s="1232">
        <v>45640</v>
      </c>
      <c r="G387" s="1208">
        <v>1</v>
      </c>
      <c r="H387" s="2175"/>
      <c r="I387" s="1208" t="s">
        <v>377</v>
      </c>
      <c r="J387" s="2507"/>
      <c r="K387" s="1208">
        <v>1</v>
      </c>
      <c r="L387" s="2175"/>
      <c r="M387" s="938" t="s">
        <v>970</v>
      </c>
      <c r="N387" s="938" t="s">
        <v>745</v>
      </c>
    </row>
    <row r="388" spans="1:15" ht="30">
      <c r="A388" s="2073">
        <v>98</v>
      </c>
      <c r="B388" s="1198" t="s">
        <v>830</v>
      </c>
      <c r="C388" s="951" t="s">
        <v>167</v>
      </c>
      <c r="D388" s="934">
        <v>0.8492617113070221</v>
      </c>
      <c r="E388" s="951" t="s">
        <v>744</v>
      </c>
      <c r="F388" s="951" t="s">
        <v>831</v>
      </c>
      <c r="G388" s="956">
        <v>1</v>
      </c>
      <c r="H388" s="2175"/>
      <c r="I388" s="952" t="s">
        <v>377</v>
      </c>
      <c r="J388" s="2507"/>
      <c r="K388" s="956">
        <v>1</v>
      </c>
      <c r="L388" s="2175"/>
      <c r="M388" s="1193" t="s">
        <v>572</v>
      </c>
      <c r="N388" s="938" t="s">
        <v>745</v>
      </c>
    </row>
    <row r="389" spans="1:15" ht="30">
      <c r="A389" s="2073">
        <v>99</v>
      </c>
      <c r="B389" s="1198" t="s">
        <v>832</v>
      </c>
      <c r="C389" s="951" t="s">
        <v>167</v>
      </c>
      <c r="D389" s="934">
        <v>47.003250421497356</v>
      </c>
      <c r="E389" s="951" t="s">
        <v>763</v>
      </c>
      <c r="F389" s="951" t="s">
        <v>610</v>
      </c>
      <c r="G389" s="956">
        <v>1</v>
      </c>
      <c r="H389" s="2175"/>
      <c r="I389" s="952" t="s">
        <v>377</v>
      </c>
      <c r="J389" s="2507"/>
      <c r="K389" s="956">
        <v>1</v>
      </c>
      <c r="L389" s="2175"/>
      <c r="M389" s="1193" t="s">
        <v>572</v>
      </c>
      <c r="N389" s="938" t="s">
        <v>745</v>
      </c>
    </row>
    <row r="390" spans="1:15" ht="30">
      <c r="A390" s="2073">
        <v>100</v>
      </c>
      <c r="B390" s="1199" t="s">
        <v>833</v>
      </c>
      <c r="C390" s="951" t="s">
        <v>167</v>
      </c>
      <c r="D390" s="934">
        <v>13.28</v>
      </c>
      <c r="E390" s="951" t="s">
        <v>760</v>
      </c>
      <c r="F390" s="951" t="s">
        <v>761</v>
      </c>
      <c r="G390" s="1200">
        <v>1</v>
      </c>
      <c r="H390" s="2175"/>
      <c r="I390" s="952" t="s">
        <v>377</v>
      </c>
      <c r="J390" s="2507"/>
      <c r="K390" s="956">
        <v>1</v>
      </c>
      <c r="L390" s="2175"/>
      <c r="M390" s="1193" t="s">
        <v>572</v>
      </c>
      <c r="N390" s="938" t="s">
        <v>745</v>
      </c>
    </row>
    <row r="391" spans="1:15" ht="45">
      <c r="A391" s="2073">
        <v>101</v>
      </c>
      <c r="B391" s="1199" t="s">
        <v>834</v>
      </c>
      <c r="C391" s="951" t="s">
        <v>167</v>
      </c>
      <c r="D391" s="934">
        <v>9.64</v>
      </c>
      <c r="E391" s="951" t="s">
        <v>790</v>
      </c>
      <c r="F391" s="951" t="s">
        <v>492</v>
      </c>
      <c r="G391" s="956">
        <v>1</v>
      </c>
      <c r="H391" s="2175"/>
      <c r="I391" s="952" t="s">
        <v>377</v>
      </c>
      <c r="J391" s="2357"/>
      <c r="K391" s="956">
        <v>1</v>
      </c>
      <c r="L391" s="2175"/>
      <c r="M391" s="1193" t="s">
        <v>572</v>
      </c>
      <c r="N391" s="938" t="s">
        <v>745</v>
      </c>
    </row>
    <row r="392" spans="1:15" ht="30">
      <c r="A392" s="2073">
        <v>102</v>
      </c>
      <c r="B392" s="1135" t="s">
        <v>835</v>
      </c>
      <c r="C392" s="951" t="s">
        <v>167</v>
      </c>
      <c r="D392" s="934">
        <v>28</v>
      </c>
      <c r="E392" s="951" t="s">
        <v>813</v>
      </c>
      <c r="F392" s="951" t="s">
        <v>836</v>
      </c>
      <c r="G392" s="956">
        <v>1</v>
      </c>
      <c r="H392" s="2175"/>
      <c r="I392" s="952" t="s">
        <v>377</v>
      </c>
      <c r="J392" s="2357"/>
      <c r="K392" s="956">
        <v>1</v>
      </c>
      <c r="L392" s="2175"/>
      <c r="M392" s="1193" t="s">
        <v>572</v>
      </c>
      <c r="N392" s="938" t="s">
        <v>745</v>
      </c>
    </row>
    <row r="393" spans="1:15">
      <c r="A393" s="1183"/>
      <c r="B393" s="2537" t="s">
        <v>172</v>
      </c>
      <c r="C393" s="2538"/>
      <c r="D393" s="1213">
        <v>163.52439230971726</v>
      </c>
      <c r="E393" s="1183"/>
      <c r="F393" s="1183"/>
      <c r="G393" s="952"/>
      <c r="H393" s="952"/>
      <c r="I393" s="952"/>
      <c r="J393" s="934"/>
      <c r="K393" s="952"/>
      <c r="L393" s="934"/>
      <c r="M393" s="938"/>
      <c r="N393" s="1183"/>
    </row>
    <row r="395" spans="1:15" ht="15.75">
      <c r="A395" s="1251"/>
      <c r="B395" s="1251"/>
      <c r="C395" s="1251"/>
      <c r="D395" s="1251"/>
      <c r="E395" s="1251"/>
      <c r="F395" s="1251"/>
      <c r="G395" s="1264" t="s">
        <v>2105</v>
      </c>
      <c r="H395" s="986" t="s">
        <v>2106</v>
      </c>
      <c r="I395" s="1263"/>
      <c r="J395" s="1263"/>
      <c r="K395" s="1257">
        <v>2026</v>
      </c>
      <c r="L395" s="1251"/>
      <c r="M395" s="1251"/>
      <c r="N395" s="1263"/>
      <c r="O395" s="1251"/>
    </row>
    <row r="396" spans="1:15" ht="32.25" customHeight="1">
      <c r="A396" s="2299" t="s">
        <v>2107</v>
      </c>
      <c r="B396" s="2299"/>
      <c r="C396" s="2299"/>
      <c r="D396" s="2299"/>
      <c r="E396" s="2299"/>
      <c r="F396" s="2299"/>
      <c r="G396" s="2299"/>
      <c r="H396" s="2299"/>
      <c r="I396" s="2299"/>
      <c r="J396" s="1265" t="s">
        <v>2108</v>
      </c>
      <c r="K396" s="1266"/>
      <c r="L396" s="1267"/>
      <c r="M396" s="1267"/>
      <c r="N396" s="1267"/>
      <c r="O396" s="1268"/>
    </row>
    <row r="397" spans="1:15">
      <c r="A397" s="1267" t="s">
        <v>2109</v>
      </c>
      <c r="B397" s="1267"/>
      <c r="C397" s="1267"/>
      <c r="D397" s="1267"/>
      <c r="E397" s="1267"/>
      <c r="F397" s="1267"/>
      <c r="G397" s="1267"/>
      <c r="H397" s="1267"/>
      <c r="I397" s="1266"/>
      <c r="J397" s="1265" t="s">
        <v>2110</v>
      </c>
      <c r="K397" s="1266"/>
      <c r="L397" s="1267"/>
      <c r="M397" s="1267"/>
      <c r="N397" s="1267"/>
      <c r="O397" s="1268"/>
    </row>
    <row r="398" spans="1:15">
      <c r="A398" s="1267" t="s">
        <v>2111</v>
      </c>
      <c r="B398" s="1267"/>
      <c r="C398" s="1267"/>
      <c r="D398" s="1267"/>
      <c r="E398" s="1267"/>
      <c r="F398" s="1267"/>
      <c r="G398" s="1267"/>
      <c r="H398" s="1267"/>
      <c r="I398" s="1266"/>
      <c r="J398" s="1265" t="s">
        <v>2112</v>
      </c>
      <c r="K398" s="1266"/>
      <c r="L398" s="1267"/>
      <c r="M398" s="1267"/>
      <c r="N398" s="1267"/>
      <c r="O398" s="1266"/>
    </row>
    <row r="399" spans="1:15">
      <c r="A399" s="1268" t="s">
        <v>2113</v>
      </c>
      <c r="B399" s="1267"/>
      <c r="C399" s="1267"/>
      <c r="D399" s="1269"/>
      <c r="E399" s="1267"/>
      <c r="F399" s="1267"/>
      <c r="G399" s="1267"/>
      <c r="H399" s="1267"/>
      <c r="I399" s="1267"/>
      <c r="J399" s="1267"/>
      <c r="K399" s="1267"/>
      <c r="L399" s="1267"/>
      <c r="M399" s="1267"/>
      <c r="N399" s="1269"/>
      <c r="O399" s="1267"/>
    </row>
    <row r="400" spans="1:15">
      <c r="A400" s="1268" t="s">
        <v>2114</v>
      </c>
      <c r="B400" s="1267"/>
      <c r="C400" s="1267"/>
      <c r="D400" s="1269"/>
      <c r="E400" s="1267"/>
      <c r="F400" s="1267"/>
      <c r="G400" s="1267"/>
      <c r="H400" s="1267"/>
      <c r="I400" s="1267"/>
      <c r="J400" s="1267"/>
      <c r="K400" s="1267"/>
      <c r="L400" s="1267"/>
      <c r="M400" s="1267"/>
      <c r="N400" s="1269"/>
      <c r="O400" s="1267"/>
    </row>
    <row r="401" spans="1:15" ht="31.5" customHeight="1">
      <c r="A401" s="2300" t="s">
        <v>261</v>
      </c>
      <c r="B401" s="2300" t="s">
        <v>204</v>
      </c>
      <c r="C401" s="2302" t="s">
        <v>5</v>
      </c>
      <c r="D401" s="2303"/>
      <c r="E401" s="2300" t="s">
        <v>569</v>
      </c>
      <c r="F401" s="2300" t="s">
        <v>7</v>
      </c>
      <c r="G401" s="2300" t="s">
        <v>268</v>
      </c>
      <c r="H401" s="2306" t="s">
        <v>9</v>
      </c>
      <c r="I401" s="2307"/>
      <c r="J401" s="2306" t="s">
        <v>560</v>
      </c>
      <c r="K401" s="2307"/>
      <c r="L401" s="2306" t="s">
        <v>121</v>
      </c>
      <c r="M401" s="2307"/>
      <c r="N401" s="2308" t="s">
        <v>12</v>
      </c>
      <c r="O401" s="2310" t="s">
        <v>303</v>
      </c>
    </row>
    <row r="402" spans="1:15">
      <c r="A402" s="2301"/>
      <c r="B402" s="2301"/>
      <c r="C402" s="2304"/>
      <c r="D402" s="2305"/>
      <c r="E402" s="2301"/>
      <c r="F402" s="2301"/>
      <c r="G402" s="2301"/>
      <c r="H402" s="1256" t="s">
        <v>211</v>
      </c>
      <c r="I402" s="1256" t="s">
        <v>57</v>
      </c>
      <c r="J402" s="1256" t="s">
        <v>211</v>
      </c>
      <c r="K402" s="1256" t="s">
        <v>57</v>
      </c>
      <c r="L402" s="1256" t="s">
        <v>211</v>
      </c>
      <c r="M402" s="1256" t="s">
        <v>57</v>
      </c>
      <c r="N402" s="2309"/>
      <c r="O402" s="2311"/>
    </row>
    <row r="403" spans="1:15">
      <c r="A403" s="1252">
        <v>1</v>
      </c>
      <c r="B403" s="1132"/>
      <c r="C403" s="2312">
        <v>3</v>
      </c>
      <c r="D403" s="2313"/>
      <c r="E403" s="1252">
        <v>4</v>
      </c>
      <c r="F403" s="1252">
        <v>5</v>
      </c>
      <c r="G403" s="1252">
        <v>6</v>
      </c>
      <c r="H403" s="1252">
        <v>7</v>
      </c>
      <c r="I403" s="1252">
        <v>8</v>
      </c>
      <c r="J403" s="1252">
        <v>9</v>
      </c>
      <c r="K403" s="1252">
        <v>10</v>
      </c>
      <c r="L403" s="1252">
        <v>11</v>
      </c>
      <c r="M403" s="1252">
        <v>12</v>
      </c>
      <c r="N403" s="1252">
        <v>13</v>
      </c>
      <c r="O403" s="1252">
        <v>14</v>
      </c>
    </row>
    <row r="404" spans="1:15" ht="30">
      <c r="A404" s="1258">
        <v>1</v>
      </c>
      <c r="B404" s="1259" t="s">
        <v>563</v>
      </c>
      <c r="C404" s="1270">
        <v>1400</v>
      </c>
      <c r="D404" s="1261" t="s">
        <v>167</v>
      </c>
      <c r="E404" s="935">
        <v>11.945472499999999</v>
      </c>
      <c r="F404" s="2293">
        <v>46078</v>
      </c>
      <c r="G404" s="2293">
        <v>46443</v>
      </c>
      <c r="H404" s="1260">
        <v>0</v>
      </c>
      <c r="I404" s="1254" t="s">
        <v>377</v>
      </c>
      <c r="J404" s="1260">
        <v>0.05</v>
      </c>
      <c r="K404" s="1254" t="s">
        <v>377</v>
      </c>
      <c r="L404" s="1253">
        <v>0.05</v>
      </c>
      <c r="M404" s="1254" t="s">
        <v>377</v>
      </c>
      <c r="N404" s="1254" t="s">
        <v>21</v>
      </c>
      <c r="O404" s="2296" t="s">
        <v>33</v>
      </c>
    </row>
    <row r="405" spans="1:15" ht="30">
      <c r="A405" s="1255">
        <v>2</v>
      </c>
      <c r="B405" s="1259" t="s">
        <v>992</v>
      </c>
      <c r="C405" s="1271">
        <v>0.4</v>
      </c>
      <c r="D405" s="1261" t="s">
        <v>167</v>
      </c>
      <c r="E405" s="935">
        <v>17.545966400000001</v>
      </c>
      <c r="F405" s="2294"/>
      <c r="G405" s="2294"/>
      <c r="H405" s="1260">
        <v>0</v>
      </c>
      <c r="I405" s="1254" t="s">
        <v>377</v>
      </c>
      <c r="J405" s="1260">
        <v>0</v>
      </c>
      <c r="K405" s="1255" t="s">
        <v>377</v>
      </c>
      <c r="L405" s="1253">
        <v>0</v>
      </c>
      <c r="M405" s="1255" t="s">
        <v>377</v>
      </c>
      <c r="N405" s="1254" t="s">
        <v>649</v>
      </c>
      <c r="O405" s="2297"/>
    </row>
    <row r="406" spans="1:15" ht="30">
      <c r="A406" s="1258">
        <v>3</v>
      </c>
      <c r="B406" s="1259" t="s">
        <v>1003</v>
      </c>
      <c r="C406" s="1270">
        <v>1400</v>
      </c>
      <c r="D406" s="1261" t="s">
        <v>167</v>
      </c>
      <c r="E406" s="935">
        <v>135.43984560000001</v>
      </c>
      <c r="F406" s="2294"/>
      <c r="G406" s="2294"/>
      <c r="H406" s="1260">
        <v>0</v>
      </c>
      <c r="I406" s="1254" t="s">
        <v>377</v>
      </c>
      <c r="J406" s="1260">
        <v>0</v>
      </c>
      <c r="K406" s="1255" t="s">
        <v>377</v>
      </c>
      <c r="L406" s="1253">
        <v>0</v>
      </c>
      <c r="M406" s="1255" t="s">
        <v>377</v>
      </c>
      <c r="N406" s="1254" t="s">
        <v>649</v>
      </c>
      <c r="O406" s="2297"/>
    </row>
    <row r="407" spans="1:15" ht="30">
      <c r="A407" s="1255">
        <v>4</v>
      </c>
      <c r="B407" s="1259" t="s">
        <v>564</v>
      </c>
      <c r="C407" s="1272">
        <v>6</v>
      </c>
      <c r="D407" s="1261" t="s">
        <v>264</v>
      </c>
      <c r="E407" s="935">
        <v>24.148276899999999</v>
      </c>
      <c r="F407" s="2294"/>
      <c r="G407" s="2294"/>
      <c r="H407" s="1260">
        <v>0</v>
      </c>
      <c r="I407" s="1254" t="s">
        <v>377</v>
      </c>
      <c r="J407" s="1260">
        <v>0</v>
      </c>
      <c r="K407" s="1255" t="s">
        <v>377</v>
      </c>
      <c r="L407" s="1253">
        <v>0</v>
      </c>
      <c r="M407" s="1255" t="s">
        <v>377</v>
      </c>
      <c r="N407" s="1254" t="s">
        <v>649</v>
      </c>
      <c r="O407" s="2297"/>
    </row>
    <row r="408" spans="1:15" ht="30">
      <c r="A408" s="1255">
        <v>5</v>
      </c>
      <c r="B408" s="1259" t="s">
        <v>2115</v>
      </c>
      <c r="C408" s="1270">
        <v>4</v>
      </c>
      <c r="D408" s="1261" t="s">
        <v>264</v>
      </c>
      <c r="E408" s="935">
        <v>8.7248355999999987</v>
      </c>
      <c r="F408" s="2294"/>
      <c r="G408" s="2294"/>
      <c r="H408" s="1260">
        <v>0</v>
      </c>
      <c r="I408" s="1254" t="s">
        <v>377</v>
      </c>
      <c r="J408" s="1260">
        <v>0</v>
      </c>
      <c r="K408" s="1255" t="s">
        <v>377</v>
      </c>
      <c r="L408" s="1253">
        <v>0</v>
      </c>
      <c r="M408" s="1255" t="s">
        <v>377</v>
      </c>
      <c r="N408" s="1254" t="s">
        <v>649</v>
      </c>
      <c r="O408" s="2297"/>
    </row>
    <row r="409" spans="1:15" ht="30">
      <c r="A409" s="1255">
        <v>6</v>
      </c>
      <c r="B409" s="1259" t="s">
        <v>566</v>
      </c>
      <c r="C409" s="1270">
        <v>80</v>
      </c>
      <c r="D409" s="1261" t="s">
        <v>167</v>
      </c>
      <c r="E409" s="935">
        <v>35.000364099999999</v>
      </c>
      <c r="F409" s="2294"/>
      <c r="G409" s="2294"/>
      <c r="H409" s="1260">
        <v>0</v>
      </c>
      <c r="I409" s="1254" t="s">
        <v>377</v>
      </c>
      <c r="J409" s="1260">
        <v>0</v>
      </c>
      <c r="K409" s="1255" t="s">
        <v>377</v>
      </c>
      <c r="L409" s="1253">
        <v>0</v>
      </c>
      <c r="M409" s="1255" t="s">
        <v>377</v>
      </c>
      <c r="N409" s="1254" t="s">
        <v>649</v>
      </c>
      <c r="O409" s="2297"/>
    </row>
    <row r="410" spans="1:15" ht="30">
      <c r="A410" s="1255">
        <v>7</v>
      </c>
      <c r="B410" s="1259" t="s">
        <v>2116</v>
      </c>
      <c r="C410" s="1270">
        <v>1200</v>
      </c>
      <c r="D410" s="1261" t="s">
        <v>167</v>
      </c>
      <c r="E410" s="935">
        <v>24.735060000000001</v>
      </c>
      <c r="F410" s="2295"/>
      <c r="G410" s="2295"/>
      <c r="H410" s="1260">
        <v>0</v>
      </c>
      <c r="I410" s="1254" t="s">
        <v>377</v>
      </c>
      <c r="J410" s="1260">
        <v>0</v>
      </c>
      <c r="K410" s="1255" t="s">
        <v>377</v>
      </c>
      <c r="L410" s="1253">
        <v>0</v>
      </c>
      <c r="M410" s="1255" t="s">
        <v>377</v>
      </c>
      <c r="N410" s="1254" t="s">
        <v>649</v>
      </c>
      <c r="O410" s="2298"/>
    </row>
    <row r="411" spans="1:15" ht="15.75">
      <c r="E411" s="1262"/>
      <c r="F411" s="1250"/>
      <c r="G411" s="1250"/>
      <c r="H411" s="1250"/>
      <c r="I411" s="1250"/>
      <c r="J411" s="1250"/>
      <c r="K411" s="1250"/>
      <c r="L411" s="1250"/>
      <c r="M411" s="1250"/>
      <c r="N411" s="1250"/>
      <c r="O411" s="1250"/>
    </row>
    <row r="412" spans="1:15" ht="19.5">
      <c r="A412" s="2273" t="s">
        <v>2084</v>
      </c>
      <c r="B412" s="2273"/>
      <c r="C412" s="2273"/>
      <c r="D412" s="2273"/>
      <c r="E412" s="2273"/>
      <c r="F412" s="2273"/>
      <c r="G412" s="2273"/>
      <c r="H412" s="2273"/>
      <c r="I412" s="2273"/>
      <c r="J412" s="2273"/>
      <c r="K412" s="2273"/>
      <c r="L412" s="2273"/>
      <c r="M412" s="2273"/>
      <c r="N412" s="2273"/>
      <c r="O412" s="2273"/>
    </row>
    <row r="413" spans="1:15" ht="30" customHeight="1">
      <c r="A413" s="2274" t="s">
        <v>1869</v>
      </c>
      <c r="B413" s="2274"/>
      <c r="C413" s="2274"/>
      <c r="D413" s="2274"/>
      <c r="E413" s="2274"/>
      <c r="F413" s="2274"/>
      <c r="G413" s="2274"/>
      <c r="H413" s="1283"/>
      <c r="I413" s="1282" t="s">
        <v>1870</v>
      </c>
      <c r="J413" s="1288"/>
      <c r="K413" s="1289"/>
      <c r="L413" s="1289"/>
      <c r="M413" s="1289"/>
      <c r="N413" s="1289"/>
      <c r="O413" s="1275"/>
    </row>
    <row r="414" spans="1:15" ht="15.75">
      <c r="A414" s="1282" t="s">
        <v>1871</v>
      </c>
      <c r="B414" s="1282"/>
      <c r="C414" s="1282"/>
      <c r="D414" s="1282"/>
      <c r="E414" s="1282"/>
      <c r="F414" s="1282"/>
      <c r="G414" s="1283"/>
      <c r="H414" s="1283"/>
      <c r="I414" s="1282" t="s">
        <v>1872</v>
      </c>
      <c r="J414" s="1288"/>
      <c r="K414" s="1289"/>
      <c r="L414" s="1289"/>
      <c r="M414" s="1289"/>
      <c r="N414" s="1289"/>
      <c r="O414" s="1275"/>
    </row>
    <row r="415" spans="1:15" ht="15.75">
      <c r="A415" s="1282" t="s">
        <v>1873</v>
      </c>
      <c r="B415" s="1282"/>
      <c r="C415" s="1282"/>
      <c r="D415" s="1282"/>
      <c r="E415" s="1282"/>
      <c r="F415" s="1282"/>
      <c r="G415" s="1283"/>
      <c r="H415" s="1283"/>
      <c r="I415" s="1282" t="s">
        <v>1874</v>
      </c>
      <c r="J415" s="1289"/>
      <c r="K415" s="1289"/>
      <c r="L415" s="1289"/>
      <c r="M415" s="1289"/>
      <c r="N415" s="1289"/>
      <c r="O415" s="1274"/>
    </row>
    <row r="416" spans="1:15" ht="15.75">
      <c r="A416" s="1282" t="s">
        <v>1875</v>
      </c>
      <c r="B416" s="1282"/>
      <c r="C416" s="1282"/>
      <c r="D416" s="1282"/>
      <c r="E416" s="1282"/>
      <c r="F416" s="1282"/>
      <c r="G416" s="1283"/>
      <c r="H416" s="1283"/>
      <c r="I416" s="1283"/>
      <c r="J416" s="1283"/>
      <c r="K416" s="1283"/>
      <c r="L416" s="1283"/>
      <c r="M416" s="1283"/>
      <c r="N416" s="1283"/>
      <c r="O416" s="1274"/>
    </row>
    <row r="417" spans="1:15" ht="15.75">
      <c r="A417" s="1287" t="s">
        <v>988</v>
      </c>
      <c r="B417" s="1287"/>
      <c r="C417" s="1287"/>
      <c r="D417" s="1287"/>
      <c r="E417" s="1287"/>
      <c r="F417" s="1287"/>
      <c r="G417" s="1280"/>
      <c r="H417" s="1280"/>
      <c r="I417" s="1280"/>
      <c r="J417" s="1280"/>
      <c r="K417" s="1280"/>
      <c r="L417" s="1280"/>
      <c r="M417" s="1280"/>
      <c r="N417" s="1281"/>
      <c r="O417" s="1280"/>
    </row>
    <row r="418" spans="1:15" ht="15.75">
      <c r="A418" s="1275" t="s">
        <v>2117</v>
      </c>
      <c r="B418" s="1275"/>
      <c r="C418" s="1275"/>
      <c r="D418" s="1275"/>
      <c r="E418" s="1275"/>
      <c r="F418" s="1275"/>
      <c r="G418" s="1275"/>
      <c r="H418" s="1275"/>
      <c r="I418" s="1275"/>
      <c r="J418" s="1275"/>
      <c r="K418" s="1275"/>
      <c r="L418" s="1275"/>
      <c r="M418" s="1275"/>
      <c r="N418" s="1275"/>
      <c r="O418" s="1275"/>
    </row>
    <row r="419" spans="1:15" ht="33.75" customHeight="1">
      <c r="A419" s="2275" t="s">
        <v>261</v>
      </c>
      <c r="B419" s="2275" t="s">
        <v>204</v>
      </c>
      <c r="C419" s="2277" t="s">
        <v>5</v>
      </c>
      <c r="D419" s="2278"/>
      <c r="E419" s="2275" t="s">
        <v>569</v>
      </c>
      <c r="F419" s="2275" t="s">
        <v>7</v>
      </c>
      <c r="G419" s="2275" t="s">
        <v>268</v>
      </c>
      <c r="H419" s="2281" t="s">
        <v>9</v>
      </c>
      <c r="I419" s="2282"/>
      <c r="J419" s="2281" t="s">
        <v>560</v>
      </c>
      <c r="K419" s="2282"/>
      <c r="L419" s="2281" t="s">
        <v>121</v>
      </c>
      <c r="M419" s="2282"/>
      <c r="N419" s="2283" t="s">
        <v>12</v>
      </c>
      <c r="O419" s="2285" t="s">
        <v>303</v>
      </c>
    </row>
    <row r="420" spans="1:15">
      <c r="A420" s="2276"/>
      <c r="B420" s="2276"/>
      <c r="C420" s="2279"/>
      <c r="D420" s="2280"/>
      <c r="E420" s="2276"/>
      <c r="F420" s="2276"/>
      <c r="G420" s="2276"/>
      <c r="H420" s="1285" t="s">
        <v>211</v>
      </c>
      <c r="I420" s="1285" t="s">
        <v>57</v>
      </c>
      <c r="J420" s="1285" t="s">
        <v>211</v>
      </c>
      <c r="K420" s="1285" t="s">
        <v>57</v>
      </c>
      <c r="L420" s="1285" t="s">
        <v>211</v>
      </c>
      <c r="M420" s="1285" t="s">
        <v>57</v>
      </c>
      <c r="N420" s="2284"/>
      <c r="O420" s="2286"/>
    </row>
    <row r="421" spans="1:15">
      <c r="A421" s="1276">
        <v>1</v>
      </c>
      <c r="B421" s="984">
        <v>2</v>
      </c>
      <c r="C421" s="2262">
        <v>3</v>
      </c>
      <c r="D421" s="2263"/>
      <c r="E421" s="1276">
        <v>4</v>
      </c>
      <c r="F421" s="1276">
        <v>5</v>
      </c>
      <c r="G421" s="1276">
        <v>6</v>
      </c>
      <c r="H421" s="1276">
        <v>7</v>
      </c>
      <c r="I421" s="1276">
        <v>8</v>
      </c>
      <c r="J421" s="1276">
        <v>9</v>
      </c>
      <c r="K421" s="1276">
        <v>10</v>
      </c>
      <c r="L421" s="1276">
        <v>11</v>
      </c>
      <c r="M421" s="1276">
        <v>12</v>
      </c>
      <c r="N421" s="1276">
        <v>13</v>
      </c>
      <c r="O421" s="1276">
        <v>14</v>
      </c>
    </row>
    <row r="422" spans="1:15" ht="42.75">
      <c r="A422" s="1278">
        <v>1</v>
      </c>
      <c r="B422" s="1291" t="s">
        <v>1876</v>
      </c>
      <c r="C422" s="1295">
        <v>224.64</v>
      </c>
      <c r="D422" s="1284" t="s">
        <v>280</v>
      </c>
      <c r="E422" s="1286">
        <v>8493645</v>
      </c>
      <c r="F422" s="2264" t="s">
        <v>1877</v>
      </c>
      <c r="G422" s="2264" t="s">
        <v>1099</v>
      </c>
      <c r="H422" s="1277">
        <v>0</v>
      </c>
      <c r="I422" s="2267" t="s">
        <v>377</v>
      </c>
      <c r="J422" s="1277">
        <v>0</v>
      </c>
      <c r="K422" s="2270">
        <v>4.6399999999999997</v>
      </c>
      <c r="L422" s="1277">
        <v>0</v>
      </c>
      <c r="M422" s="2287">
        <v>4.6399999999999997</v>
      </c>
      <c r="N422" s="1278" t="s">
        <v>649</v>
      </c>
      <c r="O422" s="2290" t="s">
        <v>33</v>
      </c>
    </row>
    <row r="423" spans="1:15" ht="28.5">
      <c r="A423" s="1290">
        <v>2</v>
      </c>
      <c r="B423" s="1292" t="s">
        <v>1878</v>
      </c>
      <c r="C423" s="1294"/>
      <c r="D423" s="1284"/>
      <c r="E423" s="1286"/>
      <c r="F423" s="2265"/>
      <c r="G423" s="2265"/>
      <c r="H423" s="1277"/>
      <c r="I423" s="2268"/>
      <c r="J423" s="1277"/>
      <c r="K423" s="2271"/>
      <c r="L423" s="1277"/>
      <c r="M423" s="2288"/>
      <c r="N423" s="1278"/>
      <c r="O423" s="2291"/>
    </row>
    <row r="424" spans="1:15">
      <c r="A424" s="1278" t="s">
        <v>990</v>
      </c>
      <c r="B424" s="1279" t="s">
        <v>1584</v>
      </c>
      <c r="C424" s="1293">
        <v>1574</v>
      </c>
      <c r="D424" s="1284" t="s">
        <v>167</v>
      </c>
      <c r="E424" s="1286">
        <v>3398792</v>
      </c>
      <c r="F424" s="2265"/>
      <c r="G424" s="2265"/>
      <c r="H424" s="1277">
        <v>0.6</v>
      </c>
      <c r="I424" s="2268"/>
      <c r="J424" s="1277">
        <v>0.15</v>
      </c>
      <c r="K424" s="2271"/>
      <c r="L424" s="1277">
        <v>0.75</v>
      </c>
      <c r="M424" s="2288"/>
      <c r="N424" s="1284" t="s">
        <v>126</v>
      </c>
      <c r="O424" s="2291"/>
    </row>
    <row r="425" spans="1:15">
      <c r="A425" s="1278" t="s">
        <v>991</v>
      </c>
      <c r="B425" s="1279" t="s">
        <v>1879</v>
      </c>
      <c r="C425" s="1293">
        <v>1541</v>
      </c>
      <c r="D425" s="1284" t="s">
        <v>167</v>
      </c>
      <c r="E425" s="1286">
        <v>4073045</v>
      </c>
      <c r="F425" s="2265"/>
      <c r="G425" s="2265"/>
      <c r="H425" s="1277">
        <v>0</v>
      </c>
      <c r="I425" s="2268"/>
      <c r="J425" s="1277">
        <v>0</v>
      </c>
      <c r="K425" s="2271"/>
      <c r="L425" s="1277">
        <v>0</v>
      </c>
      <c r="M425" s="2288"/>
      <c r="N425" s="1284" t="s">
        <v>649</v>
      </c>
      <c r="O425" s="2291"/>
    </row>
    <row r="426" spans="1:15">
      <c r="A426" s="1278" t="s">
        <v>990</v>
      </c>
      <c r="B426" s="1279" t="s">
        <v>566</v>
      </c>
      <c r="C426" s="1293">
        <v>89</v>
      </c>
      <c r="D426" s="1284" t="s">
        <v>167</v>
      </c>
      <c r="E426" s="1286">
        <v>2447247</v>
      </c>
      <c r="F426" s="2265"/>
      <c r="G426" s="2265"/>
      <c r="H426" s="1277">
        <v>0.8</v>
      </c>
      <c r="I426" s="2268"/>
      <c r="J426" s="1277">
        <v>0.05</v>
      </c>
      <c r="K426" s="2271"/>
      <c r="L426" s="1277">
        <v>0.85000000000000009</v>
      </c>
      <c r="M426" s="2288"/>
      <c r="N426" s="1284" t="s">
        <v>126</v>
      </c>
      <c r="O426" s="2291"/>
    </row>
    <row r="427" spans="1:15">
      <c r="A427" s="1278" t="s">
        <v>991</v>
      </c>
      <c r="B427" s="1279" t="s">
        <v>1880</v>
      </c>
      <c r="C427" s="1293">
        <v>43</v>
      </c>
      <c r="D427" s="1284" t="s">
        <v>167</v>
      </c>
      <c r="E427" s="1286">
        <v>1659702</v>
      </c>
      <c r="F427" s="2265"/>
      <c r="G427" s="2265"/>
      <c r="H427" s="1277">
        <v>1</v>
      </c>
      <c r="I427" s="2268"/>
      <c r="J427" s="1277">
        <v>0</v>
      </c>
      <c r="K427" s="2271"/>
      <c r="L427" s="1277">
        <v>1</v>
      </c>
      <c r="M427" s="2288"/>
      <c r="N427" s="1284" t="s">
        <v>572</v>
      </c>
      <c r="O427" s="2291"/>
    </row>
    <row r="428" spans="1:15">
      <c r="A428" s="1278" t="s">
        <v>993</v>
      </c>
      <c r="B428" s="1279" t="s">
        <v>1881</v>
      </c>
      <c r="C428" s="1293">
        <v>1120</v>
      </c>
      <c r="D428" s="1284" t="s">
        <v>167</v>
      </c>
      <c r="E428" s="1286">
        <v>3428100</v>
      </c>
      <c r="F428" s="2265"/>
      <c r="G428" s="2265"/>
      <c r="H428" s="1277">
        <v>1</v>
      </c>
      <c r="I428" s="2268"/>
      <c r="J428" s="1277">
        <v>0</v>
      </c>
      <c r="K428" s="2271"/>
      <c r="L428" s="1277">
        <v>1</v>
      </c>
      <c r="M428" s="2288"/>
      <c r="N428" s="1284" t="s">
        <v>572</v>
      </c>
      <c r="O428" s="2291"/>
    </row>
    <row r="429" spans="1:15" ht="45">
      <c r="A429" s="1278" t="s">
        <v>995</v>
      </c>
      <c r="B429" s="1279" t="s">
        <v>1882</v>
      </c>
      <c r="C429" s="1293">
        <v>60</v>
      </c>
      <c r="D429" s="1284" t="s">
        <v>167</v>
      </c>
      <c r="E429" s="1286">
        <v>141147</v>
      </c>
      <c r="F429" s="2265"/>
      <c r="G429" s="2265"/>
      <c r="H429" s="1277">
        <v>1</v>
      </c>
      <c r="I429" s="2268"/>
      <c r="J429" s="1277">
        <v>0</v>
      </c>
      <c r="K429" s="2271"/>
      <c r="L429" s="1277">
        <v>1</v>
      </c>
      <c r="M429" s="2288"/>
      <c r="N429" s="1278" t="s">
        <v>572</v>
      </c>
      <c r="O429" s="2291"/>
    </row>
    <row r="430" spans="1:15" ht="45">
      <c r="A430" s="1278" t="s">
        <v>996</v>
      </c>
      <c r="B430" s="1279" t="s">
        <v>1883</v>
      </c>
      <c r="C430" s="1293">
        <v>2</v>
      </c>
      <c r="D430" s="1284" t="s">
        <v>264</v>
      </c>
      <c r="E430" s="1286">
        <v>200000</v>
      </c>
      <c r="F430" s="2266"/>
      <c r="G430" s="2266"/>
      <c r="H430" s="1277">
        <v>1</v>
      </c>
      <c r="I430" s="2269"/>
      <c r="J430" s="1277">
        <v>0</v>
      </c>
      <c r="K430" s="2272"/>
      <c r="L430" s="1277">
        <v>1</v>
      </c>
      <c r="M430" s="2289"/>
      <c r="N430" s="1278" t="s">
        <v>572</v>
      </c>
      <c r="O430" s="2292"/>
    </row>
    <row r="432" spans="1:15" ht="19.5">
      <c r="A432" s="2249" t="s">
        <v>2084</v>
      </c>
      <c r="B432" s="2249"/>
      <c r="C432" s="2249"/>
      <c r="D432" s="2249"/>
      <c r="E432" s="2249"/>
      <c r="F432" s="2249"/>
      <c r="G432" s="2249"/>
      <c r="H432" s="2249"/>
      <c r="I432" s="2249"/>
      <c r="J432" s="2249"/>
      <c r="K432" s="2249"/>
      <c r="L432" s="2249"/>
      <c r="M432" s="2249"/>
      <c r="N432" s="2249"/>
      <c r="O432" s="2249"/>
    </row>
    <row r="433" spans="1:15" ht="35.25" customHeight="1">
      <c r="A433" s="2256" t="s">
        <v>981</v>
      </c>
      <c r="B433" s="2256"/>
      <c r="C433" s="2256"/>
      <c r="D433" s="2256"/>
      <c r="E433" s="2256"/>
      <c r="F433" s="2256"/>
      <c r="G433" s="2256"/>
      <c r="H433" s="1306"/>
      <c r="I433" s="1305" t="s">
        <v>982</v>
      </c>
      <c r="J433" s="1310"/>
      <c r="K433" s="1311"/>
      <c r="L433" s="1311"/>
      <c r="M433" s="1311"/>
      <c r="N433" s="1311"/>
      <c r="O433" s="1299"/>
    </row>
    <row r="434" spans="1:15" ht="15.75">
      <c r="A434" s="1305" t="s">
        <v>983</v>
      </c>
      <c r="B434" s="1305"/>
      <c r="C434" s="1305"/>
      <c r="D434" s="1305"/>
      <c r="E434" s="1305"/>
      <c r="F434" s="1305"/>
      <c r="G434" s="1306"/>
      <c r="H434" s="1306"/>
      <c r="I434" s="1305" t="s">
        <v>984</v>
      </c>
      <c r="J434" s="1310"/>
      <c r="K434" s="1311"/>
      <c r="L434" s="1311"/>
      <c r="M434" s="1311"/>
      <c r="N434" s="1311"/>
      <c r="O434" s="1299"/>
    </row>
    <row r="435" spans="1:15" ht="15.75">
      <c r="A435" s="1305" t="s">
        <v>985</v>
      </c>
      <c r="B435" s="1305"/>
      <c r="C435" s="1305"/>
      <c r="D435" s="1305"/>
      <c r="E435" s="1305"/>
      <c r="F435" s="1305"/>
      <c r="G435" s="1306"/>
      <c r="H435" s="1306"/>
      <c r="I435" s="1305" t="s">
        <v>986</v>
      </c>
      <c r="J435" s="1311"/>
      <c r="K435" s="1311"/>
      <c r="L435" s="1311"/>
      <c r="M435" s="1311"/>
      <c r="N435" s="1311"/>
      <c r="O435" s="1298"/>
    </row>
    <row r="436" spans="1:15" ht="15.75">
      <c r="A436" s="1305" t="s">
        <v>987</v>
      </c>
      <c r="B436" s="1305"/>
      <c r="C436" s="1305"/>
      <c r="D436" s="1305"/>
      <c r="E436" s="1305"/>
      <c r="F436" s="1305"/>
      <c r="G436" s="1306"/>
      <c r="H436" s="1306"/>
      <c r="I436" s="1306"/>
      <c r="J436" s="1306"/>
      <c r="K436" s="1306"/>
      <c r="L436" s="1306"/>
      <c r="M436" s="1306"/>
      <c r="N436" s="1306"/>
      <c r="O436" s="1298"/>
    </row>
    <row r="437" spans="1:15" ht="15.75">
      <c r="A437" s="1297" t="s">
        <v>988</v>
      </c>
      <c r="B437" s="1297"/>
      <c r="C437" s="1297"/>
      <c r="D437" s="1297"/>
      <c r="E437" s="1297"/>
      <c r="F437" s="1297"/>
      <c r="G437" s="1303"/>
      <c r="H437" s="1303"/>
      <c r="I437" s="1303"/>
      <c r="J437" s="1303"/>
      <c r="K437" s="1303"/>
      <c r="L437" s="1303"/>
      <c r="M437" s="1303"/>
      <c r="N437" s="1304"/>
      <c r="O437" s="1303"/>
    </row>
    <row r="438" spans="1:15" ht="15.75">
      <c r="A438" s="2248" t="s">
        <v>2118</v>
      </c>
      <c r="B438" s="2248"/>
      <c r="C438" s="2248"/>
      <c r="D438" s="2248"/>
      <c r="E438" s="2248"/>
      <c r="F438" s="2248"/>
      <c r="G438" s="2248"/>
      <c r="H438" s="2248"/>
      <c r="I438" s="2248"/>
      <c r="J438" s="2248"/>
      <c r="K438" s="2248"/>
      <c r="L438" s="2248"/>
      <c r="M438" s="2248"/>
      <c r="N438" s="2248"/>
      <c r="O438" s="2248"/>
    </row>
    <row r="439" spans="1:15" ht="32.25" customHeight="1">
      <c r="A439" s="2234" t="s">
        <v>261</v>
      </c>
      <c r="B439" s="2234" t="s">
        <v>204</v>
      </c>
      <c r="C439" s="2257" t="s">
        <v>5</v>
      </c>
      <c r="D439" s="2258"/>
      <c r="E439" s="2234" t="s">
        <v>569</v>
      </c>
      <c r="F439" s="2234" t="s">
        <v>7</v>
      </c>
      <c r="G439" s="2234" t="s">
        <v>268</v>
      </c>
      <c r="H439" s="2232" t="s">
        <v>9</v>
      </c>
      <c r="I439" s="2233"/>
      <c r="J439" s="2232" t="s">
        <v>560</v>
      </c>
      <c r="K439" s="2233"/>
      <c r="L439" s="2232" t="s">
        <v>121</v>
      </c>
      <c r="M439" s="2233"/>
      <c r="N439" s="2250" t="s">
        <v>12</v>
      </c>
      <c r="O439" s="2252" t="s">
        <v>303</v>
      </c>
    </row>
    <row r="440" spans="1:15">
      <c r="A440" s="2235"/>
      <c r="B440" s="2235"/>
      <c r="C440" s="2259"/>
      <c r="D440" s="2260"/>
      <c r="E440" s="2235"/>
      <c r="F440" s="2235"/>
      <c r="G440" s="2235"/>
      <c r="H440" s="1308" t="s">
        <v>211</v>
      </c>
      <c r="I440" s="1308" t="s">
        <v>57</v>
      </c>
      <c r="J440" s="1308" t="s">
        <v>211</v>
      </c>
      <c r="K440" s="1308" t="s">
        <v>57</v>
      </c>
      <c r="L440" s="1308" t="s">
        <v>211</v>
      </c>
      <c r="M440" s="1308" t="s">
        <v>57</v>
      </c>
      <c r="N440" s="2251"/>
      <c r="O440" s="2253"/>
    </row>
    <row r="441" spans="1:15">
      <c r="A441" s="1300">
        <v>1</v>
      </c>
      <c r="B441" s="1273">
        <v>3</v>
      </c>
      <c r="C441" s="2254">
        <v>3</v>
      </c>
      <c r="D441" s="2255"/>
      <c r="E441" s="1300">
        <v>4</v>
      </c>
      <c r="F441" s="1300">
        <v>5</v>
      </c>
      <c r="G441" s="1300">
        <v>6</v>
      </c>
      <c r="H441" s="1300">
        <v>7</v>
      </c>
      <c r="I441" s="1300">
        <v>8</v>
      </c>
      <c r="J441" s="1300">
        <v>9</v>
      </c>
      <c r="K441" s="1300">
        <v>10</v>
      </c>
      <c r="L441" s="1300">
        <v>11</v>
      </c>
      <c r="M441" s="1300">
        <v>12</v>
      </c>
      <c r="N441" s="1300">
        <v>13</v>
      </c>
      <c r="O441" s="1300">
        <v>14</v>
      </c>
    </row>
    <row r="442" spans="1:15" ht="28.5">
      <c r="A442" s="1296">
        <v>1</v>
      </c>
      <c r="B442" s="1312" t="s">
        <v>989</v>
      </c>
      <c r="C442" s="1313"/>
      <c r="D442" s="1312"/>
      <c r="E442" s="1317"/>
      <c r="F442" s="2231">
        <v>45841</v>
      </c>
      <c r="G442" s="2231">
        <v>46206</v>
      </c>
      <c r="H442" s="1296"/>
      <c r="I442" s="2238">
        <v>211.42</v>
      </c>
      <c r="J442" s="1296"/>
      <c r="K442" s="2237">
        <v>4.82</v>
      </c>
      <c r="L442" s="1296"/>
      <c r="M442" s="2238">
        <v>216.23999999999998</v>
      </c>
      <c r="N442" s="1160"/>
      <c r="O442" s="1160"/>
    </row>
    <row r="443" spans="1:15" ht="30" customHeight="1">
      <c r="A443" s="1160" t="s">
        <v>990</v>
      </c>
      <c r="B443" s="1302" t="s">
        <v>563</v>
      </c>
      <c r="C443" s="1315">
        <v>200</v>
      </c>
      <c r="D443" s="1307" t="s">
        <v>167</v>
      </c>
      <c r="E443" s="1309">
        <v>978568</v>
      </c>
      <c r="F443" s="2231"/>
      <c r="G443" s="2231"/>
      <c r="H443" s="1301">
        <v>1</v>
      </c>
      <c r="I443" s="2238"/>
      <c r="J443" s="1301">
        <v>0</v>
      </c>
      <c r="K443" s="2237"/>
      <c r="L443" s="1301">
        <v>1</v>
      </c>
      <c r="M443" s="2236"/>
      <c r="N443" s="2015" t="s">
        <v>572</v>
      </c>
      <c r="O443" s="2261" t="s">
        <v>33</v>
      </c>
    </row>
    <row r="444" spans="1:15">
      <c r="A444" s="1160" t="s">
        <v>991</v>
      </c>
      <c r="B444" s="1302" t="s">
        <v>992</v>
      </c>
      <c r="C444" s="1315">
        <v>1500</v>
      </c>
      <c r="D444" s="1307" t="s">
        <v>167</v>
      </c>
      <c r="E444" s="1318">
        <v>20821135</v>
      </c>
      <c r="F444" s="2231"/>
      <c r="G444" s="2231"/>
      <c r="H444" s="1301">
        <v>0</v>
      </c>
      <c r="I444" s="2238"/>
      <c r="J444" s="1301">
        <v>0</v>
      </c>
      <c r="K444" s="2237"/>
      <c r="L444" s="1301">
        <v>0</v>
      </c>
      <c r="M444" s="2236"/>
      <c r="N444" s="2015"/>
      <c r="O444" s="2261"/>
    </row>
    <row r="445" spans="1:15" ht="22.5">
      <c r="A445" s="1160" t="s">
        <v>993</v>
      </c>
      <c r="B445" s="1302" t="s">
        <v>994</v>
      </c>
      <c r="C445" s="1315">
        <v>4</v>
      </c>
      <c r="D445" s="1307" t="s">
        <v>264</v>
      </c>
      <c r="E445" s="1309">
        <v>988218</v>
      </c>
      <c r="F445" s="2231"/>
      <c r="G445" s="2231"/>
      <c r="H445" s="1301">
        <v>1</v>
      </c>
      <c r="I445" s="2238"/>
      <c r="J445" s="1301">
        <v>0</v>
      </c>
      <c r="K445" s="2237"/>
      <c r="L445" s="1301">
        <v>1</v>
      </c>
      <c r="M445" s="2236"/>
      <c r="N445" s="2015" t="s">
        <v>572</v>
      </c>
      <c r="O445" s="2261"/>
    </row>
    <row r="446" spans="1:15" ht="22.5">
      <c r="A446" s="1160" t="s">
        <v>995</v>
      </c>
      <c r="B446" s="1302" t="s">
        <v>564</v>
      </c>
      <c r="C446" s="1315">
        <v>5</v>
      </c>
      <c r="D446" s="1307" t="s">
        <v>264</v>
      </c>
      <c r="E446" s="1309">
        <v>1545232</v>
      </c>
      <c r="F446" s="2231"/>
      <c r="G446" s="2231"/>
      <c r="H446" s="1301">
        <v>1</v>
      </c>
      <c r="I446" s="2238"/>
      <c r="J446" s="1301">
        <v>0</v>
      </c>
      <c r="K446" s="2237"/>
      <c r="L446" s="1301">
        <v>1</v>
      </c>
      <c r="M446" s="2236"/>
      <c r="N446" s="2015" t="s">
        <v>572</v>
      </c>
      <c r="O446" s="2261"/>
    </row>
    <row r="447" spans="1:15" ht="22.5">
      <c r="A447" s="1160" t="s">
        <v>996</v>
      </c>
      <c r="B447" s="1302" t="s">
        <v>566</v>
      </c>
      <c r="C447" s="1315">
        <v>60</v>
      </c>
      <c r="D447" s="1307" t="s">
        <v>167</v>
      </c>
      <c r="E447" s="1309">
        <v>1773085</v>
      </c>
      <c r="F447" s="2231"/>
      <c r="G447" s="2231"/>
      <c r="H447" s="1301">
        <v>1</v>
      </c>
      <c r="I447" s="2238"/>
      <c r="J447" s="1301">
        <v>0</v>
      </c>
      <c r="K447" s="2237"/>
      <c r="L447" s="1301">
        <v>1</v>
      </c>
      <c r="M447" s="2236"/>
      <c r="N447" s="2015" t="s">
        <v>572</v>
      </c>
      <c r="O447" s="2261"/>
    </row>
    <row r="448" spans="1:15" ht="22.5">
      <c r="A448" s="1160" t="s">
        <v>997</v>
      </c>
      <c r="B448" s="1302" t="s">
        <v>998</v>
      </c>
      <c r="C448" s="1315">
        <v>200</v>
      </c>
      <c r="D448" s="1307" t="s">
        <v>167</v>
      </c>
      <c r="E448" s="1309">
        <v>1374490</v>
      </c>
      <c r="F448" s="2231"/>
      <c r="G448" s="2231"/>
      <c r="H448" s="1301">
        <v>1</v>
      </c>
      <c r="I448" s="2238"/>
      <c r="J448" s="1301">
        <v>0</v>
      </c>
      <c r="K448" s="2237"/>
      <c r="L448" s="1301">
        <v>1</v>
      </c>
      <c r="M448" s="2236"/>
      <c r="N448" s="2015" t="s">
        <v>572</v>
      </c>
      <c r="O448" s="2261"/>
    </row>
    <row r="449" spans="1:15" ht="22.5">
      <c r="A449" s="1160" t="s">
        <v>999</v>
      </c>
      <c r="B449" s="1302" t="s">
        <v>1000</v>
      </c>
      <c r="C449" s="1315">
        <v>500</v>
      </c>
      <c r="D449" s="1307" t="s">
        <v>167</v>
      </c>
      <c r="E449" s="1309">
        <v>1632485</v>
      </c>
      <c r="F449" s="2231"/>
      <c r="G449" s="2231"/>
      <c r="H449" s="1301">
        <v>1</v>
      </c>
      <c r="I449" s="2238"/>
      <c r="J449" s="1301">
        <v>0</v>
      </c>
      <c r="K449" s="2237"/>
      <c r="L449" s="1301">
        <v>1</v>
      </c>
      <c r="M449" s="2236"/>
      <c r="N449" s="2015" t="s">
        <v>572</v>
      </c>
      <c r="O449" s="2261"/>
    </row>
    <row r="450" spans="1:15" ht="42.75" customHeight="1">
      <c r="A450" s="1296">
        <v>2</v>
      </c>
      <c r="B450" s="1314" t="s">
        <v>1001</v>
      </c>
      <c r="C450" s="1316"/>
      <c r="D450" s="1307"/>
      <c r="E450" s="1309"/>
      <c r="F450" s="2231"/>
      <c r="G450" s="2231"/>
      <c r="H450" s="1301"/>
      <c r="I450" s="2238"/>
      <c r="J450" s="1301"/>
      <c r="K450" s="2237"/>
      <c r="L450" s="1301"/>
      <c r="M450" s="2236"/>
      <c r="N450" s="1160"/>
      <c r="O450" s="1296"/>
    </row>
    <row r="451" spans="1:15" ht="24">
      <c r="A451" s="1160" t="s">
        <v>990</v>
      </c>
      <c r="B451" s="1302" t="s">
        <v>992</v>
      </c>
      <c r="C451" s="1315">
        <v>800</v>
      </c>
      <c r="D451" s="1307" t="s">
        <v>167</v>
      </c>
      <c r="E451" s="1309">
        <v>6170189</v>
      </c>
      <c r="F451" s="2231"/>
      <c r="G451" s="2231"/>
      <c r="H451" s="1301">
        <v>1</v>
      </c>
      <c r="I451" s="2238"/>
      <c r="J451" s="1301">
        <v>0</v>
      </c>
      <c r="K451" s="2237"/>
      <c r="L451" s="1301">
        <v>1</v>
      </c>
      <c r="M451" s="2236"/>
      <c r="N451" s="2014" t="s">
        <v>572</v>
      </c>
      <c r="O451" s="2261" t="s">
        <v>33</v>
      </c>
    </row>
    <row r="452" spans="1:15" ht="24">
      <c r="A452" s="1160" t="s">
        <v>991</v>
      </c>
      <c r="B452" s="1302" t="s">
        <v>564</v>
      </c>
      <c r="C452" s="1315">
        <v>2</v>
      </c>
      <c r="D452" s="1307" t="s">
        <v>264</v>
      </c>
      <c r="E452" s="1309">
        <v>996811</v>
      </c>
      <c r="F452" s="2231"/>
      <c r="G452" s="2231"/>
      <c r="H452" s="1301">
        <v>1</v>
      </c>
      <c r="I452" s="2238"/>
      <c r="J452" s="1301">
        <v>0</v>
      </c>
      <c r="K452" s="2237"/>
      <c r="L452" s="1301">
        <v>1</v>
      </c>
      <c r="M452" s="2236"/>
      <c r="N452" s="2014" t="s">
        <v>572</v>
      </c>
      <c r="O452" s="2261"/>
    </row>
    <row r="453" spans="1:15" ht="42.75">
      <c r="A453" s="1296">
        <v>3</v>
      </c>
      <c r="B453" s="1314" t="s">
        <v>1002</v>
      </c>
      <c r="C453" s="1316"/>
      <c r="D453" s="1307"/>
      <c r="E453" s="1309"/>
      <c r="F453" s="2231">
        <v>45841</v>
      </c>
      <c r="G453" s="2231">
        <v>46206</v>
      </c>
      <c r="H453" s="1301"/>
      <c r="I453" s="2236" t="s">
        <v>377</v>
      </c>
      <c r="J453" s="1301"/>
      <c r="K453" s="2237" t="s">
        <v>377</v>
      </c>
      <c r="L453" s="1301"/>
      <c r="M453" s="2236" t="s">
        <v>377</v>
      </c>
      <c r="N453" s="1160"/>
      <c r="O453" s="1296"/>
    </row>
    <row r="454" spans="1:15" ht="45">
      <c r="A454" s="1160" t="s">
        <v>990</v>
      </c>
      <c r="B454" s="1302" t="s">
        <v>563</v>
      </c>
      <c r="C454" s="1315">
        <v>980</v>
      </c>
      <c r="D454" s="1307" t="s">
        <v>167</v>
      </c>
      <c r="E454" s="1309">
        <v>1456657</v>
      </c>
      <c r="F454" s="2231"/>
      <c r="G454" s="2231"/>
      <c r="H454" s="1301">
        <v>1</v>
      </c>
      <c r="I454" s="2236"/>
      <c r="J454" s="1301">
        <v>0</v>
      </c>
      <c r="K454" s="2237"/>
      <c r="L454" s="1301">
        <v>1</v>
      </c>
      <c r="M454" s="2236"/>
      <c r="N454" s="1160" t="s">
        <v>572</v>
      </c>
      <c r="O454" s="1296" t="s">
        <v>33</v>
      </c>
    </row>
    <row r="455" spans="1:15" ht="30">
      <c r="A455" s="1160" t="s">
        <v>991</v>
      </c>
      <c r="B455" s="1302" t="s">
        <v>1003</v>
      </c>
      <c r="C455" s="1315">
        <v>1000</v>
      </c>
      <c r="D455" s="1307" t="s">
        <v>167</v>
      </c>
      <c r="E455" s="1309">
        <v>7526950</v>
      </c>
      <c r="F455" s="2231"/>
      <c r="G455" s="2231"/>
      <c r="H455" s="1301">
        <v>0.3</v>
      </c>
      <c r="I455" s="2236"/>
      <c r="J455" s="1301">
        <v>0.2</v>
      </c>
      <c r="K455" s="2237"/>
      <c r="L455" s="1301">
        <v>0.5</v>
      </c>
      <c r="M455" s="2236"/>
      <c r="N455" s="1160" t="s">
        <v>126</v>
      </c>
      <c r="O455" s="1296" t="s">
        <v>33</v>
      </c>
    </row>
    <row r="456" spans="1:15">
      <c r="A456" s="1160" t="s">
        <v>993</v>
      </c>
      <c r="B456" s="1302" t="s">
        <v>992</v>
      </c>
      <c r="C456" s="1315">
        <v>800</v>
      </c>
      <c r="D456" s="1307" t="s">
        <v>167</v>
      </c>
      <c r="E456" s="1309">
        <v>1308555</v>
      </c>
      <c r="F456" s="2231"/>
      <c r="G456" s="2231"/>
      <c r="H456" s="1301"/>
      <c r="I456" s="2236"/>
      <c r="J456" s="1301"/>
      <c r="K456" s="2237"/>
      <c r="L456" s="1301"/>
      <c r="M456" s="2236"/>
      <c r="N456" s="1160"/>
      <c r="O456" s="1296"/>
    </row>
    <row r="457" spans="1:15" ht="45">
      <c r="A457" s="1160" t="s">
        <v>995</v>
      </c>
      <c r="B457" s="1302" t="s">
        <v>564</v>
      </c>
      <c r="C457" s="1315">
        <v>3</v>
      </c>
      <c r="D457" s="1307" t="s">
        <v>264</v>
      </c>
      <c r="E457" s="1309">
        <v>1495114</v>
      </c>
      <c r="F457" s="2231"/>
      <c r="G457" s="2231"/>
      <c r="H457" s="1301">
        <v>1</v>
      </c>
      <c r="I457" s="2236"/>
      <c r="J457" s="1301">
        <v>0</v>
      </c>
      <c r="K457" s="2237"/>
      <c r="L457" s="1301">
        <v>1</v>
      </c>
      <c r="M457" s="2236"/>
      <c r="N457" s="1160" t="s">
        <v>572</v>
      </c>
      <c r="O457" s="1296" t="s">
        <v>33</v>
      </c>
    </row>
    <row r="460" spans="1:15" ht="19.5">
      <c r="A460" s="2240" t="s">
        <v>2084</v>
      </c>
      <c r="B460" s="2240"/>
      <c r="C460" s="2240"/>
      <c r="D460" s="2240"/>
      <c r="E460" s="2240"/>
      <c r="F460" s="2240"/>
      <c r="G460" s="2240"/>
      <c r="H460" s="2240"/>
      <c r="I460" s="2240"/>
      <c r="J460" s="2240"/>
      <c r="K460" s="2240"/>
      <c r="L460" s="2240"/>
      <c r="M460" s="2240"/>
      <c r="N460" s="2240"/>
      <c r="O460" s="2240"/>
    </row>
    <row r="461" spans="1:15" ht="15.75">
      <c r="A461" s="1328" t="s">
        <v>1004</v>
      </c>
      <c r="B461" s="1336"/>
      <c r="C461" s="1336"/>
      <c r="D461" s="1336"/>
      <c r="E461" s="1336"/>
      <c r="F461" s="1336"/>
      <c r="G461" s="1336"/>
      <c r="H461" s="1328"/>
      <c r="I461" s="1332" t="s">
        <v>1005</v>
      </c>
      <c r="J461" s="1321"/>
      <c r="K461" s="1328"/>
      <c r="L461" s="1328"/>
      <c r="M461" s="1328"/>
      <c r="N461" s="1328"/>
      <c r="O461" s="1322"/>
    </row>
    <row r="462" spans="1:15" ht="15.75">
      <c r="A462" s="1328" t="s">
        <v>1006</v>
      </c>
      <c r="B462" s="1328"/>
      <c r="C462" s="1328"/>
      <c r="D462" s="1328"/>
      <c r="E462" s="1328"/>
      <c r="F462" s="1328"/>
      <c r="G462" s="1328"/>
      <c r="H462" s="1328"/>
      <c r="I462" s="1332" t="s">
        <v>1007</v>
      </c>
      <c r="J462" s="1321"/>
      <c r="K462" s="1328"/>
      <c r="L462" s="1328"/>
      <c r="M462" s="1328"/>
      <c r="N462" s="1328"/>
      <c r="O462" s="1322"/>
    </row>
    <row r="463" spans="1:15" ht="15.75">
      <c r="A463" s="1328" t="s">
        <v>1008</v>
      </c>
      <c r="B463" s="1328"/>
      <c r="C463" s="1328"/>
      <c r="D463" s="1328"/>
      <c r="E463" s="1328"/>
      <c r="F463" s="1328"/>
      <c r="G463" s="1328"/>
      <c r="H463" s="1328"/>
      <c r="I463" s="1332" t="s">
        <v>1009</v>
      </c>
      <c r="J463" s="1328"/>
      <c r="K463" s="1328"/>
      <c r="L463" s="1328"/>
      <c r="M463" s="1328"/>
      <c r="N463" s="1328"/>
      <c r="O463" s="1321"/>
    </row>
    <row r="464" spans="1:15" ht="15.75">
      <c r="A464" s="1322" t="s">
        <v>1010</v>
      </c>
      <c r="B464" s="1326"/>
      <c r="C464" s="1326"/>
      <c r="D464" s="1327"/>
      <c r="E464" s="1326"/>
      <c r="F464" s="1326"/>
      <c r="G464" s="1326"/>
      <c r="H464" s="1326"/>
      <c r="I464" s="1326"/>
      <c r="J464" s="1326"/>
      <c r="K464" s="1326"/>
      <c r="L464" s="1326"/>
      <c r="M464" s="1326"/>
      <c r="N464" s="1327"/>
      <c r="O464" s="1326"/>
    </row>
    <row r="465" spans="1:15" ht="15.75">
      <c r="A465" s="1322" t="s">
        <v>988</v>
      </c>
      <c r="B465" s="1326"/>
      <c r="C465" s="1326"/>
      <c r="D465" s="1327"/>
      <c r="E465" s="1326"/>
      <c r="F465" s="1326"/>
      <c r="G465" s="1326"/>
      <c r="H465" s="1326"/>
      <c r="I465" s="1326"/>
      <c r="J465" s="1326"/>
      <c r="K465" s="1326"/>
      <c r="L465" s="1326"/>
      <c r="M465" s="1326"/>
      <c r="N465" s="1327"/>
      <c r="O465" s="1326"/>
    </row>
    <row r="466" spans="1:15" ht="15.75">
      <c r="A466" s="2241" t="s">
        <v>2119</v>
      </c>
      <c r="B466" s="2241"/>
      <c r="C466" s="2241"/>
      <c r="D466" s="2241"/>
      <c r="E466" s="2241"/>
      <c r="F466" s="2241"/>
      <c r="G466" s="2241"/>
      <c r="H466" s="2241"/>
      <c r="I466" s="2241"/>
      <c r="J466" s="2241"/>
      <c r="K466" s="2241"/>
      <c r="L466" s="2241"/>
      <c r="M466" s="2241"/>
      <c r="N466" s="2241"/>
      <c r="O466" s="2241"/>
    </row>
    <row r="467" spans="1:15" ht="27" customHeight="1">
      <c r="A467" s="2215" t="s">
        <v>261</v>
      </c>
      <c r="B467" s="2215" t="s">
        <v>204</v>
      </c>
      <c r="C467" s="2219" t="s">
        <v>5</v>
      </c>
      <c r="D467" s="2220"/>
      <c r="E467" s="2215" t="s">
        <v>569</v>
      </c>
      <c r="F467" s="2215" t="s">
        <v>7</v>
      </c>
      <c r="G467" s="2215" t="s">
        <v>268</v>
      </c>
      <c r="H467" s="2242" t="s">
        <v>9</v>
      </c>
      <c r="I467" s="2243"/>
      <c r="J467" s="2242" t="s">
        <v>560</v>
      </c>
      <c r="K467" s="2243"/>
      <c r="L467" s="2242" t="s">
        <v>121</v>
      </c>
      <c r="M467" s="2243"/>
      <c r="N467" s="2244" t="s">
        <v>12</v>
      </c>
      <c r="O467" s="2246" t="s">
        <v>303</v>
      </c>
    </row>
    <row r="468" spans="1:15">
      <c r="A468" s="2216"/>
      <c r="B468" s="2216"/>
      <c r="C468" s="2221"/>
      <c r="D468" s="2222"/>
      <c r="E468" s="2216"/>
      <c r="F468" s="2216"/>
      <c r="G468" s="2216"/>
      <c r="H468" s="1330" t="s">
        <v>211</v>
      </c>
      <c r="I468" s="1330" t="s">
        <v>57</v>
      </c>
      <c r="J468" s="1330" t="s">
        <v>211</v>
      </c>
      <c r="K468" s="1330" t="s">
        <v>57</v>
      </c>
      <c r="L468" s="1330" t="s">
        <v>211</v>
      </c>
      <c r="M468" s="1330" t="s">
        <v>57</v>
      </c>
      <c r="N468" s="2245"/>
      <c r="O468" s="2247"/>
    </row>
    <row r="469" spans="1:15">
      <c r="A469" s="1338">
        <v>1</v>
      </c>
      <c r="B469" s="1320">
        <v>2</v>
      </c>
      <c r="C469" s="2217">
        <v>3</v>
      </c>
      <c r="D469" s="2218"/>
      <c r="E469" s="1338">
        <v>4</v>
      </c>
      <c r="F469" s="1338">
        <v>5</v>
      </c>
      <c r="G469" s="1338">
        <v>6</v>
      </c>
      <c r="H469" s="1338">
        <v>7</v>
      </c>
      <c r="I469" s="1338">
        <v>8</v>
      </c>
      <c r="J469" s="1338">
        <v>9</v>
      </c>
      <c r="K469" s="1338">
        <v>10</v>
      </c>
      <c r="L469" s="1338">
        <v>11</v>
      </c>
      <c r="M469" s="1338">
        <v>12</v>
      </c>
      <c r="N469" s="1338">
        <v>13</v>
      </c>
      <c r="O469" s="1338">
        <v>14</v>
      </c>
    </row>
    <row r="470" spans="1:15" ht="30">
      <c r="A470" s="1324">
        <v>1</v>
      </c>
      <c r="B470" s="1325" t="s">
        <v>563</v>
      </c>
      <c r="C470" s="1334">
        <v>4682</v>
      </c>
      <c r="D470" s="1329" t="s">
        <v>167</v>
      </c>
      <c r="E470" s="1331">
        <v>20371452</v>
      </c>
      <c r="F470" s="2239">
        <v>45853</v>
      </c>
      <c r="G470" s="2239">
        <v>46218</v>
      </c>
      <c r="H470" s="1323">
        <v>0.7</v>
      </c>
      <c r="I470" s="2223">
        <v>244.9</v>
      </c>
      <c r="J470" s="1337">
        <v>0.2</v>
      </c>
      <c r="K470" s="2226">
        <v>5.66</v>
      </c>
      <c r="L470" s="1323">
        <v>0.9</v>
      </c>
      <c r="M470" s="2226">
        <v>250.56</v>
      </c>
      <c r="N470" s="1324" t="s">
        <v>21</v>
      </c>
      <c r="O470" s="1333" t="s">
        <v>33</v>
      </c>
    </row>
    <row r="471" spans="1:15">
      <c r="A471" s="1324">
        <v>2</v>
      </c>
      <c r="B471" s="1325" t="s">
        <v>1011</v>
      </c>
      <c r="C471" s="1334">
        <v>2000</v>
      </c>
      <c r="D471" s="1329" t="s">
        <v>167</v>
      </c>
      <c r="E471" s="1335">
        <v>7896319</v>
      </c>
      <c r="F471" s="2239"/>
      <c r="G471" s="2239"/>
      <c r="H471" s="1323"/>
      <c r="I471" s="2224"/>
      <c r="J471" s="1323"/>
      <c r="K471" s="2227"/>
      <c r="L471" s="1323"/>
      <c r="M471" s="2227"/>
      <c r="N471" s="1324"/>
      <c r="O471" s="1333"/>
    </row>
    <row r="472" spans="1:15">
      <c r="A472" s="1324">
        <v>3</v>
      </c>
      <c r="B472" s="1325" t="s">
        <v>565</v>
      </c>
      <c r="C472" s="1334">
        <v>4</v>
      </c>
      <c r="D472" s="1329" t="s">
        <v>264</v>
      </c>
      <c r="E472" s="1331">
        <v>2912158</v>
      </c>
      <c r="F472" s="2239"/>
      <c r="G472" s="2239"/>
      <c r="H472" s="1323"/>
      <c r="I472" s="2224"/>
      <c r="J472" s="1323"/>
      <c r="K472" s="2227"/>
      <c r="L472" s="1323"/>
      <c r="M472" s="2227"/>
      <c r="N472" s="1324"/>
      <c r="O472" s="1333"/>
    </row>
    <row r="473" spans="1:15" ht="30">
      <c r="A473" s="1324">
        <v>4</v>
      </c>
      <c r="B473" s="1325" t="s">
        <v>564</v>
      </c>
      <c r="C473" s="1334">
        <v>5</v>
      </c>
      <c r="D473" s="1329" t="s">
        <v>264</v>
      </c>
      <c r="E473" s="1331">
        <v>2614215</v>
      </c>
      <c r="F473" s="2239"/>
      <c r="G473" s="2239"/>
      <c r="H473" s="1323">
        <v>0.7</v>
      </c>
      <c r="I473" s="2224"/>
      <c r="J473" s="1323">
        <v>0.05</v>
      </c>
      <c r="K473" s="2227" t="s">
        <v>377</v>
      </c>
      <c r="L473" s="1323">
        <v>0.75</v>
      </c>
      <c r="M473" s="2227" t="s">
        <v>377</v>
      </c>
      <c r="N473" s="1324" t="s">
        <v>21</v>
      </c>
      <c r="O473" s="1333" t="s">
        <v>33</v>
      </c>
    </row>
    <row r="474" spans="1:15" ht="30">
      <c r="A474" s="1324">
        <v>5</v>
      </c>
      <c r="B474" s="1325" t="s">
        <v>566</v>
      </c>
      <c r="C474" s="1339">
        <v>200</v>
      </c>
      <c r="D474" s="1329" t="s">
        <v>167</v>
      </c>
      <c r="E474" s="1331">
        <v>9720546</v>
      </c>
      <c r="F474" s="2239"/>
      <c r="G474" s="2239"/>
      <c r="H474" s="1323">
        <v>0.15</v>
      </c>
      <c r="I474" s="2224"/>
      <c r="J474" s="1323">
        <v>0.05</v>
      </c>
      <c r="K474" s="2227" t="s">
        <v>377</v>
      </c>
      <c r="L474" s="1323">
        <v>0.2</v>
      </c>
      <c r="M474" s="2227" t="s">
        <v>377</v>
      </c>
      <c r="N474" s="1324" t="s">
        <v>21</v>
      </c>
      <c r="O474" s="1333" t="s">
        <v>33</v>
      </c>
    </row>
    <row r="475" spans="1:15" ht="30">
      <c r="A475" s="1324">
        <v>6</v>
      </c>
      <c r="B475" s="1325" t="s">
        <v>1012</v>
      </c>
      <c r="C475" s="1334">
        <v>70</v>
      </c>
      <c r="D475" s="1329" t="s">
        <v>167</v>
      </c>
      <c r="E475" s="1331">
        <v>3729602</v>
      </c>
      <c r="F475" s="2239"/>
      <c r="G475" s="2239"/>
      <c r="H475" s="1323"/>
      <c r="I475" s="2224"/>
      <c r="J475" s="1323"/>
      <c r="K475" s="2227"/>
      <c r="L475" s="1323"/>
      <c r="M475" s="2227"/>
      <c r="N475" s="1324"/>
      <c r="O475" s="1324"/>
    </row>
    <row r="476" spans="1:15">
      <c r="A476" s="1324">
        <v>7</v>
      </c>
      <c r="B476" s="1325" t="s">
        <v>1013</v>
      </c>
      <c r="C476" s="1334">
        <v>4</v>
      </c>
      <c r="D476" s="1329" t="s">
        <v>264</v>
      </c>
      <c r="E476" s="1331">
        <v>23515882</v>
      </c>
      <c r="F476" s="2239"/>
      <c r="G476" s="2239"/>
      <c r="H476" s="1323"/>
      <c r="I476" s="2224"/>
      <c r="J476" s="1323"/>
      <c r="K476" s="2227"/>
      <c r="L476" s="1323"/>
      <c r="M476" s="2227"/>
      <c r="N476" s="1324"/>
      <c r="O476" s="1324"/>
    </row>
    <row r="477" spans="1:15">
      <c r="A477" s="1324">
        <v>8</v>
      </c>
      <c r="B477" s="1325" t="s">
        <v>1003</v>
      </c>
      <c r="C477" s="1334">
        <v>2380</v>
      </c>
      <c r="D477" s="1329" t="s">
        <v>167</v>
      </c>
      <c r="E477" s="1331">
        <v>74239201</v>
      </c>
      <c r="F477" s="2239"/>
      <c r="G477" s="2239"/>
      <c r="H477" s="1323"/>
      <c r="I477" s="2224"/>
      <c r="J477" s="1323"/>
      <c r="K477" s="2227"/>
      <c r="L477" s="1323"/>
      <c r="M477" s="2227"/>
      <c r="N477" s="1324"/>
      <c r="O477" s="1324"/>
    </row>
    <row r="478" spans="1:15">
      <c r="A478" s="1324">
        <v>9</v>
      </c>
      <c r="B478" s="1325" t="s">
        <v>992</v>
      </c>
      <c r="C478" s="1334">
        <v>2000</v>
      </c>
      <c r="D478" s="1329" t="s">
        <v>167</v>
      </c>
      <c r="E478" s="1331">
        <v>18531150</v>
      </c>
      <c r="F478" s="2239"/>
      <c r="G478" s="2239"/>
      <c r="H478" s="1323"/>
      <c r="I478" s="2225"/>
      <c r="J478" s="1323"/>
      <c r="K478" s="2228"/>
      <c r="L478" s="1323"/>
      <c r="M478" s="2228"/>
      <c r="N478" s="1324"/>
      <c r="O478" s="1324"/>
    </row>
    <row r="480" spans="1:15" ht="15.75">
      <c r="A480" s="1342"/>
      <c r="B480" s="2229" t="s">
        <v>2084</v>
      </c>
      <c r="C480" s="2229"/>
      <c r="D480" s="2229"/>
      <c r="E480" s="2229"/>
      <c r="F480" s="2229"/>
      <c r="G480" s="2229"/>
      <c r="H480" s="2229"/>
      <c r="I480" s="2229"/>
      <c r="J480" s="2229"/>
      <c r="K480" s="2229"/>
      <c r="L480" s="2229"/>
      <c r="M480" s="2229"/>
      <c r="N480" s="2229"/>
      <c r="O480" s="2229"/>
    </row>
    <row r="481" spans="1:15" ht="33" customHeight="1">
      <c r="A481" s="2207" t="s">
        <v>1014</v>
      </c>
      <c r="B481" s="2207"/>
      <c r="C481" s="2207"/>
      <c r="D481" s="2207"/>
      <c r="E481" s="2207"/>
      <c r="F481" s="2207"/>
      <c r="G481" s="2207"/>
      <c r="H481" s="2207"/>
      <c r="I481" s="1352" t="s">
        <v>1015</v>
      </c>
      <c r="J481" s="1351"/>
      <c r="K481" s="1348"/>
      <c r="L481" s="1348"/>
      <c r="M481" s="1348"/>
      <c r="N481" s="1348"/>
      <c r="O481" s="1342"/>
    </row>
    <row r="482" spans="1:15" ht="15.75">
      <c r="A482" s="1348" t="s">
        <v>1561</v>
      </c>
      <c r="B482" s="1348"/>
      <c r="C482" s="1348"/>
      <c r="D482" s="1348"/>
      <c r="E482" s="1348"/>
      <c r="F482" s="1348"/>
      <c r="G482" s="1348"/>
      <c r="H482" s="1348"/>
      <c r="I482" s="1352" t="s">
        <v>1016</v>
      </c>
      <c r="J482" s="1351"/>
      <c r="K482" s="1348"/>
      <c r="L482" s="1348"/>
      <c r="M482" s="1348"/>
      <c r="N482" s="1348"/>
      <c r="O482" s="1342"/>
    </row>
    <row r="483" spans="1:15" ht="15.75">
      <c r="A483" s="1348" t="s">
        <v>1017</v>
      </c>
      <c r="B483" s="1348"/>
      <c r="C483" s="1348"/>
      <c r="D483" s="1348"/>
      <c r="E483" s="1348"/>
      <c r="F483" s="1348"/>
      <c r="G483" s="1348"/>
      <c r="H483" s="1348"/>
      <c r="I483" s="1352" t="s">
        <v>1018</v>
      </c>
      <c r="J483" s="1352"/>
      <c r="K483" s="1348"/>
      <c r="L483" s="1348"/>
      <c r="M483" s="1348"/>
      <c r="N483" s="1348"/>
      <c r="O483" s="1341"/>
    </row>
    <row r="484" spans="1:15" ht="15.75">
      <c r="A484" s="1342" t="s">
        <v>1010</v>
      </c>
      <c r="B484" s="1346"/>
      <c r="C484" s="1346"/>
      <c r="D484" s="1347"/>
      <c r="E484" s="1346"/>
      <c r="F484" s="1346"/>
      <c r="G484" s="1346"/>
      <c r="H484" s="1346"/>
      <c r="I484" s="1346"/>
      <c r="J484" s="1346"/>
      <c r="K484" s="1346"/>
      <c r="L484" s="1346"/>
      <c r="M484" s="1346"/>
      <c r="N484" s="1347"/>
      <c r="O484" s="1346"/>
    </row>
    <row r="485" spans="1:15" ht="15.75">
      <c r="A485" s="1342" t="s">
        <v>988</v>
      </c>
      <c r="B485" s="1346"/>
      <c r="C485" s="1346"/>
      <c r="D485" s="1347"/>
      <c r="E485" s="1346"/>
      <c r="F485" s="1346"/>
      <c r="G485" s="1346"/>
      <c r="H485" s="1346"/>
      <c r="I485" s="1346"/>
      <c r="J485" s="1346"/>
      <c r="K485" s="1346"/>
      <c r="L485" s="1346"/>
      <c r="M485" s="1346"/>
      <c r="N485" s="1347"/>
      <c r="O485" s="1346"/>
    </row>
    <row r="486" spans="1:15" ht="15.75">
      <c r="A486" s="2214"/>
      <c r="B486" s="2214"/>
      <c r="C486" s="2214"/>
      <c r="D486" s="2214"/>
      <c r="E486" s="2214"/>
      <c r="F486" s="2214"/>
      <c r="G486" s="2214"/>
      <c r="H486" s="2214"/>
      <c r="I486" s="2214"/>
      <c r="J486" s="2214"/>
      <c r="K486" s="2214"/>
      <c r="L486" s="2214"/>
      <c r="M486" s="2214"/>
      <c r="N486" s="2214"/>
      <c r="O486" s="2214"/>
    </row>
    <row r="487" spans="1:15" ht="30" customHeight="1">
      <c r="A487" s="2208" t="s">
        <v>261</v>
      </c>
      <c r="B487" s="2208" t="s">
        <v>204</v>
      </c>
      <c r="C487" s="2210" t="s">
        <v>5</v>
      </c>
      <c r="D487" s="2211"/>
      <c r="E487" s="2208" t="s">
        <v>569</v>
      </c>
      <c r="F487" s="2208" t="s">
        <v>7</v>
      </c>
      <c r="G487" s="2208" t="s">
        <v>268</v>
      </c>
      <c r="H487" s="2201" t="s">
        <v>9</v>
      </c>
      <c r="I487" s="2202"/>
      <c r="J487" s="2201" t="s">
        <v>560</v>
      </c>
      <c r="K487" s="2202"/>
      <c r="L487" s="2201" t="s">
        <v>121</v>
      </c>
      <c r="M487" s="2202"/>
      <c r="N487" s="2203" t="s">
        <v>12</v>
      </c>
      <c r="O487" s="2205" t="s">
        <v>303</v>
      </c>
    </row>
    <row r="488" spans="1:15">
      <c r="A488" s="2209"/>
      <c r="B488" s="2209"/>
      <c r="C488" s="2212"/>
      <c r="D488" s="2213"/>
      <c r="E488" s="2209"/>
      <c r="F488" s="2209"/>
      <c r="G488" s="2209"/>
      <c r="H488" s="1350" t="s">
        <v>211</v>
      </c>
      <c r="I488" s="1350" t="s">
        <v>57</v>
      </c>
      <c r="J488" s="1350" t="s">
        <v>211</v>
      </c>
      <c r="K488" s="1350" t="s">
        <v>57</v>
      </c>
      <c r="L488" s="1350" t="s">
        <v>211</v>
      </c>
      <c r="M488" s="1350" t="s">
        <v>57</v>
      </c>
      <c r="N488" s="2204"/>
      <c r="O488" s="2206"/>
    </row>
    <row r="489" spans="1:15">
      <c r="A489" s="1343">
        <v>1</v>
      </c>
      <c r="B489" s="1344">
        <v>2</v>
      </c>
      <c r="C489" s="1353"/>
      <c r="D489" s="1354">
        <v>3</v>
      </c>
      <c r="E489" s="1343">
        <v>4</v>
      </c>
      <c r="F489" s="1343">
        <v>5</v>
      </c>
      <c r="G489" s="1343">
        <v>6</v>
      </c>
      <c r="H489" s="1343">
        <v>7</v>
      </c>
      <c r="I489" s="1343">
        <v>8</v>
      </c>
      <c r="J489" s="1343">
        <v>9</v>
      </c>
      <c r="K489" s="1343">
        <v>10</v>
      </c>
      <c r="L489" s="1343">
        <v>11</v>
      </c>
      <c r="M489" s="1343">
        <v>12</v>
      </c>
      <c r="N489" s="1343">
        <v>13</v>
      </c>
      <c r="O489" s="1343">
        <v>14</v>
      </c>
    </row>
    <row r="490" spans="1:15" ht="47.25">
      <c r="A490" s="1355">
        <v>1</v>
      </c>
      <c r="B490" s="1259" t="s">
        <v>1019</v>
      </c>
      <c r="C490" s="1359">
        <v>20</v>
      </c>
      <c r="D490" s="1319" t="s">
        <v>167</v>
      </c>
      <c r="E490" s="2230">
        <v>29611018</v>
      </c>
      <c r="F490" s="2193">
        <v>45853</v>
      </c>
      <c r="G490" s="2193">
        <v>46082</v>
      </c>
      <c r="H490" s="1358">
        <v>1</v>
      </c>
      <c r="I490" s="2194">
        <v>119.98</v>
      </c>
      <c r="J490" s="1356">
        <v>0</v>
      </c>
      <c r="K490" s="2196">
        <v>167.86</v>
      </c>
      <c r="L490" s="1345">
        <v>1</v>
      </c>
      <c r="M490" s="2194">
        <v>287.84000000000003</v>
      </c>
      <c r="N490" s="1319" t="s">
        <v>572</v>
      </c>
      <c r="O490" s="2192" t="s">
        <v>260</v>
      </c>
    </row>
    <row r="491" spans="1:15" ht="31.5">
      <c r="A491" s="1349">
        <v>2</v>
      </c>
      <c r="B491" s="1259" t="s">
        <v>1020</v>
      </c>
      <c r="C491" s="1359">
        <v>30</v>
      </c>
      <c r="D491" s="1319" t="s">
        <v>167</v>
      </c>
      <c r="E491" s="2230"/>
      <c r="F491" s="2193"/>
      <c r="G491" s="2193"/>
      <c r="H491" s="1358">
        <v>0.2</v>
      </c>
      <c r="I491" s="2195"/>
      <c r="J491" s="1357">
        <v>0</v>
      </c>
      <c r="K491" s="2197"/>
      <c r="L491" s="1345">
        <v>0.2</v>
      </c>
      <c r="M491" s="2198"/>
      <c r="N491" s="1319" t="s">
        <v>21</v>
      </c>
      <c r="O491" s="2192"/>
    </row>
    <row r="492" spans="1:15" ht="47.25">
      <c r="A492" s="1355">
        <v>3</v>
      </c>
      <c r="B492" s="1259" t="s">
        <v>1021</v>
      </c>
      <c r="C492" s="1359">
        <v>28</v>
      </c>
      <c r="D492" s="1319" t="s">
        <v>167</v>
      </c>
      <c r="E492" s="2230"/>
      <c r="F492" s="2193"/>
      <c r="G492" s="2193"/>
      <c r="H492" s="1358">
        <v>1</v>
      </c>
      <c r="I492" s="2195"/>
      <c r="J492" s="1357">
        <v>0</v>
      </c>
      <c r="K492" s="2197"/>
      <c r="L492" s="1345">
        <v>1</v>
      </c>
      <c r="M492" s="2198"/>
      <c r="N492" s="1319" t="s">
        <v>572</v>
      </c>
      <c r="O492" s="2192"/>
    </row>
    <row r="493" spans="1:15" ht="47.25">
      <c r="A493" s="1349">
        <v>4</v>
      </c>
      <c r="B493" s="1259" t="s">
        <v>1022</v>
      </c>
      <c r="C493" s="1359">
        <v>28</v>
      </c>
      <c r="D493" s="1319" t="s">
        <v>167</v>
      </c>
      <c r="E493" s="2230"/>
      <c r="F493" s="2193"/>
      <c r="G493" s="2193"/>
      <c r="H493" s="1358">
        <v>1</v>
      </c>
      <c r="I493" s="2195"/>
      <c r="J493" s="1357">
        <v>0</v>
      </c>
      <c r="K493" s="2197"/>
      <c r="L493" s="1345">
        <v>1</v>
      </c>
      <c r="M493" s="2198"/>
      <c r="N493" s="1319" t="s">
        <v>572</v>
      </c>
      <c r="O493" s="2192"/>
    </row>
    <row r="494" spans="1:15" ht="31.5">
      <c r="A494" s="1355">
        <v>5</v>
      </c>
      <c r="B494" s="1259" t="s">
        <v>1023</v>
      </c>
      <c r="C494" s="1359">
        <v>25</v>
      </c>
      <c r="D494" s="1319" t="s">
        <v>167</v>
      </c>
      <c r="E494" s="2230"/>
      <c r="F494" s="2193"/>
      <c r="G494" s="2193"/>
      <c r="H494" s="1358">
        <v>1</v>
      </c>
      <c r="I494" s="2195"/>
      <c r="J494" s="1357">
        <v>0</v>
      </c>
      <c r="K494" s="2197"/>
      <c r="L494" s="1345">
        <v>1</v>
      </c>
      <c r="M494" s="2198"/>
      <c r="N494" s="1319" t="s">
        <v>21</v>
      </c>
      <c r="O494" s="2192"/>
    </row>
    <row r="495" spans="1:15" ht="47.25">
      <c r="A495" s="1349">
        <v>6</v>
      </c>
      <c r="B495" s="1259" t="s">
        <v>1024</v>
      </c>
      <c r="C495" s="1359">
        <v>15</v>
      </c>
      <c r="D495" s="1319" t="s">
        <v>167</v>
      </c>
      <c r="E495" s="2230"/>
      <c r="F495" s="2193"/>
      <c r="G495" s="2193"/>
      <c r="H495" s="1358">
        <v>1</v>
      </c>
      <c r="I495" s="2195"/>
      <c r="J495" s="1357">
        <v>0</v>
      </c>
      <c r="K495" s="2197"/>
      <c r="L495" s="1345">
        <v>1</v>
      </c>
      <c r="M495" s="2198"/>
      <c r="N495" s="1319" t="s">
        <v>21</v>
      </c>
      <c r="O495" s="2192"/>
    </row>
    <row r="496" spans="1:15" ht="45">
      <c r="A496" s="1355">
        <v>7</v>
      </c>
      <c r="B496" s="1259" t="s">
        <v>1025</v>
      </c>
      <c r="C496" s="1359">
        <v>50</v>
      </c>
      <c r="D496" s="1319" t="s">
        <v>167</v>
      </c>
      <c r="E496" s="2230"/>
      <c r="F496" s="2193"/>
      <c r="G496" s="2193"/>
      <c r="H496" s="1358">
        <v>1</v>
      </c>
      <c r="I496" s="2195"/>
      <c r="J496" s="1357">
        <v>0</v>
      </c>
      <c r="K496" s="2197"/>
      <c r="L496" s="1345">
        <v>1</v>
      </c>
      <c r="M496" s="2198"/>
      <c r="N496" s="1319" t="s">
        <v>572</v>
      </c>
      <c r="O496" s="2192"/>
    </row>
    <row r="497" spans="1:15" ht="45">
      <c r="A497" s="1349">
        <v>8</v>
      </c>
      <c r="B497" s="1259" t="s">
        <v>1026</v>
      </c>
      <c r="C497" s="1360">
        <v>20</v>
      </c>
      <c r="D497" s="1319" t="s">
        <v>167</v>
      </c>
      <c r="E497" s="2230"/>
      <c r="F497" s="2193"/>
      <c r="G497" s="2193"/>
      <c r="H497" s="1358">
        <v>1</v>
      </c>
      <c r="I497" s="2195"/>
      <c r="J497" s="1363">
        <v>0</v>
      </c>
      <c r="K497" s="2197"/>
      <c r="L497" s="1364">
        <v>1</v>
      </c>
      <c r="M497" s="2198"/>
      <c r="N497" s="1319" t="s">
        <v>572</v>
      </c>
      <c r="O497" s="2192"/>
    </row>
    <row r="498" spans="1:15" ht="45">
      <c r="A498" s="1355">
        <v>9</v>
      </c>
      <c r="B498" s="1259" t="s">
        <v>1027</v>
      </c>
      <c r="C498" s="1360">
        <v>35</v>
      </c>
      <c r="D498" s="1361" t="s">
        <v>167</v>
      </c>
      <c r="E498" s="2230">
        <v>29611018</v>
      </c>
      <c r="F498" s="2193">
        <v>45853</v>
      </c>
      <c r="G498" s="2193">
        <v>46082</v>
      </c>
      <c r="H498" s="1358">
        <v>1</v>
      </c>
      <c r="I498" s="2192"/>
      <c r="J498" s="1357">
        <v>0</v>
      </c>
      <c r="K498" s="2199" t="s">
        <v>377</v>
      </c>
      <c r="L498" s="1345">
        <v>1</v>
      </c>
      <c r="M498" s="2200" t="s">
        <v>377</v>
      </c>
      <c r="N498" s="1319" t="s">
        <v>572</v>
      </c>
      <c r="O498" s="2192" t="s">
        <v>260</v>
      </c>
    </row>
    <row r="499" spans="1:15" ht="31.5">
      <c r="A499" s="1349">
        <v>10</v>
      </c>
      <c r="B499" s="1259" t="s">
        <v>1028</v>
      </c>
      <c r="C499" s="1360">
        <v>1</v>
      </c>
      <c r="D499" s="1362" t="s">
        <v>264</v>
      </c>
      <c r="E499" s="2230"/>
      <c r="F499" s="2193"/>
      <c r="G499" s="2193"/>
      <c r="H499" s="1358">
        <v>0</v>
      </c>
      <c r="I499" s="2192"/>
      <c r="J499" s="1357">
        <v>0</v>
      </c>
      <c r="K499" s="2199"/>
      <c r="L499" s="1345">
        <v>0</v>
      </c>
      <c r="M499" s="2200"/>
      <c r="N499" s="1319" t="s">
        <v>649</v>
      </c>
      <c r="O499" s="2192"/>
    </row>
    <row r="500" spans="1:15" ht="31.5">
      <c r="A500" s="1355">
        <v>11</v>
      </c>
      <c r="B500" s="1259" t="s">
        <v>1029</v>
      </c>
      <c r="C500" s="1360">
        <v>1217</v>
      </c>
      <c r="D500" s="1362" t="s">
        <v>167</v>
      </c>
      <c r="E500" s="2230"/>
      <c r="F500" s="2193"/>
      <c r="G500" s="2193"/>
      <c r="H500" s="1358">
        <v>0.7</v>
      </c>
      <c r="I500" s="2192"/>
      <c r="J500" s="1357">
        <v>0.3</v>
      </c>
      <c r="K500" s="2199"/>
      <c r="L500" s="1345">
        <v>1</v>
      </c>
      <c r="M500" s="2200"/>
      <c r="N500" s="1319" t="s">
        <v>21</v>
      </c>
      <c r="O500" s="2192"/>
    </row>
    <row r="501" spans="1:15" ht="45">
      <c r="A501" s="1349">
        <v>12</v>
      </c>
      <c r="B501" s="1259" t="s">
        <v>1030</v>
      </c>
      <c r="C501" s="1360">
        <v>122</v>
      </c>
      <c r="D501" s="1362" t="s">
        <v>167</v>
      </c>
      <c r="E501" s="2230"/>
      <c r="F501" s="2193"/>
      <c r="G501" s="2193"/>
      <c r="H501" s="1358">
        <v>1</v>
      </c>
      <c r="I501" s="2192"/>
      <c r="J501" s="1357">
        <v>0</v>
      </c>
      <c r="K501" s="2199"/>
      <c r="L501" s="1345">
        <v>1</v>
      </c>
      <c r="M501" s="2200"/>
      <c r="N501" s="1319" t="s">
        <v>572</v>
      </c>
      <c r="O501" s="2192"/>
    </row>
    <row r="503" spans="1:15" ht="15.75">
      <c r="A503" s="2179" t="s">
        <v>2084</v>
      </c>
      <c r="B503" s="2179"/>
      <c r="C503" s="2179"/>
      <c r="D503" s="2179"/>
      <c r="E503" s="2179"/>
      <c r="F503" s="2179"/>
      <c r="G503" s="2179"/>
      <c r="H503" s="2179"/>
      <c r="I503" s="2179"/>
      <c r="J503" s="2179"/>
      <c r="K503" s="2179"/>
      <c r="L503" s="2179"/>
      <c r="M503" s="2179"/>
      <c r="N503" s="2179"/>
    </row>
    <row r="504" spans="1:15" ht="31.5" customHeight="1">
      <c r="A504" s="2180" t="s">
        <v>1031</v>
      </c>
      <c r="B504" s="2180"/>
      <c r="C504" s="2180"/>
      <c r="D504" s="2180"/>
      <c r="E504" s="2180"/>
      <c r="F504" s="2180"/>
      <c r="G504" s="1374"/>
      <c r="H504" s="1377" t="s">
        <v>1032</v>
      </c>
      <c r="I504" s="1376"/>
      <c r="J504" s="1377"/>
      <c r="K504" s="1377"/>
      <c r="L504" s="1377"/>
      <c r="M504" s="1377"/>
      <c r="N504" s="1367"/>
    </row>
    <row r="505" spans="1:15" ht="15.75">
      <c r="A505" s="1374" t="s">
        <v>1033</v>
      </c>
      <c r="B505" s="1374"/>
      <c r="C505" s="1374"/>
      <c r="D505" s="1374"/>
      <c r="E505" s="1374"/>
      <c r="F505" s="1374"/>
      <c r="G505" s="1374"/>
      <c r="H505" s="1377" t="s">
        <v>1034</v>
      </c>
      <c r="I505" s="1366"/>
      <c r="J505" s="1374"/>
      <c r="K505" s="1374"/>
      <c r="L505" s="1374"/>
      <c r="M505" s="1374"/>
      <c r="N505" s="1367"/>
    </row>
    <row r="506" spans="1:15" ht="15.75">
      <c r="A506" s="1374" t="s">
        <v>1035</v>
      </c>
      <c r="B506" s="1374"/>
      <c r="C506" s="1374"/>
      <c r="D506" s="1374"/>
      <c r="E506" s="1374"/>
      <c r="F506" s="1374"/>
      <c r="G506" s="1374"/>
      <c r="H506" s="1377" t="s">
        <v>1036</v>
      </c>
      <c r="I506" s="1374"/>
      <c r="J506" s="1374"/>
      <c r="K506" s="1374"/>
      <c r="L506" s="1374"/>
      <c r="M506" s="1374"/>
      <c r="N506" s="1366"/>
    </row>
    <row r="507" spans="1:15" ht="15.75">
      <c r="A507" s="1367" t="s">
        <v>1211</v>
      </c>
      <c r="B507" s="1372"/>
      <c r="C507" s="1372"/>
      <c r="D507" s="1372"/>
      <c r="E507" s="1372"/>
      <c r="F507" s="1372"/>
      <c r="G507" s="1372"/>
      <c r="H507" s="1372"/>
      <c r="I507" s="1372"/>
      <c r="J507" s="1372"/>
      <c r="K507" s="1372"/>
      <c r="L507" s="1372"/>
      <c r="M507" s="1373"/>
      <c r="N507" s="1372"/>
    </row>
    <row r="508" spans="1:15" ht="15.75">
      <c r="A508" s="1367" t="s">
        <v>1037</v>
      </c>
      <c r="B508" s="1372"/>
      <c r="C508" s="1372"/>
      <c r="D508" s="1372"/>
      <c r="E508" s="1372"/>
      <c r="F508" s="1372"/>
      <c r="G508" s="1372"/>
      <c r="H508" s="1372"/>
      <c r="I508" s="1372"/>
      <c r="J508" s="1372"/>
      <c r="K508" s="1372"/>
      <c r="L508" s="1372"/>
      <c r="M508" s="1373"/>
      <c r="N508" s="1372"/>
    </row>
    <row r="509" spans="1:15" ht="31.5" customHeight="1">
      <c r="A509" s="2188" t="s">
        <v>261</v>
      </c>
      <c r="B509" s="2188" t="s">
        <v>204</v>
      </c>
      <c r="C509" s="2190" t="s">
        <v>5</v>
      </c>
      <c r="D509" s="2188" t="s">
        <v>569</v>
      </c>
      <c r="E509" s="2188" t="s">
        <v>7</v>
      </c>
      <c r="F509" s="2188" t="s">
        <v>268</v>
      </c>
      <c r="G509" s="2182" t="s">
        <v>9</v>
      </c>
      <c r="H509" s="2183"/>
      <c r="I509" s="2182" t="s">
        <v>560</v>
      </c>
      <c r="J509" s="2183"/>
      <c r="K509" s="2182" t="s">
        <v>121</v>
      </c>
      <c r="L509" s="2183"/>
      <c r="M509" s="2184" t="s">
        <v>12</v>
      </c>
      <c r="N509" s="2186" t="s">
        <v>303</v>
      </c>
    </row>
    <row r="510" spans="1:15">
      <c r="A510" s="2189"/>
      <c r="B510" s="2189"/>
      <c r="C510" s="2191"/>
      <c r="D510" s="2189"/>
      <c r="E510" s="2189"/>
      <c r="F510" s="2189"/>
      <c r="G510" s="1371" t="s">
        <v>211</v>
      </c>
      <c r="H510" s="1371" t="s">
        <v>57</v>
      </c>
      <c r="I510" s="1371" t="s">
        <v>211</v>
      </c>
      <c r="J510" s="1371" t="s">
        <v>57</v>
      </c>
      <c r="K510" s="1371" t="s">
        <v>211</v>
      </c>
      <c r="L510" s="1371" t="s">
        <v>57</v>
      </c>
      <c r="M510" s="2185"/>
      <c r="N510" s="2187"/>
    </row>
    <row r="511" spans="1:15">
      <c r="A511" s="1368">
        <v>1</v>
      </c>
      <c r="B511" s="1369">
        <v>2</v>
      </c>
      <c r="C511" s="1379"/>
      <c r="D511" s="1368">
        <v>4</v>
      </c>
      <c r="E511" s="1368">
        <v>5</v>
      </c>
      <c r="F511" s="1368">
        <v>6</v>
      </c>
      <c r="G511" s="1368">
        <v>7</v>
      </c>
      <c r="H511" s="1368">
        <v>8</v>
      </c>
      <c r="I511" s="1368">
        <v>9</v>
      </c>
      <c r="J511" s="1368">
        <v>10</v>
      </c>
      <c r="K511" s="1368">
        <v>11</v>
      </c>
      <c r="L511" s="1368">
        <v>12</v>
      </c>
      <c r="M511" s="1368">
        <v>13</v>
      </c>
      <c r="N511" s="1368">
        <v>14</v>
      </c>
    </row>
    <row r="512" spans="1:15" ht="30">
      <c r="A512" s="951">
        <v>1</v>
      </c>
      <c r="B512" s="1385" t="s">
        <v>1212</v>
      </c>
      <c r="C512" s="1386" t="s">
        <v>167</v>
      </c>
      <c r="D512" s="1387">
        <v>20</v>
      </c>
      <c r="E512" s="2181">
        <v>45839</v>
      </c>
      <c r="F512" s="2181">
        <v>46053</v>
      </c>
      <c r="G512" s="952">
        <v>1</v>
      </c>
      <c r="H512" s="2175">
        <v>295.52999999999997</v>
      </c>
      <c r="I512" s="952">
        <v>0</v>
      </c>
      <c r="J512" s="2175">
        <v>51.62</v>
      </c>
      <c r="K512" s="1038">
        <v>1</v>
      </c>
      <c r="L512" s="2172" t="s">
        <v>2120</v>
      </c>
      <c r="M512" s="1365" t="s">
        <v>572</v>
      </c>
      <c r="N512" s="1378" t="s">
        <v>33</v>
      </c>
    </row>
    <row r="513" spans="1:14" ht="30">
      <c r="A513" s="951">
        <v>2</v>
      </c>
      <c r="B513" s="1388" t="s">
        <v>1213</v>
      </c>
      <c r="C513" s="1386" t="s">
        <v>169</v>
      </c>
      <c r="D513" s="1387">
        <v>5</v>
      </c>
      <c r="E513" s="2181"/>
      <c r="F513" s="2181"/>
      <c r="G513" s="952">
        <v>1</v>
      </c>
      <c r="H513" s="2175"/>
      <c r="I513" s="952">
        <v>0</v>
      </c>
      <c r="J513" s="2175"/>
      <c r="K513" s="1038">
        <v>1</v>
      </c>
      <c r="L513" s="2172"/>
      <c r="M513" s="1390" t="s">
        <v>572</v>
      </c>
      <c r="N513" s="1378" t="s">
        <v>33</v>
      </c>
    </row>
    <row r="514" spans="1:14" ht="30">
      <c r="A514" s="951">
        <v>3</v>
      </c>
      <c r="B514" s="1389" t="s">
        <v>1214</v>
      </c>
      <c r="C514" s="1386" t="s">
        <v>167</v>
      </c>
      <c r="D514" s="1387">
        <v>6</v>
      </c>
      <c r="E514" s="2181"/>
      <c r="F514" s="2181"/>
      <c r="G514" s="956">
        <v>1</v>
      </c>
      <c r="H514" s="2175"/>
      <c r="I514" s="952">
        <v>0</v>
      </c>
      <c r="J514" s="2175"/>
      <c r="K514" s="1038">
        <v>1</v>
      </c>
      <c r="L514" s="2172"/>
      <c r="M514" s="1390" t="s">
        <v>572</v>
      </c>
      <c r="N514" s="1378" t="s">
        <v>33</v>
      </c>
    </row>
    <row r="515" spans="1:14" ht="30">
      <c r="A515" s="951">
        <v>4</v>
      </c>
      <c r="B515" s="1389" t="s">
        <v>1215</v>
      </c>
      <c r="C515" s="1386" t="s">
        <v>167</v>
      </c>
      <c r="D515" s="1387">
        <v>18.010000000000002</v>
      </c>
      <c r="E515" s="2181"/>
      <c r="F515" s="2181"/>
      <c r="G515" s="952">
        <v>1</v>
      </c>
      <c r="H515" s="2175"/>
      <c r="I515" s="952">
        <v>0</v>
      </c>
      <c r="J515" s="2175"/>
      <c r="K515" s="1038">
        <v>1</v>
      </c>
      <c r="L515" s="2172"/>
      <c r="M515" s="1390" t="s">
        <v>572</v>
      </c>
      <c r="N515" s="1378" t="s">
        <v>33</v>
      </c>
    </row>
    <row r="516" spans="1:14" ht="30">
      <c r="A516" s="951">
        <v>5</v>
      </c>
      <c r="B516" s="1389" t="s">
        <v>1216</v>
      </c>
      <c r="C516" s="1386" t="s">
        <v>167</v>
      </c>
      <c r="D516" s="1387">
        <v>3</v>
      </c>
      <c r="E516" s="2181"/>
      <c r="F516" s="2181"/>
      <c r="G516" s="952">
        <v>1</v>
      </c>
      <c r="H516" s="2175"/>
      <c r="I516" s="952">
        <v>0</v>
      </c>
      <c r="J516" s="2175"/>
      <c r="K516" s="1038">
        <v>1</v>
      </c>
      <c r="L516" s="2172"/>
      <c r="M516" s="1390" t="s">
        <v>572</v>
      </c>
      <c r="N516" s="1378" t="s">
        <v>33</v>
      </c>
    </row>
    <row r="517" spans="1:14" ht="30">
      <c r="A517" s="951">
        <v>6</v>
      </c>
      <c r="B517" s="1389" t="s">
        <v>1217</v>
      </c>
      <c r="C517" s="1386" t="s">
        <v>167</v>
      </c>
      <c r="D517" s="1387">
        <v>8</v>
      </c>
      <c r="E517" s="2181"/>
      <c r="F517" s="2181"/>
      <c r="G517" s="952">
        <v>1</v>
      </c>
      <c r="H517" s="2175"/>
      <c r="I517" s="952">
        <v>0</v>
      </c>
      <c r="J517" s="2175"/>
      <c r="K517" s="1038">
        <v>1</v>
      </c>
      <c r="L517" s="2172"/>
      <c r="M517" s="1390" t="s">
        <v>572</v>
      </c>
      <c r="N517" s="1378" t="s">
        <v>33</v>
      </c>
    </row>
    <row r="518" spans="1:14" ht="60">
      <c r="A518" s="951">
        <v>7</v>
      </c>
      <c r="B518" s="1385" t="s">
        <v>1218</v>
      </c>
      <c r="C518" s="1386" t="s">
        <v>167</v>
      </c>
      <c r="D518" s="1387">
        <v>90.44</v>
      </c>
      <c r="E518" s="2181"/>
      <c r="F518" s="2181"/>
      <c r="G518" s="952">
        <v>1</v>
      </c>
      <c r="H518" s="2175"/>
      <c r="I518" s="952">
        <v>0</v>
      </c>
      <c r="J518" s="2175"/>
      <c r="K518" s="1038">
        <v>1</v>
      </c>
      <c r="L518" s="2172"/>
      <c r="M518" s="1365" t="s">
        <v>572</v>
      </c>
      <c r="N518" s="1378" t="s">
        <v>33</v>
      </c>
    </row>
    <row r="519" spans="1:14" ht="30">
      <c r="A519" s="951">
        <v>8</v>
      </c>
      <c r="B519" s="1391" t="s">
        <v>1219</v>
      </c>
      <c r="C519" s="1375" t="s">
        <v>17</v>
      </c>
      <c r="D519" s="1387">
        <v>20.58</v>
      </c>
      <c r="E519" s="1384" t="s">
        <v>1220</v>
      </c>
      <c r="F519" s="1384" t="s">
        <v>1221</v>
      </c>
      <c r="G519" s="1392">
        <v>1</v>
      </c>
      <c r="H519" s="2175">
        <v>295.52999999999997</v>
      </c>
      <c r="I519" s="1392">
        <v>0</v>
      </c>
      <c r="J519" s="2175">
        <v>51.62</v>
      </c>
      <c r="K519" s="1392">
        <v>1</v>
      </c>
      <c r="L519" s="2173" t="s">
        <v>2120</v>
      </c>
      <c r="M519" s="1390" t="s">
        <v>572</v>
      </c>
      <c r="N519" s="1378" t="s">
        <v>33</v>
      </c>
    </row>
    <row r="520" spans="1:14" ht="45">
      <c r="A520" s="951">
        <v>9</v>
      </c>
      <c r="B520" s="1391" t="s">
        <v>1222</v>
      </c>
      <c r="C520" s="1375" t="s">
        <v>17</v>
      </c>
      <c r="D520" s="1387">
        <v>21.08</v>
      </c>
      <c r="E520" s="1384" t="s">
        <v>377</v>
      </c>
      <c r="F520" s="1384" t="s">
        <v>377</v>
      </c>
      <c r="G520" s="1392">
        <v>1</v>
      </c>
      <c r="H520" s="2175"/>
      <c r="I520" s="1392">
        <v>0</v>
      </c>
      <c r="J520" s="2175"/>
      <c r="K520" s="1392">
        <v>1</v>
      </c>
      <c r="L520" s="2173"/>
      <c r="M520" s="1390" t="s">
        <v>572</v>
      </c>
      <c r="N520" s="1378" t="s">
        <v>33</v>
      </c>
    </row>
    <row r="521" spans="1:14" ht="45">
      <c r="A521" s="951">
        <v>10</v>
      </c>
      <c r="B521" s="1391" t="s">
        <v>1223</v>
      </c>
      <c r="C521" s="1375" t="s">
        <v>17</v>
      </c>
      <c r="D521" s="1394">
        <v>41.06</v>
      </c>
      <c r="E521" s="1384" t="s">
        <v>377</v>
      </c>
      <c r="F521" s="1384" t="s">
        <v>377</v>
      </c>
      <c r="G521" s="1392">
        <v>1</v>
      </c>
      <c r="H521" s="2175"/>
      <c r="I521" s="1392">
        <v>0</v>
      </c>
      <c r="J521" s="2175"/>
      <c r="K521" s="1392">
        <v>1</v>
      </c>
      <c r="L521" s="2173"/>
      <c r="M521" s="1390" t="s">
        <v>572</v>
      </c>
      <c r="N521" s="1378" t="s">
        <v>33</v>
      </c>
    </row>
    <row r="522" spans="1:14" ht="45">
      <c r="A522" s="951">
        <v>11</v>
      </c>
      <c r="B522" s="1391" t="s">
        <v>1224</v>
      </c>
      <c r="C522" s="1375" t="s">
        <v>17</v>
      </c>
      <c r="D522" s="1394">
        <v>2</v>
      </c>
      <c r="E522" s="1384" t="s">
        <v>1220</v>
      </c>
      <c r="F522" s="1384" t="s">
        <v>1225</v>
      </c>
      <c r="G522" s="1392">
        <v>1</v>
      </c>
      <c r="H522" s="2175"/>
      <c r="I522" s="1392">
        <v>0</v>
      </c>
      <c r="J522" s="2175"/>
      <c r="K522" s="1392">
        <v>1</v>
      </c>
      <c r="L522" s="2173"/>
      <c r="M522" s="1390" t="s">
        <v>572</v>
      </c>
      <c r="N522" s="1378" t="s">
        <v>33</v>
      </c>
    </row>
    <row r="523" spans="1:14" ht="45">
      <c r="A523" s="951">
        <v>12</v>
      </c>
      <c r="B523" s="1391" t="s">
        <v>1226</v>
      </c>
      <c r="C523" s="1375" t="s">
        <v>17</v>
      </c>
      <c r="D523" s="1394">
        <v>2.4300000000000002</v>
      </c>
      <c r="E523" s="1384" t="s">
        <v>1220</v>
      </c>
      <c r="F523" s="1384" t="s">
        <v>1221</v>
      </c>
      <c r="G523" s="1392">
        <v>1</v>
      </c>
      <c r="H523" s="2175"/>
      <c r="I523" s="1392">
        <v>0</v>
      </c>
      <c r="J523" s="2175"/>
      <c r="K523" s="1392">
        <v>1</v>
      </c>
      <c r="L523" s="2173"/>
      <c r="M523" s="1390" t="s">
        <v>572</v>
      </c>
      <c r="N523" s="1378" t="s">
        <v>33</v>
      </c>
    </row>
    <row r="524" spans="1:14" ht="30">
      <c r="A524" s="951">
        <v>13</v>
      </c>
      <c r="B524" s="1391" t="s">
        <v>1227</v>
      </c>
      <c r="C524" s="1375" t="s">
        <v>17</v>
      </c>
      <c r="D524" s="1394">
        <v>17.89</v>
      </c>
      <c r="E524" s="1384" t="s">
        <v>377</v>
      </c>
      <c r="F524" s="1384" t="s">
        <v>377</v>
      </c>
      <c r="G524" s="1392">
        <v>1</v>
      </c>
      <c r="H524" s="2175"/>
      <c r="I524" s="1392">
        <v>0</v>
      </c>
      <c r="J524" s="2175"/>
      <c r="K524" s="1392">
        <v>1</v>
      </c>
      <c r="L524" s="2173"/>
      <c r="M524" s="1390" t="s">
        <v>572</v>
      </c>
      <c r="N524" s="1378" t="s">
        <v>33</v>
      </c>
    </row>
    <row r="525" spans="1:14" ht="45">
      <c r="A525" s="951">
        <v>14</v>
      </c>
      <c r="B525" s="1391" t="s">
        <v>1228</v>
      </c>
      <c r="C525" s="1375" t="s">
        <v>17</v>
      </c>
      <c r="D525" s="1394">
        <v>22.01</v>
      </c>
      <c r="E525" s="1384" t="s">
        <v>377</v>
      </c>
      <c r="F525" s="1384" t="s">
        <v>377</v>
      </c>
      <c r="G525" s="1392">
        <v>1</v>
      </c>
      <c r="H525" s="2175"/>
      <c r="I525" s="1392">
        <v>0</v>
      </c>
      <c r="J525" s="2175"/>
      <c r="K525" s="1392">
        <v>1</v>
      </c>
      <c r="L525" s="2173"/>
      <c r="M525" s="1365" t="s">
        <v>572</v>
      </c>
      <c r="N525" s="1378" t="s">
        <v>33</v>
      </c>
    </row>
    <row r="526" spans="1:14" ht="45">
      <c r="A526" s="951">
        <v>15</v>
      </c>
      <c r="B526" s="1391" t="s">
        <v>1229</v>
      </c>
      <c r="C526" s="1375" t="s">
        <v>17</v>
      </c>
      <c r="D526" s="1387">
        <v>7.98</v>
      </c>
      <c r="E526" s="1384" t="s">
        <v>1220</v>
      </c>
      <c r="F526" s="1384" t="s">
        <v>1230</v>
      </c>
      <c r="G526" s="1392">
        <v>1</v>
      </c>
      <c r="H526" s="2175"/>
      <c r="I526" s="1392">
        <v>0</v>
      </c>
      <c r="J526" s="2175"/>
      <c r="K526" s="1392">
        <v>1</v>
      </c>
      <c r="L526" s="2173"/>
      <c r="M526" s="1390" t="s">
        <v>572</v>
      </c>
      <c r="N526" s="1378" t="s">
        <v>33</v>
      </c>
    </row>
    <row r="527" spans="1:14" ht="45">
      <c r="A527" s="951">
        <v>16</v>
      </c>
      <c r="B527" s="1393" t="s">
        <v>1038</v>
      </c>
      <c r="C527" s="1382" t="s">
        <v>167</v>
      </c>
      <c r="D527" s="1395">
        <v>3.61</v>
      </c>
      <c r="E527" s="2171">
        <v>45835</v>
      </c>
      <c r="F527" s="2171">
        <v>46049</v>
      </c>
      <c r="G527" s="1380">
        <v>1</v>
      </c>
      <c r="H527" s="2175"/>
      <c r="I527" s="1380">
        <v>0</v>
      </c>
      <c r="J527" s="2175"/>
      <c r="K527" s="1370">
        <v>1</v>
      </c>
      <c r="L527" s="2173"/>
      <c r="M527" s="1390" t="s">
        <v>572</v>
      </c>
      <c r="N527" s="1378" t="s">
        <v>33</v>
      </c>
    </row>
    <row r="528" spans="1:14" ht="30">
      <c r="A528" s="951">
        <v>17</v>
      </c>
      <c r="B528" s="1393" t="s">
        <v>1039</v>
      </c>
      <c r="C528" s="1382" t="s">
        <v>167</v>
      </c>
      <c r="D528" s="1395">
        <v>4.1399999999999997</v>
      </c>
      <c r="E528" s="2171"/>
      <c r="F528" s="2171"/>
      <c r="G528" s="1381">
        <v>1</v>
      </c>
      <c r="H528" s="2175"/>
      <c r="I528" s="1380">
        <v>0</v>
      </c>
      <c r="J528" s="2175"/>
      <c r="K528" s="1370">
        <v>1</v>
      </c>
      <c r="L528" s="2173"/>
      <c r="M528" s="1390" t="s">
        <v>572</v>
      </c>
      <c r="N528" s="1378" t="s">
        <v>33</v>
      </c>
    </row>
    <row r="529" spans="1:15" ht="45">
      <c r="A529" s="951">
        <v>18</v>
      </c>
      <c r="B529" s="1393" t="s">
        <v>1040</v>
      </c>
      <c r="C529" s="1382" t="s">
        <v>167</v>
      </c>
      <c r="D529" s="1395">
        <v>3.61</v>
      </c>
      <c r="E529" s="2171"/>
      <c r="F529" s="2171"/>
      <c r="G529" s="1381">
        <v>1</v>
      </c>
      <c r="H529" s="2175"/>
      <c r="I529" s="1380">
        <v>0</v>
      </c>
      <c r="J529" s="2175"/>
      <c r="K529" s="1370">
        <v>1</v>
      </c>
      <c r="L529" s="2173"/>
      <c r="M529" s="1390" t="s">
        <v>572</v>
      </c>
      <c r="N529" s="1378" t="s">
        <v>33</v>
      </c>
    </row>
    <row r="530" spans="1:15" ht="45">
      <c r="A530" s="951">
        <v>19</v>
      </c>
      <c r="B530" s="1393" t="s">
        <v>1041</v>
      </c>
      <c r="C530" s="1382" t="s">
        <v>167</v>
      </c>
      <c r="D530" s="1395">
        <v>7.88</v>
      </c>
      <c r="E530" s="2171"/>
      <c r="F530" s="2171"/>
      <c r="G530" s="1381">
        <v>1</v>
      </c>
      <c r="H530" s="2175"/>
      <c r="I530" s="1380">
        <v>0</v>
      </c>
      <c r="J530" s="2175"/>
      <c r="K530" s="1370">
        <v>1</v>
      </c>
      <c r="L530" s="2173"/>
      <c r="M530" s="1390" t="s">
        <v>572</v>
      </c>
      <c r="N530" s="1378" t="s">
        <v>33</v>
      </c>
    </row>
    <row r="531" spans="1:15" ht="45">
      <c r="A531" s="951">
        <v>20</v>
      </c>
      <c r="B531" s="1393" t="s">
        <v>1042</v>
      </c>
      <c r="C531" s="1382" t="s">
        <v>167</v>
      </c>
      <c r="D531" s="1395">
        <v>11.77</v>
      </c>
      <c r="E531" s="2171">
        <v>45835</v>
      </c>
      <c r="F531" s="2171">
        <v>46049</v>
      </c>
      <c r="G531" s="1370">
        <v>1</v>
      </c>
      <c r="H531" s="2176">
        <v>295.52999999999997</v>
      </c>
      <c r="I531" s="1381">
        <v>0</v>
      </c>
      <c r="J531" s="2176">
        <v>51.62</v>
      </c>
      <c r="K531" s="1370">
        <v>1</v>
      </c>
      <c r="L531" s="2174" t="s">
        <v>2120</v>
      </c>
      <c r="M531" s="1390" t="s">
        <v>572</v>
      </c>
      <c r="N531" s="1378" t="s">
        <v>33</v>
      </c>
    </row>
    <row r="532" spans="1:15" ht="45">
      <c r="A532" s="951">
        <v>21</v>
      </c>
      <c r="B532" s="1393" t="s">
        <v>1043</v>
      </c>
      <c r="C532" s="1382" t="s">
        <v>167</v>
      </c>
      <c r="D532" s="1395">
        <v>9.44</v>
      </c>
      <c r="E532" s="2171"/>
      <c r="F532" s="2171"/>
      <c r="G532" s="1370">
        <v>1</v>
      </c>
      <c r="H532" s="2177"/>
      <c r="I532" s="1381">
        <v>0</v>
      </c>
      <c r="J532" s="2177"/>
      <c r="K532" s="1370">
        <v>1</v>
      </c>
      <c r="L532" s="2174"/>
      <c r="M532" s="1390" t="s">
        <v>572</v>
      </c>
      <c r="N532" s="1378" t="s">
        <v>33</v>
      </c>
    </row>
    <row r="533" spans="1:15" ht="45">
      <c r="A533" s="951">
        <v>22</v>
      </c>
      <c r="B533" s="1393" t="s">
        <v>1044</v>
      </c>
      <c r="C533" s="1382" t="s">
        <v>167</v>
      </c>
      <c r="D533" s="1395">
        <v>1.84</v>
      </c>
      <c r="E533" s="2171"/>
      <c r="F533" s="2171"/>
      <c r="G533" s="1370">
        <v>1</v>
      </c>
      <c r="H533" s="2177"/>
      <c r="I533" s="1381">
        <v>0</v>
      </c>
      <c r="J533" s="2177"/>
      <c r="K533" s="1370">
        <v>1</v>
      </c>
      <c r="L533" s="2174"/>
      <c r="M533" s="1390" t="s">
        <v>572</v>
      </c>
      <c r="N533" s="1378" t="s">
        <v>33</v>
      </c>
    </row>
    <row r="534" spans="1:15" ht="30">
      <c r="A534" s="951">
        <v>23</v>
      </c>
      <c r="B534" s="1393" t="s">
        <v>1045</v>
      </c>
      <c r="C534" s="1382" t="s">
        <v>167</v>
      </c>
      <c r="D534" s="1395">
        <v>6.02</v>
      </c>
      <c r="E534" s="2171"/>
      <c r="F534" s="2171"/>
      <c r="G534" s="1370">
        <v>1</v>
      </c>
      <c r="H534" s="2177"/>
      <c r="I534" s="1381">
        <v>0</v>
      </c>
      <c r="J534" s="2177"/>
      <c r="K534" s="1370">
        <v>1</v>
      </c>
      <c r="L534" s="2174"/>
      <c r="M534" s="1390" t="s">
        <v>572</v>
      </c>
      <c r="N534" s="1378" t="s">
        <v>33</v>
      </c>
    </row>
    <row r="535" spans="1:15" ht="45">
      <c r="A535" s="951">
        <v>24</v>
      </c>
      <c r="B535" s="1393" t="s">
        <v>1046</v>
      </c>
      <c r="C535" s="1382" t="s">
        <v>167</v>
      </c>
      <c r="D535" s="1395">
        <v>7.1</v>
      </c>
      <c r="E535" s="2171"/>
      <c r="F535" s="2171"/>
      <c r="G535" s="1370">
        <v>1</v>
      </c>
      <c r="H535" s="2177"/>
      <c r="I535" s="1381">
        <v>0</v>
      </c>
      <c r="J535" s="2177"/>
      <c r="K535" s="1370">
        <v>1</v>
      </c>
      <c r="L535" s="2174"/>
      <c r="M535" s="1365" t="s">
        <v>572</v>
      </c>
      <c r="N535" s="1378" t="s">
        <v>33</v>
      </c>
    </row>
    <row r="536" spans="1:15" ht="45">
      <c r="A536" s="951">
        <v>25</v>
      </c>
      <c r="B536" s="1393" t="s">
        <v>1047</v>
      </c>
      <c r="C536" s="1382" t="s">
        <v>167</v>
      </c>
      <c r="D536" s="1395">
        <v>10.050000000000001</v>
      </c>
      <c r="E536" s="2171"/>
      <c r="F536" s="2171"/>
      <c r="G536" s="1383">
        <v>1</v>
      </c>
      <c r="H536" s="2177"/>
      <c r="I536" s="1381">
        <v>0</v>
      </c>
      <c r="J536" s="2177"/>
      <c r="K536" s="1370">
        <v>1</v>
      </c>
      <c r="L536" s="2174"/>
      <c r="M536" s="1365" t="s">
        <v>572</v>
      </c>
      <c r="N536" s="1378" t="s">
        <v>33</v>
      </c>
    </row>
    <row r="537" spans="1:15" ht="45">
      <c r="A537" s="951">
        <v>26</v>
      </c>
      <c r="B537" s="1393" t="s">
        <v>1048</v>
      </c>
      <c r="C537" s="1382" t="s">
        <v>167</v>
      </c>
      <c r="D537" s="1395">
        <v>70.45</v>
      </c>
      <c r="E537" s="2171"/>
      <c r="F537" s="2171"/>
      <c r="G537" s="1383">
        <v>1</v>
      </c>
      <c r="H537" s="2177"/>
      <c r="I537" s="1381">
        <v>0</v>
      </c>
      <c r="J537" s="2177"/>
      <c r="K537" s="1370">
        <v>1</v>
      </c>
      <c r="L537" s="2174"/>
      <c r="M537" s="1365" t="s">
        <v>572</v>
      </c>
      <c r="N537" s="1378" t="s">
        <v>33</v>
      </c>
    </row>
    <row r="538" spans="1:15" ht="30">
      <c r="A538" s="951">
        <v>27</v>
      </c>
      <c r="B538" s="1393" t="s">
        <v>1049</v>
      </c>
      <c r="C538" s="1382" t="s">
        <v>167</v>
      </c>
      <c r="D538" s="1395">
        <v>5.88</v>
      </c>
      <c r="E538" s="2171"/>
      <c r="F538" s="2171"/>
      <c r="G538" s="1383">
        <v>1</v>
      </c>
      <c r="H538" s="2178"/>
      <c r="I538" s="1381">
        <v>0</v>
      </c>
      <c r="J538" s="2178"/>
      <c r="K538" s="1370">
        <v>1</v>
      </c>
      <c r="L538" s="2174"/>
      <c r="M538" s="1365" t="s">
        <v>572</v>
      </c>
      <c r="N538" s="1378" t="s">
        <v>33</v>
      </c>
    </row>
    <row r="540" spans="1:15" ht="15.75">
      <c r="A540" s="2162" t="s">
        <v>2084</v>
      </c>
      <c r="B540" s="2162"/>
      <c r="C540" s="2162"/>
      <c r="D540" s="2162"/>
      <c r="E540" s="2162"/>
      <c r="F540" s="2162"/>
      <c r="G540" s="2162"/>
      <c r="H540" s="2162"/>
      <c r="I540" s="2162"/>
      <c r="J540" s="2162"/>
      <c r="K540" s="2162"/>
      <c r="L540" s="2162"/>
      <c r="M540" s="2162"/>
      <c r="N540" s="2162"/>
      <c r="O540" s="2162"/>
    </row>
    <row r="541" spans="1:15" ht="35.25" customHeight="1">
      <c r="A541" s="2170" t="s">
        <v>1050</v>
      </c>
      <c r="B541" s="2170"/>
      <c r="C541" s="2170"/>
      <c r="D541" s="2170"/>
      <c r="E541" s="2170"/>
      <c r="F541" s="2170"/>
      <c r="G541" s="2170"/>
      <c r="H541" s="1403"/>
      <c r="I541" s="1406" t="s">
        <v>1051</v>
      </c>
      <c r="J541" s="1396"/>
      <c r="K541" s="1403"/>
      <c r="L541" s="1403"/>
      <c r="M541" s="1403"/>
      <c r="N541" s="1403"/>
      <c r="O541" s="1397"/>
    </row>
    <row r="542" spans="1:15" ht="15.75">
      <c r="A542" s="1403" t="s">
        <v>1033</v>
      </c>
      <c r="B542" s="1403"/>
      <c r="C542" s="1403"/>
      <c r="D542" s="1403"/>
      <c r="E542" s="1403"/>
      <c r="F542" s="1403"/>
      <c r="G542" s="1403"/>
      <c r="H542" s="1403"/>
      <c r="I542" s="1406" t="s">
        <v>1052</v>
      </c>
      <c r="J542" s="1396"/>
      <c r="K542" s="1403"/>
      <c r="L542" s="1403"/>
      <c r="M542" s="1403"/>
      <c r="N542" s="1403"/>
      <c r="O542" s="1397"/>
    </row>
    <row r="543" spans="1:15" ht="15.75">
      <c r="A543" s="1403" t="s">
        <v>1035</v>
      </c>
      <c r="B543" s="1403"/>
      <c r="C543" s="1403"/>
      <c r="D543" s="1403"/>
      <c r="E543" s="1403"/>
      <c r="F543" s="1403"/>
      <c r="G543" s="1403"/>
      <c r="H543" s="1403"/>
      <c r="I543" s="1406" t="s">
        <v>1053</v>
      </c>
      <c r="J543" s="1403"/>
      <c r="K543" s="1403"/>
      <c r="L543" s="1403"/>
      <c r="M543" s="1403"/>
      <c r="N543" s="1403"/>
      <c r="O543" s="1396"/>
    </row>
    <row r="544" spans="1:15" ht="15.75">
      <c r="A544" s="1397" t="s">
        <v>1010</v>
      </c>
      <c r="B544" s="1401"/>
      <c r="C544" s="1401"/>
      <c r="D544" s="1402"/>
      <c r="E544" s="1401"/>
      <c r="F544" s="1401"/>
      <c r="G544" s="1401"/>
      <c r="H544" s="1401"/>
      <c r="I544" s="1401"/>
      <c r="J544" s="1401"/>
      <c r="K544" s="1401"/>
      <c r="L544" s="1401"/>
      <c r="M544" s="1401"/>
      <c r="N544" s="1402"/>
      <c r="O544" s="1401"/>
    </row>
    <row r="545" spans="1:15" ht="15.75">
      <c r="A545" s="1397" t="s">
        <v>1037</v>
      </c>
      <c r="B545" s="1401"/>
      <c r="C545" s="1401"/>
      <c r="D545" s="1402"/>
      <c r="E545" s="1401"/>
      <c r="F545" s="1401"/>
      <c r="G545" s="1401"/>
      <c r="H545" s="1401"/>
      <c r="I545" s="1401"/>
      <c r="J545" s="1401"/>
      <c r="K545" s="1401"/>
      <c r="L545" s="1401"/>
      <c r="M545" s="1401"/>
      <c r="N545" s="1402"/>
      <c r="O545" s="1401"/>
    </row>
    <row r="546" spans="1:15" ht="15.75">
      <c r="A546" s="2163" t="s">
        <v>1054</v>
      </c>
      <c r="B546" s="2163"/>
      <c r="C546" s="2163"/>
      <c r="D546" s="2163"/>
      <c r="E546" s="2163"/>
      <c r="F546" s="2163"/>
      <c r="G546" s="2163"/>
      <c r="H546" s="2163"/>
      <c r="I546" s="2163"/>
      <c r="J546" s="2163"/>
      <c r="K546" s="2163"/>
      <c r="L546" s="2163"/>
      <c r="M546" s="2163"/>
      <c r="N546" s="2163"/>
      <c r="O546" s="2163"/>
    </row>
    <row r="547" spans="1:15" ht="15.75">
      <c r="A547" s="1412"/>
      <c r="B547" s="1412"/>
      <c r="C547" s="1412"/>
      <c r="D547" s="1412"/>
      <c r="E547" s="1412"/>
      <c r="F547" s="1412"/>
      <c r="G547" s="1412"/>
      <c r="H547" s="1412"/>
      <c r="I547" s="1412"/>
      <c r="J547" s="1412"/>
      <c r="K547" s="1412"/>
      <c r="L547" s="1412"/>
      <c r="M547" s="1412"/>
      <c r="N547" s="1412"/>
      <c r="O547" s="1412"/>
    </row>
    <row r="548" spans="1:15" ht="33" customHeight="1">
      <c r="A548" s="2151" t="s">
        <v>3</v>
      </c>
      <c r="B548" s="2151" t="s">
        <v>204</v>
      </c>
      <c r="C548" s="2153" t="s">
        <v>5</v>
      </c>
      <c r="D548" s="2154"/>
      <c r="E548" s="2151" t="s">
        <v>569</v>
      </c>
      <c r="F548" s="2151" t="s">
        <v>7</v>
      </c>
      <c r="G548" s="2151" t="s">
        <v>268</v>
      </c>
      <c r="H548" s="2164" t="s">
        <v>9</v>
      </c>
      <c r="I548" s="2165"/>
      <c r="J548" s="2164" t="s">
        <v>560</v>
      </c>
      <c r="K548" s="2165"/>
      <c r="L548" s="2164" t="s">
        <v>121</v>
      </c>
      <c r="M548" s="2165"/>
      <c r="N548" s="2166" t="s">
        <v>12</v>
      </c>
      <c r="O548" s="2168" t="s">
        <v>303</v>
      </c>
    </row>
    <row r="549" spans="1:15">
      <c r="A549" s="2152"/>
      <c r="B549" s="2152"/>
      <c r="C549" s="2155"/>
      <c r="D549" s="2156"/>
      <c r="E549" s="2152"/>
      <c r="F549" s="2152"/>
      <c r="G549" s="2152"/>
      <c r="H549" s="1405" t="s">
        <v>211</v>
      </c>
      <c r="I549" s="1405" t="s">
        <v>57</v>
      </c>
      <c r="J549" s="1405" t="s">
        <v>211</v>
      </c>
      <c r="K549" s="1405" t="s">
        <v>57</v>
      </c>
      <c r="L549" s="1405" t="s">
        <v>211</v>
      </c>
      <c r="M549" s="1405" t="s">
        <v>57</v>
      </c>
      <c r="N549" s="2167"/>
      <c r="O549" s="2169"/>
    </row>
    <row r="550" spans="1:15">
      <c r="A550" s="1398">
        <v>1</v>
      </c>
      <c r="B550" s="1133">
        <v>2</v>
      </c>
      <c r="C550" s="2160">
        <v>3</v>
      </c>
      <c r="D550" s="2161"/>
      <c r="E550" s="1398">
        <v>4</v>
      </c>
      <c r="F550" s="1398">
        <v>5</v>
      </c>
      <c r="G550" s="1398">
        <v>6</v>
      </c>
      <c r="H550" s="1398">
        <v>7</v>
      </c>
      <c r="I550" s="1398">
        <v>8</v>
      </c>
      <c r="J550" s="1398">
        <v>9</v>
      </c>
      <c r="K550" s="1398">
        <v>10</v>
      </c>
      <c r="L550" s="1398">
        <v>11</v>
      </c>
      <c r="M550" s="1398">
        <v>12</v>
      </c>
      <c r="N550" s="1398">
        <v>13</v>
      </c>
      <c r="O550" s="1398">
        <v>14</v>
      </c>
    </row>
    <row r="551" spans="1:15" ht="48.75" customHeight="1">
      <c r="A551" s="1408">
        <v>1</v>
      </c>
      <c r="B551" s="1259" t="s">
        <v>1055</v>
      </c>
      <c r="C551" s="1411">
        <v>30</v>
      </c>
      <c r="D551" s="1410" t="s">
        <v>167</v>
      </c>
      <c r="E551" s="935">
        <v>259355.69</v>
      </c>
      <c r="F551" s="2157">
        <v>45821</v>
      </c>
      <c r="G551" s="2157">
        <v>46035</v>
      </c>
      <c r="H551" s="1409">
        <v>1</v>
      </c>
      <c r="I551" s="2148" t="s">
        <v>377</v>
      </c>
      <c r="J551" s="1409">
        <v>0</v>
      </c>
      <c r="K551" s="2148" t="s">
        <v>377</v>
      </c>
      <c r="L551" s="1399">
        <v>1</v>
      </c>
      <c r="M551" s="2148" t="s">
        <v>1231</v>
      </c>
      <c r="N551" s="1400" t="s">
        <v>1056</v>
      </c>
      <c r="O551" s="1407" t="s">
        <v>33</v>
      </c>
    </row>
    <row r="552" spans="1:15" ht="53.25" customHeight="1">
      <c r="A552" s="1404">
        <v>2</v>
      </c>
      <c r="B552" s="1259" t="s">
        <v>1057</v>
      </c>
      <c r="C552" s="1411">
        <v>100</v>
      </c>
      <c r="D552" s="1410" t="s">
        <v>167</v>
      </c>
      <c r="E552" s="935">
        <v>386896.83</v>
      </c>
      <c r="F552" s="2158"/>
      <c r="G552" s="2158"/>
      <c r="H552" s="1409">
        <v>1</v>
      </c>
      <c r="I552" s="2149"/>
      <c r="J552" s="1409">
        <v>0</v>
      </c>
      <c r="K552" s="2149"/>
      <c r="L552" s="1399">
        <v>1</v>
      </c>
      <c r="M552" s="2149"/>
      <c r="N552" s="1400" t="s">
        <v>1056</v>
      </c>
      <c r="O552" s="1407" t="s">
        <v>33</v>
      </c>
    </row>
    <row r="553" spans="1:15" ht="76.5" customHeight="1">
      <c r="A553" s="1408">
        <v>3</v>
      </c>
      <c r="B553" s="1259" t="s">
        <v>1058</v>
      </c>
      <c r="C553" s="1411">
        <v>40</v>
      </c>
      <c r="D553" s="1410" t="s">
        <v>167</v>
      </c>
      <c r="E553" s="935">
        <v>154811.1</v>
      </c>
      <c r="F553" s="2158"/>
      <c r="G553" s="2158"/>
      <c r="H553" s="1409">
        <v>1</v>
      </c>
      <c r="I553" s="2149"/>
      <c r="J553" s="1409">
        <v>0</v>
      </c>
      <c r="K553" s="2149"/>
      <c r="L553" s="1399">
        <v>1</v>
      </c>
      <c r="M553" s="2149"/>
      <c r="N553" s="1400" t="s">
        <v>1056</v>
      </c>
      <c r="O553" s="1407" t="s">
        <v>33</v>
      </c>
    </row>
    <row r="554" spans="1:15" ht="58.5" customHeight="1">
      <c r="A554" s="1404">
        <v>4</v>
      </c>
      <c r="B554" s="1259" t="s">
        <v>1059</v>
      </c>
      <c r="C554" s="1411">
        <v>77</v>
      </c>
      <c r="D554" s="1410" t="s">
        <v>167</v>
      </c>
      <c r="E554" s="935">
        <v>812604.91</v>
      </c>
      <c r="F554" s="2159"/>
      <c r="G554" s="2159"/>
      <c r="H554" s="1409">
        <v>1</v>
      </c>
      <c r="I554" s="2150"/>
      <c r="J554" s="1409">
        <v>0</v>
      </c>
      <c r="K554" s="2150"/>
      <c r="L554" s="1399">
        <v>1</v>
      </c>
      <c r="M554" s="2150"/>
      <c r="N554" s="1400" t="s">
        <v>1056</v>
      </c>
      <c r="O554" s="1407" t="s">
        <v>33</v>
      </c>
    </row>
  </sheetData>
  <mergeCells count="479">
    <mergeCell ref="A1:O1"/>
    <mergeCell ref="A3:O3"/>
    <mergeCell ref="A9:A10"/>
    <mergeCell ref="B9:B10"/>
    <mergeCell ref="C9:C10"/>
    <mergeCell ref="D9:D10"/>
    <mergeCell ref="N9:N10"/>
    <mergeCell ref="O9:O10"/>
    <mergeCell ref="B393:C393"/>
    <mergeCell ref="B269:C269"/>
    <mergeCell ref="B244:C244"/>
    <mergeCell ref="A253:A258"/>
    <mergeCell ref="B286:C286"/>
    <mergeCell ref="B299:C299"/>
    <mergeCell ref="A246:A252"/>
    <mergeCell ref="A259:A266"/>
    <mergeCell ref="A267:A268"/>
    <mergeCell ref="A270:N270"/>
    <mergeCell ref="A271:A277"/>
    <mergeCell ref="J271:J277"/>
    <mergeCell ref="L271:L277"/>
    <mergeCell ref="J278:J282"/>
    <mergeCell ref="L278:L282"/>
    <mergeCell ref="L341:L349"/>
    <mergeCell ref="H352:H361"/>
    <mergeCell ref="J246:J252"/>
    <mergeCell ref="L246:L252"/>
    <mergeCell ref="E22:E28"/>
    <mergeCell ref="F22:F28"/>
    <mergeCell ref="G22:G28"/>
    <mergeCell ref="J9:K9"/>
    <mergeCell ref="L9:M9"/>
    <mergeCell ref="K12:K21"/>
    <mergeCell ref="M12:M21"/>
    <mergeCell ref="L241:L243"/>
    <mergeCell ref="B350:C350"/>
    <mergeCell ref="B232:C232"/>
    <mergeCell ref="H246:H252"/>
    <mergeCell ref="F42:F46"/>
    <mergeCell ref="G42:G46"/>
    <mergeCell ref="E9:E10"/>
    <mergeCell ref="F9:F10"/>
    <mergeCell ref="G9:G10"/>
    <mergeCell ref="H9:I9"/>
    <mergeCell ref="E12:E21"/>
    <mergeCell ref="F12:F21"/>
    <mergeCell ref="G12:G21"/>
    <mergeCell ref="H391:H392"/>
    <mergeCell ref="J391:J392"/>
    <mergeCell ref="H238:H240"/>
    <mergeCell ref="J238:J240"/>
    <mergeCell ref="H241:H243"/>
    <mergeCell ref="H279:H285"/>
    <mergeCell ref="J241:J243"/>
    <mergeCell ref="A233:N233"/>
    <mergeCell ref="A235:N235"/>
    <mergeCell ref="A236:N236"/>
    <mergeCell ref="L391:L392"/>
    <mergeCell ref="A337:A340"/>
    <mergeCell ref="A344:A348"/>
    <mergeCell ref="A278:A283"/>
    <mergeCell ref="A291:A296"/>
    <mergeCell ref="L220:L228"/>
    <mergeCell ref="J229:J231"/>
    <mergeCell ref="N12:N21"/>
    <mergeCell ref="O12:O21"/>
    <mergeCell ref="N22:N29"/>
    <mergeCell ref="O22:O29"/>
    <mergeCell ref="H384:H390"/>
    <mergeCell ref="L384:L390"/>
    <mergeCell ref="J384:J390"/>
    <mergeCell ref="H341:H349"/>
    <mergeCell ref="J341:J349"/>
    <mergeCell ref="H253:H258"/>
    <mergeCell ref="J253:J258"/>
    <mergeCell ref="L253:L258"/>
    <mergeCell ref="H259:H268"/>
    <mergeCell ref="J259:J268"/>
    <mergeCell ref="L259:L268"/>
    <mergeCell ref="A31:O31"/>
    <mergeCell ref="A33:I33"/>
    <mergeCell ref="K22:K28"/>
    <mergeCell ref="M22:M28"/>
    <mergeCell ref="L229:L231"/>
    <mergeCell ref="A237:A240"/>
    <mergeCell ref="L238:L240"/>
    <mergeCell ref="N42:N47"/>
    <mergeCell ref="A81:O81"/>
    <mergeCell ref="A39:A40"/>
    <mergeCell ref="B39:B40"/>
    <mergeCell ref="C39:C40"/>
    <mergeCell ref="D39:D40"/>
    <mergeCell ref="E39:E40"/>
    <mergeCell ref="F39:F40"/>
    <mergeCell ref="G39:G40"/>
    <mergeCell ref="H39:I39"/>
    <mergeCell ref="J39:K39"/>
    <mergeCell ref="L39:M39"/>
    <mergeCell ref="N39:N40"/>
    <mergeCell ref="O39:O40"/>
    <mergeCell ref="K42:K46"/>
    <mergeCell ref="G56:H56"/>
    <mergeCell ref="I56:J56"/>
    <mergeCell ref="K56:L56"/>
    <mergeCell ref="I54:N54"/>
    <mergeCell ref="A49:N49"/>
    <mergeCell ref="A50:H50"/>
    <mergeCell ref="I51:N51"/>
    <mergeCell ref="I52:N52"/>
    <mergeCell ref="I53:N53"/>
    <mergeCell ref="E56:E57"/>
    <mergeCell ref="O42:O47"/>
    <mergeCell ref="I42:I46"/>
    <mergeCell ref="M42:M46"/>
    <mergeCell ref="A55:C55"/>
    <mergeCell ref="M56:M57"/>
    <mergeCell ref="N56:N57"/>
    <mergeCell ref="A56:A57"/>
    <mergeCell ref="B56:B57"/>
    <mergeCell ref="C56:C57"/>
    <mergeCell ref="D56:D57"/>
    <mergeCell ref="E59:E78"/>
    <mergeCell ref="F59:F78"/>
    <mergeCell ref="M59:M78"/>
    <mergeCell ref="N59:N78"/>
    <mergeCell ref="H59:H78"/>
    <mergeCell ref="J59:J78"/>
    <mergeCell ref="L59:L78"/>
    <mergeCell ref="L55:N55"/>
    <mergeCell ref="F56:F57"/>
    <mergeCell ref="A87:A88"/>
    <mergeCell ref="B87:B88"/>
    <mergeCell ref="C87:D88"/>
    <mergeCell ref="E87:E88"/>
    <mergeCell ref="F87:F88"/>
    <mergeCell ref="J378:J381"/>
    <mergeCell ref="L378:L381"/>
    <mergeCell ref="A383:N383"/>
    <mergeCell ref="H378:H381"/>
    <mergeCell ref="B382:C382"/>
    <mergeCell ref="A341:A343"/>
    <mergeCell ref="A320:A321"/>
    <mergeCell ref="A322:A324"/>
    <mergeCell ref="A325:A329"/>
    <mergeCell ref="A330:A333"/>
    <mergeCell ref="A334:A336"/>
    <mergeCell ref="H320:H324"/>
    <mergeCell ref="J320:J324"/>
    <mergeCell ref="H325:H333"/>
    <mergeCell ref="J325:J333"/>
    <mergeCell ref="H334:H340"/>
    <mergeCell ref="J334:J340"/>
    <mergeCell ref="J220:J228"/>
    <mergeCell ref="A134:A141"/>
    <mergeCell ref="N90:N102"/>
    <mergeCell ref="O90:O102"/>
    <mergeCell ref="N87:N88"/>
    <mergeCell ref="O87:O88"/>
    <mergeCell ref="C89:D89"/>
    <mergeCell ref="G87:G88"/>
    <mergeCell ref="F90:F102"/>
    <mergeCell ref="G90:G102"/>
    <mergeCell ref="H87:I87"/>
    <mergeCell ref="J87:K87"/>
    <mergeCell ref="L87:M87"/>
    <mergeCell ref="L121:L124"/>
    <mergeCell ref="J121:J124"/>
    <mergeCell ref="N121:N124"/>
    <mergeCell ref="L320:L324"/>
    <mergeCell ref="L325:L333"/>
    <mergeCell ref="L334:L340"/>
    <mergeCell ref="A377:N377"/>
    <mergeCell ref="A352:A357"/>
    <mergeCell ref="J352:J361"/>
    <mergeCell ref="L352:L361"/>
    <mergeCell ref="A358:A359"/>
    <mergeCell ref="A360:A361"/>
    <mergeCell ref="A362:A363"/>
    <mergeCell ref="A364:A365"/>
    <mergeCell ref="A366:A367"/>
    <mergeCell ref="B376:C376"/>
    <mergeCell ref="J134:J141"/>
    <mergeCell ref="K134:K141"/>
    <mergeCell ref="L134:L141"/>
    <mergeCell ref="B134:B141"/>
    <mergeCell ref="A241:A243"/>
    <mergeCell ref="D112:D120"/>
    <mergeCell ref="H112:H120"/>
    <mergeCell ref="L112:L120"/>
    <mergeCell ref="J112:J120"/>
    <mergeCell ref="N112:N120"/>
    <mergeCell ref="H220:H228"/>
    <mergeCell ref="H229:H231"/>
    <mergeCell ref="A300:N300"/>
    <mergeCell ref="B318:C318"/>
    <mergeCell ref="H301:H308"/>
    <mergeCell ref="J301:J308"/>
    <mergeCell ref="L301:L308"/>
    <mergeCell ref="H312:H317"/>
    <mergeCell ref="J312:J317"/>
    <mergeCell ref="L312:L317"/>
    <mergeCell ref="J283:J285"/>
    <mergeCell ref="L283:L285"/>
    <mergeCell ref="H271:H277"/>
    <mergeCell ref="H288:H298"/>
    <mergeCell ref="J288:J298"/>
    <mergeCell ref="L288:L298"/>
    <mergeCell ref="D248:D249"/>
    <mergeCell ref="D121:D124"/>
    <mergeCell ref="H121:H124"/>
    <mergeCell ref="M108:M109"/>
    <mergeCell ref="N108:N109"/>
    <mergeCell ref="A105:N105"/>
    <mergeCell ref="A108:A109"/>
    <mergeCell ref="B108:B109"/>
    <mergeCell ref="C108:C109"/>
    <mergeCell ref="D108:D109"/>
    <mergeCell ref="E108:E109"/>
    <mergeCell ref="F108:F109"/>
    <mergeCell ref="G108:H108"/>
    <mergeCell ref="I108:J108"/>
    <mergeCell ref="K108:L108"/>
    <mergeCell ref="L210:L219"/>
    <mergeCell ref="H210:H219"/>
    <mergeCell ref="L192:L198"/>
    <mergeCell ref="J199:J207"/>
    <mergeCell ref="L199:L207"/>
    <mergeCell ref="J210:J219"/>
    <mergeCell ref="B208:C208"/>
    <mergeCell ref="A209:N209"/>
    <mergeCell ref="A143:L143"/>
    <mergeCell ref="A144:L144"/>
    <mergeCell ref="A146:L146"/>
    <mergeCell ref="K147:L147"/>
    <mergeCell ref="A148:A149"/>
    <mergeCell ref="B148:B149"/>
    <mergeCell ref="C148:C149"/>
    <mergeCell ref="D148:E148"/>
    <mergeCell ref="F148:G148"/>
    <mergeCell ref="N160:N161"/>
    <mergeCell ref="O160:O161"/>
    <mergeCell ref="A126:L126"/>
    <mergeCell ref="A127:L127"/>
    <mergeCell ref="A129:L129"/>
    <mergeCell ref="K130:L130"/>
    <mergeCell ref="A131:A132"/>
    <mergeCell ref="B131:B132"/>
    <mergeCell ref="C131:C132"/>
    <mergeCell ref="D131:E131"/>
    <mergeCell ref="F131:F132"/>
    <mergeCell ref="G131:G132"/>
    <mergeCell ref="J131:K131"/>
    <mergeCell ref="L131:L132"/>
    <mergeCell ref="C134:C141"/>
    <mergeCell ref="D134:D141"/>
    <mergeCell ref="E134:E141"/>
    <mergeCell ref="F134:F141"/>
    <mergeCell ref="H131:I132"/>
    <mergeCell ref="H133:I133"/>
    <mergeCell ref="G134:G141"/>
    <mergeCell ref="A191:N191"/>
    <mergeCell ref="J192:J198"/>
    <mergeCell ref="H148:I148"/>
    <mergeCell ref="J148:J149"/>
    <mergeCell ref="K148:K149"/>
    <mergeCell ref="L148:L149"/>
    <mergeCell ref="M163:M167"/>
    <mergeCell ref="O163:O167"/>
    <mergeCell ref="C162:D162"/>
    <mergeCell ref="F163:F167"/>
    <mergeCell ref="G163:G167"/>
    <mergeCell ref="I163:I167"/>
    <mergeCell ref="K163:K167"/>
    <mergeCell ref="A153:O153"/>
    <mergeCell ref="A154:G154"/>
    <mergeCell ref="A160:A161"/>
    <mergeCell ref="B160:B161"/>
    <mergeCell ref="C160:D161"/>
    <mergeCell ref="E160:E161"/>
    <mergeCell ref="F160:F161"/>
    <mergeCell ref="G160:G161"/>
    <mergeCell ref="H160:I160"/>
    <mergeCell ref="J160:K160"/>
    <mergeCell ref="L160:M160"/>
    <mergeCell ref="M179:M184"/>
    <mergeCell ref="O179:O184"/>
    <mergeCell ref="C178:D178"/>
    <mergeCell ref="F179:F184"/>
    <mergeCell ref="G179:G184"/>
    <mergeCell ref="I179:I184"/>
    <mergeCell ref="K179:K184"/>
    <mergeCell ref="A368:A370"/>
    <mergeCell ref="A371:A375"/>
    <mergeCell ref="H192:H198"/>
    <mergeCell ref="H199:H207"/>
    <mergeCell ref="A186:N186"/>
    <mergeCell ref="A187:A188"/>
    <mergeCell ref="B187:B188"/>
    <mergeCell ref="C187:C188"/>
    <mergeCell ref="D187:D188"/>
    <mergeCell ref="E187:E188"/>
    <mergeCell ref="F187:F188"/>
    <mergeCell ref="G187:H187"/>
    <mergeCell ref="I187:J187"/>
    <mergeCell ref="K187:L187"/>
    <mergeCell ref="M187:M188"/>
    <mergeCell ref="N187:N188"/>
    <mergeCell ref="A190:N190"/>
    <mergeCell ref="A169:O169"/>
    <mergeCell ref="A170:G170"/>
    <mergeCell ref="A176:A177"/>
    <mergeCell ref="B176:B177"/>
    <mergeCell ref="C176:D177"/>
    <mergeCell ref="E176:E177"/>
    <mergeCell ref="F176:F177"/>
    <mergeCell ref="G176:G177"/>
    <mergeCell ref="H176:I176"/>
    <mergeCell ref="J176:K176"/>
    <mergeCell ref="L176:M176"/>
    <mergeCell ref="N176:N177"/>
    <mergeCell ref="O176:O177"/>
    <mergeCell ref="F404:F410"/>
    <mergeCell ref="G404:G410"/>
    <mergeCell ref="O404:O410"/>
    <mergeCell ref="A396:I396"/>
    <mergeCell ref="A401:A402"/>
    <mergeCell ref="B401:B402"/>
    <mergeCell ref="C401:D402"/>
    <mergeCell ref="E401:E402"/>
    <mergeCell ref="F401:F402"/>
    <mergeCell ref="G401:G402"/>
    <mergeCell ref="H401:I401"/>
    <mergeCell ref="J401:K401"/>
    <mergeCell ref="L401:M401"/>
    <mergeCell ref="N401:N402"/>
    <mergeCell ref="O401:O402"/>
    <mergeCell ref="C403:D403"/>
    <mergeCell ref="C421:D421"/>
    <mergeCell ref="F422:F430"/>
    <mergeCell ref="G422:G430"/>
    <mergeCell ref="I422:I430"/>
    <mergeCell ref="K422:K430"/>
    <mergeCell ref="A412:O412"/>
    <mergeCell ref="A413:G413"/>
    <mergeCell ref="A419:A420"/>
    <mergeCell ref="B419:B420"/>
    <mergeCell ref="C419:D420"/>
    <mergeCell ref="E419:E420"/>
    <mergeCell ref="F419:F420"/>
    <mergeCell ref="G419:G420"/>
    <mergeCell ref="H419:I419"/>
    <mergeCell ref="J419:K419"/>
    <mergeCell ref="L419:M419"/>
    <mergeCell ref="N419:N420"/>
    <mergeCell ref="O419:O420"/>
    <mergeCell ref="M422:M430"/>
    <mergeCell ref="O422:O430"/>
    <mergeCell ref="A438:O438"/>
    <mergeCell ref="A432:O432"/>
    <mergeCell ref="F442:F452"/>
    <mergeCell ref="G442:G452"/>
    <mergeCell ref="N439:N440"/>
    <mergeCell ref="O439:O440"/>
    <mergeCell ref="C441:D441"/>
    <mergeCell ref="A433:G433"/>
    <mergeCell ref="A439:A440"/>
    <mergeCell ref="B439:B440"/>
    <mergeCell ref="C439:D440"/>
    <mergeCell ref="E439:E440"/>
    <mergeCell ref="O443:O449"/>
    <mergeCell ref="O451:O452"/>
    <mergeCell ref="I442:I452"/>
    <mergeCell ref="K442:K452"/>
    <mergeCell ref="E490:E497"/>
    <mergeCell ref="E498:E501"/>
    <mergeCell ref="F453:F457"/>
    <mergeCell ref="G453:G457"/>
    <mergeCell ref="H439:I439"/>
    <mergeCell ref="J439:K439"/>
    <mergeCell ref="L439:M439"/>
    <mergeCell ref="F439:F440"/>
    <mergeCell ref="G439:G440"/>
    <mergeCell ref="I453:I457"/>
    <mergeCell ref="K453:K457"/>
    <mergeCell ref="M453:M457"/>
    <mergeCell ref="M442:M452"/>
    <mergeCell ref="M470:M478"/>
    <mergeCell ref="F470:F478"/>
    <mergeCell ref="G470:G478"/>
    <mergeCell ref="A460:O460"/>
    <mergeCell ref="A466:O466"/>
    <mergeCell ref="H467:I467"/>
    <mergeCell ref="J467:K467"/>
    <mergeCell ref="L467:M467"/>
    <mergeCell ref="N467:N468"/>
    <mergeCell ref="O467:O468"/>
    <mergeCell ref="F467:F468"/>
    <mergeCell ref="G467:G468"/>
    <mergeCell ref="C469:D469"/>
    <mergeCell ref="A467:A468"/>
    <mergeCell ref="B467:B468"/>
    <mergeCell ref="C467:D468"/>
    <mergeCell ref="I470:I478"/>
    <mergeCell ref="K470:K478"/>
    <mergeCell ref="E467:E468"/>
    <mergeCell ref="B480:O480"/>
    <mergeCell ref="J487:K487"/>
    <mergeCell ref="L487:M487"/>
    <mergeCell ref="N487:N488"/>
    <mergeCell ref="O487:O488"/>
    <mergeCell ref="A481:H481"/>
    <mergeCell ref="A487:A488"/>
    <mergeCell ref="B487:B488"/>
    <mergeCell ref="C487:D488"/>
    <mergeCell ref="E487:E488"/>
    <mergeCell ref="F487:F488"/>
    <mergeCell ref="G487:G488"/>
    <mergeCell ref="H487:I487"/>
    <mergeCell ref="A486:O486"/>
    <mergeCell ref="O490:O497"/>
    <mergeCell ref="O498:O501"/>
    <mergeCell ref="F490:F497"/>
    <mergeCell ref="G490:G497"/>
    <mergeCell ref="F498:F501"/>
    <mergeCell ref="G498:G501"/>
    <mergeCell ref="I490:I497"/>
    <mergeCell ref="K490:K497"/>
    <mergeCell ref="M490:M497"/>
    <mergeCell ref="I498:I501"/>
    <mergeCell ref="K498:K501"/>
    <mergeCell ref="M498:M501"/>
    <mergeCell ref="A503:N503"/>
    <mergeCell ref="A504:F504"/>
    <mergeCell ref="E512:E518"/>
    <mergeCell ref="F512:F518"/>
    <mergeCell ref="E527:E530"/>
    <mergeCell ref="F527:F530"/>
    <mergeCell ref="G509:H509"/>
    <mergeCell ref="I509:J509"/>
    <mergeCell ref="K509:L509"/>
    <mergeCell ref="M509:M510"/>
    <mergeCell ref="N509:N510"/>
    <mergeCell ref="A509:A510"/>
    <mergeCell ref="B509:B510"/>
    <mergeCell ref="C509:C510"/>
    <mergeCell ref="D509:D510"/>
    <mergeCell ref="E509:E510"/>
    <mergeCell ref="F509:F510"/>
    <mergeCell ref="E531:E538"/>
    <mergeCell ref="F531:F538"/>
    <mergeCell ref="L512:L518"/>
    <mergeCell ref="L519:L530"/>
    <mergeCell ref="L531:L538"/>
    <mergeCell ref="H512:H518"/>
    <mergeCell ref="J512:J518"/>
    <mergeCell ref="H519:H530"/>
    <mergeCell ref="J519:J530"/>
    <mergeCell ref="H531:H538"/>
    <mergeCell ref="J531:J538"/>
    <mergeCell ref="M551:M554"/>
    <mergeCell ref="K551:K554"/>
    <mergeCell ref="B548:B549"/>
    <mergeCell ref="C548:D549"/>
    <mergeCell ref="F551:F554"/>
    <mergeCell ref="G551:G554"/>
    <mergeCell ref="C550:D550"/>
    <mergeCell ref="I551:I554"/>
    <mergeCell ref="A540:O540"/>
    <mergeCell ref="A546:O546"/>
    <mergeCell ref="H548:I548"/>
    <mergeCell ref="J548:K548"/>
    <mergeCell ref="L548:M548"/>
    <mergeCell ref="N548:N549"/>
    <mergeCell ref="O548:O549"/>
    <mergeCell ref="E548:E549"/>
    <mergeCell ref="F548:F549"/>
    <mergeCell ref="G548:G549"/>
    <mergeCell ref="A541:G541"/>
    <mergeCell ref="A548:A549"/>
  </mergeCells>
  <pageMargins left="0.23622047244094491" right="0.23622047244094491" top="0.74803149606299213" bottom="0.74803149606299213"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98"/>
  <sheetViews>
    <sheetView topLeftCell="A4" zoomScaleNormal="100" workbookViewId="0">
      <selection activeCell="B52" sqref="B52"/>
    </sheetView>
  </sheetViews>
  <sheetFormatPr defaultRowHeight="15"/>
  <cols>
    <col min="1" max="1" width="5" customWidth="1"/>
    <col min="2" max="2" width="30.140625" customWidth="1"/>
    <col min="13" max="13" width="19.28515625" style="25" customWidth="1"/>
  </cols>
  <sheetData>
    <row r="1" spans="1:15" ht="18.75">
      <c r="A1" s="2570" t="s">
        <v>714</v>
      </c>
      <c r="B1" s="2570"/>
      <c r="C1" s="2570"/>
      <c r="D1" s="2570"/>
      <c r="E1" s="2570"/>
      <c r="F1" s="2570"/>
      <c r="G1" s="2570"/>
      <c r="H1" s="2570"/>
      <c r="I1" s="2570"/>
      <c r="J1" s="2570"/>
      <c r="K1" s="2570"/>
      <c r="L1" s="2570"/>
      <c r="M1" s="2570"/>
      <c r="N1" s="2570"/>
      <c r="O1" s="1486"/>
    </row>
    <row r="2" spans="1:15" ht="18.75">
      <c r="A2" s="2570" t="s">
        <v>2154</v>
      </c>
      <c r="B2" s="2570"/>
      <c r="C2" s="2570"/>
      <c r="D2" s="2570"/>
      <c r="E2" s="2570"/>
      <c r="F2" s="2570"/>
      <c r="G2" s="2570"/>
      <c r="H2" s="2570"/>
      <c r="I2" s="2570"/>
      <c r="J2" s="2570"/>
      <c r="K2" s="2570"/>
      <c r="L2" s="2570"/>
      <c r="M2" s="2570"/>
      <c r="N2" s="2570"/>
      <c r="O2" s="1486"/>
    </row>
    <row r="3" spans="1:15">
      <c r="A3" s="2571"/>
      <c r="B3" s="2571"/>
      <c r="C3" s="2571"/>
      <c r="D3" s="2571"/>
      <c r="E3" s="2571"/>
      <c r="F3" s="2571"/>
      <c r="G3" s="2571"/>
      <c r="H3" s="2571"/>
      <c r="I3" s="2571"/>
      <c r="J3" s="2571"/>
      <c r="K3" s="2571"/>
      <c r="L3" s="2571"/>
      <c r="M3" s="2571"/>
      <c r="N3" s="2571"/>
      <c r="O3" s="1486"/>
    </row>
    <row r="4" spans="1:15" ht="33" customHeight="1">
      <c r="A4" s="2569" t="s">
        <v>60</v>
      </c>
      <c r="B4" s="1482" t="s">
        <v>61</v>
      </c>
      <c r="C4" s="2569" t="s">
        <v>5</v>
      </c>
      <c r="D4" s="2572" t="s">
        <v>63</v>
      </c>
      <c r="E4" s="2569" t="s">
        <v>7</v>
      </c>
      <c r="F4" s="2569" t="s">
        <v>64</v>
      </c>
      <c r="G4" s="2569" t="s">
        <v>9</v>
      </c>
      <c r="H4" s="2569"/>
      <c r="I4" s="2569" t="s">
        <v>10</v>
      </c>
      <c r="J4" s="2569"/>
      <c r="K4" s="2569" t="s">
        <v>11</v>
      </c>
      <c r="L4" s="2569"/>
      <c r="M4" s="2569" t="s">
        <v>12</v>
      </c>
      <c r="N4" s="2569" t="s">
        <v>65</v>
      </c>
      <c r="O4" s="1486"/>
    </row>
    <row r="5" spans="1:15">
      <c r="A5" s="2569"/>
      <c r="B5" s="971" t="s">
        <v>66</v>
      </c>
      <c r="C5" s="2569"/>
      <c r="D5" s="2572"/>
      <c r="E5" s="2573"/>
      <c r="F5" s="2569"/>
      <c r="G5" s="1516" t="s">
        <v>28</v>
      </c>
      <c r="H5" s="971" t="s">
        <v>15</v>
      </c>
      <c r="I5" s="971" t="s">
        <v>28</v>
      </c>
      <c r="J5" s="971" t="s">
        <v>15</v>
      </c>
      <c r="K5" s="1516" t="s">
        <v>28</v>
      </c>
      <c r="L5" s="971" t="s">
        <v>15</v>
      </c>
      <c r="M5" s="2569"/>
      <c r="N5" s="2569"/>
      <c r="O5" s="1486"/>
    </row>
    <row r="6" spans="1:15" ht="15.75" thickBot="1">
      <c r="A6" s="1487">
        <v>1</v>
      </c>
      <c r="B6" s="1487">
        <v>2</v>
      </c>
      <c r="C6" s="1487">
        <v>3</v>
      </c>
      <c r="D6" s="1487">
        <v>4</v>
      </c>
      <c r="E6" s="1487">
        <v>6</v>
      </c>
      <c r="F6" s="1487">
        <v>7</v>
      </c>
      <c r="G6" s="1487">
        <v>8</v>
      </c>
      <c r="H6" s="1487">
        <v>9</v>
      </c>
      <c r="I6" s="1487">
        <v>10</v>
      </c>
      <c r="J6" s="1487">
        <v>11</v>
      </c>
      <c r="K6" s="1487">
        <v>12</v>
      </c>
      <c r="L6" s="1487">
        <v>13</v>
      </c>
      <c r="M6" s="1487">
        <v>14</v>
      </c>
      <c r="N6" s="1487">
        <v>15</v>
      </c>
      <c r="O6" s="1486"/>
    </row>
    <row r="7" spans="1:15">
      <c r="A7" s="1488" t="s">
        <v>159</v>
      </c>
      <c r="B7" s="2547" t="s">
        <v>715</v>
      </c>
      <c r="C7" s="2548"/>
      <c r="D7" s="2548"/>
      <c r="E7" s="2548"/>
      <c r="F7" s="2548"/>
      <c r="G7" s="2548"/>
      <c r="H7" s="2548"/>
      <c r="I7" s="2548"/>
      <c r="J7" s="2548"/>
      <c r="K7" s="2548"/>
      <c r="L7" s="2548"/>
      <c r="M7" s="2548"/>
      <c r="N7" s="2549"/>
      <c r="O7" s="1517"/>
    </row>
    <row r="8" spans="1:15" ht="312.75" thickBot="1">
      <c r="A8" s="1489">
        <v>1</v>
      </c>
      <c r="B8" s="1490" t="s">
        <v>716</v>
      </c>
      <c r="C8" s="1491" t="s">
        <v>167</v>
      </c>
      <c r="D8" s="1492">
        <v>415</v>
      </c>
      <c r="E8" s="1493">
        <v>44403</v>
      </c>
      <c r="F8" s="1493">
        <v>44677</v>
      </c>
      <c r="G8" s="1518">
        <v>0.73</v>
      </c>
      <c r="H8" s="1494">
        <v>300</v>
      </c>
      <c r="I8" s="1498"/>
      <c r="J8" s="1492"/>
      <c r="K8" s="1519">
        <v>0.73</v>
      </c>
      <c r="L8" s="1492">
        <v>300</v>
      </c>
      <c r="M8" s="1520" t="s">
        <v>1729</v>
      </c>
      <c r="N8" s="1495" t="s">
        <v>263</v>
      </c>
      <c r="O8" s="1517"/>
    </row>
    <row r="9" spans="1:15">
      <c r="A9" s="1521" t="s">
        <v>161</v>
      </c>
      <c r="B9" s="2550" t="s">
        <v>717</v>
      </c>
      <c r="C9" s="2551"/>
      <c r="D9" s="2551"/>
      <c r="E9" s="2551"/>
      <c r="F9" s="2551"/>
      <c r="G9" s="2551"/>
      <c r="H9" s="2551"/>
      <c r="I9" s="2551"/>
      <c r="J9" s="2551"/>
      <c r="K9" s="2551"/>
      <c r="L9" s="2551"/>
      <c r="M9" s="2551"/>
      <c r="N9" s="2552"/>
      <c r="O9" s="1517"/>
    </row>
    <row r="10" spans="1:15" ht="124.5" thickBot="1">
      <c r="A10" s="1489">
        <v>1</v>
      </c>
      <c r="B10" s="1490" t="s">
        <v>718</v>
      </c>
      <c r="C10" s="1491" t="s">
        <v>167</v>
      </c>
      <c r="D10" s="1492">
        <v>586.36</v>
      </c>
      <c r="E10" s="1493">
        <v>44305</v>
      </c>
      <c r="F10" s="1493">
        <v>44865</v>
      </c>
      <c r="G10" s="1519">
        <v>1</v>
      </c>
      <c r="H10" s="1492">
        <v>200</v>
      </c>
      <c r="I10" s="1498"/>
      <c r="J10" s="1492"/>
      <c r="K10" s="1519">
        <v>1</v>
      </c>
      <c r="L10" s="1492">
        <v>200</v>
      </c>
      <c r="M10" s="1522" t="s">
        <v>1060</v>
      </c>
      <c r="N10" s="1495" t="s">
        <v>216</v>
      </c>
      <c r="O10" s="1517"/>
    </row>
    <row r="11" spans="1:15">
      <c r="A11" s="1488" t="s">
        <v>163</v>
      </c>
      <c r="B11" s="2547" t="s">
        <v>158</v>
      </c>
      <c r="C11" s="2548"/>
      <c r="D11" s="2548"/>
      <c r="E11" s="2548"/>
      <c r="F11" s="2548"/>
      <c r="G11" s="2548"/>
      <c r="H11" s="2548"/>
      <c r="I11" s="2548"/>
      <c r="J11" s="2548"/>
      <c r="K11" s="2548"/>
      <c r="L11" s="2548"/>
      <c r="M11" s="2548"/>
      <c r="N11" s="2549"/>
      <c r="O11" s="1525">
        <v>0</v>
      </c>
    </row>
    <row r="12" spans="1:15" ht="39" thickBot="1">
      <c r="A12" s="1489">
        <v>1</v>
      </c>
      <c r="B12" s="1526" t="s">
        <v>1730</v>
      </c>
      <c r="C12" s="1527" t="s">
        <v>167</v>
      </c>
      <c r="D12" s="1527">
        <v>1262.1199999999999</v>
      </c>
      <c r="E12" s="1528">
        <v>46098</v>
      </c>
      <c r="F12" s="1528">
        <v>46463</v>
      </c>
      <c r="G12" s="1518"/>
      <c r="H12" s="1527"/>
      <c r="I12" s="1518">
        <v>1.6E-2</v>
      </c>
      <c r="J12" s="1527"/>
      <c r="K12" s="1519">
        <v>1.6E-2</v>
      </c>
      <c r="L12" s="1529"/>
      <c r="M12" s="1527" t="s">
        <v>162</v>
      </c>
      <c r="N12" s="1530" t="s">
        <v>2155</v>
      </c>
      <c r="O12" s="1525">
        <v>1262.1199999999999</v>
      </c>
    </row>
    <row r="13" spans="1:15" ht="39" thickBot="1">
      <c r="A13" s="1499" t="s">
        <v>164</v>
      </c>
      <c r="B13" s="1531" t="s">
        <v>1061</v>
      </c>
      <c r="C13" s="1510" t="s">
        <v>167</v>
      </c>
      <c r="D13" s="1532">
        <v>1170</v>
      </c>
      <c r="E13" s="1533">
        <v>45840</v>
      </c>
      <c r="F13" s="1533">
        <v>46055</v>
      </c>
      <c r="G13" s="1534">
        <v>1</v>
      </c>
      <c r="H13" s="1510">
        <v>1009.57</v>
      </c>
      <c r="I13" s="1535"/>
      <c r="J13" s="1510">
        <v>47.4</v>
      </c>
      <c r="K13" s="1535">
        <v>1</v>
      </c>
      <c r="L13" s="1510">
        <v>1056.97</v>
      </c>
      <c r="M13" s="1536" t="s">
        <v>137</v>
      </c>
      <c r="N13" s="1537" t="s">
        <v>216</v>
      </c>
      <c r="O13" s="1525">
        <v>113.02999999999997</v>
      </c>
    </row>
    <row r="14" spans="1:15">
      <c r="A14" s="1488" t="s">
        <v>165</v>
      </c>
      <c r="B14" s="2553" t="s">
        <v>1733</v>
      </c>
      <c r="C14" s="2553"/>
      <c r="D14" s="2553"/>
      <c r="E14" s="2553"/>
      <c r="F14" s="2553"/>
      <c r="G14" s="2553"/>
      <c r="H14" s="2553"/>
      <c r="I14" s="2553"/>
      <c r="J14" s="2553"/>
      <c r="K14" s="2553"/>
      <c r="L14" s="2553"/>
      <c r="M14" s="2553"/>
      <c r="N14" s="2554"/>
      <c r="O14" s="1525">
        <v>0</v>
      </c>
    </row>
    <row r="15" spans="1:15">
      <c r="A15" s="2555"/>
      <c r="B15" s="1497" t="s">
        <v>160</v>
      </c>
      <c r="C15" s="968" t="s">
        <v>17</v>
      </c>
      <c r="D15" s="1502">
        <v>13.983192391999999</v>
      </c>
      <c r="E15" s="2556" t="s">
        <v>1837</v>
      </c>
      <c r="F15" s="2556" t="s">
        <v>1838</v>
      </c>
      <c r="G15" s="1523">
        <v>1</v>
      </c>
      <c r="H15" s="2557">
        <v>70.88</v>
      </c>
      <c r="I15" s="1496" t="s">
        <v>377</v>
      </c>
      <c r="J15" s="2557"/>
      <c r="K15" s="1524">
        <v>1</v>
      </c>
      <c r="L15" s="2558">
        <v>70.88</v>
      </c>
      <c r="M15" s="968" t="s">
        <v>58</v>
      </c>
      <c r="N15" s="2559" t="s">
        <v>216</v>
      </c>
      <c r="O15" s="1525">
        <v>-56.896807607999996</v>
      </c>
    </row>
    <row r="16" spans="1:15">
      <c r="A16" s="2555"/>
      <c r="B16" s="1497" t="s">
        <v>1340</v>
      </c>
      <c r="C16" s="968" t="s">
        <v>17</v>
      </c>
      <c r="D16" s="1502">
        <v>22.433986743999998</v>
      </c>
      <c r="E16" s="2556"/>
      <c r="F16" s="2556"/>
      <c r="G16" s="1523"/>
      <c r="H16" s="2557"/>
      <c r="I16" s="968"/>
      <c r="J16" s="2557"/>
      <c r="K16" s="1524"/>
      <c r="L16" s="2558"/>
      <c r="M16" s="968" t="s">
        <v>649</v>
      </c>
      <c r="N16" s="2559"/>
      <c r="O16" s="1525">
        <v>22.433986743999998</v>
      </c>
    </row>
    <row r="17" spans="1:15">
      <c r="A17" s="2555"/>
      <c r="B17" s="1497" t="s">
        <v>565</v>
      </c>
      <c r="C17" s="968" t="s">
        <v>176</v>
      </c>
      <c r="D17" s="1538">
        <v>68.871597600000001</v>
      </c>
      <c r="E17" s="2556"/>
      <c r="F17" s="2556"/>
      <c r="G17" s="1523"/>
      <c r="H17" s="2557"/>
      <c r="I17" s="968"/>
      <c r="J17" s="2557"/>
      <c r="K17" s="1524"/>
      <c r="L17" s="2558"/>
      <c r="M17" s="968" t="s">
        <v>649</v>
      </c>
      <c r="N17" s="2559"/>
      <c r="O17" s="1539"/>
    </row>
    <row r="18" spans="1:15">
      <c r="A18" s="2555"/>
      <c r="B18" s="1540" t="s">
        <v>1280</v>
      </c>
      <c r="C18" s="968"/>
      <c r="D18" s="1503"/>
      <c r="E18" s="2556"/>
      <c r="F18" s="2556"/>
      <c r="G18" s="968"/>
      <c r="H18" s="2557"/>
      <c r="I18" s="968"/>
      <c r="J18" s="2557"/>
      <c r="K18" s="133"/>
      <c r="L18" s="2558"/>
      <c r="M18" s="968" t="s">
        <v>162</v>
      </c>
      <c r="N18" s="2559"/>
      <c r="O18" s="1539"/>
    </row>
    <row r="19" spans="1:15">
      <c r="A19" s="2555"/>
      <c r="B19" s="1541" t="s">
        <v>166</v>
      </c>
      <c r="C19" s="968" t="s">
        <v>167</v>
      </c>
      <c r="D19" s="1503">
        <v>94.199071199999992</v>
      </c>
      <c r="E19" s="2556"/>
      <c r="F19" s="2556"/>
      <c r="G19" s="1523">
        <v>0.9</v>
      </c>
      <c r="H19" s="2557"/>
      <c r="I19" s="1496">
        <v>0.05</v>
      </c>
      <c r="J19" s="2557"/>
      <c r="K19" s="1524">
        <v>0.95000000000000007</v>
      </c>
      <c r="L19" s="2558"/>
      <c r="M19" s="968" t="s">
        <v>162</v>
      </c>
      <c r="N19" s="2559"/>
      <c r="O19" s="1539"/>
    </row>
    <row r="20" spans="1:15">
      <c r="A20" s="2555"/>
      <c r="B20" s="1541" t="s">
        <v>1341</v>
      </c>
      <c r="C20" s="968" t="s">
        <v>167</v>
      </c>
      <c r="D20" s="1503">
        <v>75.510863999999998</v>
      </c>
      <c r="E20" s="2556"/>
      <c r="F20" s="2556"/>
      <c r="G20" s="1523">
        <v>0.8</v>
      </c>
      <c r="H20" s="2557"/>
      <c r="I20" s="1496">
        <v>0.1</v>
      </c>
      <c r="J20" s="2557"/>
      <c r="K20" s="1524">
        <v>0.9</v>
      </c>
      <c r="L20" s="2558"/>
      <c r="M20" s="968" t="s">
        <v>162</v>
      </c>
      <c r="N20" s="2559"/>
      <c r="O20" s="1539"/>
    </row>
    <row r="21" spans="1:15" ht="25.5">
      <c r="A21" s="2555"/>
      <c r="B21" s="1497" t="s">
        <v>1342</v>
      </c>
      <c r="C21" s="968" t="s">
        <v>167</v>
      </c>
      <c r="D21" s="1502">
        <v>125</v>
      </c>
      <c r="E21" s="2556"/>
      <c r="F21" s="2556"/>
      <c r="G21" s="1523">
        <v>0.05</v>
      </c>
      <c r="H21" s="2557"/>
      <c r="I21" s="1496">
        <v>0.25</v>
      </c>
      <c r="J21" s="2557"/>
      <c r="K21" s="1524">
        <v>0.3</v>
      </c>
      <c r="L21" s="2558"/>
      <c r="M21" s="968" t="s">
        <v>162</v>
      </c>
      <c r="N21" s="2559"/>
      <c r="O21" s="1539"/>
    </row>
    <row r="22" spans="1:15" ht="15.75" thickBot="1">
      <c r="A22" s="1542"/>
      <c r="B22" s="1543" t="s">
        <v>554</v>
      </c>
      <c r="C22" s="1484"/>
      <c r="D22" s="1544">
        <v>399.99871193599995</v>
      </c>
      <c r="E22" s="1545"/>
      <c r="F22" s="1545"/>
      <c r="G22" s="1546"/>
      <c r="H22" s="1484"/>
      <c r="I22" s="1547"/>
      <c r="J22" s="1484"/>
      <c r="K22" s="1546"/>
      <c r="L22" s="1484"/>
      <c r="M22" s="1484"/>
      <c r="N22" s="1548"/>
      <c r="O22" s="1549"/>
    </row>
    <row r="23" spans="1:15" ht="39" thickBot="1">
      <c r="A23" s="1499" t="s">
        <v>168</v>
      </c>
      <c r="B23" s="1550" t="s">
        <v>1734</v>
      </c>
      <c r="C23" s="1500" t="s">
        <v>167</v>
      </c>
      <c r="D23" s="1507">
        <v>2231.39</v>
      </c>
      <c r="E23" s="1508">
        <v>45764</v>
      </c>
      <c r="F23" s="1508">
        <v>45947</v>
      </c>
      <c r="G23" s="1534">
        <v>0.86</v>
      </c>
      <c r="H23" s="1500"/>
      <c r="I23" s="1509">
        <v>0.12</v>
      </c>
      <c r="J23" s="1500">
        <v>1791.61</v>
      </c>
      <c r="K23" s="1551">
        <v>0.98</v>
      </c>
      <c r="L23" s="1510">
        <v>1791.61</v>
      </c>
      <c r="M23" s="1500" t="s">
        <v>162</v>
      </c>
      <c r="N23" s="1501" t="s">
        <v>72</v>
      </c>
      <c r="O23" s="1517"/>
    </row>
    <row r="24" spans="1:15" ht="64.5" thickBot="1">
      <c r="A24" s="1552" t="s">
        <v>170</v>
      </c>
      <c r="B24" s="1553" t="s">
        <v>1839</v>
      </c>
      <c r="C24" s="1554" t="s">
        <v>167</v>
      </c>
      <c r="D24" s="1555">
        <v>262.29000000000002</v>
      </c>
      <c r="E24" s="1556">
        <v>46018</v>
      </c>
      <c r="F24" s="1556">
        <v>46169</v>
      </c>
      <c r="G24" s="1557">
        <v>0.18</v>
      </c>
      <c r="H24" s="1554"/>
      <c r="I24" s="1558">
        <v>0.19500000000000001</v>
      </c>
      <c r="J24" s="1554"/>
      <c r="K24" s="1559">
        <v>0.375</v>
      </c>
      <c r="L24" s="1560">
        <v>79.94</v>
      </c>
      <c r="M24" s="1554" t="s">
        <v>265</v>
      </c>
      <c r="N24" s="1483" t="s">
        <v>1731</v>
      </c>
      <c r="O24" s="1517"/>
    </row>
    <row r="25" spans="1:15">
      <c r="A25" s="1488" t="s">
        <v>171</v>
      </c>
      <c r="B25" s="2553" t="s">
        <v>2156</v>
      </c>
      <c r="C25" s="2553"/>
      <c r="D25" s="2553"/>
      <c r="E25" s="2553"/>
      <c r="F25" s="2553"/>
      <c r="G25" s="2553"/>
      <c r="H25" s="2553"/>
      <c r="I25" s="2553"/>
      <c r="J25" s="2553"/>
      <c r="K25" s="2553"/>
      <c r="L25" s="2553"/>
      <c r="M25" s="2553"/>
      <c r="N25" s="2554"/>
      <c r="O25" s="1517"/>
    </row>
    <row r="26" spans="1:15" ht="45">
      <c r="A26" s="1561">
        <v>1</v>
      </c>
      <c r="B26" s="1562" t="s">
        <v>1840</v>
      </c>
      <c r="C26" s="968" t="s">
        <v>167</v>
      </c>
      <c r="D26" s="1502">
        <v>4.8899999999999997</v>
      </c>
      <c r="E26" s="2560" t="s">
        <v>1140</v>
      </c>
      <c r="F26" s="2560" t="s">
        <v>2157</v>
      </c>
      <c r="G26" s="1523">
        <v>0</v>
      </c>
      <c r="H26" s="2560"/>
      <c r="I26" s="1523">
        <v>0.1</v>
      </c>
      <c r="J26" s="2560">
        <v>45.23</v>
      </c>
      <c r="K26" s="1524">
        <v>0.1</v>
      </c>
      <c r="L26" s="2563">
        <v>45.23</v>
      </c>
      <c r="M26" s="968" t="s">
        <v>162</v>
      </c>
      <c r="N26" s="2566" t="s">
        <v>217</v>
      </c>
      <c r="O26" s="1517"/>
    </row>
    <row r="27" spans="1:15" ht="45">
      <c r="A27" s="1561">
        <v>2</v>
      </c>
      <c r="B27" s="1562" t="s">
        <v>1841</v>
      </c>
      <c r="C27" s="968" t="s">
        <v>167</v>
      </c>
      <c r="D27" s="1502">
        <v>3.15</v>
      </c>
      <c r="E27" s="2561"/>
      <c r="F27" s="2561"/>
      <c r="G27" s="1523">
        <v>0.1</v>
      </c>
      <c r="H27" s="2561"/>
      <c r="I27" s="1523">
        <v>0.9</v>
      </c>
      <c r="J27" s="2561"/>
      <c r="K27" s="1524">
        <v>1</v>
      </c>
      <c r="L27" s="2564"/>
      <c r="M27" s="968" t="s">
        <v>162</v>
      </c>
      <c r="N27" s="2567"/>
      <c r="O27" s="1517"/>
    </row>
    <row r="28" spans="1:15" ht="45">
      <c r="A28" s="1561">
        <v>3</v>
      </c>
      <c r="B28" s="1562" t="s">
        <v>1842</v>
      </c>
      <c r="C28" s="968" t="s">
        <v>167</v>
      </c>
      <c r="D28" s="1502">
        <v>4.59</v>
      </c>
      <c r="E28" s="2561"/>
      <c r="F28" s="2561"/>
      <c r="G28" s="1523">
        <v>0.1</v>
      </c>
      <c r="H28" s="2561"/>
      <c r="I28" s="1523">
        <v>0.9</v>
      </c>
      <c r="J28" s="2561"/>
      <c r="K28" s="1524">
        <v>1</v>
      </c>
      <c r="L28" s="2564"/>
      <c r="M28" s="968" t="s">
        <v>162</v>
      </c>
      <c r="N28" s="2567"/>
    </row>
    <row r="29" spans="1:15" ht="45">
      <c r="A29" s="1561">
        <v>4</v>
      </c>
      <c r="B29" s="1562" t="s">
        <v>1843</v>
      </c>
      <c r="C29" s="968" t="s">
        <v>167</v>
      </c>
      <c r="D29" s="1502">
        <v>13.94</v>
      </c>
      <c r="E29" s="2561"/>
      <c r="F29" s="2561"/>
      <c r="G29" s="1523">
        <v>0.4</v>
      </c>
      <c r="H29" s="2561"/>
      <c r="I29" s="1523">
        <v>0.5</v>
      </c>
      <c r="J29" s="2561"/>
      <c r="K29" s="1524">
        <v>0.9</v>
      </c>
      <c r="L29" s="2564"/>
      <c r="M29" s="968" t="s">
        <v>162</v>
      </c>
      <c r="N29" s="2567"/>
    </row>
    <row r="30" spans="1:15" ht="45">
      <c r="A30" s="1563">
        <v>5</v>
      </c>
      <c r="B30" s="1564" t="s">
        <v>1844</v>
      </c>
      <c r="C30" s="1475" t="s">
        <v>167</v>
      </c>
      <c r="D30" s="1565">
        <v>18.66</v>
      </c>
      <c r="E30" s="2562"/>
      <c r="F30" s="2562"/>
      <c r="G30" s="1566">
        <v>0.4</v>
      </c>
      <c r="H30" s="2562"/>
      <c r="I30" s="1566">
        <v>0.5</v>
      </c>
      <c r="J30" s="2562"/>
      <c r="K30" s="1546">
        <v>0.9</v>
      </c>
      <c r="L30" s="2565"/>
      <c r="M30" s="1475" t="s">
        <v>162</v>
      </c>
      <c r="N30" s="2567"/>
    </row>
    <row r="31" spans="1:15" ht="15.75" thickBot="1">
      <c r="A31" s="1511"/>
      <c r="B31" s="1504" t="s">
        <v>554</v>
      </c>
      <c r="C31" s="1505"/>
      <c r="D31" s="1506">
        <v>45.230000000000004</v>
      </c>
      <c r="E31" s="1505"/>
      <c r="F31" s="1505"/>
      <c r="G31" s="1519"/>
      <c r="H31" s="1505"/>
      <c r="I31" s="1505"/>
      <c r="J31" s="1505"/>
      <c r="K31" s="1519"/>
      <c r="L31" s="1505"/>
      <c r="M31" s="1505"/>
      <c r="N31" s="2568"/>
    </row>
    <row r="32" spans="1:15">
      <c r="A32" s="1488" t="s">
        <v>1732</v>
      </c>
      <c r="B32" s="2553" t="s">
        <v>2159</v>
      </c>
      <c r="C32" s="2553"/>
      <c r="D32" s="2553"/>
      <c r="E32" s="2553"/>
      <c r="F32" s="2553"/>
      <c r="G32" s="2553"/>
      <c r="H32" s="2553"/>
      <c r="I32" s="2553"/>
      <c r="J32" s="2553"/>
      <c r="K32" s="2553"/>
      <c r="L32" s="2553"/>
      <c r="M32" s="2553"/>
      <c r="N32" s="2574" t="s">
        <v>72</v>
      </c>
    </row>
    <row r="33" spans="1:14" ht="25.5">
      <c r="A33" s="969">
        <v>1</v>
      </c>
      <c r="B33" s="1497" t="s">
        <v>2160</v>
      </c>
      <c r="C33" s="968" t="s">
        <v>17</v>
      </c>
      <c r="D33" s="1502">
        <v>80.437748976000009</v>
      </c>
      <c r="E33" s="2576">
        <v>46084</v>
      </c>
      <c r="F33" s="2576">
        <v>46084</v>
      </c>
      <c r="G33" s="1523"/>
      <c r="H33" s="968"/>
      <c r="I33" s="1523">
        <v>0.3</v>
      </c>
      <c r="J33" s="968"/>
      <c r="K33" s="1524">
        <v>0.3</v>
      </c>
      <c r="L33" s="133"/>
      <c r="M33" s="968" t="s">
        <v>162</v>
      </c>
      <c r="N33" s="2559"/>
    </row>
    <row r="34" spans="1:14" ht="38.25">
      <c r="A34" s="969">
        <v>2</v>
      </c>
      <c r="B34" s="1497" t="s">
        <v>2161</v>
      </c>
      <c r="C34" s="968" t="s">
        <v>17</v>
      </c>
      <c r="D34" s="1502">
        <v>269.85965000799996</v>
      </c>
      <c r="E34" s="2576"/>
      <c r="F34" s="2557"/>
      <c r="G34" s="1523"/>
      <c r="H34" s="968"/>
      <c r="I34" s="1523"/>
      <c r="J34" s="968"/>
      <c r="K34" s="1524"/>
      <c r="L34" s="133"/>
      <c r="M34" s="968" t="s">
        <v>649</v>
      </c>
      <c r="N34" s="2559"/>
    </row>
    <row r="35" spans="1:14" ht="51">
      <c r="A35" s="969">
        <v>3</v>
      </c>
      <c r="B35" s="1497" t="s">
        <v>2162</v>
      </c>
      <c r="C35" s="968" t="s">
        <v>17</v>
      </c>
      <c r="D35" s="1502">
        <v>16.092072463999997</v>
      </c>
      <c r="E35" s="2576"/>
      <c r="F35" s="2557"/>
      <c r="G35" s="1523"/>
      <c r="H35" s="968"/>
      <c r="I35" s="1523"/>
      <c r="J35" s="968"/>
      <c r="K35" s="1524"/>
      <c r="L35" s="133"/>
      <c r="M35" s="968" t="s">
        <v>649</v>
      </c>
      <c r="N35" s="2559"/>
    </row>
    <row r="36" spans="1:14">
      <c r="A36" s="969">
        <v>4</v>
      </c>
      <c r="B36" s="1497" t="s">
        <v>566</v>
      </c>
      <c r="C36" s="968" t="s">
        <v>167</v>
      </c>
      <c r="D36" s="1502">
        <v>77.325139839999991</v>
      </c>
      <c r="E36" s="2576"/>
      <c r="F36" s="2557"/>
      <c r="G36" s="1523"/>
      <c r="H36" s="968"/>
      <c r="I36" s="1523"/>
      <c r="J36" s="968"/>
      <c r="K36" s="1524"/>
      <c r="L36" s="133"/>
      <c r="M36" s="968" t="s">
        <v>649</v>
      </c>
      <c r="N36" s="2559"/>
    </row>
    <row r="37" spans="1:14">
      <c r="A37" s="969">
        <v>5</v>
      </c>
      <c r="B37" s="1497" t="s">
        <v>564</v>
      </c>
      <c r="C37" s="968" t="s">
        <v>176</v>
      </c>
      <c r="D37" s="1502">
        <v>56.2744</v>
      </c>
      <c r="E37" s="2576"/>
      <c r="F37" s="2557"/>
      <c r="G37" s="1523"/>
      <c r="H37" s="968"/>
      <c r="I37" s="1523"/>
      <c r="J37" s="968"/>
      <c r="K37" s="1524"/>
      <c r="L37" s="133"/>
      <c r="M37" s="968" t="s">
        <v>649</v>
      </c>
      <c r="N37" s="2559"/>
    </row>
    <row r="38" spans="1:14" ht="15.75" thickBot="1">
      <c r="A38" s="1511"/>
      <c r="B38" s="1504" t="s">
        <v>554</v>
      </c>
      <c r="C38" s="1505"/>
      <c r="D38" s="1506">
        <v>499.98901128800003</v>
      </c>
      <c r="E38" s="1505"/>
      <c r="F38" s="1505"/>
      <c r="G38" s="1519"/>
      <c r="H38" s="1505"/>
      <c r="I38" s="1505"/>
      <c r="J38" s="1505"/>
      <c r="K38" s="1519"/>
      <c r="L38" s="1505"/>
      <c r="M38" s="1505"/>
      <c r="N38" s="2575"/>
    </row>
    <row r="39" spans="1:14">
      <c r="A39" s="1488" t="s">
        <v>2158</v>
      </c>
      <c r="B39" s="2553" t="s">
        <v>2164</v>
      </c>
      <c r="C39" s="2553"/>
      <c r="D39" s="2553"/>
      <c r="E39" s="2553"/>
      <c r="F39" s="2553"/>
      <c r="G39" s="2553"/>
      <c r="H39" s="2553"/>
      <c r="I39" s="2553"/>
      <c r="J39" s="2553"/>
      <c r="K39" s="2553"/>
      <c r="L39" s="2553"/>
      <c r="M39" s="2553"/>
      <c r="N39" s="2574" t="s">
        <v>72</v>
      </c>
    </row>
    <row r="40" spans="1:14">
      <c r="A40" s="969">
        <v>1</v>
      </c>
      <c r="B40" s="1497" t="s">
        <v>160</v>
      </c>
      <c r="C40" s="968" t="s">
        <v>17</v>
      </c>
      <c r="D40" s="1502">
        <v>108.2656224</v>
      </c>
      <c r="E40" s="2577">
        <v>46101</v>
      </c>
      <c r="F40" s="2576">
        <v>46285</v>
      </c>
      <c r="G40" s="1523"/>
      <c r="H40" s="968"/>
      <c r="I40" s="1523">
        <v>0.2</v>
      </c>
      <c r="J40" s="968"/>
      <c r="K40" s="1524">
        <v>0.2</v>
      </c>
      <c r="L40" s="133"/>
      <c r="M40" s="968" t="s">
        <v>162</v>
      </c>
      <c r="N40" s="2559"/>
    </row>
    <row r="41" spans="1:14">
      <c r="A41" s="969">
        <v>2</v>
      </c>
      <c r="B41" s="1497" t="s">
        <v>552</v>
      </c>
      <c r="C41" s="968" t="s">
        <v>176</v>
      </c>
      <c r="D41" s="1502">
        <v>37.618047999999995</v>
      </c>
      <c r="E41" s="2578"/>
      <c r="F41" s="2557"/>
      <c r="G41" s="1523"/>
      <c r="H41" s="968"/>
      <c r="I41" s="1523"/>
      <c r="J41" s="968"/>
      <c r="K41" s="1524"/>
      <c r="L41" s="133"/>
      <c r="M41" s="968" t="s">
        <v>649</v>
      </c>
      <c r="N41" s="2559"/>
    </row>
    <row r="42" spans="1:14">
      <c r="A42" s="969">
        <v>3</v>
      </c>
      <c r="B42" s="1497" t="s">
        <v>2165</v>
      </c>
      <c r="C42" s="968"/>
      <c r="D42" s="1502">
        <v>64.117060800000004</v>
      </c>
      <c r="E42" s="2578"/>
      <c r="F42" s="2557"/>
      <c r="G42" s="1523"/>
      <c r="H42" s="968"/>
      <c r="I42" s="1523">
        <v>0.1</v>
      </c>
      <c r="J42" s="968"/>
      <c r="K42" s="1524">
        <v>0.1</v>
      </c>
      <c r="L42" s="133"/>
      <c r="M42" s="968" t="s">
        <v>162</v>
      </c>
      <c r="N42" s="2559"/>
    </row>
    <row r="43" spans="1:14" ht="15.75" thickBot="1">
      <c r="A43" s="1511"/>
      <c r="B43" s="1504" t="s">
        <v>554</v>
      </c>
      <c r="C43" s="1505"/>
      <c r="D43" s="1506">
        <v>210.00073120000002</v>
      </c>
      <c r="E43" s="1505"/>
      <c r="F43" s="1505"/>
      <c r="G43" s="1519"/>
      <c r="H43" s="1505"/>
      <c r="I43" s="1505"/>
      <c r="J43" s="1505"/>
      <c r="K43" s="1519"/>
      <c r="L43" s="1505"/>
      <c r="M43" s="1505" t="s">
        <v>649</v>
      </c>
      <c r="N43" s="2575"/>
    </row>
    <row r="44" spans="1:14">
      <c r="A44" s="1488" t="s">
        <v>2163</v>
      </c>
      <c r="B44" s="2547" t="s">
        <v>2166</v>
      </c>
      <c r="C44" s="2548"/>
      <c r="D44" s="2548"/>
      <c r="E44" s="2548"/>
      <c r="F44" s="2548"/>
      <c r="G44" s="2548"/>
      <c r="H44" s="2548"/>
      <c r="I44" s="2548"/>
      <c r="J44" s="2548"/>
      <c r="K44" s="2548"/>
      <c r="L44" s="2548"/>
      <c r="M44" s="2548"/>
      <c r="N44" s="2549"/>
    </row>
    <row r="45" spans="1:14" ht="25.5">
      <c r="A45" s="968">
        <v>1</v>
      </c>
      <c r="B45" s="1497" t="s">
        <v>2167</v>
      </c>
      <c r="C45" s="968"/>
      <c r="D45" s="1502">
        <v>227.17</v>
      </c>
      <c r="E45" s="1485">
        <v>46102</v>
      </c>
      <c r="F45" s="1485">
        <v>46194</v>
      </c>
      <c r="G45" s="1523"/>
      <c r="H45" s="968"/>
      <c r="I45" s="1523">
        <v>0.35</v>
      </c>
      <c r="J45" s="968">
        <v>172.65</v>
      </c>
      <c r="K45" s="1524">
        <v>0.35</v>
      </c>
      <c r="L45" s="133">
        <v>172.65</v>
      </c>
      <c r="M45" s="968" t="s">
        <v>215</v>
      </c>
      <c r="N45" s="968" t="s">
        <v>1731</v>
      </c>
    </row>
    <row r="46" spans="1:14" ht="25.5">
      <c r="A46" s="968">
        <v>2</v>
      </c>
      <c r="B46" s="1497" t="s">
        <v>2168</v>
      </c>
      <c r="C46" s="968"/>
      <c r="D46" s="1502">
        <v>375.23</v>
      </c>
      <c r="E46" s="1485">
        <v>46113</v>
      </c>
      <c r="F46" s="1485">
        <v>46204</v>
      </c>
      <c r="G46" s="1523"/>
      <c r="H46" s="968"/>
      <c r="I46" s="968"/>
      <c r="J46" s="968"/>
      <c r="K46" s="1524"/>
      <c r="L46" s="133"/>
      <c r="M46" s="968" t="s">
        <v>649</v>
      </c>
      <c r="N46" s="968" t="s">
        <v>1731</v>
      </c>
    </row>
    <row r="47" spans="1:14" ht="38.25">
      <c r="A47" s="968">
        <v>3</v>
      </c>
      <c r="B47" s="1567" t="s">
        <v>2169</v>
      </c>
      <c r="C47" s="968"/>
      <c r="D47" s="1502">
        <v>17</v>
      </c>
      <c r="E47" s="1485">
        <v>46113</v>
      </c>
      <c r="F47" s="1485">
        <v>46295</v>
      </c>
      <c r="G47" s="1523"/>
      <c r="H47" s="968"/>
      <c r="I47" s="968"/>
      <c r="J47" s="968"/>
      <c r="K47" s="1524"/>
      <c r="L47" s="133"/>
      <c r="M47" s="968" t="s">
        <v>649</v>
      </c>
      <c r="N47" s="968" t="s">
        <v>1731</v>
      </c>
    </row>
    <row r="48" spans="1:14" ht="25.5">
      <c r="A48" s="968">
        <v>4</v>
      </c>
      <c r="B48" s="1567" t="s">
        <v>2170</v>
      </c>
      <c r="C48" s="968"/>
      <c r="D48" s="1502">
        <v>20.47</v>
      </c>
      <c r="E48" s="1485">
        <v>46113</v>
      </c>
      <c r="F48" s="1485">
        <v>46295</v>
      </c>
      <c r="G48" s="1523"/>
      <c r="H48" s="968"/>
      <c r="I48" s="968"/>
      <c r="J48" s="968"/>
      <c r="K48" s="1524"/>
      <c r="L48" s="133"/>
      <c r="M48" s="968" t="s">
        <v>649</v>
      </c>
      <c r="N48" s="968" t="s">
        <v>1731</v>
      </c>
    </row>
    <row r="49" spans="1:14">
      <c r="A49" s="133"/>
      <c r="B49" s="1568" t="s">
        <v>554</v>
      </c>
      <c r="C49" s="133"/>
      <c r="D49" s="1512">
        <v>639.87</v>
      </c>
      <c r="E49" s="1485"/>
      <c r="F49" s="1485"/>
      <c r="G49" s="1524"/>
      <c r="H49" s="133"/>
      <c r="I49" s="133"/>
      <c r="J49" s="133"/>
      <c r="K49" s="1524"/>
      <c r="L49" s="133"/>
      <c r="M49" s="133"/>
      <c r="N49" s="133"/>
    </row>
    <row r="50" spans="1:14">
      <c r="A50" s="1513"/>
      <c r="B50" s="1514"/>
      <c r="C50" s="1513"/>
      <c r="D50" s="1515"/>
      <c r="E50" s="1513"/>
      <c r="F50" s="1513"/>
      <c r="G50" s="1569"/>
      <c r="H50" s="1513"/>
      <c r="I50" s="1513"/>
      <c r="J50" s="1513"/>
      <c r="K50" s="1570"/>
      <c r="L50" s="970"/>
      <c r="M50" s="1513"/>
      <c r="N50" s="1513"/>
    </row>
    <row r="51" spans="1:14">
      <c r="A51" s="1513"/>
      <c r="B51" s="1514"/>
      <c r="C51" s="1513"/>
      <c r="D51" s="1515"/>
      <c r="E51" s="1513"/>
      <c r="F51" s="1513"/>
      <c r="G51" s="1569"/>
      <c r="H51" s="1513"/>
      <c r="I51" s="1513"/>
      <c r="J51" s="1513"/>
      <c r="K51" s="1570"/>
      <c r="L51" s="970"/>
      <c r="M51" s="1513"/>
      <c r="N51" s="1513"/>
    </row>
    <row r="52" spans="1:14">
      <c r="A52" s="1513"/>
      <c r="B52" s="1514"/>
      <c r="C52" s="1513"/>
      <c r="D52" s="1515"/>
      <c r="E52" s="1513"/>
      <c r="F52" s="1513"/>
      <c r="G52" s="1569"/>
      <c r="H52" s="1513"/>
      <c r="I52" s="1513"/>
      <c r="J52" s="1513"/>
      <c r="K52" s="1570"/>
      <c r="L52" s="970"/>
      <c r="M52" s="1513"/>
      <c r="N52" s="1513"/>
    </row>
    <row r="53" spans="1:14">
      <c r="A53" s="1513"/>
      <c r="B53" s="1514"/>
      <c r="C53" s="1513"/>
      <c r="D53" s="1515"/>
      <c r="E53" s="1513"/>
      <c r="F53" s="1513"/>
      <c r="G53" s="1569"/>
      <c r="H53" s="1513"/>
      <c r="I53" s="1513"/>
      <c r="J53" s="1513"/>
      <c r="K53" s="1570"/>
      <c r="L53" s="970"/>
      <c r="M53" s="1513"/>
      <c r="N53" s="1513"/>
    </row>
    <row r="54" spans="1:14">
      <c r="A54" s="1513"/>
      <c r="B54" s="1514"/>
      <c r="C54" s="1513"/>
      <c r="D54" s="1515"/>
      <c r="E54" s="1513"/>
      <c r="F54" s="1513"/>
      <c r="G54" s="1569"/>
      <c r="H54" s="1513"/>
      <c r="I54" s="1513"/>
      <c r="J54" s="1513"/>
      <c r="K54" s="1481"/>
      <c r="L54" s="970"/>
      <c r="M54" s="1513"/>
      <c r="N54" s="1513"/>
    </row>
    <row r="55" spans="1:14">
      <c r="A55" s="1513"/>
      <c r="B55" s="1514"/>
      <c r="C55" s="1513"/>
      <c r="D55" s="1515"/>
      <c r="E55" s="1513"/>
      <c r="F55" s="1513"/>
      <c r="G55" s="1569"/>
      <c r="H55" s="1513"/>
      <c r="I55" s="1513"/>
      <c r="J55" s="1513"/>
      <c r="K55" s="1481"/>
      <c r="L55" s="970"/>
      <c r="M55" s="1513"/>
      <c r="N55" s="1513"/>
    </row>
    <row r="56" spans="1:14">
      <c r="A56" s="1513"/>
      <c r="B56" s="1514"/>
      <c r="C56" s="1513"/>
      <c r="D56" s="1515"/>
      <c r="E56" s="1513"/>
      <c r="F56" s="1513"/>
      <c r="G56" s="1569"/>
      <c r="H56" s="1513"/>
      <c r="I56" s="1513"/>
      <c r="J56" s="1513"/>
      <c r="K56" s="1481"/>
      <c r="L56" s="970"/>
      <c r="M56" s="1513"/>
      <c r="N56" s="1513"/>
    </row>
    <row r="57" spans="1:14">
      <c r="A57" s="1513"/>
      <c r="B57" s="1514"/>
      <c r="C57" s="1513"/>
      <c r="D57" s="1515"/>
      <c r="E57" s="1513"/>
      <c r="F57" s="1513"/>
      <c r="G57" s="1569"/>
      <c r="H57" s="1513"/>
      <c r="I57" s="1513"/>
      <c r="J57" s="1513"/>
      <c r="K57" s="1570"/>
      <c r="L57" s="970"/>
      <c r="M57" s="1513"/>
      <c r="N57" s="1513"/>
    </row>
    <row r="58" spans="1:14">
      <c r="A58" s="1513"/>
      <c r="B58" s="1514"/>
      <c r="C58" s="1513"/>
      <c r="D58" s="1515"/>
      <c r="E58" s="1513"/>
      <c r="F58" s="1513"/>
      <c r="G58" s="1569"/>
      <c r="H58" s="1513"/>
      <c r="I58" s="1513"/>
      <c r="J58" s="1513"/>
      <c r="K58" s="1570"/>
      <c r="L58" s="970"/>
      <c r="M58" s="1513"/>
      <c r="N58" s="1513"/>
    </row>
    <row r="59" spans="1:14">
      <c r="A59" s="1513"/>
      <c r="B59" s="1514"/>
      <c r="C59" s="1513"/>
      <c r="D59" s="1515"/>
      <c r="E59" s="1513"/>
      <c r="F59" s="1513"/>
      <c r="G59" s="1569"/>
      <c r="H59" s="1513"/>
      <c r="I59" s="1513"/>
      <c r="J59" s="1513"/>
      <c r="K59" s="1570"/>
      <c r="L59" s="970"/>
      <c r="M59" s="1513"/>
      <c r="N59" s="1513"/>
    </row>
    <row r="60" spans="1:14">
      <c r="A60" s="1513"/>
      <c r="B60" s="1514"/>
      <c r="C60" s="1513"/>
      <c r="D60" s="1515"/>
      <c r="E60" s="1513"/>
      <c r="F60" s="1513"/>
      <c r="G60" s="1569"/>
      <c r="H60" s="1513"/>
      <c r="I60" s="1513"/>
      <c r="J60" s="1513"/>
      <c r="K60" s="1570"/>
      <c r="L60" s="970"/>
      <c r="M60" s="1513"/>
      <c r="N60" s="1513"/>
    </row>
    <row r="61" spans="1:14">
      <c r="A61" s="1513"/>
      <c r="B61" s="1514"/>
      <c r="C61" s="1513"/>
      <c r="D61" s="1515"/>
      <c r="E61" s="1513"/>
      <c r="F61" s="1513"/>
      <c r="G61" s="1569"/>
      <c r="H61" s="1513"/>
      <c r="I61" s="1513"/>
      <c r="J61" s="1513"/>
      <c r="K61" s="1570"/>
      <c r="L61" s="970"/>
      <c r="M61" s="1513"/>
      <c r="N61" s="1513"/>
    </row>
    <row r="62" spans="1:14">
      <c r="A62" s="1513"/>
      <c r="B62" s="1514"/>
      <c r="C62" s="1513"/>
      <c r="D62" s="1515"/>
      <c r="E62" s="1513"/>
      <c r="F62" s="1513"/>
      <c r="G62" s="1569"/>
      <c r="H62" s="1513"/>
      <c r="I62" s="1513"/>
      <c r="J62" s="1513"/>
      <c r="K62" s="1570"/>
      <c r="L62" s="970"/>
      <c r="M62" s="1513"/>
      <c r="N62" s="1513"/>
    </row>
    <row r="63" spans="1:14">
      <c r="A63" s="1513"/>
      <c r="B63" s="1514"/>
      <c r="C63" s="1513"/>
      <c r="D63" s="1515"/>
      <c r="E63" s="1513"/>
      <c r="F63" s="1513"/>
      <c r="G63" s="1569"/>
      <c r="H63" s="1513"/>
      <c r="I63" s="1513"/>
      <c r="J63" s="1513"/>
      <c r="K63" s="1570"/>
      <c r="L63" s="970"/>
      <c r="M63" s="1513"/>
      <c r="N63" s="1513"/>
    </row>
    <row r="64" spans="1:14">
      <c r="A64" s="1513"/>
      <c r="B64" s="1514"/>
      <c r="C64" s="1513"/>
      <c r="D64" s="1515"/>
      <c r="E64" s="1513"/>
      <c r="F64" s="1513"/>
      <c r="G64" s="1569"/>
      <c r="H64" s="1513"/>
      <c r="I64" s="1513"/>
      <c r="J64" s="1513"/>
      <c r="K64" s="1570"/>
      <c r="L64" s="970"/>
      <c r="M64" s="1513"/>
      <c r="N64" s="1513"/>
    </row>
    <row r="65" spans="1:14">
      <c r="A65" s="1513"/>
      <c r="B65" s="1514"/>
      <c r="C65" s="1513"/>
      <c r="D65" s="1515"/>
      <c r="E65" s="1513"/>
      <c r="F65" s="1513"/>
      <c r="G65" s="1569"/>
      <c r="H65" s="1513"/>
      <c r="I65" s="1513"/>
      <c r="J65" s="1513"/>
      <c r="K65" s="1570"/>
      <c r="L65" s="970"/>
      <c r="M65" s="1513"/>
      <c r="N65" s="1513"/>
    </row>
    <row r="66" spans="1:14">
      <c r="A66" s="1513"/>
      <c r="B66" s="1514"/>
      <c r="C66" s="1513"/>
      <c r="D66" s="1515"/>
      <c r="E66" s="1513"/>
      <c r="F66" s="1513"/>
      <c r="G66" s="1569"/>
      <c r="H66" s="1513"/>
      <c r="I66" s="1513"/>
      <c r="J66" s="1513"/>
      <c r="K66" s="1570"/>
      <c r="L66" s="970"/>
      <c r="M66" s="1513"/>
      <c r="N66" s="1513"/>
    </row>
    <row r="67" spans="1:14">
      <c r="A67" s="1513"/>
      <c r="B67" s="1514"/>
      <c r="C67" s="1513"/>
      <c r="D67" s="1515"/>
      <c r="E67" s="1513"/>
      <c r="F67" s="1513"/>
      <c r="G67" s="1569"/>
      <c r="H67" s="1513"/>
      <c r="I67" s="1513"/>
      <c r="J67" s="1513"/>
      <c r="K67" s="1570"/>
      <c r="L67" s="970"/>
      <c r="M67" s="1513"/>
      <c r="N67" s="1513"/>
    </row>
    <row r="68" spans="1:14">
      <c r="A68" s="1513"/>
      <c r="B68" s="1514"/>
      <c r="C68" s="1513"/>
      <c r="D68" s="1515"/>
      <c r="E68" s="1513"/>
      <c r="F68" s="1513"/>
      <c r="G68" s="1569"/>
      <c r="H68" s="1513"/>
      <c r="I68" s="1513"/>
      <c r="J68" s="1513"/>
      <c r="K68" s="1570"/>
      <c r="L68" s="970"/>
      <c r="M68" s="1513"/>
      <c r="N68" s="1513"/>
    </row>
    <row r="69" spans="1:14">
      <c r="A69" s="1513"/>
      <c r="B69" s="1514"/>
      <c r="C69" s="1513"/>
      <c r="D69" s="1515"/>
      <c r="E69" s="1513"/>
      <c r="F69" s="1513"/>
      <c r="G69" s="1569"/>
      <c r="H69" s="1513"/>
      <c r="I69" s="1513"/>
      <c r="J69" s="1513"/>
      <c r="K69" s="1570"/>
      <c r="L69" s="970"/>
      <c r="M69" s="1513"/>
      <c r="N69" s="1513"/>
    </row>
    <row r="70" spans="1:14">
      <c r="A70" s="1513"/>
      <c r="B70" s="1514"/>
      <c r="C70" s="1513"/>
      <c r="D70" s="1515"/>
      <c r="E70" s="1513"/>
      <c r="F70" s="1513"/>
      <c r="G70" s="1569"/>
      <c r="H70" s="1513"/>
      <c r="I70" s="1513"/>
      <c r="J70" s="1513"/>
      <c r="K70" s="1570"/>
      <c r="L70" s="970"/>
      <c r="M70" s="1513"/>
      <c r="N70" s="1513"/>
    </row>
    <row r="71" spans="1:14">
      <c r="A71" s="1513"/>
      <c r="B71" s="1514"/>
      <c r="C71" s="1513"/>
      <c r="D71" s="1515"/>
      <c r="E71" s="1513"/>
      <c r="F71" s="1513"/>
      <c r="G71" s="1569"/>
      <c r="H71" s="1513"/>
      <c r="I71" s="1513"/>
      <c r="J71" s="1513"/>
      <c r="K71" s="1570"/>
      <c r="L71" s="970"/>
      <c r="M71" s="1513"/>
      <c r="N71" s="1513"/>
    </row>
    <row r="72" spans="1:14">
      <c r="A72" s="1513"/>
      <c r="B72" s="1514"/>
      <c r="C72" s="1513"/>
      <c r="D72" s="1515"/>
      <c r="E72" s="1513"/>
      <c r="F72" s="1513"/>
      <c r="G72" s="1569"/>
      <c r="H72" s="1513"/>
      <c r="I72" s="1513"/>
      <c r="J72" s="1513"/>
      <c r="K72" s="1570"/>
      <c r="L72" s="970"/>
      <c r="M72" s="1513"/>
      <c r="N72" s="1513"/>
    </row>
    <row r="73" spans="1:14">
      <c r="A73" s="1513"/>
      <c r="B73" s="1514"/>
      <c r="C73" s="1513"/>
      <c r="D73" s="1515"/>
      <c r="E73" s="1513"/>
      <c r="F73" s="1513"/>
      <c r="G73" s="1569"/>
      <c r="H73" s="1513"/>
      <c r="I73" s="1513"/>
      <c r="J73" s="1513"/>
      <c r="K73" s="1570"/>
      <c r="L73" s="970"/>
      <c r="M73" s="1513"/>
      <c r="N73" s="1513"/>
    </row>
    <row r="74" spans="1:14">
      <c r="A74" s="1513"/>
      <c r="B74" s="1514"/>
      <c r="C74" s="1513"/>
      <c r="D74" s="1515"/>
      <c r="E74" s="1513"/>
      <c r="F74" s="1513"/>
      <c r="G74" s="1569"/>
      <c r="H74" s="1513"/>
      <c r="I74" s="1513"/>
      <c r="J74" s="1513"/>
      <c r="K74" s="1570"/>
      <c r="L74" s="970"/>
      <c r="M74" s="1513"/>
      <c r="N74" s="1513"/>
    </row>
    <row r="75" spans="1:14">
      <c r="A75" s="1513"/>
      <c r="B75" s="1514"/>
      <c r="C75" s="1513"/>
      <c r="D75" s="1515"/>
      <c r="E75" s="1513"/>
      <c r="F75" s="1513"/>
      <c r="G75" s="1569"/>
      <c r="H75" s="1513"/>
      <c r="I75" s="1513"/>
      <c r="J75" s="1513"/>
      <c r="K75" s="1570"/>
      <c r="L75" s="970"/>
      <c r="M75" s="1513"/>
      <c r="N75" s="1513"/>
    </row>
    <row r="76" spans="1:14">
      <c r="A76" s="1513"/>
      <c r="B76" s="1514"/>
      <c r="C76" s="1513"/>
      <c r="D76" s="1515"/>
      <c r="E76" s="1513"/>
      <c r="F76" s="1513"/>
      <c r="G76" s="1569"/>
      <c r="H76" s="1513"/>
      <c r="I76" s="1513"/>
      <c r="J76" s="1513"/>
      <c r="K76" s="1570"/>
      <c r="L76" s="970"/>
      <c r="M76" s="1513"/>
      <c r="N76" s="1513"/>
    </row>
    <row r="77" spans="1:14">
      <c r="A77" s="1513"/>
      <c r="B77" s="1514"/>
      <c r="C77" s="1513"/>
      <c r="D77" s="1515"/>
      <c r="E77" s="1513"/>
      <c r="F77" s="1513"/>
      <c r="G77" s="1569"/>
      <c r="H77" s="1513"/>
      <c r="I77" s="1513"/>
      <c r="J77" s="1513"/>
      <c r="K77" s="1570"/>
      <c r="L77" s="970"/>
      <c r="M77" s="1513"/>
      <c r="N77" s="1513"/>
    </row>
    <row r="78" spans="1:14">
      <c r="A78" s="1513"/>
      <c r="B78" s="1514"/>
      <c r="C78" s="1513"/>
      <c r="D78" s="1515"/>
      <c r="E78" s="1513"/>
      <c r="F78" s="1513"/>
      <c r="G78" s="1569"/>
      <c r="H78" s="1513"/>
      <c r="I78" s="1513"/>
      <c r="J78" s="1513"/>
      <c r="K78" s="1570"/>
      <c r="L78" s="970"/>
      <c r="M78" s="1513"/>
      <c r="N78" s="1513"/>
    </row>
    <row r="79" spans="1:14">
      <c r="A79" s="1513"/>
      <c r="B79" s="1514"/>
      <c r="C79" s="1513"/>
      <c r="D79" s="1515"/>
      <c r="E79" s="1513"/>
      <c r="F79" s="1513"/>
      <c r="G79" s="1569"/>
      <c r="H79" s="1513"/>
      <c r="I79" s="1513"/>
      <c r="J79" s="1513"/>
      <c r="K79" s="1570"/>
      <c r="L79" s="970"/>
      <c r="M79" s="1513"/>
      <c r="N79" s="1513"/>
    </row>
    <row r="80" spans="1:14">
      <c r="A80" s="1513"/>
      <c r="B80" s="1514"/>
      <c r="C80" s="1513"/>
      <c r="D80" s="1515"/>
      <c r="E80" s="1513"/>
      <c r="F80" s="1513"/>
      <c r="G80" s="1569"/>
      <c r="H80" s="1513"/>
      <c r="I80" s="1513"/>
      <c r="J80" s="1513"/>
      <c r="K80" s="1570"/>
      <c r="L80" s="970"/>
      <c r="M80" s="1513"/>
      <c r="N80" s="1513"/>
    </row>
    <row r="81" spans="1:14">
      <c r="A81" s="1513"/>
      <c r="B81" s="1514"/>
      <c r="C81" s="1513"/>
      <c r="D81" s="1515"/>
      <c r="E81" s="1513"/>
      <c r="F81" s="1513"/>
      <c r="G81" s="1569"/>
      <c r="H81" s="1513"/>
      <c r="I81" s="1513"/>
      <c r="J81" s="1513"/>
      <c r="K81" s="1570"/>
      <c r="L81" s="970"/>
      <c r="M81" s="1513"/>
      <c r="N81" s="1513"/>
    </row>
    <row r="82" spans="1:14">
      <c r="A82" s="1513"/>
      <c r="B82" s="1514"/>
      <c r="C82" s="1513"/>
      <c r="D82" s="1515"/>
      <c r="E82" s="1513"/>
      <c r="F82" s="1513"/>
      <c r="G82" s="1569"/>
      <c r="H82" s="1513"/>
      <c r="I82" s="1513"/>
      <c r="J82" s="1513"/>
      <c r="K82" s="1570"/>
      <c r="L82" s="970"/>
      <c r="M82" s="1513"/>
      <c r="N82" s="1513"/>
    </row>
    <row r="83" spans="1:14">
      <c r="A83" s="1513"/>
      <c r="B83" s="1514"/>
      <c r="C83" s="1513"/>
      <c r="D83" s="1515"/>
      <c r="E83" s="1513"/>
      <c r="F83" s="1513"/>
      <c r="G83" s="1569"/>
      <c r="H83" s="1513"/>
      <c r="I83" s="1513"/>
      <c r="J83" s="1513"/>
      <c r="K83" s="1570"/>
      <c r="L83" s="970"/>
      <c r="M83" s="1513"/>
      <c r="N83" s="1513"/>
    </row>
    <row r="84" spans="1:14">
      <c r="A84" s="1513"/>
      <c r="B84" s="1514"/>
      <c r="C84" s="1513"/>
      <c r="D84" s="1515"/>
      <c r="E84" s="1513"/>
      <c r="F84" s="1513"/>
      <c r="G84" s="1569"/>
      <c r="H84" s="1513"/>
      <c r="I84" s="1513"/>
      <c r="J84" s="1513"/>
      <c r="K84" s="1570"/>
      <c r="L84" s="970"/>
      <c r="M84" s="1513"/>
      <c r="N84" s="1513"/>
    </row>
    <row r="85" spans="1:14">
      <c r="A85" s="1513"/>
      <c r="B85" s="1514"/>
      <c r="C85" s="1513"/>
      <c r="D85" s="1515"/>
      <c r="E85" s="1513"/>
      <c r="F85" s="1513"/>
      <c r="G85" s="1569"/>
      <c r="H85" s="1513"/>
      <c r="I85" s="1513"/>
      <c r="J85" s="1513"/>
      <c r="K85" s="1570"/>
      <c r="L85" s="970"/>
      <c r="M85" s="1513"/>
      <c r="N85" s="1513"/>
    </row>
    <row r="86" spans="1:14">
      <c r="A86" s="1513"/>
      <c r="B86" s="1514"/>
      <c r="C86" s="1513"/>
      <c r="D86" s="1515"/>
      <c r="E86" s="1513"/>
      <c r="F86" s="1513"/>
      <c r="G86" s="1569"/>
      <c r="H86" s="1513"/>
      <c r="I86" s="1513"/>
      <c r="J86" s="1513"/>
      <c r="K86" s="1570"/>
      <c r="L86" s="970"/>
      <c r="M86" s="1513"/>
      <c r="N86" s="1513"/>
    </row>
    <row r="87" spans="1:14">
      <c r="A87" s="1513"/>
      <c r="B87" s="1514"/>
      <c r="C87" s="1513"/>
      <c r="D87" s="1515"/>
      <c r="E87" s="1513"/>
      <c r="F87" s="1513"/>
      <c r="G87" s="1569"/>
      <c r="H87" s="1513"/>
      <c r="I87" s="1513"/>
      <c r="J87" s="1513"/>
      <c r="K87" s="1570"/>
      <c r="L87" s="970"/>
      <c r="M87" s="1513"/>
      <c r="N87" s="1513"/>
    </row>
    <row r="88" spans="1:14">
      <c r="A88" s="1513"/>
      <c r="B88" s="1514"/>
      <c r="C88" s="1513"/>
      <c r="D88" s="1515"/>
      <c r="E88" s="1513"/>
      <c r="F88" s="1513"/>
      <c r="G88" s="1569"/>
      <c r="H88" s="1513"/>
      <c r="I88" s="1513"/>
      <c r="J88" s="1513"/>
      <c r="K88" s="1570"/>
      <c r="L88" s="970"/>
      <c r="M88" s="1513"/>
      <c r="N88" s="1513"/>
    </row>
    <row r="89" spans="1:14">
      <c r="A89" s="1513"/>
      <c r="B89" s="1514"/>
      <c r="C89" s="1513"/>
      <c r="D89" s="1515"/>
      <c r="E89" s="1513"/>
      <c r="F89" s="1513"/>
      <c r="G89" s="1569"/>
      <c r="H89" s="1513"/>
      <c r="I89" s="1513"/>
      <c r="J89" s="1513"/>
      <c r="K89" s="1570"/>
      <c r="L89" s="970"/>
      <c r="M89" s="1513"/>
      <c r="N89" s="1513"/>
    </row>
    <row r="90" spans="1:14">
      <c r="A90" s="1513"/>
      <c r="B90" s="1514"/>
      <c r="C90" s="1513"/>
      <c r="D90" s="1515"/>
      <c r="E90" s="1513"/>
      <c r="F90" s="1513"/>
      <c r="G90" s="1569"/>
      <c r="H90" s="1513"/>
      <c r="I90" s="1513"/>
      <c r="J90" s="1513"/>
      <c r="K90" s="1570"/>
      <c r="L90" s="970"/>
      <c r="M90" s="1513"/>
      <c r="N90" s="1513"/>
    </row>
    <row r="91" spans="1:14">
      <c r="A91" s="1513"/>
      <c r="B91" s="1514"/>
      <c r="C91" s="1513"/>
      <c r="D91" s="1515"/>
      <c r="E91" s="1513"/>
      <c r="F91" s="1513"/>
      <c r="G91" s="1569"/>
      <c r="H91" s="1513"/>
      <c r="I91" s="1513"/>
      <c r="J91" s="1513"/>
      <c r="K91" s="1570"/>
      <c r="L91" s="970"/>
      <c r="M91" s="1513"/>
      <c r="N91" s="1513"/>
    </row>
    <row r="92" spans="1:14">
      <c r="A92" s="1513"/>
      <c r="B92" s="1514"/>
      <c r="C92" s="1513"/>
      <c r="D92" s="1515"/>
      <c r="E92" s="1513"/>
      <c r="F92" s="1513"/>
      <c r="G92" s="1569"/>
      <c r="H92" s="1513"/>
      <c r="I92" s="1513"/>
      <c r="J92" s="1513"/>
      <c r="K92" s="1570"/>
      <c r="L92" s="970"/>
      <c r="M92" s="1513"/>
      <c r="N92" s="1513"/>
    </row>
    <row r="93" spans="1:14">
      <c r="A93" s="1513"/>
      <c r="B93" s="1514"/>
      <c r="C93" s="1513"/>
      <c r="D93" s="1515"/>
      <c r="E93" s="1513"/>
      <c r="F93" s="1513"/>
      <c r="G93" s="1569"/>
      <c r="H93" s="1513"/>
      <c r="I93" s="1513"/>
      <c r="J93" s="1513"/>
      <c r="K93" s="1570"/>
      <c r="L93" s="970"/>
      <c r="M93" s="1513"/>
      <c r="N93" s="1513"/>
    </row>
    <row r="94" spans="1:14">
      <c r="A94" s="1513"/>
      <c r="B94" s="1514"/>
      <c r="C94" s="1513"/>
      <c r="D94" s="1515"/>
      <c r="E94" s="1513"/>
      <c r="F94" s="1513"/>
      <c r="G94" s="1569"/>
      <c r="H94" s="1513"/>
      <c r="I94" s="1513"/>
      <c r="J94" s="1513"/>
      <c r="K94" s="1570"/>
      <c r="L94" s="970"/>
      <c r="M94" s="1513"/>
      <c r="N94" s="1513"/>
    </row>
    <row r="95" spans="1:14">
      <c r="A95" s="1513"/>
      <c r="B95" s="1514"/>
      <c r="C95" s="1513"/>
      <c r="D95" s="1515"/>
      <c r="E95" s="1513"/>
      <c r="F95" s="1513"/>
      <c r="G95" s="1569"/>
      <c r="H95" s="1513"/>
      <c r="I95" s="1513"/>
      <c r="J95" s="1513"/>
      <c r="K95" s="1570"/>
      <c r="L95" s="970"/>
      <c r="M95" s="1513"/>
      <c r="N95" s="1513"/>
    </row>
    <row r="96" spans="1:14">
      <c r="A96" s="1513"/>
      <c r="B96" s="1514"/>
      <c r="C96" s="1513"/>
      <c r="D96" s="1515"/>
      <c r="E96" s="1513"/>
      <c r="F96" s="1513"/>
      <c r="G96" s="1569"/>
      <c r="H96" s="1513"/>
      <c r="I96" s="1513"/>
      <c r="J96" s="1513"/>
      <c r="K96" s="1570"/>
      <c r="L96" s="970"/>
      <c r="M96" s="1513"/>
      <c r="N96" s="1513"/>
    </row>
    <row r="97" spans="1:14">
      <c r="A97" s="1513"/>
      <c r="B97" s="1514"/>
      <c r="C97" s="1513"/>
      <c r="D97" s="1515"/>
      <c r="E97" s="1513"/>
      <c r="F97" s="1513"/>
      <c r="G97" s="1569"/>
      <c r="H97" s="1513"/>
      <c r="I97" s="1513"/>
      <c r="J97" s="1513"/>
      <c r="K97" s="1570"/>
      <c r="L97" s="970"/>
      <c r="M97" s="1513"/>
      <c r="N97" s="1513"/>
    </row>
    <row r="98" spans="1:14">
      <c r="A98" s="1513"/>
      <c r="B98" s="1514"/>
      <c r="C98" s="1513"/>
      <c r="D98" s="1515"/>
      <c r="E98" s="1513"/>
      <c r="F98" s="1513"/>
      <c r="G98" s="1569"/>
      <c r="H98" s="1513"/>
      <c r="I98" s="1513"/>
      <c r="J98" s="1513"/>
      <c r="K98" s="1570"/>
      <c r="L98" s="970"/>
      <c r="M98" s="1513"/>
      <c r="N98" s="1513"/>
    </row>
    <row r="99" spans="1:14">
      <c r="A99" s="1513"/>
      <c r="B99" s="1514"/>
      <c r="C99" s="1513"/>
      <c r="D99" s="1515"/>
      <c r="E99" s="1513"/>
      <c r="F99" s="1513"/>
      <c r="G99" s="1569"/>
      <c r="H99" s="1513"/>
      <c r="I99" s="1513"/>
      <c r="J99" s="1513"/>
      <c r="K99" s="1570"/>
      <c r="L99" s="970"/>
      <c r="M99" s="1513"/>
      <c r="N99" s="1513"/>
    </row>
    <row r="100" spans="1:14">
      <c r="A100" s="1513"/>
      <c r="B100" s="1514"/>
      <c r="C100" s="1513"/>
      <c r="D100" s="1515"/>
      <c r="E100" s="1513"/>
      <c r="F100" s="1513"/>
      <c r="G100" s="1569"/>
      <c r="H100" s="1513"/>
      <c r="I100" s="1513"/>
      <c r="J100" s="1513"/>
      <c r="K100" s="1570"/>
      <c r="L100" s="970"/>
      <c r="M100" s="1513"/>
      <c r="N100" s="1513"/>
    </row>
    <row r="101" spans="1:14">
      <c r="A101" s="1513"/>
      <c r="B101" s="1514"/>
      <c r="C101" s="1513"/>
      <c r="D101" s="1515"/>
      <c r="E101" s="1513"/>
      <c r="F101" s="1513"/>
      <c r="G101" s="1569"/>
      <c r="H101" s="1513"/>
      <c r="I101" s="1513"/>
      <c r="J101" s="1513"/>
      <c r="K101" s="1570"/>
      <c r="L101" s="970"/>
      <c r="M101" s="1513"/>
      <c r="N101" s="1513"/>
    </row>
    <row r="102" spans="1:14">
      <c r="A102" s="1513"/>
      <c r="B102" s="1514"/>
      <c r="C102" s="1513"/>
      <c r="D102" s="1515"/>
      <c r="E102" s="1513"/>
      <c r="F102" s="1513"/>
      <c r="G102" s="1569"/>
      <c r="H102" s="1513"/>
      <c r="I102" s="1513"/>
      <c r="J102" s="1513"/>
      <c r="K102" s="1570"/>
      <c r="L102" s="970"/>
      <c r="M102" s="1513"/>
      <c r="N102" s="1513"/>
    </row>
    <row r="103" spans="1:14">
      <c r="A103" s="1513"/>
      <c r="B103" s="1514"/>
      <c r="C103" s="1513"/>
      <c r="D103" s="1515"/>
      <c r="E103" s="1513"/>
      <c r="F103" s="1513"/>
      <c r="G103" s="1569"/>
      <c r="H103" s="1513"/>
      <c r="I103" s="1513"/>
      <c r="J103" s="1513"/>
      <c r="K103" s="1570"/>
      <c r="L103" s="970"/>
      <c r="M103" s="1513"/>
      <c r="N103" s="1513"/>
    </row>
    <row r="104" spans="1:14">
      <c r="A104" s="1513"/>
      <c r="B104" s="1514"/>
      <c r="C104" s="1513"/>
      <c r="D104" s="1515"/>
      <c r="E104" s="1513"/>
      <c r="F104" s="1513"/>
      <c r="G104" s="1569"/>
      <c r="H104" s="1513"/>
      <c r="I104" s="1513"/>
      <c r="J104" s="1513"/>
      <c r="K104" s="1570"/>
      <c r="L104" s="970"/>
      <c r="M104" s="1513"/>
      <c r="N104" s="1513"/>
    </row>
    <row r="105" spans="1:14">
      <c r="A105" s="1513"/>
      <c r="B105" s="1514"/>
      <c r="C105" s="1513"/>
      <c r="D105" s="1515"/>
      <c r="E105" s="1513"/>
      <c r="F105" s="1513"/>
      <c r="G105" s="1569"/>
      <c r="H105" s="1513"/>
      <c r="I105" s="1513"/>
      <c r="J105" s="1513"/>
      <c r="K105" s="1570"/>
      <c r="L105" s="970"/>
      <c r="M105" s="1513"/>
      <c r="N105" s="1513"/>
    </row>
    <row r="106" spans="1:14">
      <c r="A106" s="1513"/>
      <c r="B106" s="1514"/>
      <c r="C106" s="1513"/>
      <c r="D106" s="1515"/>
      <c r="E106" s="1513"/>
      <c r="F106" s="1513"/>
      <c r="G106" s="1569"/>
      <c r="H106" s="1513"/>
      <c r="I106" s="1513"/>
      <c r="J106" s="1513"/>
      <c r="K106" s="1570"/>
      <c r="L106" s="970"/>
      <c r="M106" s="1513"/>
      <c r="N106" s="1513"/>
    </row>
    <row r="107" spans="1:14">
      <c r="A107" s="1513"/>
      <c r="B107" s="1514"/>
      <c r="C107" s="1513"/>
      <c r="D107" s="1515"/>
      <c r="E107" s="1513"/>
      <c r="F107" s="1513"/>
      <c r="G107" s="1569"/>
      <c r="H107" s="1513"/>
      <c r="I107" s="1513"/>
      <c r="J107" s="1513"/>
      <c r="K107" s="1570"/>
      <c r="L107" s="970"/>
      <c r="M107" s="1513"/>
      <c r="N107" s="1513"/>
    </row>
    <row r="108" spans="1:14">
      <c r="A108" s="1513"/>
      <c r="B108" s="1514"/>
      <c r="C108" s="1513"/>
      <c r="D108" s="1515"/>
      <c r="E108" s="1513"/>
      <c r="F108" s="1513"/>
      <c r="G108" s="1569"/>
      <c r="H108" s="1513"/>
      <c r="I108" s="1513"/>
      <c r="J108" s="1513"/>
      <c r="K108" s="1570"/>
      <c r="L108" s="970"/>
      <c r="M108" s="1513"/>
      <c r="N108" s="1513"/>
    </row>
    <row r="109" spans="1:14">
      <c r="A109" s="1513"/>
      <c r="B109" s="1514"/>
      <c r="C109" s="1513"/>
      <c r="D109" s="1515"/>
      <c r="E109" s="1513"/>
      <c r="F109" s="1513"/>
      <c r="G109" s="1569"/>
      <c r="H109" s="1513"/>
      <c r="I109" s="1513"/>
      <c r="J109" s="1513"/>
      <c r="K109" s="1570"/>
      <c r="L109" s="970"/>
      <c r="M109" s="1513"/>
      <c r="N109" s="1513"/>
    </row>
    <row r="110" spans="1:14">
      <c r="A110" s="1513"/>
      <c r="B110" s="1514"/>
      <c r="C110" s="1513"/>
      <c r="D110" s="1515"/>
      <c r="E110" s="1513"/>
      <c r="F110" s="1513"/>
      <c r="G110" s="1569"/>
      <c r="H110" s="1513"/>
      <c r="I110" s="1513"/>
      <c r="J110" s="1513"/>
      <c r="K110" s="1570"/>
      <c r="L110" s="970"/>
      <c r="M110" s="1513"/>
      <c r="N110" s="1513"/>
    </row>
    <row r="111" spans="1:14">
      <c r="A111" s="1513"/>
      <c r="B111" s="1514"/>
      <c r="C111" s="1513"/>
      <c r="D111" s="1515"/>
      <c r="E111" s="1513"/>
      <c r="F111" s="1513"/>
      <c r="G111" s="1569"/>
      <c r="H111" s="1513"/>
      <c r="I111" s="1513"/>
      <c r="J111" s="1513"/>
      <c r="K111" s="1570"/>
      <c r="L111" s="970"/>
      <c r="M111" s="1513"/>
      <c r="N111" s="1513"/>
    </row>
    <row r="112" spans="1:14">
      <c r="A112" s="1513"/>
      <c r="B112" s="1514"/>
      <c r="C112" s="1513"/>
      <c r="D112" s="1515"/>
      <c r="E112" s="1513"/>
      <c r="F112" s="1513"/>
      <c r="G112" s="1569"/>
      <c r="H112" s="1513"/>
      <c r="I112" s="1513"/>
      <c r="J112" s="1513"/>
      <c r="K112" s="1570"/>
      <c r="L112" s="970"/>
      <c r="M112" s="1513"/>
      <c r="N112" s="1513"/>
    </row>
    <row r="113" spans="1:14">
      <c r="A113" s="1513"/>
      <c r="B113" s="1514"/>
      <c r="C113" s="1513"/>
      <c r="D113" s="1515"/>
      <c r="E113" s="1513"/>
      <c r="F113" s="1513"/>
      <c r="G113" s="1569"/>
      <c r="H113" s="1513"/>
      <c r="I113" s="1513"/>
      <c r="J113" s="1513"/>
      <c r="K113" s="1570"/>
      <c r="L113" s="970"/>
      <c r="M113" s="1513"/>
      <c r="N113" s="1513"/>
    </row>
    <row r="114" spans="1:14">
      <c r="A114" s="1513"/>
      <c r="B114" s="1514"/>
      <c r="C114" s="1513"/>
      <c r="D114" s="1515"/>
      <c r="E114" s="1513"/>
      <c r="F114" s="1513"/>
      <c r="G114" s="1569"/>
      <c r="H114" s="1513"/>
      <c r="I114" s="1513"/>
      <c r="J114" s="1513"/>
      <c r="K114" s="1570"/>
      <c r="L114" s="970"/>
      <c r="M114" s="1513"/>
      <c r="N114" s="1513"/>
    </row>
    <row r="115" spans="1:14">
      <c r="A115" s="1513"/>
      <c r="B115" s="1514"/>
      <c r="C115" s="1513"/>
      <c r="D115" s="1515"/>
      <c r="E115" s="1513"/>
      <c r="F115" s="1513"/>
      <c r="G115" s="1569"/>
      <c r="H115" s="1513"/>
      <c r="I115" s="1513"/>
      <c r="J115" s="1513"/>
      <c r="K115" s="1570"/>
      <c r="L115" s="970"/>
      <c r="M115" s="1513"/>
      <c r="N115" s="1513"/>
    </row>
    <row r="116" spans="1:14">
      <c r="A116" s="1513"/>
      <c r="B116" s="1514"/>
      <c r="C116" s="1513"/>
      <c r="D116" s="1515"/>
      <c r="E116" s="1513"/>
      <c r="F116" s="1513"/>
      <c r="G116" s="1569"/>
      <c r="H116" s="1513"/>
      <c r="I116" s="1513"/>
      <c r="J116" s="1513"/>
      <c r="K116" s="1570"/>
      <c r="L116" s="970"/>
      <c r="M116" s="1513"/>
      <c r="N116" s="1513"/>
    </row>
    <row r="117" spans="1:14">
      <c r="A117" s="1513"/>
      <c r="B117" s="1514"/>
      <c r="C117" s="1513"/>
      <c r="D117" s="1515"/>
      <c r="E117" s="1513"/>
      <c r="F117" s="1513"/>
      <c r="G117" s="1569"/>
      <c r="H117" s="1513"/>
      <c r="I117" s="1513"/>
      <c r="J117" s="1513"/>
      <c r="K117" s="1570"/>
      <c r="L117" s="970"/>
      <c r="M117" s="1513"/>
      <c r="N117" s="1513"/>
    </row>
    <row r="118" spans="1:14">
      <c r="A118" s="1513"/>
      <c r="B118" s="1514"/>
      <c r="C118" s="1513"/>
      <c r="D118" s="1515"/>
      <c r="E118" s="1513"/>
      <c r="F118" s="1513"/>
      <c r="G118" s="1569"/>
      <c r="H118" s="1513"/>
      <c r="I118" s="1513"/>
      <c r="J118" s="1513"/>
      <c r="K118" s="1570"/>
      <c r="L118" s="970"/>
      <c r="M118" s="1513"/>
      <c r="N118" s="1513"/>
    </row>
    <row r="119" spans="1:14">
      <c r="A119" s="1513"/>
      <c r="B119" s="1514"/>
      <c r="C119" s="1513"/>
      <c r="D119" s="1515"/>
      <c r="E119" s="1513"/>
      <c r="F119" s="1513"/>
      <c r="G119" s="1569"/>
      <c r="H119" s="1513"/>
      <c r="I119" s="1513"/>
      <c r="J119" s="1513"/>
      <c r="K119" s="1570"/>
      <c r="L119" s="970"/>
      <c r="M119" s="1513"/>
      <c r="N119" s="1513"/>
    </row>
    <row r="120" spans="1:14">
      <c r="A120" s="1513"/>
      <c r="B120" s="1514"/>
      <c r="C120" s="1513"/>
      <c r="D120" s="1515"/>
      <c r="E120" s="1513"/>
      <c r="F120" s="1513"/>
      <c r="G120" s="1569"/>
      <c r="H120" s="1513"/>
      <c r="I120" s="1513"/>
      <c r="J120" s="1513"/>
      <c r="K120" s="1570"/>
      <c r="L120" s="970"/>
      <c r="M120" s="1513"/>
      <c r="N120" s="1513"/>
    </row>
    <row r="121" spans="1:14">
      <c r="A121" s="1513"/>
      <c r="B121" s="1514"/>
      <c r="C121" s="1513"/>
      <c r="D121" s="1515"/>
      <c r="E121" s="1513"/>
      <c r="F121" s="1513"/>
      <c r="G121" s="1569"/>
      <c r="H121" s="1513"/>
      <c r="I121" s="1513"/>
      <c r="J121" s="1513"/>
      <c r="K121" s="1570"/>
      <c r="L121" s="970"/>
      <c r="M121" s="1513"/>
      <c r="N121" s="1513"/>
    </row>
    <row r="122" spans="1:14">
      <c r="A122" s="1513"/>
      <c r="B122" s="1514"/>
      <c r="C122" s="1513"/>
      <c r="D122" s="1515"/>
      <c r="E122" s="1513"/>
      <c r="F122" s="1513"/>
      <c r="G122" s="1569"/>
      <c r="H122" s="1513"/>
      <c r="I122" s="1513"/>
      <c r="J122" s="1513"/>
      <c r="K122" s="1570"/>
      <c r="L122" s="970"/>
      <c r="M122" s="1513"/>
      <c r="N122" s="1513"/>
    </row>
    <row r="123" spans="1:14">
      <c r="A123" s="1513"/>
      <c r="B123" s="1514"/>
      <c r="C123" s="1513"/>
      <c r="D123" s="1515"/>
      <c r="E123" s="1513"/>
      <c r="F123" s="1513"/>
      <c r="G123" s="1569"/>
      <c r="H123" s="1513"/>
      <c r="I123" s="1513"/>
      <c r="J123" s="1513"/>
      <c r="K123" s="1570"/>
      <c r="L123" s="970"/>
      <c r="M123" s="1513"/>
      <c r="N123" s="1513"/>
    </row>
    <row r="124" spans="1:14">
      <c r="A124" s="1513"/>
      <c r="B124" s="1514"/>
      <c r="C124" s="1513"/>
      <c r="D124" s="1515"/>
      <c r="E124" s="1513"/>
      <c r="F124" s="1513"/>
      <c r="G124" s="1569"/>
      <c r="H124" s="1513"/>
      <c r="I124" s="1513"/>
      <c r="J124" s="1513"/>
      <c r="K124" s="1570"/>
      <c r="L124" s="970"/>
      <c r="M124" s="1513"/>
      <c r="N124" s="1513"/>
    </row>
    <row r="125" spans="1:14">
      <c r="A125" s="1513"/>
      <c r="B125" s="1514"/>
      <c r="C125" s="1513"/>
      <c r="D125" s="1515"/>
      <c r="E125" s="1513"/>
      <c r="F125" s="1513"/>
      <c r="G125" s="1569"/>
      <c r="H125" s="1513"/>
      <c r="I125" s="1513"/>
      <c r="J125" s="1513"/>
      <c r="K125" s="1570"/>
      <c r="L125" s="970"/>
      <c r="M125" s="1513"/>
      <c r="N125" s="1513"/>
    </row>
    <row r="126" spans="1:14">
      <c r="A126" s="1513"/>
      <c r="B126" s="1514"/>
      <c r="C126" s="1513"/>
      <c r="D126" s="1515"/>
      <c r="E126" s="1513"/>
      <c r="F126" s="1513"/>
      <c r="G126" s="1569"/>
      <c r="H126" s="1513"/>
      <c r="I126" s="1513"/>
      <c r="J126" s="1513"/>
      <c r="K126" s="1570"/>
      <c r="L126" s="970"/>
      <c r="M126" s="1513"/>
      <c r="N126" s="1513"/>
    </row>
    <row r="127" spans="1:14">
      <c r="A127" s="1513"/>
      <c r="B127" s="1514"/>
      <c r="C127" s="1513"/>
      <c r="D127" s="1515"/>
      <c r="E127" s="1513"/>
      <c r="F127" s="1513"/>
      <c r="G127" s="1569"/>
      <c r="H127" s="1513"/>
      <c r="I127" s="1513"/>
      <c r="J127" s="1513"/>
      <c r="K127" s="1570"/>
      <c r="L127" s="970"/>
      <c r="M127" s="1513"/>
      <c r="N127" s="1513"/>
    </row>
    <row r="128" spans="1:14">
      <c r="A128" s="1513"/>
      <c r="B128" s="1514"/>
      <c r="C128" s="1513"/>
      <c r="D128" s="1515"/>
      <c r="E128" s="1513"/>
      <c r="F128" s="1513"/>
      <c r="G128" s="1569"/>
      <c r="H128" s="1513"/>
      <c r="I128" s="1513"/>
      <c r="J128" s="1513"/>
      <c r="K128" s="1570"/>
      <c r="L128" s="970"/>
      <c r="M128" s="1513"/>
      <c r="N128" s="1513"/>
    </row>
    <row r="129" spans="1:14">
      <c r="A129" s="1513"/>
      <c r="B129" s="1514"/>
      <c r="C129" s="1513"/>
      <c r="D129" s="1515"/>
      <c r="E129" s="1513"/>
      <c r="F129" s="1513"/>
      <c r="G129" s="1569"/>
      <c r="H129" s="1513"/>
      <c r="I129" s="1513"/>
      <c r="J129" s="1513"/>
      <c r="K129" s="1570"/>
      <c r="L129" s="970"/>
      <c r="M129" s="1513"/>
      <c r="N129" s="1513"/>
    </row>
    <row r="130" spans="1:14">
      <c r="A130" s="1513"/>
      <c r="B130" s="1514"/>
      <c r="C130" s="1513"/>
      <c r="D130" s="1515"/>
      <c r="E130" s="1513"/>
      <c r="F130" s="1513"/>
      <c r="G130" s="1569"/>
      <c r="H130" s="1513"/>
      <c r="I130" s="1513"/>
      <c r="J130" s="1513"/>
      <c r="K130" s="1570"/>
      <c r="L130" s="970"/>
      <c r="M130" s="1513"/>
      <c r="N130" s="1513"/>
    </row>
    <row r="131" spans="1:14">
      <c r="A131" s="1513"/>
      <c r="B131" s="1514"/>
      <c r="C131" s="1513"/>
      <c r="D131" s="1515"/>
      <c r="E131" s="1513"/>
      <c r="F131" s="1513"/>
      <c r="G131" s="1569"/>
      <c r="H131" s="1513"/>
      <c r="I131" s="1513"/>
      <c r="J131" s="1513"/>
      <c r="K131" s="1570"/>
      <c r="L131" s="970"/>
      <c r="M131" s="1513"/>
      <c r="N131" s="1513"/>
    </row>
    <row r="132" spans="1:14">
      <c r="A132" s="1513"/>
      <c r="B132" s="1514"/>
      <c r="C132" s="1513"/>
      <c r="D132" s="1515"/>
      <c r="E132" s="1513"/>
      <c r="F132" s="1513"/>
      <c r="G132" s="1569"/>
      <c r="H132" s="1513"/>
      <c r="I132" s="1513"/>
      <c r="J132" s="1513"/>
      <c r="K132" s="1570"/>
      <c r="L132" s="970"/>
      <c r="M132" s="1513"/>
      <c r="N132" s="1513"/>
    </row>
    <row r="133" spans="1:14">
      <c r="A133" s="1513"/>
      <c r="B133" s="1514"/>
      <c r="C133" s="1513"/>
      <c r="D133" s="1515"/>
      <c r="E133" s="1513"/>
      <c r="F133" s="1513"/>
      <c r="G133" s="1569"/>
      <c r="H133" s="1513"/>
      <c r="I133" s="1513"/>
      <c r="J133" s="1513"/>
      <c r="K133" s="1570"/>
      <c r="L133" s="970"/>
      <c r="M133" s="1513"/>
      <c r="N133" s="1513"/>
    </row>
    <row r="134" spans="1:14">
      <c r="A134" s="1513"/>
      <c r="B134" s="1514"/>
      <c r="C134" s="1513"/>
      <c r="D134" s="1515"/>
      <c r="E134" s="1513"/>
      <c r="F134" s="1513"/>
      <c r="G134" s="1569"/>
      <c r="H134" s="1513"/>
      <c r="I134" s="1513"/>
      <c r="J134" s="1513"/>
      <c r="K134" s="1570"/>
      <c r="L134" s="970"/>
      <c r="M134" s="1513"/>
      <c r="N134" s="1513"/>
    </row>
    <row r="135" spans="1:14">
      <c r="A135" s="1513"/>
      <c r="B135" s="1514"/>
      <c r="C135" s="1513"/>
      <c r="D135" s="1515"/>
      <c r="E135" s="1513"/>
      <c r="F135" s="1513"/>
      <c r="G135" s="1569"/>
      <c r="H135" s="1513"/>
      <c r="I135" s="1513"/>
      <c r="J135" s="1513"/>
      <c r="K135" s="1570"/>
      <c r="L135" s="970"/>
      <c r="M135" s="1513"/>
      <c r="N135" s="1513"/>
    </row>
    <row r="136" spans="1:14">
      <c r="A136" s="1513"/>
      <c r="B136" s="1514"/>
      <c r="C136" s="1513"/>
      <c r="D136" s="1515"/>
      <c r="E136" s="1513"/>
      <c r="F136" s="1513"/>
      <c r="G136" s="1569"/>
      <c r="H136" s="1513"/>
      <c r="I136" s="1513"/>
      <c r="J136" s="1513"/>
      <c r="K136" s="1570"/>
      <c r="L136" s="970"/>
      <c r="M136" s="1513"/>
      <c r="N136" s="1513"/>
    </row>
    <row r="137" spans="1:14">
      <c r="A137" s="1513"/>
      <c r="B137" s="1514"/>
      <c r="C137" s="1513"/>
      <c r="D137" s="1515"/>
      <c r="E137" s="1513"/>
      <c r="F137" s="1513"/>
      <c r="G137" s="1569"/>
      <c r="H137" s="1513"/>
      <c r="I137" s="1513"/>
      <c r="J137" s="1513"/>
      <c r="K137" s="1570"/>
      <c r="L137" s="970"/>
      <c r="M137" s="1513"/>
      <c r="N137" s="1513"/>
    </row>
    <row r="138" spans="1:14">
      <c r="A138" s="1513"/>
      <c r="B138" s="1514"/>
      <c r="C138" s="1513"/>
      <c r="D138" s="1515"/>
      <c r="E138" s="1513"/>
      <c r="F138" s="1513"/>
      <c r="G138" s="1569"/>
      <c r="H138" s="1513"/>
      <c r="I138" s="1513"/>
      <c r="J138" s="1513"/>
      <c r="K138" s="1570"/>
      <c r="L138" s="970"/>
      <c r="M138" s="1513"/>
      <c r="N138" s="1513"/>
    </row>
    <row r="139" spans="1:14">
      <c r="A139" s="1513"/>
      <c r="B139" s="1514"/>
      <c r="C139" s="1513"/>
      <c r="D139" s="1515"/>
      <c r="E139" s="1513"/>
      <c r="F139" s="1513"/>
      <c r="G139" s="1569"/>
      <c r="H139" s="1513"/>
      <c r="I139" s="1513"/>
      <c r="J139" s="1513"/>
      <c r="K139" s="1570"/>
      <c r="L139" s="970"/>
      <c r="M139" s="1513"/>
      <c r="N139" s="1513"/>
    </row>
    <row r="140" spans="1:14">
      <c r="A140" s="1513"/>
      <c r="B140" s="1514"/>
      <c r="C140" s="1513"/>
      <c r="D140" s="1515"/>
      <c r="E140" s="1513"/>
      <c r="F140" s="1513"/>
      <c r="G140" s="1569"/>
      <c r="H140" s="1513"/>
      <c r="I140" s="1513"/>
      <c r="J140" s="1513"/>
      <c r="K140" s="1570"/>
      <c r="L140" s="970"/>
      <c r="M140" s="1513"/>
      <c r="N140" s="1513"/>
    </row>
    <row r="141" spans="1:14">
      <c r="A141" s="1513"/>
      <c r="B141" s="1514"/>
      <c r="C141" s="1513"/>
      <c r="D141" s="1515"/>
      <c r="E141" s="1513"/>
      <c r="F141" s="1513"/>
      <c r="G141" s="1569"/>
      <c r="H141" s="1513"/>
      <c r="I141" s="1513"/>
      <c r="J141" s="1513"/>
      <c r="K141" s="1570"/>
      <c r="L141" s="970"/>
      <c r="M141" s="1513"/>
      <c r="N141" s="1513"/>
    </row>
    <row r="142" spans="1:14">
      <c r="A142" s="1513"/>
      <c r="B142" s="1514"/>
      <c r="C142" s="1513"/>
      <c r="D142" s="1515"/>
      <c r="E142" s="1513"/>
      <c r="F142" s="1513"/>
      <c r="G142" s="1569"/>
      <c r="H142" s="1513"/>
      <c r="I142" s="1513"/>
      <c r="J142" s="1513"/>
      <c r="K142" s="1570"/>
      <c r="L142" s="970"/>
      <c r="M142" s="1513"/>
      <c r="N142" s="1513"/>
    </row>
    <row r="143" spans="1:14">
      <c r="A143" s="1513"/>
      <c r="B143" s="1514"/>
      <c r="C143" s="1513"/>
      <c r="D143" s="1515"/>
      <c r="E143" s="1513"/>
      <c r="F143" s="1513"/>
      <c r="G143" s="1569"/>
      <c r="H143" s="1513"/>
      <c r="I143" s="1513"/>
      <c r="J143" s="1513"/>
      <c r="K143" s="1570"/>
      <c r="L143" s="970"/>
      <c r="M143" s="1513"/>
      <c r="N143" s="1513"/>
    </row>
    <row r="144" spans="1:14">
      <c r="A144" s="1513"/>
      <c r="B144" s="1514"/>
      <c r="C144" s="1513"/>
      <c r="D144" s="1515"/>
      <c r="E144" s="1513"/>
      <c r="F144" s="1513"/>
      <c r="G144" s="1569"/>
      <c r="H144" s="1513"/>
      <c r="I144" s="1513"/>
      <c r="J144" s="1513"/>
      <c r="K144" s="1570"/>
      <c r="L144" s="970"/>
      <c r="M144" s="1513"/>
      <c r="N144" s="1513"/>
    </row>
    <row r="145" spans="1:14">
      <c r="A145" s="1513"/>
      <c r="B145" s="1514"/>
      <c r="C145" s="1513"/>
      <c r="D145" s="1515"/>
      <c r="E145" s="1513"/>
      <c r="F145" s="1513"/>
      <c r="G145" s="1569"/>
      <c r="H145" s="1513"/>
      <c r="I145" s="1513"/>
      <c r="J145" s="1513"/>
      <c r="K145" s="1570"/>
      <c r="L145" s="970"/>
      <c r="M145" s="1513"/>
      <c r="N145" s="1513"/>
    </row>
    <row r="146" spans="1:14">
      <c r="A146" s="1513"/>
      <c r="B146" s="1514"/>
      <c r="C146" s="1513"/>
      <c r="D146" s="1515"/>
      <c r="E146" s="1513"/>
      <c r="F146" s="1513"/>
      <c r="G146" s="1569"/>
      <c r="H146" s="1513"/>
      <c r="I146" s="1513"/>
      <c r="J146" s="1513"/>
      <c r="K146" s="1570"/>
      <c r="L146" s="970"/>
      <c r="M146" s="1513"/>
      <c r="N146" s="1513"/>
    </row>
    <row r="147" spans="1:14">
      <c r="A147" s="1513"/>
      <c r="B147" s="1514"/>
      <c r="C147" s="1513"/>
      <c r="D147" s="1515"/>
      <c r="E147" s="1513"/>
      <c r="F147" s="1513"/>
      <c r="G147" s="1569"/>
      <c r="H147" s="1513"/>
      <c r="I147" s="1513"/>
      <c r="J147" s="1513"/>
      <c r="K147" s="1570"/>
      <c r="L147" s="970"/>
      <c r="M147" s="1513"/>
      <c r="N147" s="1513"/>
    </row>
    <row r="148" spans="1:14">
      <c r="A148" s="1513"/>
      <c r="B148" s="1514"/>
      <c r="C148" s="1513"/>
      <c r="D148" s="1515"/>
      <c r="E148" s="1513"/>
      <c r="F148" s="1513"/>
      <c r="G148" s="1569"/>
      <c r="H148" s="1513"/>
      <c r="I148" s="1513"/>
      <c r="J148" s="1513"/>
      <c r="K148" s="1570"/>
      <c r="L148" s="970"/>
      <c r="M148" s="1513"/>
      <c r="N148" s="1513"/>
    </row>
    <row r="149" spans="1:14">
      <c r="A149" s="1513"/>
      <c r="B149" s="1514"/>
      <c r="C149" s="1513"/>
      <c r="D149" s="1515"/>
      <c r="E149" s="1513"/>
      <c r="F149" s="1513"/>
      <c r="G149" s="1569"/>
      <c r="H149" s="1513"/>
      <c r="I149" s="1513"/>
      <c r="J149" s="1513"/>
      <c r="K149" s="1570"/>
      <c r="L149" s="970"/>
      <c r="M149" s="1513"/>
      <c r="N149" s="1513"/>
    </row>
    <row r="150" spans="1:14">
      <c r="A150" s="1513"/>
      <c r="B150" s="1514"/>
      <c r="C150" s="1513"/>
      <c r="D150" s="1515"/>
      <c r="E150" s="1513"/>
      <c r="F150" s="1513"/>
      <c r="G150" s="1569"/>
      <c r="H150" s="1513"/>
      <c r="I150" s="1513"/>
      <c r="J150" s="1513"/>
      <c r="K150" s="1570"/>
      <c r="L150" s="970"/>
      <c r="M150" s="1513"/>
      <c r="N150" s="1513"/>
    </row>
    <row r="151" spans="1:14">
      <c r="A151" s="1513"/>
      <c r="B151" s="1514"/>
      <c r="C151" s="1513"/>
      <c r="D151" s="1515"/>
      <c r="E151" s="1513"/>
      <c r="F151" s="1513"/>
      <c r="G151" s="1569"/>
      <c r="H151" s="1513"/>
      <c r="I151" s="1513"/>
      <c r="J151" s="1513"/>
      <c r="K151" s="1570"/>
      <c r="L151" s="970"/>
      <c r="M151" s="1513"/>
      <c r="N151" s="1513"/>
    </row>
    <row r="152" spans="1:14">
      <c r="A152" s="1513"/>
      <c r="B152" s="1514"/>
      <c r="C152" s="1513"/>
      <c r="D152" s="1515"/>
      <c r="E152" s="1513"/>
      <c r="F152" s="1513"/>
      <c r="G152" s="1569"/>
      <c r="H152" s="1513"/>
      <c r="I152" s="1513"/>
      <c r="J152" s="1513"/>
      <c r="K152" s="1570"/>
      <c r="L152" s="970"/>
      <c r="M152" s="1513"/>
      <c r="N152" s="1513"/>
    </row>
    <row r="153" spans="1:14">
      <c r="A153" s="1513"/>
      <c r="B153" s="1514"/>
      <c r="C153" s="1513"/>
      <c r="D153" s="1515"/>
      <c r="E153" s="1513"/>
      <c r="F153" s="1513"/>
      <c r="G153" s="1569"/>
      <c r="H153" s="1513"/>
      <c r="I153" s="1513"/>
      <c r="J153" s="1513"/>
      <c r="K153" s="1570"/>
      <c r="L153" s="970"/>
      <c r="M153" s="1513"/>
      <c r="N153" s="1513"/>
    </row>
    <row r="154" spans="1:14">
      <c r="A154" s="1513"/>
      <c r="B154" s="1514"/>
      <c r="C154" s="1513"/>
      <c r="D154" s="1515"/>
      <c r="E154" s="1513"/>
      <c r="F154" s="1513"/>
      <c r="G154" s="1569"/>
      <c r="H154" s="1513"/>
      <c r="I154" s="1513"/>
      <c r="J154" s="1513"/>
      <c r="K154" s="1570"/>
      <c r="L154" s="970"/>
      <c r="M154" s="1513"/>
      <c r="N154" s="1513"/>
    </row>
    <row r="155" spans="1:14">
      <c r="A155" s="1513"/>
      <c r="B155" s="1514"/>
      <c r="C155" s="1513"/>
      <c r="D155" s="1515"/>
      <c r="E155" s="1513"/>
      <c r="F155" s="1513"/>
      <c r="G155" s="1569"/>
      <c r="H155" s="1513"/>
      <c r="I155" s="1513"/>
      <c r="J155" s="1513"/>
      <c r="K155" s="1570"/>
      <c r="L155" s="970"/>
      <c r="M155" s="1513"/>
      <c r="N155" s="1513"/>
    </row>
    <row r="156" spans="1:14">
      <c r="A156" s="1513"/>
      <c r="B156" s="1514"/>
      <c r="C156" s="1513"/>
      <c r="D156" s="1515"/>
      <c r="E156" s="1513"/>
      <c r="F156" s="1513"/>
      <c r="G156" s="1569"/>
      <c r="H156" s="1513"/>
      <c r="I156" s="1513"/>
      <c r="J156" s="1513"/>
      <c r="K156" s="1570"/>
      <c r="L156" s="970"/>
      <c r="M156" s="1513"/>
      <c r="N156" s="1513"/>
    </row>
    <row r="157" spans="1:14">
      <c r="A157" s="1513"/>
      <c r="B157" s="1514"/>
      <c r="C157" s="1513"/>
      <c r="D157" s="1515"/>
      <c r="E157" s="1513"/>
      <c r="F157" s="1513"/>
      <c r="G157" s="1569"/>
      <c r="H157" s="1513"/>
      <c r="I157" s="1513"/>
      <c r="J157" s="1513"/>
      <c r="K157" s="1570"/>
      <c r="L157" s="970"/>
      <c r="M157" s="1513"/>
      <c r="N157" s="1513"/>
    </row>
    <row r="158" spans="1:14">
      <c r="A158" s="1513"/>
      <c r="B158" s="1514"/>
      <c r="C158" s="1513"/>
      <c r="D158" s="1515"/>
      <c r="E158" s="1513"/>
      <c r="F158" s="1513"/>
      <c r="G158" s="1569"/>
      <c r="H158" s="1513"/>
      <c r="I158" s="1513"/>
      <c r="J158" s="1513"/>
      <c r="K158" s="1570"/>
      <c r="L158" s="970"/>
      <c r="M158" s="1513"/>
      <c r="N158" s="1513"/>
    </row>
    <row r="159" spans="1:14">
      <c r="A159" s="1513"/>
      <c r="B159" s="1514"/>
      <c r="C159" s="1513"/>
      <c r="D159" s="1515"/>
      <c r="E159" s="1513"/>
      <c r="F159" s="1513"/>
      <c r="G159" s="1569"/>
      <c r="H159" s="1513"/>
      <c r="I159" s="1513"/>
      <c r="J159" s="1513"/>
      <c r="K159" s="1570"/>
      <c r="L159" s="970"/>
      <c r="M159" s="1513"/>
      <c r="N159" s="1513"/>
    </row>
    <row r="160" spans="1:14">
      <c r="A160" s="1513"/>
      <c r="B160" s="1514"/>
      <c r="C160" s="1513"/>
      <c r="D160" s="1515"/>
      <c r="E160" s="1513"/>
      <c r="F160" s="1513"/>
      <c r="G160" s="1569"/>
      <c r="H160" s="1513"/>
      <c r="I160" s="1513"/>
      <c r="J160" s="1513"/>
      <c r="K160" s="1570"/>
      <c r="L160" s="970"/>
      <c r="M160" s="1513"/>
      <c r="N160" s="1513"/>
    </row>
    <row r="161" spans="1:14">
      <c r="A161" s="1513"/>
      <c r="B161" s="1514"/>
      <c r="C161" s="1513"/>
      <c r="D161" s="1515"/>
      <c r="E161" s="1513"/>
      <c r="F161" s="1513"/>
      <c r="G161" s="1569"/>
      <c r="H161" s="1513"/>
      <c r="I161" s="1513"/>
      <c r="J161" s="1513"/>
      <c r="K161" s="1570"/>
      <c r="L161" s="970"/>
      <c r="M161" s="1513"/>
      <c r="N161" s="1513"/>
    </row>
    <row r="162" spans="1:14">
      <c r="A162" s="1513"/>
      <c r="B162" s="1514"/>
      <c r="C162" s="1513"/>
      <c r="D162" s="1515"/>
      <c r="E162" s="1513"/>
      <c r="F162" s="1513"/>
      <c r="G162" s="1569"/>
      <c r="H162" s="1513"/>
      <c r="I162" s="1513"/>
      <c r="J162" s="1513"/>
      <c r="K162" s="1570"/>
      <c r="L162" s="970"/>
      <c r="M162" s="1513"/>
      <c r="N162" s="1513"/>
    </row>
    <row r="163" spans="1:14">
      <c r="A163" s="1513"/>
      <c r="B163" s="1514"/>
      <c r="C163" s="1513"/>
      <c r="D163" s="1515"/>
      <c r="E163" s="1513"/>
      <c r="F163" s="1513"/>
      <c r="G163" s="1569"/>
      <c r="H163" s="1513"/>
      <c r="I163" s="1513"/>
      <c r="J163" s="1513"/>
      <c r="K163" s="1570"/>
      <c r="L163" s="970"/>
      <c r="M163" s="1513"/>
      <c r="N163" s="1513"/>
    </row>
    <row r="164" spans="1:14">
      <c r="A164" s="1513"/>
      <c r="B164" s="1514"/>
      <c r="C164" s="1513"/>
      <c r="D164" s="1515"/>
      <c r="E164" s="1513"/>
      <c r="F164" s="1513"/>
      <c r="G164" s="1569"/>
      <c r="H164" s="1513"/>
      <c r="I164" s="1513"/>
      <c r="J164" s="1513"/>
      <c r="K164" s="1570"/>
      <c r="L164" s="970"/>
      <c r="M164" s="1513"/>
      <c r="N164" s="1513"/>
    </row>
    <row r="165" spans="1:14">
      <c r="A165" s="1513"/>
      <c r="B165" s="1514"/>
      <c r="C165" s="1513"/>
      <c r="D165" s="1515"/>
      <c r="E165" s="1513"/>
      <c r="F165" s="1513"/>
      <c r="G165" s="1569"/>
      <c r="H165" s="1513"/>
      <c r="I165" s="1513"/>
      <c r="J165" s="1513"/>
      <c r="K165" s="1570"/>
      <c r="L165" s="970"/>
      <c r="M165" s="1513"/>
      <c r="N165" s="1513"/>
    </row>
    <row r="166" spans="1:14">
      <c r="A166" s="1513"/>
      <c r="B166" s="1514"/>
      <c r="C166" s="1513"/>
      <c r="D166" s="1515"/>
      <c r="E166" s="1513"/>
      <c r="F166" s="1513"/>
      <c r="G166" s="1569"/>
      <c r="H166" s="1513"/>
      <c r="I166" s="1513"/>
      <c r="J166" s="1513"/>
      <c r="K166" s="1570"/>
      <c r="L166" s="970"/>
      <c r="M166" s="1513"/>
      <c r="N166" s="1513"/>
    </row>
    <row r="167" spans="1:14">
      <c r="A167" s="1513"/>
      <c r="B167" s="1514"/>
      <c r="C167" s="1513"/>
      <c r="D167" s="1515"/>
      <c r="E167" s="1513"/>
      <c r="F167" s="1513"/>
      <c r="G167" s="1569"/>
      <c r="H167" s="1513"/>
      <c r="I167" s="1513"/>
      <c r="J167" s="1513"/>
      <c r="K167" s="1570"/>
      <c r="L167" s="970"/>
      <c r="M167" s="1513"/>
      <c r="N167" s="1513"/>
    </row>
    <row r="168" spans="1:14">
      <c r="A168" s="1513"/>
      <c r="B168" s="1514"/>
      <c r="C168" s="1513"/>
      <c r="D168" s="1515"/>
      <c r="E168" s="1513"/>
      <c r="F168" s="1513"/>
      <c r="G168" s="1569"/>
      <c r="H168" s="1513"/>
      <c r="I168" s="1513"/>
      <c r="J168" s="1513"/>
      <c r="K168" s="1570"/>
      <c r="L168" s="970"/>
      <c r="M168" s="1513"/>
      <c r="N168" s="1513"/>
    </row>
    <row r="169" spans="1:14">
      <c r="A169" s="1513"/>
      <c r="B169" s="1514"/>
      <c r="C169" s="1513"/>
      <c r="D169" s="1515"/>
      <c r="E169" s="1513"/>
      <c r="F169" s="1513"/>
      <c r="G169" s="1569"/>
      <c r="H169" s="1513"/>
      <c r="I169" s="1513"/>
      <c r="J169" s="1513"/>
      <c r="K169" s="1570"/>
      <c r="L169" s="970"/>
      <c r="M169" s="1513"/>
      <c r="N169" s="1513"/>
    </row>
    <row r="170" spans="1:14">
      <c r="A170" s="1513"/>
      <c r="B170" s="1514"/>
      <c r="C170" s="1513"/>
      <c r="D170" s="1515"/>
      <c r="E170" s="1513"/>
      <c r="F170" s="1513"/>
      <c r="G170" s="1569"/>
      <c r="H170" s="1513"/>
      <c r="I170" s="1513"/>
      <c r="J170" s="1513"/>
      <c r="K170" s="1570"/>
      <c r="L170" s="970"/>
      <c r="M170" s="1513"/>
      <c r="N170" s="1513"/>
    </row>
    <row r="171" spans="1:14">
      <c r="A171" s="1513"/>
      <c r="B171" s="1514"/>
      <c r="C171" s="1513"/>
      <c r="D171" s="1515"/>
      <c r="E171" s="1513"/>
      <c r="F171" s="1513"/>
      <c r="G171" s="1569"/>
      <c r="H171" s="1513"/>
      <c r="I171" s="1513"/>
      <c r="J171" s="1513"/>
      <c r="K171" s="1570"/>
      <c r="L171" s="970"/>
      <c r="M171" s="1513"/>
      <c r="N171" s="1513"/>
    </row>
    <row r="172" spans="1:14">
      <c r="A172" s="1513"/>
      <c r="B172" s="1514"/>
      <c r="C172" s="1513"/>
      <c r="D172" s="1515"/>
      <c r="E172" s="1513"/>
      <c r="F172" s="1513"/>
      <c r="G172" s="1569"/>
      <c r="H172" s="1513"/>
      <c r="I172" s="1513"/>
      <c r="J172" s="1513"/>
      <c r="K172" s="1570"/>
      <c r="L172" s="970"/>
      <c r="M172" s="1513"/>
      <c r="N172" s="1513"/>
    </row>
    <row r="173" spans="1:14">
      <c r="A173" s="1513"/>
      <c r="B173" s="1514"/>
      <c r="C173" s="1513"/>
      <c r="D173" s="1515"/>
      <c r="E173" s="1513"/>
      <c r="F173" s="1513"/>
      <c r="G173" s="1569"/>
      <c r="H173" s="1513"/>
      <c r="I173" s="1513"/>
      <c r="J173" s="1513"/>
      <c r="K173" s="1570"/>
      <c r="L173" s="970"/>
      <c r="M173" s="1513"/>
      <c r="N173" s="1513"/>
    </row>
    <row r="174" spans="1:14">
      <c r="A174" s="1513"/>
      <c r="B174" s="1514"/>
      <c r="C174" s="1513"/>
      <c r="D174" s="1515"/>
      <c r="E174" s="1513"/>
      <c r="F174" s="1513"/>
      <c r="G174" s="1569"/>
      <c r="H174" s="1513"/>
      <c r="I174" s="1513"/>
      <c r="J174" s="1513"/>
      <c r="K174" s="1570"/>
      <c r="L174" s="970"/>
      <c r="M174" s="1513"/>
      <c r="N174" s="1513"/>
    </row>
    <row r="175" spans="1:14">
      <c r="A175" s="1513"/>
      <c r="B175" s="1514"/>
      <c r="C175" s="1513"/>
      <c r="D175" s="1515"/>
      <c r="E175" s="1513"/>
      <c r="F175" s="1513"/>
      <c r="G175" s="1569"/>
      <c r="H175" s="1513"/>
      <c r="I175" s="1513"/>
      <c r="J175" s="1513"/>
      <c r="K175" s="1570"/>
      <c r="L175" s="970"/>
      <c r="M175" s="1513"/>
      <c r="N175" s="1513"/>
    </row>
    <row r="176" spans="1:14">
      <c r="A176" s="1513"/>
      <c r="B176" s="1514"/>
      <c r="C176" s="1513"/>
      <c r="D176" s="1515"/>
      <c r="E176" s="1513"/>
      <c r="F176" s="1513"/>
      <c r="G176" s="1569"/>
      <c r="H176" s="1513"/>
      <c r="I176" s="1513"/>
      <c r="J176" s="1513"/>
      <c r="K176" s="1570"/>
      <c r="L176" s="970"/>
      <c r="M176" s="1513"/>
      <c r="N176" s="1513"/>
    </row>
    <row r="177" spans="1:14">
      <c r="A177" s="1513"/>
      <c r="B177" s="1514"/>
      <c r="C177" s="1513"/>
      <c r="D177" s="1515"/>
      <c r="E177" s="1513"/>
      <c r="F177" s="1513"/>
      <c r="G177" s="1569"/>
      <c r="H177" s="1513"/>
      <c r="I177" s="1513"/>
      <c r="J177" s="1513"/>
      <c r="K177" s="1570"/>
      <c r="L177" s="970"/>
      <c r="M177" s="1513"/>
      <c r="N177" s="1513"/>
    </row>
    <row r="178" spans="1:14">
      <c r="A178" s="1513"/>
      <c r="B178" s="1514"/>
      <c r="C178" s="1513"/>
      <c r="D178" s="1515"/>
      <c r="E178" s="1513"/>
      <c r="F178" s="1513"/>
      <c r="G178" s="1569"/>
      <c r="H178" s="1513"/>
      <c r="I178" s="1513"/>
      <c r="J178" s="1513"/>
      <c r="K178" s="1570"/>
      <c r="L178" s="970"/>
      <c r="M178" s="1513"/>
      <c r="N178" s="1513"/>
    </row>
    <row r="179" spans="1:14">
      <c r="A179" s="1513"/>
      <c r="B179" s="1514"/>
      <c r="C179" s="1513"/>
      <c r="D179" s="1515"/>
      <c r="E179" s="1513"/>
      <c r="F179" s="1513"/>
      <c r="G179" s="1569"/>
      <c r="H179" s="1513"/>
      <c r="I179" s="1513"/>
      <c r="J179" s="1513"/>
      <c r="K179" s="1570"/>
      <c r="L179" s="970"/>
      <c r="M179" s="1513"/>
      <c r="N179" s="1513"/>
    </row>
    <row r="180" spans="1:14">
      <c r="A180" s="1513"/>
      <c r="B180" s="1514"/>
      <c r="C180" s="1513"/>
      <c r="D180" s="1515"/>
      <c r="E180" s="1513"/>
      <c r="F180" s="1513"/>
      <c r="G180" s="1569"/>
      <c r="H180" s="1513"/>
      <c r="I180" s="1513"/>
      <c r="J180" s="1513"/>
      <c r="K180" s="1570"/>
      <c r="L180" s="970"/>
      <c r="M180" s="1513"/>
      <c r="N180" s="1513"/>
    </row>
    <row r="181" spans="1:14">
      <c r="A181" s="1513"/>
      <c r="B181" s="1514"/>
      <c r="C181" s="1513"/>
      <c r="D181" s="1515"/>
      <c r="E181" s="1513"/>
      <c r="F181" s="1513"/>
      <c r="G181" s="1569"/>
      <c r="H181" s="1513"/>
      <c r="I181" s="1513"/>
      <c r="J181" s="1513"/>
      <c r="K181" s="1570"/>
      <c r="L181" s="970"/>
      <c r="M181" s="1513"/>
      <c r="N181" s="1513"/>
    </row>
    <row r="182" spans="1:14">
      <c r="A182" s="1513"/>
      <c r="B182" s="1514"/>
      <c r="C182" s="1513"/>
      <c r="D182" s="1515"/>
      <c r="E182" s="1513"/>
      <c r="F182" s="1513"/>
      <c r="G182" s="1569"/>
      <c r="H182" s="1513"/>
      <c r="I182" s="1513"/>
      <c r="J182" s="1513"/>
      <c r="K182" s="1570"/>
      <c r="L182" s="970"/>
      <c r="M182" s="1513"/>
      <c r="N182" s="1513"/>
    </row>
    <row r="183" spans="1:14">
      <c r="A183" s="1513"/>
      <c r="B183" s="1514"/>
      <c r="C183" s="1513"/>
      <c r="D183" s="1515"/>
      <c r="E183" s="1513"/>
      <c r="F183" s="1513"/>
      <c r="G183" s="1569"/>
      <c r="H183" s="1513"/>
      <c r="I183" s="1513"/>
      <c r="J183" s="1513"/>
      <c r="K183" s="1570"/>
      <c r="L183" s="970"/>
      <c r="M183" s="1513"/>
      <c r="N183" s="1513"/>
    </row>
    <row r="184" spans="1:14">
      <c r="A184" s="1513"/>
      <c r="B184" s="1514"/>
      <c r="C184" s="1513"/>
      <c r="D184" s="1515"/>
      <c r="E184" s="1513"/>
      <c r="F184" s="1513"/>
      <c r="G184" s="1569"/>
      <c r="H184" s="1513"/>
      <c r="I184" s="1513"/>
      <c r="J184" s="1513"/>
      <c r="K184" s="1570"/>
      <c r="L184" s="970"/>
      <c r="M184" s="1513"/>
      <c r="N184" s="1513"/>
    </row>
    <row r="185" spans="1:14">
      <c r="A185" s="1513"/>
      <c r="B185" s="1514"/>
      <c r="C185" s="1513"/>
      <c r="D185" s="1515"/>
      <c r="E185" s="1513"/>
      <c r="F185" s="1513"/>
      <c r="G185" s="1569"/>
      <c r="H185" s="1513"/>
      <c r="I185" s="1513"/>
      <c r="J185" s="1513"/>
      <c r="K185" s="1570"/>
      <c r="L185" s="970"/>
      <c r="M185" s="1513"/>
      <c r="N185" s="1513"/>
    </row>
    <row r="186" spans="1:14">
      <c r="A186" s="1513"/>
      <c r="B186" s="1514"/>
      <c r="C186" s="1513"/>
      <c r="D186" s="1515"/>
      <c r="E186" s="1513"/>
      <c r="F186" s="1513"/>
      <c r="G186" s="1569"/>
      <c r="H186" s="1513"/>
      <c r="I186" s="1513"/>
      <c r="J186" s="1513"/>
      <c r="K186" s="1570"/>
      <c r="L186" s="970"/>
      <c r="M186" s="1513"/>
      <c r="N186" s="1513"/>
    </row>
    <row r="187" spans="1:14">
      <c r="A187" s="1513"/>
      <c r="B187" s="1514"/>
      <c r="C187" s="1513"/>
      <c r="D187" s="1515"/>
      <c r="E187" s="1513"/>
      <c r="F187" s="1513"/>
      <c r="G187" s="1569"/>
      <c r="H187" s="1513"/>
      <c r="I187" s="1513"/>
      <c r="J187" s="1513"/>
      <c r="K187" s="1570"/>
      <c r="L187" s="970"/>
      <c r="M187" s="1513"/>
      <c r="N187" s="1513"/>
    </row>
    <row r="188" spans="1:14">
      <c r="A188" s="1513"/>
      <c r="B188" s="1514"/>
      <c r="C188" s="1513"/>
      <c r="D188" s="1515"/>
      <c r="E188" s="1513"/>
      <c r="F188" s="1513"/>
      <c r="G188" s="1569"/>
      <c r="H188" s="1513"/>
      <c r="I188" s="1513"/>
      <c r="J188" s="1513"/>
      <c r="K188" s="1570"/>
      <c r="L188" s="970"/>
      <c r="M188" s="1513"/>
      <c r="N188" s="1513"/>
    </row>
    <row r="189" spans="1:14">
      <c r="A189" s="1513"/>
      <c r="B189" s="1514"/>
      <c r="C189" s="1513"/>
      <c r="D189" s="1515"/>
      <c r="E189" s="1513"/>
      <c r="F189" s="1513"/>
      <c r="G189" s="1569"/>
      <c r="H189" s="1513"/>
      <c r="I189" s="1513"/>
      <c r="J189" s="1513"/>
      <c r="K189" s="1570"/>
      <c r="L189" s="970"/>
      <c r="M189" s="1513"/>
      <c r="N189" s="1513"/>
    </row>
    <row r="190" spans="1:14">
      <c r="A190" s="1513"/>
      <c r="B190" s="1514"/>
      <c r="C190" s="1513"/>
      <c r="D190" s="1515"/>
      <c r="E190" s="1513"/>
      <c r="F190" s="1513"/>
      <c r="G190" s="1569"/>
      <c r="H190" s="1513"/>
      <c r="I190" s="1513"/>
      <c r="J190" s="1513"/>
      <c r="K190" s="1570"/>
      <c r="L190" s="970"/>
      <c r="M190" s="1513"/>
      <c r="N190" s="1513"/>
    </row>
    <row r="191" spans="1:14">
      <c r="A191" s="1513"/>
      <c r="B191" s="1514"/>
      <c r="C191" s="1513"/>
      <c r="D191" s="1515"/>
      <c r="E191" s="1513"/>
      <c r="F191" s="1513"/>
      <c r="G191" s="1569"/>
      <c r="H191" s="1513"/>
      <c r="I191" s="1513"/>
      <c r="J191" s="1513"/>
      <c r="K191" s="1570"/>
      <c r="L191" s="970"/>
      <c r="M191" s="1513"/>
      <c r="N191" s="1513"/>
    </row>
    <row r="192" spans="1:14">
      <c r="A192" s="1513"/>
      <c r="B192" s="1514"/>
      <c r="C192" s="1513"/>
      <c r="D192" s="1515"/>
      <c r="E192" s="1513"/>
      <c r="F192" s="1513"/>
      <c r="G192" s="1569"/>
      <c r="H192" s="1513"/>
      <c r="I192" s="1513"/>
      <c r="J192" s="1513"/>
      <c r="K192" s="1570"/>
      <c r="L192" s="970"/>
      <c r="M192" s="1513"/>
      <c r="N192" s="1513"/>
    </row>
    <row r="193" spans="1:14">
      <c r="A193" s="1513"/>
      <c r="B193" s="1514"/>
      <c r="C193" s="1513"/>
      <c r="D193" s="1515"/>
      <c r="E193" s="1513"/>
      <c r="F193" s="1513"/>
      <c r="G193" s="1569"/>
      <c r="H193" s="1513"/>
      <c r="I193" s="1513"/>
      <c r="J193" s="1513"/>
      <c r="K193" s="1570"/>
      <c r="L193" s="970"/>
      <c r="M193" s="1513"/>
      <c r="N193" s="1513"/>
    </row>
    <row r="194" spans="1:14">
      <c r="A194" s="1513"/>
      <c r="B194" s="1514"/>
      <c r="C194" s="1513"/>
      <c r="D194" s="1515"/>
      <c r="E194" s="1513"/>
      <c r="F194" s="1513"/>
      <c r="G194" s="1569"/>
      <c r="H194" s="1513"/>
      <c r="I194" s="1513"/>
      <c r="J194" s="1513"/>
      <c r="K194" s="1570"/>
      <c r="L194" s="970"/>
      <c r="M194" s="1513"/>
      <c r="N194" s="1513"/>
    </row>
    <row r="195" spans="1:14">
      <c r="A195" s="1513"/>
      <c r="B195" s="1514"/>
      <c r="C195" s="1513"/>
      <c r="D195" s="1515"/>
      <c r="E195" s="1513"/>
      <c r="F195" s="1513"/>
      <c r="G195" s="1569"/>
      <c r="H195" s="1513"/>
      <c r="I195" s="1513"/>
      <c r="J195" s="1513"/>
      <c r="K195" s="1570"/>
      <c r="L195" s="970"/>
      <c r="M195" s="1513"/>
      <c r="N195" s="1513"/>
    </row>
    <row r="196" spans="1:14">
      <c r="A196" s="1513"/>
      <c r="B196" s="1514"/>
      <c r="C196" s="1513"/>
      <c r="D196" s="1515"/>
      <c r="E196" s="1513"/>
      <c r="F196" s="1513"/>
      <c r="G196" s="1569"/>
      <c r="H196" s="1513"/>
      <c r="I196" s="1513"/>
      <c r="J196" s="1513"/>
      <c r="K196" s="1570"/>
      <c r="L196" s="970"/>
      <c r="M196" s="1513"/>
      <c r="N196" s="1513"/>
    </row>
    <row r="197" spans="1:14">
      <c r="A197" s="1513"/>
      <c r="B197" s="1514"/>
      <c r="C197" s="1513"/>
      <c r="D197" s="1515"/>
      <c r="E197" s="1513"/>
      <c r="F197" s="1513"/>
      <c r="G197" s="1569"/>
      <c r="H197" s="1513"/>
      <c r="I197" s="1513"/>
      <c r="J197" s="1513"/>
      <c r="K197" s="1570"/>
      <c r="L197" s="970"/>
      <c r="M197" s="1513"/>
      <c r="N197" s="1513"/>
    </row>
    <row r="198" spans="1:14">
      <c r="A198" s="1513"/>
      <c r="B198" s="1514"/>
      <c r="C198" s="1513"/>
      <c r="D198" s="1515"/>
      <c r="E198" s="1513"/>
      <c r="F198" s="1513"/>
      <c r="G198" s="1569"/>
      <c r="H198" s="1513"/>
      <c r="I198" s="1513"/>
      <c r="J198" s="1513"/>
      <c r="K198" s="1570"/>
      <c r="L198" s="970"/>
      <c r="M198" s="1513"/>
      <c r="N198" s="1513"/>
    </row>
    <row r="199" spans="1:14">
      <c r="A199" s="1513"/>
      <c r="B199" s="1514"/>
      <c r="C199" s="1513"/>
      <c r="D199" s="1515"/>
      <c r="E199" s="1513"/>
      <c r="F199" s="1513"/>
      <c r="G199" s="1569"/>
      <c r="H199" s="1513"/>
      <c r="I199" s="1513"/>
      <c r="J199" s="1513"/>
      <c r="K199" s="1570"/>
      <c r="L199" s="970"/>
      <c r="M199" s="1513"/>
      <c r="N199" s="1513"/>
    </row>
    <row r="200" spans="1:14">
      <c r="A200" s="1513"/>
      <c r="B200" s="1514"/>
      <c r="C200" s="1513"/>
      <c r="D200" s="1515"/>
      <c r="E200" s="1513"/>
      <c r="F200" s="1513"/>
      <c r="G200" s="1569"/>
      <c r="H200" s="1513"/>
      <c r="I200" s="1513"/>
      <c r="J200" s="1513"/>
      <c r="K200" s="1570"/>
      <c r="L200" s="970"/>
      <c r="M200" s="1513"/>
      <c r="N200" s="1513"/>
    </row>
    <row r="201" spans="1:14">
      <c r="A201" s="1513"/>
      <c r="B201" s="1514"/>
      <c r="C201" s="1513"/>
      <c r="D201" s="1515"/>
      <c r="E201" s="1513"/>
      <c r="F201" s="1513"/>
      <c r="G201" s="1569"/>
      <c r="H201" s="1513"/>
      <c r="I201" s="1513"/>
      <c r="J201" s="1513"/>
      <c r="K201" s="1570"/>
      <c r="L201" s="970"/>
      <c r="M201" s="1513"/>
      <c r="N201" s="1513"/>
    </row>
    <row r="202" spans="1:14">
      <c r="A202" s="1513"/>
      <c r="B202" s="1514"/>
      <c r="C202" s="1513"/>
      <c r="D202" s="1515"/>
      <c r="E202" s="1513"/>
      <c r="F202" s="1513"/>
      <c r="G202" s="1569"/>
      <c r="H202" s="1513"/>
      <c r="I202" s="1513"/>
      <c r="J202" s="1513"/>
      <c r="K202" s="1570"/>
      <c r="L202" s="970"/>
      <c r="M202" s="1513"/>
      <c r="N202" s="1513"/>
    </row>
    <row r="203" spans="1:14">
      <c r="A203" s="1513"/>
      <c r="B203" s="1514"/>
      <c r="C203" s="1513"/>
      <c r="D203" s="1515"/>
      <c r="E203" s="1513"/>
      <c r="F203" s="1513"/>
      <c r="G203" s="1569"/>
      <c r="H203" s="1513"/>
      <c r="I203" s="1513"/>
      <c r="J203" s="1513"/>
      <c r="K203" s="1570"/>
      <c r="L203" s="970"/>
      <c r="M203" s="1513"/>
      <c r="N203" s="1513"/>
    </row>
    <row r="204" spans="1:14">
      <c r="A204" s="1513"/>
      <c r="B204" s="1514"/>
      <c r="C204" s="1513"/>
      <c r="D204" s="1515"/>
      <c r="E204" s="1513"/>
      <c r="F204" s="1513"/>
      <c r="G204" s="1569"/>
      <c r="H204" s="1513"/>
      <c r="I204" s="1513"/>
      <c r="J204" s="1513"/>
      <c r="K204" s="1570"/>
      <c r="L204" s="970"/>
      <c r="M204" s="1513"/>
      <c r="N204" s="1513"/>
    </row>
    <row r="205" spans="1:14">
      <c r="A205" s="1513"/>
      <c r="B205" s="1514"/>
      <c r="C205" s="1513"/>
      <c r="D205" s="1515"/>
      <c r="E205" s="1513"/>
      <c r="F205" s="1513"/>
      <c r="G205" s="1569"/>
      <c r="H205" s="1513"/>
      <c r="I205" s="1513"/>
      <c r="J205" s="1513"/>
      <c r="K205" s="1570"/>
      <c r="L205" s="970"/>
      <c r="M205" s="1513"/>
      <c r="N205" s="1513"/>
    </row>
    <row r="206" spans="1:14">
      <c r="A206" s="1513"/>
      <c r="B206" s="1514"/>
      <c r="C206" s="1513"/>
      <c r="D206" s="1515"/>
      <c r="E206" s="1513"/>
      <c r="F206" s="1513"/>
      <c r="G206" s="1569"/>
      <c r="H206" s="1513"/>
      <c r="I206" s="1513"/>
      <c r="J206" s="1513"/>
      <c r="K206" s="1570"/>
      <c r="L206" s="970"/>
      <c r="M206" s="1513"/>
      <c r="N206" s="1513"/>
    </row>
    <row r="207" spans="1:14">
      <c r="A207" s="1513"/>
      <c r="B207" s="1514"/>
      <c r="C207" s="1513"/>
      <c r="D207" s="1515"/>
      <c r="E207" s="1513"/>
      <c r="F207" s="1513"/>
      <c r="G207" s="1569"/>
      <c r="H207" s="1513"/>
      <c r="I207" s="1513"/>
      <c r="J207" s="1513"/>
      <c r="K207" s="1570"/>
      <c r="L207" s="970"/>
      <c r="M207" s="1513"/>
      <c r="N207" s="1513"/>
    </row>
    <row r="208" spans="1:14">
      <c r="A208" s="1513"/>
      <c r="B208" s="1514"/>
      <c r="C208" s="1513"/>
      <c r="D208" s="1515"/>
      <c r="E208" s="1513"/>
      <c r="F208" s="1513"/>
      <c r="G208" s="1569"/>
      <c r="H208" s="1513"/>
      <c r="I208" s="1513"/>
      <c r="J208" s="1513"/>
      <c r="K208" s="1570"/>
      <c r="L208" s="970"/>
      <c r="M208" s="1513"/>
      <c r="N208" s="1513"/>
    </row>
    <row r="209" spans="1:14">
      <c r="A209" s="1513"/>
      <c r="B209" s="1514"/>
      <c r="C209" s="1513"/>
      <c r="D209" s="1515"/>
      <c r="E209" s="1513"/>
      <c r="F209" s="1513"/>
      <c r="G209" s="1569"/>
      <c r="H209" s="1513"/>
      <c r="I209" s="1513"/>
      <c r="J209" s="1513"/>
      <c r="K209" s="1570"/>
      <c r="L209" s="970"/>
      <c r="M209" s="1513"/>
      <c r="N209" s="1513"/>
    </row>
    <row r="210" spans="1:14">
      <c r="A210" s="1513"/>
      <c r="B210" s="1514"/>
      <c r="C210" s="1513"/>
      <c r="D210" s="1515"/>
      <c r="E210" s="1513"/>
      <c r="F210" s="1513"/>
      <c r="G210" s="1569"/>
      <c r="H210" s="1513"/>
      <c r="I210" s="1513"/>
      <c r="J210" s="1513"/>
      <c r="K210" s="1570"/>
      <c r="L210" s="970"/>
      <c r="M210" s="1513"/>
      <c r="N210" s="1513"/>
    </row>
    <row r="211" spans="1:14">
      <c r="A211" s="1513"/>
      <c r="B211" s="1514"/>
      <c r="C211" s="1513"/>
      <c r="D211" s="1515"/>
      <c r="E211" s="1513"/>
      <c r="F211" s="1513"/>
      <c r="G211" s="1569"/>
      <c r="H211" s="1513"/>
      <c r="I211" s="1513"/>
      <c r="J211" s="1513"/>
      <c r="K211" s="1570"/>
      <c r="L211" s="970"/>
      <c r="M211" s="1513"/>
      <c r="N211" s="1513"/>
    </row>
    <row r="212" spans="1:14">
      <c r="A212" s="1513"/>
      <c r="B212" s="1514"/>
      <c r="C212" s="1513"/>
      <c r="D212" s="1515"/>
      <c r="E212" s="1513"/>
      <c r="F212" s="1513"/>
      <c r="G212" s="1569"/>
      <c r="H212" s="1513"/>
      <c r="I212" s="1513"/>
      <c r="J212" s="1513"/>
      <c r="K212" s="1570"/>
      <c r="L212" s="970"/>
      <c r="M212" s="1513"/>
      <c r="N212" s="1513"/>
    </row>
    <row r="213" spans="1:14">
      <c r="A213" s="1513"/>
      <c r="B213" s="1514"/>
      <c r="C213" s="1513"/>
      <c r="D213" s="1515"/>
      <c r="E213" s="1513"/>
      <c r="F213" s="1513"/>
      <c r="G213" s="1569"/>
      <c r="H213" s="1513"/>
      <c r="I213" s="1513"/>
      <c r="J213" s="1513"/>
      <c r="K213" s="1570"/>
      <c r="L213" s="970"/>
      <c r="M213" s="1513"/>
      <c r="N213" s="1513"/>
    </row>
    <row r="214" spans="1:14">
      <c r="A214" s="1513"/>
      <c r="B214" s="1514"/>
      <c r="C214" s="1513"/>
      <c r="D214" s="1515"/>
      <c r="E214" s="1513"/>
      <c r="F214" s="1513"/>
      <c r="G214" s="1569"/>
      <c r="H214" s="1513"/>
      <c r="I214" s="1513"/>
      <c r="J214" s="1513"/>
      <c r="K214" s="1570"/>
      <c r="L214" s="970"/>
      <c r="M214" s="1513"/>
      <c r="N214" s="1513"/>
    </row>
    <row r="215" spans="1:14">
      <c r="A215" s="1513"/>
      <c r="B215" s="1514"/>
      <c r="C215" s="1513"/>
      <c r="D215" s="1515"/>
      <c r="E215" s="1513"/>
      <c r="F215" s="1513"/>
      <c r="G215" s="1569"/>
      <c r="H215" s="1513"/>
      <c r="I215" s="1513"/>
      <c r="J215" s="1513"/>
      <c r="K215" s="1570"/>
      <c r="L215" s="970"/>
      <c r="M215" s="1513"/>
      <c r="N215" s="1513"/>
    </row>
    <row r="216" spans="1:14">
      <c r="A216" s="1513"/>
      <c r="B216" s="1514"/>
      <c r="C216" s="1513"/>
      <c r="D216" s="1515"/>
      <c r="E216" s="1513"/>
      <c r="F216" s="1513"/>
      <c r="G216" s="1569"/>
      <c r="H216" s="1513"/>
      <c r="I216" s="1513"/>
      <c r="J216" s="1513"/>
      <c r="K216" s="1570"/>
      <c r="L216" s="970"/>
      <c r="M216" s="1513"/>
      <c r="N216" s="1513"/>
    </row>
    <row r="217" spans="1:14">
      <c r="A217" s="1513"/>
      <c r="B217" s="1514"/>
      <c r="C217" s="1513"/>
      <c r="D217" s="1515"/>
      <c r="E217" s="1513"/>
      <c r="F217" s="1513"/>
      <c r="G217" s="1569"/>
      <c r="H217" s="1513"/>
      <c r="I217" s="1513"/>
      <c r="J217" s="1513"/>
      <c r="K217" s="1570"/>
      <c r="L217" s="970"/>
      <c r="M217" s="1513"/>
      <c r="N217" s="1513"/>
    </row>
    <row r="218" spans="1:14">
      <c r="A218" s="1513"/>
      <c r="B218" s="1514"/>
      <c r="C218" s="1513"/>
      <c r="D218" s="1515"/>
      <c r="E218" s="1513"/>
      <c r="F218" s="1513"/>
      <c r="G218" s="1569"/>
      <c r="H218" s="1513"/>
      <c r="I218" s="1513"/>
      <c r="J218" s="1513"/>
      <c r="K218" s="1570"/>
      <c r="L218" s="970"/>
      <c r="M218" s="1513"/>
      <c r="N218" s="1513"/>
    </row>
    <row r="219" spans="1:14">
      <c r="A219" s="1513"/>
      <c r="B219" s="1514"/>
      <c r="C219" s="1513"/>
      <c r="D219" s="1515"/>
      <c r="E219" s="1513"/>
      <c r="F219" s="1513"/>
      <c r="G219" s="1569"/>
      <c r="H219" s="1513"/>
      <c r="I219" s="1513"/>
      <c r="J219" s="1513"/>
      <c r="K219" s="1570"/>
      <c r="L219" s="970"/>
      <c r="M219" s="1513"/>
      <c r="N219" s="1513"/>
    </row>
    <row r="220" spans="1:14">
      <c r="A220" s="1513"/>
      <c r="B220" s="1514"/>
      <c r="C220" s="1513"/>
      <c r="D220" s="1515"/>
      <c r="E220" s="1513"/>
      <c r="F220" s="1513"/>
      <c r="G220" s="1569"/>
      <c r="H220" s="1513"/>
      <c r="I220" s="1513"/>
      <c r="J220" s="1513"/>
      <c r="K220" s="1570"/>
      <c r="L220" s="970"/>
      <c r="M220" s="1513"/>
      <c r="N220" s="1513"/>
    </row>
    <row r="221" spans="1:14">
      <c r="A221" s="1513"/>
      <c r="B221" s="1514"/>
      <c r="C221" s="1513"/>
      <c r="D221" s="1515"/>
      <c r="E221" s="1513"/>
      <c r="F221" s="1513"/>
      <c r="G221" s="1569"/>
      <c r="H221" s="1513"/>
      <c r="I221" s="1513"/>
      <c r="J221" s="1513"/>
      <c r="K221" s="1570"/>
      <c r="L221" s="970"/>
      <c r="M221" s="1513"/>
      <c r="N221" s="1513"/>
    </row>
    <row r="222" spans="1:14">
      <c r="A222" s="1513"/>
      <c r="B222" s="1514"/>
      <c r="C222" s="1513"/>
      <c r="D222" s="1515"/>
      <c r="E222" s="1513"/>
      <c r="F222" s="1513"/>
      <c r="G222" s="1569"/>
      <c r="H222" s="1513"/>
      <c r="I222" s="1513"/>
      <c r="J222" s="1513"/>
      <c r="K222" s="1570"/>
      <c r="L222" s="970"/>
      <c r="M222" s="1513"/>
      <c r="N222" s="1513"/>
    </row>
    <row r="223" spans="1:14">
      <c r="A223" s="1513"/>
      <c r="B223" s="1514"/>
      <c r="C223" s="1513"/>
      <c r="D223" s="1515"/>
      <c r="E223" s="1513"/>
      <c r="F223" s="1513"/>
      <c r="G223" s="1569"/>
      <c r="H223" s="1513"/>
      <c r="I223" s="1513"/>
      <c r="J223" s="1513"/>
      <c r="K223" s="1570"/>
      <c r="L223" s="970"/>
      <c r="M223" s="1513"/>
      <c r="N223" s="1513"/>
    </row>
    <row r="224" spans="1:14">
      <c r="A224" s="1513"/>
      <c r="B224" s="1514"/>
      <c r="C224" s="1513"/>
      <c r="D224" s="1515"/>
      <c r="E224" s="1513"/>
      <c r="F224" s="1513"/>
      <c r="G224" s="1569"/>
      <c r="H224" s="1513"/>
      <c r="I224" s="1513"/>
      <c r="J224" s="1513"/>
      <c r="K224" s="1570"/>
      <c r="L224" s="970"/>
      <c r="M224" s="1513"/>
      <c r="N224" s="1513"/>
    </row>
    <row r="225" spans="1:14">
      <c r="A225" s="1513"/>
      <c r="B225" s="1514"/>
      <c r="C225" s="1513"/>
      <c r="D225" s="1515"/>
      <c r="E225" s="1513"/>
      <c r="F225" s="1513"/>
      <c r="G225" s="1569"/>
      <c r="H225" s="1513"/>
      <c r="I225" s="1513"/>
      <c r="J225" s="1513"/>
      <c r="K225" s="1570"/>
      <c r="L225" s="970"/>
      <c r="M225" s="1513"/>
      <c r="N225" s="1513"/>
    </row>
    <row r="226" spans="1:14">
      <c r="A226" s="1513"/>
      <c r="B226" s="1514"/>
      <c r="C226" s="1513"/>
      <c r="D226" s="1515"/>
      <c r="E226" s="1513"/>
      <c r="F226" s="1513"/>
      <c r="G226" s="1569"/>
      <c r="H226" s="1513"/>
      <c r="I226" s="1513"/>
      <c r="J226" s="1513"/>
      <c r="K226" s="1570"/>
      <c r="L226" s="970"/>
      <c r="M226" s="1513"/>
      <c r="N226" s="1513"/>
    </row>
    <row r="227" spans="1:14">
      <c r="A227" s="1513"/>
      <c r="B227" s="1514"/>
      <c r="C227" s="1513"/>
      <c r="D227" s="1515"/>
      <c r="E227" s="1513"/>
      <c r="F227" s="1513"/>
      <c r="G227" s="1569"/>
      <c r="H227" s="1513"/>
      <c r="I227" s="1513"/>
      <c r="J227" s="1513"/>
      <c r="K227" s="1570"/>
      <c r="L227" s="970"/>
      <c r="M227" s="1513"/>
      <c r="N227" s="1513"/>
    </row>
    <row r="228" spans="1:14">
      <c r="A228" s="1513"/>
      <c r="B228" s="1514"/>
      <c r="C228" s="1513"/>
      <c r="D228" s="1515"/>
      <c r="E228" s="1513"/>
      <c r="F228" s="1513"/>
      <c r="G228" s="1569"/>
      <c r="H228" s="1513"/>
      <c r="I228" s="1513"/>
      <c r="J228" s="1513"/>
      <c r="K228" s="1570"/>
      <c r="L228" s="970"/>
      <c r="M228" s="1513"/>
      <c r="N228" s="1513"/>
    </row>
    <row r="229" spans="1:14">
      <c r="A229" s="1513"/>
      <c r="B229" s="1514"/>
      <c r="C229" s="1513"/>
      <c r="D229" s="1515"/>
      <c r="E229" s="1513"/>
      <c r="F229" s="1513"/>
      <c r="G229" s="1569"/>
      <c r="H229" s="1513"/>
      <c r="I229" s="1513"/>
      <c r="J229" s="1513"/>
      <c r="K229" s="1570"/>
      <c r="L229" s="970"/>
      <c r="M229" s="1513"/>
      <c r="N229" s="1513"/>
    </row>
    <row r="230" spans="1:14">
      <c r="A230" s="1513"/>
      <c r="B230" s="1514"/>
      <c r="C230" s="1513"/>
      <c r="D230" s="1515"/>
      <c r="E230" s="1513"/>
      <c r="F230" s="1513"/>
      <c r="G230" s="1569"/>
      <c r="H230" s="1513"/>
      <c r="I230" s="1513"/>
      <c r="J230" s="1513"/>
      <c r="K230" s="1570"/>
      <c r="L230" s="970"/>
      <c r="M230" s="1513"/>
      <c r="N230" s="1513"/>
    </row>
    <row r="231" spans="1:14">
      <c r="A231" s="1513"/>
      <c r="B231" s="1514"/>
      <c r="C231" s="1513"/>
      <c r="D231" s="1515"/>
      <c r="E231" s="1513"/>
      <c r="F231" s="1513"/>
      <c r="G231" s="1569"/>
      <c r="H231" s="1513"/>
      <c r="I231" s="1513"/>
      <c r="J231" s="1513"/>
      <c r="K231" s="1570"/>
      <c r="L231" s="970"/>
      <c r="M231" s="1513"/>
      <c r="N231" s="1513"/>
    </row>
    <row r="232" spans="1:14">
      <c r="A232" s="1513"/>
      <c r="B232" s="1514"/>
      <c r="C232" s="1513"/>
      <c r="D232" s="1515"/>
      <c r="E232" s="1513"/>
      <c r="F232" s="1513"/>
      <c r="G232" s="1569"/>
      <c r="H232" s="1513"/>
      <c r="I232" s="1513"/>
      <c r="J232" s="1513"/>
      <c r="K232" s="1570"/>
      <c r="L232" s="970"/>
      <c r="M232" s="1513"/>
      <c r="N232" s="1513"/>
    </row>
    <row r="233" spans="1:14">
      <c r="A233" s="1513"/>
      <c r="B233" s="1514"/>
      <c r="C233" s="1513"/>
      <c r="D233" s="1515"/>
      <c r="E233" s="1513"/>
      <c r="F233" s="1513"/>
      <c r="G233" s="1569"/>
      <c r="H233" s="1513"/>
      <c r="I233" s="1513"/>
      <c r="J233" s="1513"/>
      <c r="K233" s="1570"/>
      <c r="L233" s="970"/>
      <c r="M233" s="1513"/>
      <c r="N233" s="1513"/>
    </row>
    <row r="234" spans="1:14">
      <c r="A234" s="1513"/>
      <c r="B234" s="1514"/>
      <c r="C234" s="1513"/>
      <c r="D234" s="1515"/>
      <c r="E234" s="1513"/>
      <c r="F234" s="1513"/>
      <c r="G234" s="1569"/>
      <c r="H234" s="1513"/>
      <c r="I234" s="1513"/>
      <c r="J234" s="1513"/>
      <c r="K234" s="1570"/>
      <c r="L234" s="970"/>
      <c r="M234" s="1513"/>
      <c r="N234" s="1513"/>
    </row>
    <row r="235" spans="1:14">
      <c r="A235" s="1513"/>
      <c r="B235" s="1514"/>
      <c r="C235" s="1513"/>
      <c r="D235" s="1515"/>
      <c r="E235" s="1513"/>
      <c r="F235" s="1513"/>
      <c r="G235" s="1569"/>
      <c r="H235" s="1513"/>
      <c r="I235" s="1513"/>
      <c r="J235" s="1513"/>
      <c r="K235" s="1570"/>
      <c r="L235" s="970"/>
      <c r="M235" s="1513"/>
      <c r="N235" s="1513"/>
    </row>
    <row r="236" spans="1:14">
      <c r="A236" s="1513"/>
      <c r="B236" s="1514"/>
      <c r="C236" s="1513"/>
      <c r="D236" s="1515"/>
      <c r="E236" s="1513"/>
      <c r="F236" s="1513"/>
      <c r="G236" s="1569"/>
      <c r="H236" s="1513"/>
      <c r="I236" s="1513"/>
      <c r="J236" s="1513"/>
      <c r="K236" s="1570"/>
      <c r="L236" s="970"/>
      <c r="M236" s="1513"/>
      <c r="N236" s="1513"/>
    </row>
    <row r="237" spans="1:14">
      <c r="A237" s="1513"/>
      <c r="B237" s="1514"/>
      <c r="C237" s="1513"/>
      <c r="D237" s="1515"/>
      <c r="E237" s="1513"/>
      <c r="F237" s="1513"/>
      <c r="G237" s="1569"/>
      <c r="H237" s="1513"/>
      <c r="I237" s="1513"/>
      <c r="J237" s="1513"/>
      <c r="K237" s="1570"/>
      <c r="L237" s="970"/>
      <c r="M237" s="1513"/>
      <c r="N237" s="1513"/>
    </row>
    <row r="238" spans="1:14">
      <c r="A238" s="1513"/>
      <c r="B238" s="1514"/>
      <c r="C238" s="1513"/>
      <c r="D238" s="1515"/>
      <c r="E238" s="1513"/>
      <c r="F238" s="1513"/>
      <c r="G238" s="1569"/>
      <c r="H238" s="1513"/>
      <c r="I238" s="1513"/>
      <c r="J238" s="1513"/>
      <c r="K238" s="1570"/>
      <c r="L238" s="970"/>
      <c r="M238" s="1513"/>
      <c r="N238" s="1513"/>
    </row>
    <row r="239" spans="1:14">
      <c r="A239" s="1513"/>
      <c r="B239" s="1514"/>
      <c r="C239" s="1513"/>
      <c r="D239" s="1515"/>
      <c r="E239" s="1513"/>
      <c r="F239" s="1513"/>
      <c r="G239" s="1569"/>
      <c r="H239" s="1513"/>
      <c r="I239" s="1513"/>
      <c r="J239" s="1513"/>
      <c r="K239" s="1570"/>
      <c r="L239" s="970"/>
      <c r="M239" s="1513"/>
      <c r="N239" s="1513"/>
    </row>
    <row r="240" spans="1:14">
      <c r="A240" s="1513"/>
      <c r="B240" s="1514"/>
      <c r="C240" s="1513"/>
      <c r="D240" s="1515"/>
      <c r="E240" s="1513"/>
      <c r="F240" s="1513"/>
      <c r="G240" s="1569"/>
      <c r="H240" s="1513"/>
      <c r="I240" s="1513"/>
      <c r="J240" s="1513"/>
      <c r="K240" s="1570"/>
      <c r="L240" s="970"/>
      <c r="M240" s="1513"/>
      <c r="N240" s="1513"/>
    </row>
    <row r="241" spans="1:14">
      <c r="A241" s="1513"/>
      <c r="B241" s="1514"/>
      <c r="C241" s="1513"/>
      <c r="D241" s="1515"/>
      <c r="E241" s="1513"/>
      <c r="F241" s="1513"/>
      <c r="G241" s="1569"/>
      <c r="H241" s="1513"/>
      <c r="I241" s="1513"/>
      <c r="J241" s="1513"/>
      <c r="K241" s="1570"/>
      <c r="L241" s="970"/>
      <c r="M241" s="1513"/>
      <c r="N241" s="1513"/>
    </row>
    <row r="242" spans="1:14">
      <c r="A242" s="1513"/>
      <c r="B242" s="1514"/>
      <c r="C242" s="1513"/>
      <c r="D242" s="1515"/>
      <c r="E242" s="1513"/>
      <c r="F242" s="1513"/>
      <c r="G242" s="1569"/>
      <c r="H242" s="1513"/>
      <c r="I242" s="1513"/>
      <c r="J242" s="1513"/>
      <c r="K242" s="1570"/>
      <c r="L242" s="970"/>
      <c r="M242" s="1513"/>
      <c r="N242" s="1513"/>
    </row>
    <row r="243" spans="1:14">
      <c r="A243" s="1513"/>
      <c r="B243" s="1514"/>
      <c r="C243" s="1513"/>
      <c r="D243" s="1515"/>
      <c r="E243" s="1513"/>
      <c r="F243" s="1513"/>
      <c r="G243" s="1569"/>
      <c r="H243" s="1513"/>
      <c r="I243" s="1513"/>
      <c r="J243" s="1513"/>
      <c r="K243" s="1570"/>
      <c r="L243" s="970"/>
      <c r="M243" s="1513"/>
      <c r="N243" s="1513"/>
    </row>
    <row r="244" spans="1:14">
      <c r="A244" s="1513"/>
      <c r="B244" s="1514"/>
      <c r="C244" s="1513"/>
      <c r="D244" s="1515"/>
      <c r="E244" s="1513"/>
      <c r="F244" s="1513"/>
      <c r="G244" s="1569"/>
      <c r="H244" s="1513"/>
      <c r="I244" s="1513"/>
      <c r="J244" s="1513"/>
      <c r="K244" s="1570"/>
      <c r="L244" s="970"/>
      <c r="M244" s="1513"/>
      <c r="N244" s="1513"/>
    </row>
    <row r="245" spans="1:14">
      <c r="A245" s="1513"/>
      <c r="B245" s="1514"/>
      <c r="C245" s="1513"/>
      <c r="D245" s="1515"/>
      <c r="E245" s="1513"/>
      <c r="F245" s="1513"/>
      <c r="G245" s="1569"/>
      <c r="H245" s="1513"/>
      <c r="I245" s="1513"/>
      <c r="J245" s="1513"/>
      <c r="K245" s="1570"/>
      <c r="L245" s="970"/>
      <c r="M245" s="1513"/>
      <c r="N245" s="1513"/>
    </row>
    <row r="246" spans="1:14">
      <c r="A246" s="1513"/>
      <c r="B246" s="1514"/>
      <c r="C246" s="1513"/>
      <c r="D246" s="1515"/>
      <c r="E246" s="1513"/>
      <c r="F246" s="1513"/>
      <c r="G246" s="1569"/>
      <c r="H246" s="1513"/>
      <c r="I246" s="1513"/>
      <c r="J246" s="1513"/>
      <c r="K246" s="1570"/>
      <c r="L246" s="970"/>
      <c r="M246" s="1513"/>
      <c r="N246" s="1513"/>
    </row>
    <row r="247" spans="1:14">
      <c r="A247" s="1513"/>
      <c r="B247" s="1514"/>
      <c r="C247" s="1513"/>
      <c r="D247" s="1515"/>
      <c r="E247" s="1513"/>
      <c r="F247" s="1513"/>
      <c r="G247" s="1569"/>
      <c r="H247" s="1513"/>
      <c r="I247" s="1513"/>
      <c r="J247" s="1513"/>
      <c r="K247" s="1570"/>
      <c r="L247" s="970"/>
      <c r="M247" s="1513"/>
      <c r="N247" s="1513"/>
    </row>
    <row r="248" spans="1:14">
      <c r="A248" s="1513"/>
      <c r="B248" s="1514"/>
      <c r="C248" s="1513"/>
      <c r="D248" s="1515"/>
      <c r="E248" s="1513"/>
      <c r="F248" s="1513"/>
      <c r="G248" s="1569"/>
      <c r="H248" s="1513"/>
      <c r="I248" s="1513"/>
      <c r="J248" s="1513"/>
      <c r="K248" s="1570"/>
      <c r="L248" s="970"/>
      <c r="M248" s="1513"/>
      <c r="N248" s="1513"/>
    </row>
    <row r="249" spans="1:14">
      <c r="A249" s="1513"/>
      <c r="B249" s="1514"/>
      <c r="C249" s="1513"/>
      <c r="D249" s="1515"/>
      <c r="E249" s="1513"/>
      <c r="F249" s="1513"/>
      <c r="G249" s="1569"/>
      <c r="H249" s="1513"/>
      <c r="I249" s="1513"/>
      <c r="J249" s="1513"/>
      <c r="K249" s="1570"/>
      <c r="L249" s="970"/>
      <c r="M249" s="1513"/>
      <c r="N249" s="1513"/>
    </row>
    <row r="250" spans="1:14">
      <c r="A250" s="1513"/>
      <c r="B250" s="1514"/>
      <c r="C250" s="1513"/>
      <c r="D250" s="1515"/>
      <c r="E250" s="1513"/>
      <c r="F250" s="1513"/>
      <c r="G250" s="1569"/>
      <c r="H250" s="1513"/>
      <c r="I250" s="1513"/>
      <c r="J250" s="1513"/>
      <c r="K250" s="1570"/>
      <c r="L250" s="970"/>
      <c r="M250" s="1513"/>
      <c r="N250" s="1513"/>
    </row>
    <row r="251" spans="1:14">
      <c r="A251" s="1513"/>
      <c r="B251" s="1514"/>
      <c r="C251" s="1513"/>
      <c r="D251" s="1515"/>
      <c r="E251" s="1513"/>
      <c r="F251" s="1513"/>
      <c r="G251" s="1569"/>
      <c r="H251" s="1513"/>
      <c r="I251" s="1513"/>
      <c r="J251" s="1513"/>
      <c r="K251" s="1570"/>
      <c r="L251" s="970"/>
      <c r="M251" s="1513"/>
      <c r="N251" s="1513"/>
    </row>
    <row r="252" spans="1:14">
      <c r="A252" s="1513"/>
      <c r="B252" s="1514"/>
      <c r="C252" s="1513"/>
      <c r="D252" s="1515"/>
      <c r="E252" s="1513"/>
      <c r="F252" s="1513"/>
      <c r="G252" s="1569"/>
      <c r="H252" s="1513"/>
      <c r="I252" s="1513"/>
      <c r="J252" s="1513"/>
      <c r="K252" s="1570"/>
      <c r="L252" s="970"/>
      <c r="M252" s="1513"/>
      <c r="N252" s="1513"/>
    </row>
    <row r="253" spans="1:14">
      <c r="A253" s="1513"/>
      <c r="B253" s="1514"/>
      <c r="C253" s="1513"/>
      <c r="D253" s="1515"/>
      <c r="E253" s="1513"/>
      <c r="F253" s="1513"/>
      <c r="G253" s="1569"/>
      <c r="H253" s="1513"/>
      <c r="I253" s="1513"/>
      <c r="J253" s="1513"/>
      <c r="K253" s="1570"/>
      <c r="L253" s="970"/>
      <c r="M253" s="1513"/>
      <c r="N253" s="1513"/>
    </row>
    <row r="254" spans="1:14">
      <c r="A254" s="1513"/>
      <c r="B254" s="1514"/>
      <c r="C254" s="1513"/>
      <c r="D254" s="1515"/>
      <c r="E254" s="1513"/>
      <c r="F254" s="1513"/>
      <c r="G254" s="1569"/>
      <c r="H254" s="1513"/>
      <c r="I254" s="1513"/>
      <c r="J254" s="1513"/>
      <c r="K254" s="1570"/>
      <c r="L254" s="970"/>
      <c r="M254" s="1513"/>
      <c r="N254" s="1513"/>
    </row>
    <row r="255" spans="1:14">
      <c r="A255" s="1513"/>
      <c r="B255" s="1514"/>
      <c r="C255" s="1513"/>
      <c r="D255" s="1515"/>
      <c r="E255" s="1513"/>
      <c r="F255" s="1513"/>
      <c r="G255" s="1569"/>
      <c r="H255" s="1513"/>
      <c r="I255" s="1513"/>
      <c r="J255" s="1513"/>
      <c r="K255" s="1570"/>
      <c r="L255" s="970"/>
      <c r="M255" s="1513"/>
      <c r="N255" s="1513"/>
    </row>
    <row r="256" spans="1:14">
      <c r="A256" s="1513"/>
      <c r="B256" s="1514"/>
      <c r="C256" s="1513"/>
      <c r="D256" s="1515"/>
      <c r="E256" s="1513"/>
      <c r="F256" s="1513"/>
      <c r="G256" s="1569"/>
      <c r="H256" s="1513"/>
      <c r="I256" s="1513"/>
      <c r="J256" s="1513"/>
      <c r="K256" s="1570"/>
      <c r="L256" s="970"/>
      <c r="M256" s="1513"/>
      <c r="N256" s="1513"/>
    </row>
    <row r="257" spans="1:14">
      <c r="A257" s="1513"/>
      <c r="B257" s="1514"/>
      <c r="C257" s="1513"/>
      <c r="D257" s="1515"/>
      <c r="E257" s="1513"/>
      <c r="F257" s="1513"/>
      <c r="G257" s="1569"/>
      <c r="H257" s="1513"/>
      <c r="I257" s="1513"/>
      <c r="J257" s="1513"/>
      <c r="K257" s="1570"/>
      <c r="L257" s="970"/>
      <c r="M257" s="1513"/>
      <c r="N257" s="1513"/>
    </row>
    <row r="258" spans="1:14">
      <c r="A258" s="1513"/>
      <c r="B258" s="1514"/>
      <c r="C258" s="1513"/>
      <c r="D258" s="1515"/>
      <c r="E258" s="1513"/>
      <c r="F258" s="1513"/>
      <c r="G258" s="1569"/>
      <c r="H258" s="1513"/>
      <c r="I258" s="1513"/>
      <c r="J258" s="1513"/>
      <c r="K258" s="1570"/>
      <c r="L258" s="970"/>
      <c r="M258" s="1513"/>
      <c r="N258" s="1513"/>
    </row>
    <row r="259" spans="1:14">
      <c r="A259" s="1513"/>
      <c r="B259" s="1514"/>
      <c r="C259" s="1513"/>
      <c r="D259" s="1515"/>
      <c r="E259" s="1513"/>
      <c r="F259" s="1513"/>
      <c r="G259" s="1569"/>
      <c r="H259" s="1513"/>
      <c r="I259" s="1513"/>
      <c r="J259" s="1513"/>
      <c r="K259" s="1570"/>
      <c r="L259" s="970"/>
      <c r="M259" s="1513"/>
      <c r="N259" s="1513"/>
    </row>
    <row r="260" spans="1:14">
      <c r="A260" s="1513"/>
      <c r="B260" s="1514"/>
      <c r="C260" s="1513"/>
      <c r="D260" s="1515"/>
      <c r="E260" s="1513"/>
      <c r="F260" s="1513"/>
      <c r="G260" s="1569"/>
      <c r="H260" s="1513"/>
      <c r="I260" s="1513"/>
      <c r="J260" s="1513"/>
      <c r="K260" s="1570"/>
      <c r="L260" s="970"/>
      <c r="M260" s="1513"/>
      <c r="N260" s="1513"/>
    </row>
    <row r="261" spans="1:14">
      <c r="A261" s="1513"/>
      <c r="B261" s="1514"/>
      <c r="C261" s="1513"/>
      <c r="D261" s="1515"/>
      <c r="E261" s="1513"/>
      <c r="F261" s="1513"/>
      <c r="G261" s="1569"/>
      <c r="H261" s="1513"/>
      <c r="I261" s="1513"/>
      <c r="J261" s="1513"/>
      <c r="K261" s="1570"/>
      <c r="L261" s="970"/>
      <c r="M261" s="1513"/>
      <c r="N261" s="1513"/>
    </row>
    <row r="262" spans="1:14">
      <c r="A262" s="1513"/>
      <c r="B262" s="1514"/>
      <c r="C262" s="1513"/>
      <c r="D262" s="1515"/>
      <c r="E262" s="1513"/>
      <c r="F262" s="1513"/>
      <c r="G262" s="1569"/>
      <c r="H262" s="1513"/>
      <c r="I262" s="1513"/>
      <c r="J262" s="1513"/>
      <c r="K262" s="1570"/>
      <c r="L262" s="970"/>
      <c r="M262" s="1513"/>
      <c r="N262" s="1513"/>
    </row>
    <row r="263" spans="1:14">
      <c r="A263" s="1513"/>
      <c r="B263" s="1514"/>
      <c r="C263" s="1513"/>
      <c r="D263" s="1515"/>
      <c r="E263" s="1513"/>
      <c r="F263" s="1513"/>
      <c r="G263" s="1569"/>
      <c r="H263" s="1513"/>
      <c r="I263" s="1513"/>
      <c r="J263" s="1513"/>
      <c r="K263" s="1570"/>
      <c r="L263" s="970"/>
      <c r="M263" s="1513"/>
      <c r="N263" s="1513"/>
    </row>
    <row r="264" spans="1:14">
      <c r="A264" s="1513"/>
      <c r="B264" s="1514"/>
      <c r="C264" s="1513"/>
      <c r="D264" s="1515"/>
      <c r="E264" s="1513"/>
      <c r="F264" s="1513"/>
      <c r="G264" s="1569"/>
      <c r="H264" s="1513"/>
      <c r="I264" s="1513"/>
      <c r="J264" s="1513"/>
      <c r="K264" s="1570"/>
      <c r="L264" s="970"/>
      <c r="M264" s="1513"/>
      <c r="N264" s="1513"/>
    </row>
    <row r="265" spans="1:14">
      <c r="A265" s="1513"/>
      <c r="B265" s="1514"/>
      <c r="C265" s="1513"/>
      <c r="D265" s="1515"/>
      <c r="E265" s="1513"/>
      <c r="F265" s="1513"/>
      <c r="G265" s="1569"/>
      <c r="H265" s="1513"/>
      <c r="I265" s="1513"/>
      <c r="J265" s="1513"/>
      <c r="K265" s="1570"/>
      <c r="L265" s="970"/>
      <c r="M265" s="1513"/>
      <c r="N265" s="1513"/>
    </row>
    <row r="266" spans="1:14">
      <c r="A266" s="1513"/>
      <c r="B266" s="1514"/>
      <c r="C266" s="1513"/>
      <c r="D266" s="1515"/>
      <c r="E266" s="1513"/>
      <c r="F266" s="1513"/>
      <c r="G266" s="1569"/>
      <c r="H266" s="1513"/>
      <c r="I266" s="1513"/>
      <c r="J266" s="1513"/>
      <c r="K266" s="1570"/>
      <c r="L266" s="970"/>
      <c r="M266" s="1513"/>
      <c r="N266" s="1513"/>
    </row>
    <row r="267" spans="1:14">
      <c r="A267" s="1513"/>
      <c r="B267" s="1514"/>
      <c r="C267" s="1513"/>
      <c r="D267" s="1515"/>
      <c r="E267" s="1513"/>
      <c r="F267" s="1513"/>
      <c r="G267" s="1569"/>
      <c r="H267" s="1513"/>
      <c r="I267" s="1513"/>
      <c r="J267" s="1513"/>
      <c r="K267" s="1570"/>
      <c r="L267" s="970"/>
      <c r="M267" s="1513"/>
      <c r="N267" s="1513"/>
    </row>
    <row r="268" spans="1:14">
      <c r="A268" s="1513"/>
      <c r="B268" s="1514"/>
      <c r="C268" s="1513"/>
      <c r="D268" s="1515"/>
      <c r="E268" s="1513"/>
      <c r="F268" s="1513"/>
      <c r="G268" s="1569"/>
      <c r="H268" s="1513"/>
      <c r="I268" s="1513"/>
      <c r="J268" s="1513"/>
      <c r="K268" s="1570"/>
      <c r="L268" s="970"/>
      <c r="M268" s="1513"/>
      <c r="N268" s="1513"/>
    </row>
    <row r="269" spans="1:14">
      <c r="A269" s="1513"/>
      <c r="B269" s="1514"/>
      <c r="C269" s="1513"/>
      <c r="D269" s="1515"/>
      <c r="E269" s="1513"/>
      <c r="F269" s="1513"/>
      <c r="G269" s="1569"/>
      <c r="H269" s="1513"/>
      <c r="I269" s="1513"/>
      <c r="J269" s="1513"/>
      <c r="K269" s="1570"/>
      <c r="L269" s="970"/>
      <c r="M269" s="1513"/>
      <c r="N269" s="1513"/>
    </row>
    <row r="270" spans="1:14">
      <c r="A270" s="1513"/>
      <c r="B270" s="1514"/>
      <c r="C270" s="1513"/>
      <c r="D270" s="1515"/>
      <c r="E270" s="1513"/>
      <c r="F270" s="1513"/>
      <c r="G270" s="1569"/>
      <c r="H270" s="1513"/>
      <c r="I270" s="1513"/>
      <c r="J270" s="1513"/>
      <c r="K270" s="1570"/>
      <c r="L270" s="970"/>
      <c r="M270" s="1513"/>
      <c r="N270" s="1513"/>
    </row>
    <row r="271" spans="1:14">
      <c r="A271" s="1513"/>
      <c r="B271" s="1514"/>
      <c r="C271" s="1513"/>
      <c r="D271" s="1515"/>
      <c r="E271" s="1513"/>
      <c r="F271" s="1513"/>
      <c r="G271" s="1569"/>
      <c r="H271" s="1513"/>
      <c r="I271" s="1513"/>
      <c r="J271" s="1513"/>
      <c r="K271" s="1570"/>
      <c r="L271" s="970"/>
      <c r="M271" s="1513"/>
      <c r="N271" s="1513"/>
    </row>
    <row r="272" spans="1:14">
      <c r="A272" s="1513"/>
      <c r="B272" s="1514"/>
      <c r="C272" s="1513"/>
      <c r="D272" s="1515"/>
      <c r="E272" s="1513"/>
      <c r="F272" s="1513"/>
      <c r="G272" s="1569"/>
      <c r="H272" s="1513"/>
      <c r="I272" s="1513"/>
      <c r="J272" s="1513"/>
      <c r="K272" s="1570"/>
      <c r="L272" s="970"/>
      <c r="M272" s="1513"/>
      <c r="N272" s="1513"/>
    </row>
    <row r="273" spans="1:14">
      <c r="A273" s="1513"/>
      <c r="B273" s="1514"/>
      <c r="C273" s="1513"/>
      <c r="D273" s="1515"/>
      <c r="E273" s="1513"/>
      <c r="F273" s="1513"/>
      <c r="G273" s="1569"/>
      <c r="H273" s="1513"/>
      <c r="I273" s="1513"/>
      <c r="J273" s="1513"/>
      <c r="K273" s="1570"/>
      <c r="L273" s="970"/>
      <c r="M273" s="1513"/>
      <c r="N273" s="1513"/>
    </row>
    <row r="274" spans="1:14">
      <c r="A274" s="1513"/>
      <c r="B274" s="1514"/>
      <c r="C274" s="1513"/>
      <c r="D274" s="1515"/>
      <c r="E274" s="1513"/>
      <c r="F274" s="1513"/>
      <c r="G274" s="1569"/>
      <c r="H274" s="1513"/>
      <c r="I274" s="1513"/>
      <c r="J274" s="1513"/>
      <c r="K274" s="1570"/>
      <c r="L274" s="970"/>
      <c r="M274" s="1513"/>
      <c r="N274" s="1513"/>
    </row>
    <row r="275" spans="1:14">
      <c r="A275" s="1513"/>
      <c r="B275" s="1514"/>
      <c r="C275" s="1513"/>
      <c r="D275" s="1515"/>
      <c r="E275" s="1513"/>
      <c r="F275" s="1513"/>
      <c r="G275" s="1569"/>
      <c r="H275" s="1513"/>
      <c r="I275" s="1513"/>
      <c r="J275" s="1513"/>
      <c r="K275" s="1570"/>
      <c r="L275" s="970"/>
      <c r="M275" s="1513"/>
      <c r="N275" s="1513"/>
    </row>
    <row r="276" spans="1:14">
      <c r="A276" s="1513"/>
      <c r="B276" s="1514"/>
      <c r="C276" s="1513"/>
      <c r="D276" s="1515"/>
      <c r="E276" s="1513"/>
      <c r="F276" s="1513"/>
      <c r="G276" s="1569"/>
      <c r="H276" s="1513"/>
      <c r="I276" s="1513"/>
      <c r="J276" s="1513"/>
      <c r="K276" s="1570"/>
      <c r="L276" s="970"/>
      <c r="M276" s="1513"/>
      <c r="N276" s="1513"/>
    </row>
    <row r="277" spans="1:14">
      <c r="A277" s="1513"/>
      <c r="B277" s="1514"/>
      <c r="C277" s="1513"/>
      <c r="D277" s="1515"/>
      <c r="E277" s="1513"/>
      <c r="F277" s="1513"/>
      <c r="G277" s="1569"/>
      <c r="H277" s="1513"/>
      <c r="I277" s="1513"/>
      <c r="J277" s="1513"/>
      <c r="K277" s="1570"/>
      <c r="L277" s="970"/>
      <c r="M277" s="1513"/>
      <c r="N277" s="1513"/>
    </row>
    <row r="278" spans="1:14">
      <c r="A278" s="1513"/>
      <c r="B278" s="1514"/>
      <c r="C278" s="1513"/>
      <c r="D278" s="1515"/>
      <c r="E278" s="1513"/>
      <c r="F278" s="1513"/>
      <c r="G278" s="1569"/>
      <c r="H278" s="1513"/>
      <c r="I278" s="1513"/>
      <c r="J278" s="1513"/>
      <c r="K278" s="1570"/>
      <c r="L278" s="970"/>
      <c r="M278" s="1513"/>
      <c r="N278" s="1513"/>
    </row>
    <row r="279" spans="1:14">
      <c r="A279" s="1513"/>
      <c r="B279" s="1514"/>
      <c r="C279" s="1513"/>
      <c r="D279" s="1515"/>
      <c r="E279" s="1513"/>
      <c r="F279" s="1513"/>
      <c r="G279" s="1569"/>
      <c r="H279" s="1513"/>
      <c r="I279" s="1513"/>
      <c r="J279" s="1513"/>
      <c r="K279" s="1570"/>
      <c r="L279" s="970"/>
      <c r="M279" s="1513"/>
      <c r="N279" s="1513"/>
    </row>
    <row r="280" spans="1:14">
      <c r="A280" s="1513"/>
      <c r="B280" s="1514"/>
      <c r="C280" s="1513"/>
      <c r="D280" s="1515"/>
      <c r="E280" s="1513"/>
      <c r="F280" s="1513"/>
      <c r="G280" s="1569"/>
      <c r="H280" s="1513"/>
      <c r="I280" s="1513"/>
      <c r="J280" s="1513"/>
      <c r="K280" s="1570"/>
      <c r="L280" s="970"/>
      <c r="M280" s="1513"/>
      <c r="N280" s="1513"/>
    </row>
    <row r="281" spans="1:14">
      <c r="A281" s="1513"/>
      <c r="B281" s="1514"/>
      <c r="C281" s="1513"/>
      <c r="D281" s="1515"/>
      <c r="E281" s="1513"/>
      <c r="F281" s="1513"/>
      <c r="G281" s="1569"/>
      <c r="H281" s="1513"/>
      <c r="I281" s="1513"/>
      <c r="J281" s="1513"/>
      <c r="K281" s="1570"/>
      <c r="L281" s="970"/>
      <c r="M281" s="1513"/>
      <c r="N281" s="1513"/>
    </row>
    <row r="282" spans="1:14">
      <c r="A282" s="1513"/>
      <c r="B282" s="1514"/>
      <c r="C282" s="1513"/>
      <c r="D282" s="1515"/>
      <c r="E282" s="1513"/>
      <c r="F282" s="1513"/>
      <c r="G282" s="1569"/>
      <c r="H282" s="1513"/>
      <c r="I282" s="1513"/>
      <c r="J282" s="1513"/>
      <c r="K282" s="1570"/>
      <c r="L282" s="970"/>
      <c r="M282" s="1513"/>
      <c r="N282" s="1513"/>
    </row>
    <row r="283" spans="1:14">
      <c r="A283" s="1513"/>
      <c r="B283" s="1514"/>
      <c r="C283" s="1513"/>
      <c r="D283" s="1515"/>
      <c r="E283" s="1513"/>
      <c r="F283" s="1513"/>
      <c r="G283" s="1569"/>
      <c r="H283" s="1513"/>
      <c r="I283" s="1513"/>
      <c r="J283" s="1513"/>
      <c r="K283" s="1570"/>
      <c r="L283" s="970"/>
      <c r="M283" s="1513"/>
      <c r="N283" s="1513"/>
    </row>
    <row r="284" spans="1:14">
      <c r="A284" s="1513"/>
      <c r="B284" s="1514"/>
      <c r="C284" s="1513"/>
      <c r="D284" s="1515"/>
      <c r="E284" s="1513"/>
      <c r="F284" s="1513"/>
      <c r="G284" s="1569"/>
      <c r="H284" s="1513"/>
      <c r="I284" s="1513"/>
      <c r="J284" s="1513"/>
      <c r="K284" s="1570"/>
      <c r="L284" s="970"/>
      <c r="M284" s="1513"/>
      <c r="N284" s="1513"/>
    </row>
    <row r="285" spans="1:14">
      <c r="A285" s="1513"/>
      <c r="B285" s="1514"/>
      <c r="C285" s="1513"/>
      <c r="D285" s="1515"/>
      <c r="E285" s="1513"/>
      <c r="F285" s="1513"/>
      <c r="G285" s="1569"/>
      <c r="H285" s="1513"/>
      <c r="I285" s="1513"/>
      <c r="J285" s="1513"/>
      <c r="K285" s="1570"/>
      <c r="L285" s="970"/>
      <c r="M285" s="1513"/>
      <c r="N285" s="1513"/>
    </row>
    <row r="286" spans="1:14">
      <c r="A286" s="1513"/>
      <c r="B286" s="1514"/>
      <c r="C286" s="1513"/>
      <c r="D286" s="1515"/>
      <c r="E286" s="1513"/>
      <c r="F286" s="1513"/>
      <c r="G286" s="1569"/>
      <c r="H286" s="1513"/>
      <c r="I286" s="1513"/>
      <c r="J286" s="1513"/>
      <c r="K286" s="1570"/>
      <c r="L286" s="970"/>
      <c r="M286" s="1513"/>
      <c r="N286" s="1513"/>
    </row>
    <row r="287" spans="1:14">
      <c r="A287" s="1513"/>
      <c r="B287" s="1514"/>
      <c r="C287" s="1513"/>
      <c r="D287" s="1515"/>
      <c r="E287" s="1513"/>
      <c r="F287" s="1513"/>
      <c r="G287" s="1569"/>
      <c r="H287" s="1513"/>
      <c r="I287" s="1513"/>
      <c r="J287" s="1513"/>
      <c r="K287" s="1570"/>
      <c r="L287" s="970"/>
      <c r="M287" s="1513"/>
      <c r="N287" s="1513"/>
    </row>
    <row r="288" spans="1:14">
      <c r="A288" s="1513"/>
      <c r="B288" s="1514"/>
      <c r="C288" s="1513"/>
      <c r="D288" s="1515"/>
      <c r="E288" s="1513"/>
      <c r="F288" s="1513"/>
      <c r="G288" s="1569"/>
      <c r="H288" s="1513"/>
      <c r="I288" s="1513"/>
      <c r="J288" s="1513"/>
      <c r="K288" s="1570"/>
      <c r="L288" s="970"/>
      <c r="M288" s="1513"/>
      <c r="N288" s="1513"/>
    </row>
    <row r="289" spans="1:14">
      <c r="A289" s="1513"/>
      <c r="B289" s="1514"/>
      <c r="C289" s="1513"/>
      <c r="D289" s="1515"/>
      <c r="E289" s="1513"/>
      <c r="F289" s="1513"/>
      <c r="G289" s="1569"/>
      <c r="H289" s="1513"/>
      <c r="I289" s="1513"/>
      <c r="J289" s="1513"/>
      <c r="K289" s="1570"/>
      <c r="L289" s="970"/>
      <c r="M289" s="1513"/>
      <c r="N289" s="1513"/>
    </row>
    <row r="290" spans="1:14">
      <c r="A290" s="1513"/>
      <c r="B290" s="1514"/>
      <c r="C290" s="1513"/>
      <c r="D290" s="1515"/>
      <c r="E290" s="1513"/>
      <c r="F290" s="1513"/>
      <c r="G290" s="1569"/>
      <c r="H290" s="1513"/>
      <c r="I290" s="1513"/>
      <c r="J290" s="1513"/>
      <c r="K290" s="1570"/>
      <c r="L290" s="970"/>
      <c r="M290" s="1513"/>
      <c r="N290" s="1513"/>
    </row>
    <row r="291" spans="1:14">
      <c r="A291" s="1513"/>
      <c r="B291" s="1514"/>
      <c r="C291" s="1513"/>
      <c r="D291" s="1515"/>
      <c r="E291" s="1513"/>
      <c r="F291" s="1513"/>
      <c r="G291" s="1569"/>
      <c r="H291" s="1513"/>
      <c r="I291" s="1513"/>
      <c r="J291" s="1513"/>
      <c r="K291" s="1570"/>
      <c r="L291" s="970"/>
      <c r="M291" s="1513"/>
      <c r="N291" s="1513"/>
    </row>
    <row r="292" spans="1:14">
      <c r="A292" s="1513"/>
      <c r="B292" s="1514"/>
      <c r="C292" s="1513"/>
      <c r="D292" s="1515"/>
      <c r="E292" s="1513"/>
      <c r="F292" s="1513"/>
      <c r="G292" s="1569"/>
      <c r="H292" s="1513"/>
      <c r="I292" s="1513"/>
      <c r="J292" s="1513"/>
      <c r="K292" s="1570"/>
      <c r="L292" s="970"/>
      <c r="M292" s="1513"/>
      <c r="N292" s="1513"/>
    </row>
    <row r="293" spans="1:14">
      <c r="A293" s="1513"/>
      <c r="B293" s="1514"/>
      <c r="C293" s="1513"/>
      <c r="D293" s="1515"/>
      <c r="E293" s="1513"/>
      <c r="F293" s="1513"/>
      <c r="G293" s="1569"/>
      <c r="H293" s="1513"/>
      <c r="I293" s="1513"/>
      <c r="J293" s="1513"/>
      <c r="K293" s="1570"/>
      <c r="L293" s="970"/>
      <c r="M293" s="1513"/>
      <c r="N293" s="1513"/>
    </row>
    <row r="294" spans="1:14">
      <c r="A294" s="1513"/>
      <c r="B294" s="1514"/>
      <c r="C294" s="1513"/>
      <c r="D294" s="1515"/>
      <c r="E294" s="1513"/>
      <c r="F294" s="1513"/>
      <c r="G294" s="1569"/>
      <c r="H294" s="1513"/>
      <c r="I294" s="1513"/>
      <c r="J294" s="1513"/>
      <c r="K294" s="1570"/>
      <c r="L294" s="970"/>
      <c r="M294" s="1513"/>
      <c r="N294" s="1513"/>
    </row>
    <row r="295" spans="1:14">
      <c r="A295" s="1513"/>
      <c r="B295" s="1514"/>
      <c r="C295" s="1513"/>
      <c r="D295" s="1515"/>
      <c r="E295" s="1513"/>
      <c r="F295" s="1513"/>
      <c r="G295" s="1569"/>
      <c r="H295" s="1513"/>
      <c r="I295" s="1513"/>
      <c r="J295" s="1513"/>
      <c r="K295" s="1570"/>
      <c r="L295" s="970"/>
      <c r="M295" s="1513"/>
      <c r="N295" s="1513"/>
    </row>
    <row r="296" spans="1:14">
      <c r="A296" s="1513"/>
      <c r="B296" s="1514"/>
      <c r="C296" s="1513"/>
      <c r="D296" s="1515"/>
      <c r="E296" s="1513"/>
      <c r="F296" s="1513"/>
      <c r="G296" s="1569"/>
      <c r="H296" s="1513"/>
      <c r="I296" s="1513"/>
      <c r="J296" s="1513"/>
      <c r="K296" s="1570"/>
      <c r="L296" s="970"/>
      <c r="M296" s="1513"/>
      <c r="N296" s="1513"/>
    </row>
    <row r="297" spans="1:14">
      <c r="A297" s="1513"/>
      <c r="B297" s="1514"/>
      <c r="C297" s="1513"/>
      <c r="D297" s="1515"/>
      <c r="E297" s="1513"/>
      <c r="F297" s="1513"/>
      <c r="G297" s="1569"/>
      <c r="H297" s="1513"/>
      <c r="I297" s="1513"/>
      <c r="J297" s="1513"/>
      <c r="K297" s="1570"/>
      <c r="L297" s="970"/>
      <c r="M297" s="1513"/>
      <c r="N297" s="1513"/>
    </row>
    <row r="298" spans="1:14">
      <c r="A298" s="1513"/>
      <c r="B298" s="1514"/>
      <c r="C298" s="1513"/>
      <c r="D298" s="1515"/>
      <c r="E298" s="1513"/>
      <c r="F298" s="1513"/>
      <c r="G298" s="1569"/>
      <c r="H298" s="1513"/>
      <c r="I298" s="1513"/>
      <c r="J298" s="1513"/>
      <c r="K298" s="1570"/>
      <c r="L298" s="970"/>
      <c r="M298" s="1513"/>
      <c r="N298" s="1513"/>
    </row>
    <row r="299" spans="1:14">
      <c r="A299" s="1513"/>
      <c r="B299" s="1514"/>
      <c r="C299" s="1513"/>
      <c r="D299" s="1515"/>
      <c r="E299" s="1513"/>
      <c r="F299" s="1513"/>
      <c r="G299" s="1569"/>
      <c r="H299" s="1513"/>
      <c r="I299" s="1513"/>
      <c r="J299" s="1513"/>
      <c r="K299" s="1570"/>
      <c r="L299" s="970"/>
      <c r="M299" s="1513"/>
      <c r="N299" s="1513"/>
    </row>
    <row r="300" spans="1:14">
      <c r="A300" s="1513"/>
      <c r="B300" s="1514"/>
      <c r="C300" s="1513"/>
      <c r="D300" s="1515"/>
      <c r="E300" s="1513"/>
      <c r="F300" s="1513"/>
      <c r="G300" s="1569"/>
      <c r="H300" s="1513"/>
      <c r="I300" s="1513"/>
      <c r="J300" s="1513"/>
      <c r="K300" s="1570"/>
      <c r="L300" s="970"/>
      <c r="M300" s="1513"/>
      <c r="N300" s="1513"/>
    </row>
    <row r="301" spans="1:14">
      <c r="A301" s="1513"/>
      <c r="B301" s="1514"/>
      <c r="C301" s="1513"/>
      <c r="D301" s="1515"/>
      <c r="E301" s="1513"/>
      <c r="F301" s="1513"/>
      <c r="G301" s="1569"/>
      <c r="H301" s="1513"/>
      <c r="I301" s="1513"/>
      <c r="J301" s="1513"/>
      <c r="K301" s="1570"/>
      <c r="L301" s="970"/>
      <c r="M301" s="1513"/>
      <c r="N301" s="1513"/>
    </row>
    <row r="302" spans="1:14">
      <c r="A302" s="1513"/>
      <c r="B302" s="1514"/>
      <c r="C302" s="1513"/>
      <c r="D302" s="1515"/>
      <c r="E302" s="1513"/>
      <c r="F302" s="1513"/>
      <c r="G302" s="1569"/>
      <c r="H302" s="1513"/>
      <c r="I302" s="1513"/>
      <c r="J302" s="1513"/>
      <c r="K302" s="1570"/>
      <c r="L302" s="970"/>
      <c r="M302" s="1513"/>
      <c r="N302" s="1513"/>
    </row>
    <row r="303" spans="1:14">
      <c r="A303" s="1513"/>
      <c r="B303" s="1514"/>
      <c r="C303" s="1513"/>
      <c r="D303" s="1515"/>
      <c r="E303" s="1513"/>
      <c r="F303" s="1513"/>
      <c r="G303" s="1569"/>
      <c r="H303" s="1513"/>
      <c r="I303" s="1513"/>
      <c r="J303" s="1513"/>
      <c r="K303" s="1570"/>
      <c r="L303" s="970"/>
      <c r="M303" s="1513"/>
      <c r="N303" s="1513"/>
    </row>
    <row r="304" spans="1:14">
      <c r="A304" s="1513"/>
      <c r="B304" s="1514"/>
      <c r="C304" s="1513"/>
      <c r="D304" s="1515"/>
      <c r="E304" s="1513"/>
      <c r="F304" s="1513"/>
      <c r="G304" s="1569"/>
      <c r="H304" s="1513"/>
      <c r="I304" s="1513"/>
      <c r="J304" s="1513"/>
      <c r="K304" s="1570"/>
      <c r="L304" s="970"/>
      <c r="M304" s="1513"/>
      <c r="N304" s="1513"/>
    </row>
    <row r="305" spans="1:14">
      <c r="A305" s="1513"/>
      <c r="B305" s="1514"/>
      <c r="C305" s="1513"/>
      <c r="D305" s="1515"/>
      <c r="E305" s="1513"/>
      <c r="F305" s="1513"/>
      <c r="G305" s="1569"/>
      <c r="H305" s="1513"/>
      <c r="I305" s="1513"/>
      <c r="J305" s="1513"/>
      <c r="K305" s="1570"/>
      <c r="L305" s="970"/>
      <c r="M305" s="1513"/>
      <c r="N305" s="1513"/>
    </row>
    <row r="306" spans="1:14">
      <c r="A306" s="1513"/>
      <c r="B306" s="1514"/>
      <c r="C306" s="1513"/>
      <c r="D306" s="1515"/>
      <c r="E306" s="1513"/>
      <c r="F306" s="1513"/>
      <c r="G306" s="1569"/>
      <c r="H306" s="1513"/>
      <c r="I306" s="1513"/>
      <c r="J306" s="1513"/>
      <c r="K306" s="1570"/>
      <c r="L306" s="970"/>
      <c r="M306" s="1513"/>
      <c r="N306" s="1513"/>
    </row>
    <row r="307" spans="1:14">
      <c r="A307" s="1513"/>
      <c r="B307" s="1514"/>
      <c r="C307" s="1513"/>
      <c r="D307" s="1515"/>
      <c r="E307" s="1513"/>
      <c r="F307" s="1513"/>
      <c r="G307" s="1569"/>
      <c r="H307" s="1513"/>
      <c r="I307" s="1513"/>
      <c r="J307" s="1513"/>
      <c r="K307" s="1570"/>
      <c r="L307" s="970"/>
      <c r="M307" s="1513"/>
      <c r="N307" s="1513"/>
    </row>
    <row r="308" spans="1:14">
      <c r="A308" s="1513"/>
      <c r="B308" s="1514"/>
      <c r="C308" s="1513"/>
      <c r="D308" s="1515"/>
      <c r="E308" s="1513"/>
      <c r="F308" s="1513"/>
      <c r="G308" s="1569"/>
      <c r="H308" s="1513"/>
      <c r="I308" s="1513"/>
      <c r="J308" s="1513"/>
      <c r="K308" s="1570"/>
      <c r="L308" s="970"/>
      <c r="M308" s="1513"/>
      <c r="N308" s="1513"/>
    </row>
    <row r="309" spans="1:14">
      <c r="A309" s="1513"/>
      <c r="B309" s="1514"/>
      <c r="C309" s="1513"/>
      <c r="D309" s="1515"/>
      <c r="E309" s="1513"/>
      <c r="F309" s="1513"/>
      <c r="G309" s="1569"/>
      <c r="H309" s="1513"/>
      <c r="I309" s="1513"/>
      <c r="J309" s="1513"/>
      <c r="K309" s="1570"/>
      <c r="L309" s="970"/>
      <c r="M309" s="1513"/>
      <c r="N309" s="1513"/>
    </row>
    <row r="310" spans="1:14">
      <c r="A310" s="1513"/>
      <c r="B310" s="1514"/>
      <c r="C310" s="1513"/>
      <c r="D310" s="1515"/>
      <c r="E310" s="1513"/>
      <c r="F310" s="1513"/>
      <c r="G310" s="1569"/>
      <c r="H310" s="1513"/>
      <c r="I310" s="1513"/>
      <c r="J310" s="1513"/>
      <c r="K310" s="1570"/>
      <c r="L310" s="970"/>
      <c r="M310" s="1513"/>
      <c r="N310" s="1513"/>
    </row>
    <row r="311" spans="1:14">
      <c r="A311" s="1513"/>
      <c r="B311" s="1514"/>
      <c r="C311" s="1513"/>
      <c r="D311" s="1515"/>
      <c r="E311" s="1513"/>
      <c r="F311" s="1513"/>
      <c r="G311" s="1569"/>
      <c r="H311" s="1513"/>
      <c r="I311" s="1513"/>
      <c r="J311" s="1513"/>
      <c r="K311" s="1570"/>
      <c r="L311" s="970"/>
      <c r="M311" s="1513"/>
      <c r="N311" s="1513"/>
    </row>
    <row r="312" spans="1:14">
      <c r="A312" s="1513"/>
      <c r="B312" s="1514"/>
      <c r="C312" s="1513"/>
      <c r="D312" s="1515"/>
      <c r="E312" s="1513"/>
      <c r="F312" s="1513"/>
      <c r="G312" s="1569"/>
      <c r="H312" s="1513"/>
      <c r="I312" s="1513"/>
      <c r="J312" s="1513"/>
      <c r="K312" s="1570"/>
      <c r="L312" s="970"/>
      <c r="M312" s="1513"/>
      <c r="N312" s="1513"/>
    </row>
    <row r="313" spans="1:14">
      <c r="A313" s="1513"/>
      <c r="B313" s="1514"/>
      <c r="C313" s="1513"/>
      <c r="D313" s="1515"/>
      <c r="E313" s="1513"/>
      <c r="F313" s="1513"/>
      <c r="G313" s="1569"/>
      <c r="H313" s="1513"/>
      <c r="I313" s="1513"/>
      <c r="J313" s="1513"/>
      <c r="K313" s="1570"/>
      <c r="L313" s="970"/>
      <c r="M313" s="1513"/>
      <c r="N313" s="1513"/>
    </row>
    <row r="314" spans="1:14">
      <c r="A314" s="1513"/>
      <c r="B314" s="1514"/>
      <c r="C314" s="1513"/>
      <c r="D314" s="1515"/>
      <c r="E314" s="1513"/>
      <c r="F314" s="1513"/>
      <c r="G314" s="1569"/>
      <c r="H314" s="1513"/>
      <c r="I314" s="1513"/>
      <c r="J314" s="1513"/>
      <c r="K314" s="1570"/>
      <c r="L314" s="970"/>
      <c r="M314" s="1513"/>
      <c r="N314" s="1513"/>
    </row>
    <row r="315" spans="1:14">
      <c r="A315" s="1513"/>
      <c r="B315" s="1514"/>
      <c r="C315" s="1513"/>
      <c r="D315" s="1515"/>
      <c r="E315" s="1513"/>
      <c r="F315" s="1513"/>
      <c r="G315" s="1569"/>
      <c r="H315" s="1513"/>
      <c r="I315" s="1513"/>
      <c r="J315" s="1513"/>
      <c r="K315" s="1570"/>
      <c r="L315" s="970"/>
      <c r="M315" s="1513"/>
      <c r="N315" s="1513"/>
    </row>
    <row r="316" spans="1:14">
      <c r="A316" s="1513"/>
      <c r="B316" s="1514"/>
      <c r="C316" s="1513"/>
      <c r="D316" s="1515"/>
      <c r="E316" s="1513"/>
      <c r="F316" s="1513"/>
      <c r="G316" s="1569"/>
      <c r="H316" s="1513"/>
      <c r="I316" s="1513"/>
      <c r="J316" s="1513"/>
      <c r="K316" s="1570"/>
      <c r="L316" s="970"/>
      <c r="M316" s="1513"/>
      <c r="N316" s="1513"/>
    </row>
    <row r="317" spans="1:14">
      <c r="A317" s="1513"/>
      <c r="B317" s="1514"/>
      <c r="C317" s="1513"/>
      <c r="D317" s="1515"/>
      <c r="E317" s="1513"/>
      <c r="F317" s="1513"/>
      <c r="G317" s="1569"/>
      <c r="H317" s="1513"/>
      <c r="I317" s="1513"/>
      <c r="J317" s="1513"/>
      <c r="K317" s="1570"/>
      <c r="L317" s="970"/>
      <c r="M317" s="1513"/>
      <c r="N317" s="1513"/>
    </row>
    <row r="318" spans="1:14">
      <c r="A318" s="1513"/>
      <c r="B318" s="1514"/>
      <c r="C318" s="1513"/>
      <c r="D318" s="1515"/>
      <c r="E318" s="1513"/>
      <c r="F318" s="1513"/>
      <c r="G318" s="1569"/>
      <c r="H318" s="1513"/>
      <c r="I318" s="1513"/>
      <c r="J318" s="1513"/>
      <c r="K318" s="1570"/>
      <c r="L318" s="970"/>
      <c r="M318" s="1513"/>
      <c r="N318" s="1513"/>
    </row>
    <row r="319" spans="1:14">
      <c r="A319" s="1513"/>
      <c r="B319" s="1514"/>
      <c r="C319" s="1513"/>
      <c r="D319" s="1515"/>
      <c r="E319" s="1513"/>
      <c r="F319" s="1513"/>
      <c r="G319" s="1569"/>
      <c r="H319" s="1513"/>
      <c r="I319" s="1513"/>
      <c r="J319" s="1513"/>
      <c r="K319" s="1570"/>
      <c r="L319" s="970"/>
      <c r="M319" s="1513"/>
      <c r="N319" s="1513"/>
    </row>
    <row r="320" spans="1:14">
      <c r="A320" s="1513"/>
      <c r="B320" s="1514"/>
      <c r="C320" s="1513"/>
      <c r="D320" s="1515"/>
      <c r="E320" s="1513"/>
      <c r="F320" s="1513"/>
      <c r="G320" s="1569"/>
      <c r="H320" s="1513"/>
      <c r="I320" s="1513"/>
      <c r="J320" s="1513"/>
      <c r="K320" s="1570"/>
      <c r="L320" s="970"/>
      <c r="M320" s="1513"/>
      <c r="N320" s="1513"/>
    </row>
    <row r="321" spans="1:14">
      <c r="A321" s="1513"/>
      <c r="B321" s="1514"/>
      <c r="C321" s="1513"/>
      <c r="D321" s="1515"/>
      <c r="E321" s="1513"/>
      <c r="F321" s="1513"/>
      <c r="G321" s="1569"/>
      <c r="H321" s="1513"/>
      <c r="I321" s="1513"/>
      <c r="J321" s="1513"/>
      <c r="K321" s="1570"/>
      <c r="L321" s="970"/>
      <c r="M321" s="1513"/>
      <c r="N321" s="1513"/>
    </row>
    <row r="322" spans="1:14">
      <c r="A322" s="1513"/>
      <c r="B322" s="1514"/>
      <c r="C322" s="1513"/>
      <c r="D322" s="1515"/>
      <c r="E322" s="1513"/>
      <c r="F322" s="1513"/>
      <c r="G322" s="1569"/>
      <c r="H322" s="1513"/>
      <c r="I322" s="1513"/>
      <c r="J322" s="1513"/>
      <c r="K322" s="1570"/>
      <c r="L322" s="970"/>
      <c r="M322" s="1513"/>
      <c r="N322" s="1513"/>
    </row>
    <row r="323" spans="1:14">
      <c r="A323" s="1513"/>
      <c r="B323" s="1514"/>
      <c r="C323" s="1513"/>
      <c r="D323" s="1515"/>
      <c r="E323" s="1513"/>
      <c r="F323" s="1513"/>
      <c r="G323" s="1569"/>
      <c r="H323" s="1513"/>
      <c r="I323" s="1513"/>
      <c r="J323" s="1513"/>
      <c r="K323" s="1570"/>
      <c r="L323" s="970"/>
      <c r="M323" s="1513"/>
      <c r="N323" s="1513"/>
    </row>
    <row r="324" spans="1:14">
      <c r="A324" s="1513"/>
      <c r="B324" s="1514"/>
      <c r="C324" s="1513"/>
      <c r="D324" s="1515"/>
      <c r="E324" s="1513"/>
      <c r="F324" s="1513"/>
      <c r="G324" s="1569"/>
      <c r="H324" s="1513"/>
      <c r="I324" s="1513"/>
      <c r="J324" s="1513"/>
      <c r="K324" s="1570"/>
      <c r="L324" s="970"/>
      <c r="M324" s="1513"/>
      <c r="N324" s="1513"/>
    </row>
    <row r="325" spans="1:14">
      <c r="A325" s="1513"/>
      <c r="B325" s="1514"/>
      <c r="C325" s="1513"/>
      <c r="D325" s="1515"/>
      <c r="E325" s="1513"/>
      <c r="F325" s="1513"/>
      <c r="G325" s="1569"/>
      <c r="H325" s="1513"/>
      <c r="I325" s="1513"/>
      <c r="J325" s="1513"/>
      <c r="K325" s="1570"/>
      <c r="L325" s="970"/>
      <c r="M325" s="1513"/>
      <c r="N325" s="1513"/>
    </row>
    <row r="326" spans="1:14">
      <c r="A326" s="1513"/>
      <c r="B326" s="1514"/>
      <c r="C326" s="1513"/>
      <c r="D326" s="1515"/>
      <c r="E326" s="1513"/>
      <c r="F326" s="1513"/>
      <c r="G326" s="1569"/>
      <c r="H326" s="1513"/>
      <c r="I326" s="1513"/>
      <c r="J326" s="1513"/>
      <c r="K326" s="1570"/>
      <c r="L326" s="970"/>
      <c r="M326" s="1513"/>
      <c r="N326" s="1513"/>
    </row>
    <row r="327" spans="1:14">
      <c r="A327" s="1513"/>
      <c r="B327" s="1514"/>
      <c r="C327" s="1513"/>
      <c r="D327" s="1515"/>
      <c r="E327" s="1513"/>
      <c r="F327" s="1513"/>
      <c r="G327" s="1569"/>
      <c r="H327" s="1513"/>
      <c r="I327" s="1513"/>
      <c r="J327" s="1513"/>
      <c r="K327" s="1570"/>
      <c r="L327" s="970"/>
      <c r="M327" s="1513"/>
      <c r="N327" s="1513"/>
    </row>
    <row r="328" spans="1:14">
      <c r="A328" s="1513"/>
      <c r="B328" s="1514"/>
      <c r="C328" s="1513"/>
      <c r="D328" s="1515"/>
      <c r="E328" s="1513"/>
      <c r="F328" s="1513"/>
      <c r="G328" s="1569"/>
      <c r="H328" s="1513"/>
      <c r="I328" s="1513"/>
      <c r="J328" s="1513"/>
      <c r="K328" s="1570"/>
      <c r="L328" s="970"/>
      <c r="M328" s="1513"/>
      <c r="N328" s="1513"/>
    </row>
    <row r="329" spans="1:14">
      <c r="A329" s="1513"/>
      <c r="B329" s="1514"/>
      <c r="C329" s="1513"/>
      <c r="D329" s="1515"/>
      <c r="E329" s="1513"/>
      <c r="F329" s="1513"/>
      <c r="G329" s="1569"/>
      <c r="H329" s="1513"/>
      <c r="I329" s="1513"/>
      <c r="J329" s="1513"/>
      <c r="K329" s="1570"/>
      <c r="L329" s="970"/>
      <c r="M329" s="1513"/>
      <c r="N329" s="1513"/>
    </row>
    <row r="330" spans="1:14">
      <c r="A330" s="1513"/>
      <c r="B330" s="1514"/>
      <c r="C330" s="1513"/>
      <c r="D330" s="1515"/>
      <c r="E330" s="1513"/>
      <c r="F330" s="1513"/>
      <c r="G330" s="1569"/>
      <c r="H330" s="1513"/>
      <c r="I330" s="1513"/>
      <c r="J330" s="1513"/>
      <c r="K330" s="1570"/>
      <c r="L330" s="970"/>
      <c r="M330" s="1513"/>
      <c r="N330" s="1513"/>
    </row>
    <row r="331" spans="1:14">
      <c r="A331" s="1513"/>
      <c r="B331" s="1514"/>
      <c r="C331" s="1513"/>
      <c r="D331" s="1515"/>
      <c r="E331" s="1513"/>
      <c r="F331" s="1513"/>
      <c r="G331" s="1569"/>
      <c r="H331" s="1513"/>
      <c r="I331" s="1513"/>
      <c r="J331" s="1513"/>
      <c r="K331" s="1570"/>
      <c r="L331" s="970"/>
      <c r="M331" s="1513"/>
      <c r="N331" s="1513"/>
    </row>
    <row r="332" spans="1:14">
      <c r="A332" s="1513"/>
      <c r="B332" s="1514"/>
      <c r="C332" s="1513"/>
      <c r="D332" s="1515"/>
      <c r="E332" s="1513"/>
      <c r="F332" s="1513"/>
      <c r="G332" s="1569"/>
      <c r="H332" s="1513"/>
      <c r="I332" s="1513"/>
      <c r="J332" s="1513"/>
      <c r="K332" s="1570"/>
      <c r="L332" s="970"/>
      <c r="M332" s="1513"/>
      <c r="N332" s="1513"/>
    </row>
    <row r="333" spans="1:14">
      <c r="A333" s="1513"/>
      <c r="B333" s="1514"/>
      <c r="C333" s="1513"/>
      <c r="D333" s="1515"/>
      <c r="E333" s="1513"/>
      <c r="F333" s="1513"/>
      <c r="G333" s="1569"/>
      <c r="H333" s="1513"/>
      <c r="I333" s="1513"/>
      <c r="J333" s="1513"/>
      <c r="K333" s="1570"/>
      <c r="L333" s="970"/>
      <c r="M333" s="1513"/>
      <c r="N333" s="1513"/>
    </row>
    <row r="334" spans="1:14">
      <c r="A334" s="1513"/>
      <c r="B334" s="1514"/>
      <c r="C334" s="1513"/>
      <c r="D334" s="1515"/>
      <c r="E334" s="1513"/>
      <c r="F334" s="1513"/>
      <c r="G334" s="1569"/>
      <c r="H334" s="1513"/>
      <c r="I334" s="1513"/>
      <c r="J334" s="1513"/>
      <c r="K334" s="1570"/>
      <c r="L334" s="970"/>
      <c r="M334" s="1513"/>
      <c r="N334" s="1513"/>
    </row>
    <row r="335" spans="1:14">
      <c r="A335" s="1513"/>
      <c r="B335" s="1514"/>
      <c r="C335" s="1513"/>
      <c r="D335" s="1515"/>
      <c r="E335" s="1513"/>
      <c r="F335" s="1513"/>
      <c r="G335" s="1569"/>
      <c r="H335" s="1513"/>
      <c r="I335" s="1513"/>
      <c r="J335" s="1513"/>
      <c r="K335" s="1570"/>
      <c r="L335" s="970"/>
      <c r="M335" s="1513"/>
      <c r="N335" s="1513"/>
    </row>
    <row r="336" spans="1:14">
      <c r="A336" s="1513"/>
      <c r="B336" s="1514"/>
      <c r="C336" s="1513"/>
      <c r="D336" s="1515"/>
      <c r="E336" s="1513"/>
      <c r="F336" s="1513"/>
      <c r="G336" s="1569"/>
      <c r="H336" s="1513"/>
      <c r="I336" s="1513"/>
      <c r="J336" s="1513"/>
      <c r="K336" s="1570"/>
      <c r="L336" s="970"/>
      <c r="M336" s="1513"/>
      <c r="N336" s="1513"/>
    </row>
    <row r="337" spans="1:14">
      <c r="A337" s="1513"/>
      <c r="B337" s="1514"/>
      <c r="C337" s="1513"/>
      <c r="D337" s="1515"/>
      <c r="E337" s="1513"/>
      <c r="F337" s="1513"/>
      <c r="G337" s="1569"/>
      <c r="H337" s="1513"/>
      <c r="I337" s="1513"/>
      <c r="J337" s="1513"/>
      <c r="K337" s="1570"/>
      <c r="L337" s="970"/>
      <c r="M337" s="1513"/>
      <c r="N337" s="1513"/>
    </row>
    <row r="338" spans="1:14">
      <c r="A338" s="1513"/>
      <c r="B338" s="1514"/>
      <c r="C338" s="1513"/>
      <c r="D338" s="1515"/>
      <c r="E338" s="1513"/>
      <c r="F338" s="1513"/>
      <c r="G338" s="1569"/>
      <c r="H338" s="1513"/>
      <c r="I338" s="1513"/>
      <c r="J338" s="1513"/>
      <c r="K338" s="1570"/>
      <c r="L338" s="970"/>
      <c r="M338" s="1513"/>
      <c r="N338" s="1513"/>
    </row>
    <row r="339" spans="1:14">
      <c r="A339" s="1513"/>
      <c r="B339" s="1514"/>
      <c r="C339" s="1513"/>
      <c r="D339" s="1515"/>
      <c r="E339" s="1513"/>
      <c r="F339" s="1513"/>
      <c r="G339" s="1569"/>
      <c r="H339" s="1513"/>
      <c r="I339" s="1513"/>
      <c r="J339" s="1513"/>
      <c r="K339" s="1570"/>
      <c r="L339" s="970"/>
      <c r="M339" s="1513"/>
      <c r="N339" s="1513"/>
    </row>
    <row r="340" spans="1:14">
      <c r="A340" s="1513"/>
      <c r="B340" s="1514"/>
      <c r="C340" s="1513"/>
      <c r="D340" s="1515"/>
      <c r="E340" s="1513"/>
      <c r="F340" s="1513"/>
      <c r="G340" s="1569"/>
      <c r="H340" s="1513"/>
      <c r="I340" s="1513"/>
      <c r="J340" s="1513"/>
      <c r="K340" s="1570"/>
      <c r="L340" s="970"/>
      <c r="M340" s="1513"/>
      <c r="N340" s="1513"/>
    </row>
    <row r="341" spans="1:14">
      <c r="A341" s="1513"/>
      <c r="B341" s="1514"/>
      <c r="C341" s="1513"/>
      <c r="D341" s="1515"/>
      <c r="E341" s="1513"/>
      <c r="F341" s="1513"/>
      <c r="G341" s="1569"/>
      <c r="H341" s="1513"/>
      <c r="I341" s="1513"/>
      <c r="J341" s="1513"/>
      <c r="K341" s="1570"/>
      <c r="L341" s="970"/>
      <c r="M341" s="1513"/>
      <c r="N341" s="1513"/>
    </row>
    <row r="342" spans="1:14">
      <c r="A342" s="1513"/>
      <c r="B342" s="1514"/>
      <c r="C342" s="1513"/>
      <c r="D342" s="1515"/>
      <c r="E342" s="1513"/>
      <c r="F342" s="1513"/>
      <c r="G342" s="1569"/>
      <c r="H342" s="1513"/>
      <c r="I342" s="1513"/>
      <c r="J342" s="1513"/>
      <c r="K342" s="1570"/>
      <c r="L342" s="970"/>
      <c r="M342" s="1513"/>
      <c r="N342" s="1513"/>
    </row>
    <row r="343" spans="1:14">
      <c r="A343" s="1513"/>
      <c r="B343" s="1514"/>
      <c r="C343" s="1513"/>
      <c r="D343" s="1515"/>
      <c r="E343" s="1513"/>
      <c r="F343" s="1513"/>
      <c r="G343" s="1569"/>
      <c r="H343" s="1513"/>
      <c r="I343" s="1513"/>
      <c r="J343" s="1513"/>
      <c r="K343" s="1570"/>
      <c r="L343" s="970"/>
      <c r="M343" s="1513"/>
      <c r="N343" s="1513"/>
    </row>
    <row r="344" spans="1:14">
      <c r="A344" s="1513"/>
      <c r="B344" s="1514"/>
      <c r="C344" s="1513"/>
      <c r="D344" s="1515"/>
      <c r="E344" s="1513"/>
      <c r="F344" s="1513"/>
      <c r="G344" s="1569"/>
      <c r="H344" s="1513"/>
      <c r="I344" s="1513"/>
      <c r="J344" s="1513"/>
      <c r="K344" s="1570"/>
      <c r="L344" s="970"/>
      <c r="M344" s="1513"/>
      <c r="N344" s="1513"/>
    </row>
    <row r="345" spans="1:14">
      <c r="A345" s="1513"/>
      <c r="B345" s="1514"/>
      <c r="C345" s="1513"/>
      <c r="D345" s="1515"/>
      <c r="E345" s="1513"/>
      <c r="F345" s="1513"/>
      <c r="G345" s="1569"/>
      <c r="H345" s="1513"/>
      <c r="I345" s="1513"/>
      <c r="J345" s="1513"/>
      <c r="K345" s="1570"/>
      <c r="L345" s="970"/>
      <c r="M345" s="1513"/>
      <c r="N345" s="1513"/>
    </row>
    <row r="346" spans="1:14">
      <c r="A346" s="1513"/>
      <c r="B346" s="1514"/>
      <c r="C346" s="1513"/>
      <c r="D346" s="1515"/>
      <c r="E346" s="1513"/>
      <c r="F346" s="1513"/>
      <c r="G346" s="1569"/>
      <c r="H346" s="1513"/>
      <c r="I346" s="1513"/>
      <c r="J346" s="1513"/>
      <c r="K346" s="1570"/>
      <c r="L346" s="970"/>
      <c r="M346" s="1513"/>
      <c r="N346" s="1513"/>
    </row>
    <row r="347" spans="1:14">
      <c r="A347" s="1513"/>
      <c r="B347" s="1514"/>
      <c r="C347" s="1513"/>
      <c r="D347" s="1515"/>
      <c r="E347" s="1513"/>
      <c r="F347" s="1513"/>
      <c r="G347" s="1569"/>
      <c r="H347" s="1513"/>
      <c r="I347" s="1513"/>
      <c r="J347" s="1513"/>
      <c r="K347" s="1570"/>
      <c r="L347" s="970"/>
      <c r="M347" s="1513"/>
      <c r="N347" s="1513"/>
    </row>
    <row r="348" spans="1:14">
      <c r="A348" s="1513"/>
      <c r="B348" s="1514"/>
      <c r="C348" s="1513"/>
      <c r="D348" s="1515"/>
      <c r="E348" s="1513"/>
      <c r="F348" s="1513"/>
      <c r="G348" s="1569"/>
      <c r="H348" s="1513"/>
      <c r="I348" s="1513"/>
      <c r="J348" s="1513"/>
      <c r="K348" s="1570"/>
      <c r="L348" s="970"/>
      <c r="M348" s="1513"/>
      <c r="N348" s="1513"/>
    </row>
    <row r="349" spans="1:14">
      <c r="A349" s="1513"/>
      <c r="B349" s="1514"/>
      <c r="C349" s="1513"/>
      <c r="D349" s="1515"/>
      <c r="E349" s="1513"/>
      <c r="F349" s="1513"/>
      <c r="G349" s="1569"/>
      <c r="H349" s="1513"/>
      <c r="I349" s="1513"/>
      <c r="J349" s="1513"/>
      <c r="K349" s="1570"/>
      <c r="L349" s="970"/>
      <c r="M349" s="1513"/>
      <c r="N349" s="1513"/>
    </row>
    <row r="350" spans="1:14">
      <c r="A350" s="1513"/>
      <c r="B350" s="1514"/>
      <c r="C350" s="1513"/>
      <c r="D350" s="1515"/>
      <c r="E350" s="1513"/>
      <c r="F350" s="1513"/>
      <c r="G350" s="1569"/>
      <c r="H350" s="1513"/>
      <c r="I350" s="1513"/>
      <c r="J350" s="1513"/>
      <c r="K350" s="1570"/>
      <c r="L350" s="970"/>
      <c r="M350" s="1513"/>
      <c r="N350" s="1513"/>
    </row>
    <row r="351" spans="1:14">
      <c r="A351" s="1513"/>
      <c r="B351" s="1514"/>
      <c r="C351" s="1513"/>
      <c r="D351" s="1515"/>
      <c r="E351" s="1513"/>
      <c r="F351" s="1513"/>
      <c r="G351" s="1569"/>
      <c r="H351" s="1513"/>
      <c r="I351" s="1513"/>
      <c r="J351" s="1513"/>
      <c r="K351" s="1570"/>
      <c r="L351" s="970"/>
      <c r="M351" s="1513"/>
      <c r="N351" s="1513"/>
    </row>
    <row r="352" spans="1:14">
      <c r="A352" s="1513"/>
      <c r="B352" s="1514"/>
      <c r="C352" s="1513"/>
      <c r="D352" s="1515"/>
      <c r="E352" s="1513"/>
      <c r="F352" s="1513"/>
      <c r="G352" s="1569"/>
      <c r="H352" s="1513"/>
      <c r="I352" s="1513"/>
      <c r="J352" s="1513"/>
      <c r="K352" s="1570"/>
      <c r="L352" s="970"/>
      <c r="M352" s="1513"/>
      <c r="N352" s="1513"/>
    </row>
    <row r="353" spans="1:14">
      <c r="A353" s="1513"/>
      <c r="B353" s="1514"/>
      <c r="C353" s="1513"/>
      <c r="D353" s="1515"/>
      <c r="E353" s="1513"/>
      <c r="F353" s="1513"/>
      <c r="G353" s="1569"/>
      <c r="H353" s="1513"/>
      <c r="I353" s="1513"/>
      <c r="J353" s="1513"/>
      <c r="K353" s="1570"/>
      <c r="L353" s="970"/>
      <c r="M353" s="1513"/>
      <c r="N353" s="1513"/>
    </row>
    <row r="354" spans="1:14">
      <c r="A354" s="1513"/>
      <c r="B354" s="1514"/>
      <c r="C354" s="1513"/>
      <c r="D354" s="1515"/>
      <c r="E354" s="1513"/>
      <c r="F354" s="1513"/>
      <c r="G354" s="1569"/>
      <c r="H354" s="1513"/>
      <c r="I354" s="1513"/>
      <c r="J354" s="1513"/>
      <c r="K354" s="1570"/>
      <c r="L354" s="970"/>
      <c r="M354" s="1513"/>
      <c r="N354" s="1513"/>
    </row>
    <row r="355" spans="1:14">
      <c r="A355" s="1513"/>
      <c r="B355" s="1514"/>
      <c r="C355" s="1513"/>
      <c r="D355" s="1515"/>
      <c r="E355" s="1513"/>
      <c r="F355" s="1513"/>
      <c r="G355" s="1569"/>
      <c r="H355" s="1513"/>
      <c r="I355" s="1513"/>
      <c r="J355" s="1513"/>
      <c r="K355" s="1570"/>
      <c r="L355" s="970"/>
      <c r="M355" s="1513"/>
      <c r="N355" s="1513"/>
    </row>
    <row r="356" spans="1:14">
      <c r="A356" s="1513"/>
      <c r="B356" s="1514"/>
      <c r="C356" s="1513"/>
      <c r="D356" s="1515"/>
      <c r="E356" s="1513"/>
      <c r="F356" s="1513"/>
      <c r="G356" s="1569"/>
      <c r="H356" s="1513"/>
      <c r="I356" s="1513"/>
      <c r="J356" s="1513"/>
      <c r="K356" s="1570"/>
      <c r="L356" s="970"/>
      <c r="M356" s="1513"/>
      <c r="N356" s="1513"/>
    </row>
    <row r="357" spans="1:14">
      <c r="A357" s="1513"/>
      <c r="B357" s="1514"/>
      <c r="C357" s="1513"/>
      <c r="D357" s="1515"/>
      <c r="E357" s="1513"/>
      <c r="F357" s="1513"/>
      <c r="G357" s="1569"/>
      <c r="H357" s="1513"/>
      <c r="I357" s="1513"/>
      <c r="J357" s="1513"/>
      <c r="K357" s="1570"/>
      <c r="L357" s="970"/>
      <c r="M357" s="1513"/>
      <c r="N357" s="1513"/>
    </row>
    <row r="358" spans="1:14">
      <c r="A358" s="1513"/>
      <c r="B358" s="1514"/>
      <c r="C358" s="1513"/>
      <c r="D358" s="1515"/>
      <c r="E358" s="1513"/>
      <c r="F358" s="1513"/>
      <c r="G358" s="1569"/>
      <c r="H358" s="1513"/>
      <c r="I358" s="1513"/>
      <c r="J358" s="1513"/>
      <c r="K358" s="1570"/>
      <c r="L358" s="970"/>
      <c r="M358" s="1513"/>
      <c r="N358" s="1513"/>
    </row>
    <row r="359" spans="1:14">
      <c r="A359" s="1513"/>
      <c r="B359" s="1514"/>
      <c r="C359" s="1513"/>
      <c r="D359" s="1515"/>
      <c r="E359" s="1513"/>
      <c r="F359" s="1513"/>
      <c r="G359" s="1569"/>
      <c r="H359" s="1513"/>
      <c r="I359" s="1513"/>
      <c r="J359" s="1513"/>
      <c r="K359" s="1570"/>
      <c r="L359" s="970"/>
      <c r="M359" s="1513"/>
      <c r="N359" s="1513"/>
    </row>
    <row r="360" spans="1:14">
      <c r="A360" s="1513"/>
      <c r="B360" s="1514"/>
      <c r="C360" s="1513"/>
      <c r="D360" s="1515"/>
      <c r="E360" s="1513"/>
      <c r="F360" s="1513"/>
      <c r="G360" s="1569"/>
      <c r="H360" s="1513"/>
      <c r="I360" s="1513"/>
      <c r="J360" s="1513"/>
      <c r="K360" s="1570"/>
      <c r="L360" s="970"/>
      <c r="M360" s="1513"/>
      <c r="N360" s="1513"/>
    </row>
    <row r="361" spans="1:14">
      <c r="A361" s="1513"/>
      <c r="B361" s="1514"/>
      <c r="C361" s="1513"/>
      <c r="D361" s="1515"/>
      <c r="E361" s="1513"/>
      <c r="F361" s="1513"/>
      <c r="G361" s="1569"/>
      <c r="H361" s="1513"/>
      <c r="I361" s="1513"/>
      <c r="J361" s="1513"/>
      <c r="K361" s="1570"/>
      <c r="L361" s="970"/>
      <c r="M361" s="1513"/>
      <c r="N361" s="1513"/>
    </row>
    <row r="362" spans="1:14">
      <c r="A362" s="1513"/>
      <c r="B362" s="1514"/>
      <c r="C362" s="1513"/>
      <c r="D362" s="1515"/>
      <c r="E362" s="1513"/>
      <c r="F362" s="1513"/>
      <c r="G362" s="1569"/>
      <c r="H362" s="1513"/>
      <c r="I362" s="1513"/>
      <c r="J362" s="1513"/>
      <c r="K362" s="1570"/>
      <c r="L362" s="970"/>
      <c r="M362" s="1513"/>
      <c r="N362" s="1513"/>
    </row>
    <row r="363" spans="1:14">
      <c r="A363" s="1513"/>
      <c r="B363" s="1514"/>
      <c r="C363" s="1513"/>
      <c r="D363" s="1515"/>
      <c r="E363" s="1513"/>
      <c r="F363" s="1513"/>
      <c r="G363" s="1569"/>
      <c r="H363" s="1513"/>
      <c r="I363" s="1513"/>
      <c r="J363" s="1513"/>
      <c r="K363" s="1570"/>
      <c r="L363" s="970"/>
      <c r="M363" s="1513"/>
      <c r="N363" s="1513"/>
    </row>
    <row r="364" spans="1:14">
      <c r="A364" s="1513"/>
      <c r="B364" s="1514"/>
      <c r="C364" s="1513"/>
      <c r="D364" s="1515"/>
      <c r="E364" s="1513"/>
      <c r="F364" s="1513"/>
      <c r="G364" s="1569"/>
      <c r="H364" s="1513"/>
      <c r="I364" s="1513"/>
      <c r="J364" s="1513"/>
      <c r="K364" s="1570"/>
      <c r="L364" s="970"/>
      <c r="M364" s="1513"/>
      <c r="N364" s="1513"/>
    </row>
    <row r="365" spans="1:14">
      <c r="A365" s="1513"/>
      <c r="B365" s="1514"/>
      <c r="C365" s="1513"/>
      <c r="D365" s="1515"/>
      <c r="E365" s="1513"/>
      <c r="F365" s="1513"/>
      <c r="G365" s="1569"/>
      <c r="H365" s="1513"/>
      <c r="I365" s="1513"/>
      <c r="J365" s="1513"/>
      <c r="K365" s="1570"/>
      <c r="L365" s="970"/>
      <c r="M365" s="1513"/>
      <c r="N365" s="1513"/>
    </row>
    <row r="366" spans="1:14">
      <c r="A366" s="1513"/>
      <c r="B366" s="1514"/>
      <c r="C366" s="1513"/>
      <c r="D366" s="1515"/>
      <c r="E366" s="1513"/>
      <c r="F366" s="1513"/>
      <c r="G366" s="1569"/>
      <c r="H366" s="1513"/>
      <c r="I366" s="1513"/>
      <c r="J366" s="1513"/>
      <c r="K366" s="1570"/>
      <c r="L366" s="970"/>
      <c r="M366" s="1513"/>
      <c r="N366" s="1513"/>
    </row>
    <row r="367" spans="1:14">
      <c r="A367" s="1513"/>
      <c r="B367" s="1514"/>
      <c r="C367" s="1513"/>
      <c r="D367" s="1515"/>
      <c r="E367" s="1513"/>
      <c r="F367" s="1513"/>
      <c r="G367" s="1569"/>
      <c r="H367" s="1513"/>
      <c r="I367" s="1513"/>
      <c r="J367" s="1513"/>
      <c r="K367" s="1570"/>
      <c r="L367" s="970"/>
      <c r="M367" s="1513"/>
      <c r="N367" s="1513"/>
    </row>
    <row r="368" spans="1:14">
      <c r="A368" s="1513"/>
      <c r="B368" s="1514"/>
      <c r="C368" s="1513"/>
      <c r="D368" s="1515"/>
      <c r="E368" s="1513"/>
      <c r="F368" s="1513"/>
      <c r="G368" s="1569"/>
      <c r="H368" s="1513"/>
      <c r="I368" s="1513"/>
      <c r="J368" s="1513"/>
      <c r="K368" s="1570"/>
      <c r="L368" s="970"/>
      <c r="M368" s="1513"/>
      <c r="N368" s="1513"/>
    </row>
    <row r="369" spans="1:14">
      <c r="A369" s="1513"/>
      <c r="B369" s="1514"/>
      <c r="C369" s="1513"/>
      <c r="D369" s="1515"/>
      <c r="E369" s="1513"/>
      <c r="F369" s="1513"/>
      <c r="G369" s="1569"/>
      <c r="H369" s="1513"/>
      <c r="I369" s="1513"/>
      <c r="J369" s="1513"/>
      <c r="K369" s="1570"/>
      <c r="L369" s="970"/>
      <c r="M369" s="1513"/>
      <c r="N369" s="1513"/>
    </row>
    <row r="370" spans="1:14">
      <c r="A370" s="1513"/>
      <c r="B370" s="1514"/>
      <c r="C370" s="1513"/>
      <c r="D370" s="1515"/>
      <c r="E370" s="1513"/>
      <c r="F370" s="1513"/>
      <c r="G370" s="1569"/>
      <c r="H370" s="1513"/>
      <c r="I370" s="1513"/>
      <c r="J370" s="1513"/>
      <c r="K370" s="1570"/>
      <c r="L370" s="970"/>
      <c r="M370" s="1513"/>
      <c r="N370" s="1513"/>
    </row>
    <row r="371" spans="1:14">
      <c r="A371" s="1513"/>
      <c r="B371" s="1514"/>
      <c r="C371" s="1513"/>
      <c r="D371" s="1515"/>
      <c r="E371" s="1513"/>
      <c r="F371" s="1513"/>
      <c r="G371" s="1569"/>
      <c r="H371" s="1513"/>
      <c r="I371" s="1513"/>
      <c r="J371" s="1513"/>
      <c r="K371" s="1570"/>
      <c r="L371" s="970"/>
      <c r="M371" s="1513"/>
      <c r="N371" s="1513"/>
    </row>
    <row r="372" spans="1:14">
      <c r="A372" s="1513"/>
      <c r="B372" s="1514"/>
      <c r="C372" s="1513"/>
      <c r="D372" s="1515"/>
      <c r="E372" s="1513"/>
      <c r="F372" s="1513"/>
      <c r="G372" s="1569"/>
      <c r="H372" s="1513"/>
      <c r="I372" s="1513"/>
      <c r="J372" s="1513"/>
      <c r="K372" s="1570"/>
      <c r="L372" s="970"/>
      <c r="M372" s="1513"/>
      <c r="N372" s="1513"/>
    </row>
    <row r="373" spans="1:14">
      <c r="A373" s="1513"/>
      <c r="B373" s="1514"/>
      <c r="C373" s="1513"/>
      <c r="D373" s="1515"/>
      <c r="E373" s="1513"/>
      <c r="F373" s="1513"/>
      <c r="G373" s="1569"/>
      <c r="H373" s="1513"/>
      <c r="I373" s="1513"/>
      <c r="J373" s="1513"/>
      <c r="K373" s="1570"/>
      <c r="L373" s="970"/>
      <c r="M373" s="1513"/>
      <c r="N373" s="1513"/>
    </row>
    <row r="374" spans="1:14">
      <c r="A374" s="1513"/>
      <c r="B374" s="1514"/>
      <c r="C374" s="1513"/>
      <c r="D374" s="1515"/>
      <c r="E374" s="1513"/>
      <c r="F374" s="1513"/>
      <c r="G374" s="1569"/>
      <c r="H374" s="1513"/>
      <c r="I374" s="1513"/>
      <c r="J374" s="1513"/>
      <c r="K374" s="1570"/>
      <c r="L374" s="970"/>
      <c r="M374" s="1513"/>
      <c r="N374" s="1513"/>
    </row>
    <row r="375" spans="1:14">
      <c r="A375" s="1513"/>
      <c r="B375" s="1514"/>
      <c r="C375" s="1513"/>
      <c r="D375" s="1515"/>
      <c r="E375" s="1513"/>
      <c r="F375" s="1513"/>
      <c r="G375" s="1569"/>
      <c r="H375" s="1513"/>
      <c r="I375" s="1513"/>
      <c r="J375" s="1513"/>
      <c r="K375" s="1570"/>
      <c r="L375" s="970"/>
      <c r="M375" s="1513"/>
      <c r="N375" s="1513"/>
    </row>
    <row r="376" spans="1:14">
      <c r="A376" s="1513"/>
      <c r="B376" s="1514"/>
      <c r="C376" s="1513"/>
      <c r="D376" s="1515"/>
      <c r="E376" s="1513"/>
      <c r="F376" s="1513"/>
      <c r="G376" s="1569"/>
      <c r="H376" s="1513"/>
      <c r="I376" s="1513"/>
      <c r="J376" s="1513"/>
      <c r="K376" s="1570"/>
      <c r="L376" s="970"/>
      <c r="M376" s="1513"/>
      <c r="N376" s="1513"/>
    </row>
    <row r="377" spans="1:14">
      <c r="A377" s="1513"/>
      <c r="B377" s="1514"/>
      <c r="C377" s="1513"/>
      <c r="D377" s="1515"/>
      <c r="E377" s="1513"/>
      <c r="F377" s="1513"/>
      <c r="G377" s="1569"/>
      <c r="H377" s="1513"/>
      <c r="I377" s="1513"/>
      <c r="J377" s="1513"/>
      <c r="K377" s="1570"/>
      <c r="L377" s="970"/>
      <c r="M377" s="1513"/>
      <c r="N377" s="1513"/>
    </row>
    <row r="378" spans="1:14">
      <c r="A378" s="1513"/>
      <c r="B378" s="1514"/>
      <c r="C378" s="1513"/>
      <c r="D378" s="1515"/>
      <c r="E378" s="1513"/>
      <c r="F378" s="1513"/>
      <c r="G378" s="1569"/>
      <c r="H378" s="1513"/>
      <c r="I378" s="1513"/>
      <c r="J378" s="1513"/>
      <c r="K378" s="1570"/>
      <c r="L378" s="970"/>
      <c r="M378" s="1513"/>
      <c r="N378" s="1513"/>
    </row>
    <row r="379" spans="1:14">
      <c r="A379" s="1513"/>
      <c r="B379" s="1514"/>
      <c r="C379" s="1513"/>
      <c r="D379" s="1515"/>
      <c r="E379" s="1513"/>
      <c r="F379" s="1513"/>
      <c r="G379" s="1569"/>
      <c r="H379" s="1513"/>
      <c r="I379" s="1513"/>
      <c r="J379" s="1513"/>
      <c r="K379" s="1570"/>
      <c r="L379" s="970"/>
      <c r="M379" s="1513"/>
      <c r="N379" s="1513"/>
    </row>
    <row r="380" spans="1:14">
      <c r="A380" s="1513"/>
      <c r="B380" s="1514"/>
      <c r="C380" s="1513"/>
      <c r="D380" s="1515"/>
      <c r="E380" s="1513"/>
      <c r="F380" s="1513"/>
      <c r="G380" s="1569"/>
      <c r="H380" s="1513"/>
      <c r="I380" s="1513"/>
      <c r="J380" s="1513"/>
      <c r="K380" s="1570"/>
      <c r="L380" s="970"/>
      <c r="M380" s="1513"/>
      <c r="N380" s="1513"/>
    </row>
    <row r="381" spans="1:14">
      <c r="A381" s="1513"/>
      <c r="B381" s="1514"/>
      <c r="C381" s="1513"/>
      <c r="D381" s="1515"/>
      <c r="E381" s="1513"/>
      <c r="F381" s="1513"/>
      <c r="G381" s="1569"/>
      <c r="H381" s="1513"/>
      <c r="I381" s="1513"/>
      <c r="J381" s="1513"/>
      <c r="K381" s="1570"/>
      <c r="L381" s="970"/>
      <c r="M381" s="1513"/>
      <c r="N381" s="1513"/>
    </row>
    <row r="382" spans="1:14">
      <c r="A382" s="1513"/>
      <c r="B382" s="1514"/>
      <c r="C382" s="1513"/>
      <c r="D382" s="1515"/>
      <c r="E382" s="1513"/>
      <c r="F382" s="1513"/>
      <c r="G382" s="1569"/>
      <c r="H382" s="1513"/>
      <c r="I382" s="1513"/>
      <c r="J382" s="1513"/>
      <c r="K382" s="1570"/>
      <c r="L382" s="970"/>
      <c r="M382" s="1513"/>
      <c r="N382" s="1513"/>
    </row>
    <row r="383" spans="1:14">
      <c r="A383" s="1513"/>
      <c r="B383" s="1514"/>
      <c r="C383" s="1513"/>
      <c r="D383" s="1515"/>
      <c r="E383" s="1513"/>
      <c r="F383" s="1513"/>
      <c r="G383" s="1569"/>
      <c r="H383" s="1513"/>
      <c r="I383" s="1513"/>
      <c r="J383" s="1513"/>
      <c r="K383" s="1570"/>
      <c r="L383" s="970"/>
      <c r="M383" s="1513"/>
      <c r="N383" s="1513"/>
    </row>
    <row r="384" spans="1:14">
      <c r="A384" s="1513"/>
      <c r="B384" s="1514"/>
      <c r="C384" s="1513"/>
      <c r="D384" s="1515"/>
      <c r="E384" s="1513"/>
      <c r="F384" s="1513"/>
      <c r="G384" s="1569"/>
      <c r="H384" s="1513"/>
      <c r="I384" s="1513"/>
      <c r="J384" s="1513"/>
      <c r="K384" s="1570"/>
      <c r="L384" s="970"/>
      <c r="M384" s="1513"/>
      <c r="N384" s="1513"/>
    </row>
    <row r="385" spans="1:14">
      <c r="A385" s="1513"/>
      <c r="B385" s="1514"/>
      <c r="C385" s="1513"/>
      <c r="D385" s="1515"/>
      <c r="E385" s="1513"/>
      <c r="F385" s="1513"/>
      <c r="G385" s="1569"/>
      <c r="H385" s="1513"/>
      <c r="I385" s="1513"/>
      <c r="J385" s="1513"/>
      <c r="K385" s="1570"/>
      <c r="L385" s="970"/>
      <c r="M385" s="1513"/>
      <c r="N385" s="1513"/>
    </row>
    <row r="386" spans="1:14">
      <c r="A386" s="1513"/>
      <c r="B386" s="1514"/>
      <c r="C386" s="1513"/>
      <c r="D386" s="1515"/>
      <c r="E386" s="1513"/>
      <c r="F386" s="1513"/>
      <c r="G386" s="1569"/>
      <c r="H386" s="1513"/>
      <c r="I386" s="1513"/>
      <c r="J386" s="1513"/>
      <c r="K386" s="1570"/>
      <c r="L386" s="970"/>
      <c r="M386" s="1513"/>
      <c r="N386" s="1513"/>
    </row>
    <row r="387" spans="1:14">
      <c r="A387" s="1513"/>
      <c r="B387" s="1514"/>
      <c r="C387" s="1513"/>
      <c r="D387" s="1515"/>
      <c r="E387" s="1513"/>
      <c r="F387" s="1513"/>
      <c r="G387" s="1569"/>
      <c r="H387" s="1513"/>
      <c r="I387" s="1513"/>
      <c r="J387" s="1513"/>
      <c r="K387" s="1570"/>
      <c r="L387" s="970"/>
      <c r="M387" s="1513"/>
      <c r="N387" s="1513"/>
    </row>
    <row r="388" spans="1:14">
      <c r="A388" s="1513"/>
      <c r="B388" s="1514"/>
      <c r="C388" s="1513"/>
      <c r="D388" s="1515"/>
      <c r="E388" s="1513"/>
      <c r="F388" s="1513"/>
      <c r="G388" s="1569"/>
      <c r="H388" s="1513"/>
      <c r="I388" s="1513"/>
      <c r="J388" s="1513"/>
      <c r="K388" s="1570"/>
      <c r="L388" s="970"/>
      <c r="M388" s="1513"/>
      <c r="N388" s="1513"/>
    </row>
    <row r="389" spans="1:14">
      <c r="A389" s="1513"/>
      <c r="B389" s="1514"/>
      <c r="C389" s="1513"/>
      <c r="D389" s="1515"/>
      <c r="E389" s="1513"/>
      <c r="F389" s="1513"/>
      <c r="G389" s="1569"/>
      <c r="H389" s="1513"/>
      <c r="I389" s="1513"/>
      <c r="J389" s="1513"/>
      <c r="K389" s="1570"/>
      <c r="L389" s="970"/>
      <c r="M389" s="1513"/>
      <c r="N389" s="1513"/>
    </row>
    <row r="390" spans="1:14">
      <c r="A390" s="1513"/>
      <c r="B390" s="1514"/>
      <c r="C390" s="1513"/>
      <c r="D390" s="1515"/>
      <c r="E390" s="1513"/>
      <c r="F390" s="1513"/>
      <c r="G390" s="1569"/>
      <c r="H390" s="1513"/>
      <c r="I390" s="1513"/>
      <c r="J390" s="1513"/>
      <c r="K390" s="1570"/>
      <c r="L390" s="970"/>
      <c r="M390" s="1513"/>
      <c r="N390" s="1513"/>
    </row>
    <row r="391" spans="1:14">
      <c r="A391" s="1513"/>
      <c r="B391" s="1514"/>
      <c r="C391" s="1513"/>
      <c r="D391" s="1515"/>
      <c r="E391" s="1513"/>
      <c r="F391" s="1513"/>
      <c r="G391" s="1569"/>
      <c r="H391" s="1513"/>
      <c r="I391" s="1513"/>
      <c r="J391" s="1513"/>
      <c r="K391" s="1570"/>
      <c r="L391" s="970"/>
      <c r="M391" s="1513"/>
      <c r="N391" s="1513"/>
    </row>
    <row r="392" spans="1:14">
      <c r="A392" s="1513"/>
      <c r="B392" s="1514"/>
      <c r="C392" s="1513"/>
      <c r="D392" s="1515"/>
      <c r="E392" s="1513"/>
      <c r="F392" s="1513"/>
      <c r="G392" s="1569"/>
      <c r="H392" s="1513"/>
      <c r="I392" s="1513"/>
      <c r="J392" s="1513"/>
      <c r="K392" s="1570"/>
      <c r="L392" s="970"/>
      <c r="M392" s="1513"/>
      <c r="N392" s="1513"/>
    </row>
    <row r="393" spans="1:14">
      <c r="A393" s="1513"/>
      <c r="B393" s="1514"/>
      <c r="C393" s="1513"/>
      <c r="D393" s="1515"/>
      <c r="E393" s="1513"/>
      <c r="F393" s="1513"/>
      <c r="G393" s="1569"/>
      <c r="H393" s="1513"/>
      <c r="I393" s="1513"/>
      <c r="J393" s="1513"/>
      <c r="K393" s="1570"/>
      <c r="L393" s="970"/>
      <c r="M393" s="1513"/>
      <c r="N393" s="1513"/>
    </row>
    <row r="394" spans="1:14">
      <c r="A394" s="1513"/>
      <c r="B394" s="1514"/>
      <c r="C394" s="1513"/>
      <c r="D394" s="1515"/>
      <c r="E394" s="1513"/>
      <c r="F394" s="1513"/>
      <c r="G394" s="1569"/>
      <c r="H394" s="1513"/>
      <c r="I394" s="1513"/>
      <c r="J394" s="1513"/>
      <c r="K394" s="1570"/>
      <c r="L394" s="970"/>
      <c r="M394" s="1513"/>
      <c r="N394" s="1513"/>
    </row>
    <row r="395" spans="1:14">
      <c r="A395" s="1513"/>
      <c r="B395" s="1514"/>
      <c r="C395" s="1513"/>
      <c r="D395" s="1515"/>
      <c r="E395" s="1513"/>
      <c r="F395" s="1513"/>
      <c r="G395" s="1569"/>
      <c r="H395" s="1513"/>
      <c r="I395" s="1513"/>
      <c r="J395" s="1513"/>
      <c r="K395" s="1570"/>
      <c r="L395" s="970"/>
      <c r="M395" s="1513"/>
      <c r="N395" s="1513"/>
    </row>
    <row r="396" spans="1:14">
      <c r="A396" s="1513"/>
      <c r="B396" s="1514"/>
      <c r="C396" s="1513"/>
      <c r="D396" s="1515"/>
      <c r="E396" s="1513"/>
      <c r="F396" s="1513"/>
      <c r="G396" s="1569"/>
      <c r="H396" s="1513"/>
      <c r="I396" s="1513"/>
      <c r="J396" s="1513"/>
      <c r="K396" s="1570"/>
      <c r="L396" s="970"/>
      <c r="M396" s="1513"/>
      <c r="N396" s="1513"/>
    </row>
    <row r="397" spans="1:14">
      <c r="A397" s="1513"/>
      <c r="B397" s="1514"/>
      <c r="C397" s="1513"/>
      <c r="D397" s="1515"/>
      <c r="E397" s="1513"/>
      <c r="F397" s="1513"/>
      <c r="G397" s="1569"/>
      <c r="H397" s="1513"/>
      <c r="I397" s="1513"/>
      <c r="J397" s="1513"/>
      <c r="K397" s="1570"/>
      <c r="L397" s="970"/>
      <c r="M397" s="1513"/>
      <c r="N397" s="1513"/>
    </row>
    <row r="398" spans="1:14">
      <c r="A398" s="1513"/>
      <c r="B398" s="1514"/>
      <c r="C398" s="1513"/>
      <c r="D398" s="1515"/>
      <c r="E398" s="1513"/>
      <c r="F398" s="1513"/>
      <c r="G398" s="1569"/>
      <c r="H398" s="1513"/>
      <c r="I398" s="1513"/>
      <c r="J398" s="1513"/>
      <c r="K398" s="1570"/>
      <c r="L398" s="970"/>
      <c r="M398" s="1513"/>
      <c r="N398" s="1513"/>
    </row>
    <row r="399" spans="1:14">
      <c r="A399" s="1513"/>
      <c r="B399" s="1514"/>
      <c r="C399" s="1513"/>
      <c r="D399" s="1515"/>
      <c r="E399" s="1513"/>
      <c r="F399" s="1513"/>
      <c r="G399" s="1569"/>
      <c r="H399" s="1513"/>
      <c r="I399" s="1513"/>
      <c r="J399" s="1513"/>
      <c r="K399" s="1570"/>
      <c r="L399" s="970"/>
      <c r="M399" s="1513"/>
      <c r="N399" s="1513"/>
    </row>
    <row r="400" spans="1:14">
      <c r="A400" s="1513"/>
      <c r="B400" s="1514"/>
      <c r="C400" s="1513"/>
      <c r="D400" s="1515"/>
      <c r="E400" s="1513"/>
      <c r="F400" s="1513"/>
      <c r="G400" s="1569"/>
      <c r="H400" s="1513"/>
      <c r="I400" s="1513"/>
      <c r="J400" s="1513"/>
      <c r="K400" s="1570"/>
      <c r="L400" s="970"/>
      <c r="M400" s="1513"/>
      <c r="N400" s="1513"/>
    </row>
    <row r="401" spans="1:14">
      <c r="A401" s="1513"/>
      <c r="B401" s="1514"/>
      <c r="C401" s="1513"/>
      <c r="D401" s="1515"/>
      <c r="E401" s="1513"/>
      <c r="F401" s="1513"/>
      <c r="G401" s="1569"/>
      <c r="H401" s="1513"/>
      <c r="I401" s="1513"/>
      <c r="J401" s="1513"/>
      <c r="K401" s="1570"/>
      <c r="L401" s="970"/>
      <c r="M401" s="1513"/>
      <c r="N401" s="1513"/>
    </row>
    <row r="402" spans="1:14">
      <c r="A402" s="1513"/>
      <c r="B402" s="1514"/>
      <c r="C402" s="1513"/>
      <c r="D402" s="1515"/>
      <c r="E402" s="1513"/>
      <c r="F402" s="1513"/>
      <c r="G402" s="1569"/>
      <c r="H402" s="1513"/>
      <c r="I402" s="1513"/>
      <c r="J402" s="1513"/>
      <c r="K402" s="1570"/>
      <c r="L402" s="970"/>
      <c r="M402" s="1513"/>
      <c r="N402" s="1513"/>
    </row>
    <row r="403" spans="1:14">
      <c r="A403" s="1513"/>
      <c r="B403" s="1514"/>
      <c r="C403" s="1513"/>
      <c r="D403" s="1515"/>
      <c r="E403" s="1513"/>
      <c r="F403" s="1513"/>
      <c r="G403" s="1569"/>
      <c r="H403" s="1513"/>
      <c r="I403" s="1513"/>
      <c r="J403" s="1513"/>
      <c r="K403" s="1570"/>
      <c r="L403" s="970"/>
      <c r="M403" s="1513"/>
      <c r="N403" s="1513"/>
    </row>
    <row r="404" spans="1:14">
      <c r="A404" s="1513"/>
      <c r="B404" s="1514"/>
      <c r="C404" s="1513"/>
      <c r="D404" s="1515"/>
      <c r="E404" s="1513"/>
      <c r="F404" s="1513"/>
      <c r="G404" s="1569"/>
      <c r="H404" s="1513"/>
      <c r="I404" s="1513"/>
      <c r="J404" s="1513"/>
      <c r="K404" s="1570"/>
      <c r="L404" s="970"/>
      <c r="M404" s="1513"/>
      <c r="N404" s="1513"/>
    </row>
    <row r="405" spans="1:14">
      <c r="A405" s="1513"/>
      <c r="B405" s="1514"/>
      <c r="C405" s="1513"/>
      <c r="D405" s="1515"/>
      <c r="E405" s="1513"/>
      <c r="F405" s="1513"/>
      <c r="G405" s="1569"/>
      <c r="H405" s="1513"/>
      <c r="I405" s="1513"/>
      <c r="J405" s="1513"/>
      <c r="K405" s="1570"/>
      <c r="L405" s="970"/>
      <c r="M405" s="1513"/>
      <c r="N405" s="1513"/>
    </row>
    <row r="406" spans="1:14">
      <c r="A406" s="1513"/>
      <c r="B406" s="1514"/>
      <c r="C406" s="1513"/>
      <c r="D406" s="1515"/>
      <c r="E406" s="1513"/>
      <c r="F406" s="1513"/>
      <c r="G406" s="1569"/>
      <c r="H406" s="1513"/>
      <c r="I406" s="1513"/>
      <c r="J406" s="1513"/>
      <c r="K406" s="1570"/>
      <c r="L406" s="970"/>
      <c r="M406" s="1513"/>
      <c r="N406" s="1513"/>
    </row>
    <row r="407" spans="1:14">
      <c r="A407" s="1513"/>
      <c r="B407" s="1514"/>
      <c r="C407" s="1513"/>
      <c r="D407" s="1515"/>
      <c r="E407" s="1513"/>
      <c r="F407" s="1513"/>
      <c r="G407" s="1569"/>
      <c r="H407" s="1513"/>
      <c r="I407" s="1513"/>
      <c r="J407" s="1513"/>
      <c r="K407" s="1570"/>
      <c r="L407" s="970"/>
      <c r="M407" s="1513"/>
      <c r="N407" s="1513"/>
    </row>
    <row r="408" spans="1:14">
      <c r="A408" s="1513"/>
      <c r="B408" s="1514"/>
      <c r="C408" s="1513"/>
      <c r="D408" s="1515"/>
      <c r="E408" s="1513"/>
      <c r="F408" s="1513"/>
      <c r="G408" s="1569"/>
      <c r="H408" s="1513"/>
      <c r="I408" s="1513"/>
      <c r="J408" s="1513"/>
      <c r="K408" s="1570"/>
      <c r="L408" s="970"/>
      <c r="M408" s="1513"/>
      <c r="N408" s="1513"/>
    </row>
    <row r="409" spans="1:14">
      <c r="A409" s="1513"/>
      <c r="B409" s="1514"/>
      <c r="C409" s="1513"/>
      <c r="D409" s="1515"/>
      <c r="E409" s="1513"/>
      <c r="F409" s="1513"/>
      <c r="G409" s="1569"/>
      <c r="H409" s="1513"/>
      <c r="I409" s="1513"/>
      <c r="J409" s="1513"/>
      <c r="K409" s="1570"/>
      <c r="L409" s="970"/>
      <c r="M409" s="1513"/>
      <c r="N409" s="1513"/>
    </row>
    <row r="410" spans="1:14">
      <c r="A410" s="1513"/>
      <c r="B410" s="1514"/>
      <c r="C410" s="1513"/>
      <c r="D410" s="1515"/>
      <c r="E410" s="1513"/>
      <c r="F410" s="1513"/>
      <c r="G410" s="1569"/>
      <c r="H410" s="1513"/>
      <c r="I410" s="1513"/>
      <c r="J410" s="1513"/>
      <c r="K410" s="1570"/>
      <c r="L410" s="970"/>
      <c r="M410" s="1513"/>
      <c r="N410" s="1513"/>
    </row>
    <row r="411" spans="1:14">
      <c r="A411" s="1513"/>
      <c r="B411" s="1514"/>
      <c r="C411" s="1513"/>
      <c r="D411" s="1515"/>
      <c r="E411" s="1513"/>
      <c r="F411" s="1513"/>
      <c r="G411" s="1569"/>
      <c r="H411" s="1513"/>
      <c r="I411" s="1513"/>
      <c r="J411" s="1513"/>
      <c r="K411" s="1570"/>
      <c r="L411" s="970"/>
      <c r="M411" s="1513"/>
      <c r="N411" s="1513"/>
    </row>
    <row r="412" spans="1:14">
      <c r="A412" s="1513"/>
      <c r="B412" s="1514"/>
      <c r="C412" s="1513"/>
      <c r="D412" s="1515"/>
      <c r="E412" s="1513"/>
      <c r="F412" s="1513"/>
      <c r="G412" s="1569"/>
      <c r="H412" s="1513"/>
      <c r="I412" s="1513"/>
      <c r="J412" s="1513"/>
      <c r="K412" s="1570"/>
      <c r="L412" s="970"/>
      <c r="M412" s="1513"/>
      <c r="N412" s="1513"/>
    </row>
    <row r="413" spans="1:14">
      <c r="A413" s="1513"/>
      <c r="B413" s="1514"/>
      <c r="C413" s="1513"/>
      <c r="D413" s="1515"/>
      <c r="E413" s="1513"/>
      <c r="F413" s="1513"/>
      <c r="G413" s="1569"/>
      <c r="H413" s="1513"/>
      <c r="I413" s="1513"/>
      <c r="J413" s="1513"/>
      <c r="K413" s="1570"/>
      <c r="L413" s="970"/>
      <c r="M413" s="1513"/>
      <c r="N413" s="1513"/>
    </row>
    <row r="414" spans="1:14">
      <c r="A414" s="1513"/>
      <c r="B414" s="1514"/>
      <c r="C414" s="1513"/>
      <c r="D414" s="1515"/>
      <c r="E414" s="1513"/>
      <c r="F414" s="1513"/>
      <c r="G414" s="1569"/>
      <c r="H414" s="1513"/>
      <c r="I414" s="1513"/>
      <c r="J414" s="1513"/>
      <c r="K414" s="1570"/>
      <c r="L414" s="970"/>
      <c r="M414" s="1513"/>
      <c r="N414" s="1513"/>
    </row>
    <row r="415" spans="1:14">
      <c r="A415" s="1513"/>
      <c r="B415" s="1514"/>
      <c r="C415" s="1513"/>
      <c r="D415" s="1515"/>
      <c r="E415" s="1513"/>
      <c r="F415" s="1513"/>
      <c r="G415" s="1569"/>
      <c r="H415" s="1513"/>
      <c r="I415" s="1513"/>
      <c r="J415" s="1513"/>
      <c r="K415" s="1570"/>
      <c r="L415" s="970"/>
      <c r="M415" s="1513"/>
      <c r="N415" s="1513"/>
    </row>
    <row r="416" spans="1:14">
      <c r="A416" s="1513"/>
      <c r="B416" s="1514"/>
      <c r="C416" s="1513"/>
      <c r="D416" s="1515"/>
      <c r="E416" s="1513"/>
      <c r="F416" s="1513"/>
      <c r="G416" s="1569"/>
      <c r="H416" s="1513"/>
      <c r="I416" s="1513"/>
      <c r="J416" s="1513"/>
      <c r="K416" s="1570"/>
      <c r="L416" s="970"/>
      <c r="M416" s="1513"/>
      <c r="N416" s="1513"/>
    </row>
    <row r="417" spans="1:14">
      <c r="A417" s="1513"/>
      <c r="B417" s="1514"/>
      <c r="C417" s="1513"/>
      <c r="D417" s="1515"/>
      <c r="E417" s="1513"/>
      <c r="F417" s="1513"/>
      <c r="G417" s="1569"/>
      <c r="H417" s="1513"/>
      <c r="I417" s="1513"/>
      <c r="J417" s="1513"/>
      <c r="K417" s="1570"/>
      <c r="L417" s="970"/>
      <c r="M417" s="1513"/>
      <c r="N417" s="1513"/>
    </row>
    <row r="418" spans="1:14">
      <c r="A418" s="1513"/>
      <c r="B418" s="1514"/>
      <c r="C418" s="1513"/>
      <c r="D418" s="1515"/>
      <c r="E418" s="1513"/>
      <c r="F418" s="1513"/>
      <c r="G418" s="1569"/>
      <c r="H418" s="1513"/>
      <c r="I418" s="1513"/>
      <c r="J418" s="1513"/>
      <c r="K418" s="1570"/>
      <c r="L418" s="970"/>
      <c r="M418" s="1513"/>
      <c r="N418" s="1513"/>
    </row>
    <row r="419" spans="1:14">
      <c r="A419" s="1513"/>
      <c r="B419" s="1514"/>
      <c r="C419" s="1513"/>
      <c r="D419" s="1515"/>
      <c r="E419" s="1513"/>
      <c r="F419" s="1513"/>
      <c r="G419" s="1569"/>
      <c r="H419" s="1513"/>
      <c r="I419" s="1513"/>
      <c r="J419" s="1513"/>
      <c r="K419" s="1570"/>
      <c r="L419" s="970"/>
      <c r="M419" s="1513"/>
      <c r="N419" s="1513"/>
    </row>
    <row r="420" spans="1:14">
      <c r="A420" s="1513"/>
      <c r="B420" s="1514"/>
      <c r="C420" s="1513"/>
      <c r="D420" s="1515"/>
      <c r="E420" s="1513"/>
      <c r="F420" s="1513"/>
      <c r="G420" s="1569"/>
      <c r="H420" s="1513"/>
      <c r="I420" s="1513"/>
      <c r="J420" s="1513"/>
      <c r="K420" s="1570"/>
      <c r="L420" s="970"/>
      <c r="M420" s="1513"/>
      <c r="N420" s="1513"/>
    </row>
    <row r="421" spans="1:14">
      <c r="A421" s="1513"/>
      <c r="B421" s="1514"/>
      <c r="C421" s="1513"/>
      <c r="D421" s="1515"/>
      <c r="E421" s="1513"/>
      <c r="F421" s="1513"/>
      <c r="G421" s="1569"/>
      <c r="H421" s="1513"/>
      <c r="I421" s="1513"/>
      <c r="J421" s="1513"/>
      <c r="K421" s="1570"/>
      <c r="L421" s="970"/>
      <c r="M421" s="1513"/>
      <c r="N421" s="1513"/>
    </row>
    <row r="422" spans="1:14">
      <c r="A422" s="1513"/>
      <c r="B422" s="1514"/>
      <c r="C422" s="1513"/>
      <c r="D422" s="1515"/>
      <c r="E422" s="1513"/>
      <c r="F422" s="1513"/>
      <c r="G422" s="1569"/>
      <c r="H422" s="1513"/>
      <c r="I422" s="1513"/>
      <c r="J422" s="1513"/>
      <c r="K422" s="1570"/>
      <c r="L422" s="970"/>
      <c r="M422" s="1513"/>
      <c r="N422" s="1513"/>
    </row>
    <row r="423" spans="1:14">
      <c r="A423" s="1513"/>
      <c r="B423" s="1514"/>
      <c r="C423" s="1513"/>
      <c r="D423" s="1515"/>
      <c r="E423" s="1513"/>
      <c r="F423" s="1513"/>
      <c r="G423" s="1569"/>
      <c r="H423" s="1513"/>
      <c r="I423" s="1513"/>
      <c r="J423" s="1513"/>
      <c r="K423" s="1570"/>
      <c r="L423" s="970"/>
      <c r="M423" s="1513"/>
      <c r="N423" s="1513"/>
    </row>
    <row r="424" spans="1:14">
      <c r="A424" s="1513"/>
      <c r="B424" s="1514"/>
      <c r="C424" s="1513"/>
      <c r="D424" s="1515"/>
      <c r="E424" s="1513"/>
      <c r="F424" s="1513"/>
      <c r="G424" s="1569"/>
      <c r="H424" s="1513"/>
      <c r="I424" s="1513"/>
      <c r="J424" s="1513"/>
      <c r="K424" s="1570"/>
      <c r="L424" s="970"/>
      <c r="M424" s="1513"/>
      <c r="N424" s="1513"/>
    </row>
    <row r="425" spans="1:14">
      <c r="A425" s="1513"/>
      <c r="B425" s="1514"/>
      <c r="C425" s="1513"/>
      <c r="D425" s="1515"/>
      <c r="E425" s="1513"/>
      <c r="F425" s="1513"/>
      <c r="G425" s="1569"/>
      <c r="H425" s="1513"/>
      <c r="I425" s="1513"/>
      <c r="J425" s="1513"/>
      <c r="K425" s="1570"/>
      <c r="L425" s="970"/>
      <c r="M425" s="1513"/>
      <c r="N425" s="1513"/>
    </row>
    <row r="426" spans="1:14">
      <c r="A426" s="1513"/>
      <c r="B426" s="1514"/>
      <c r="C426" s="1513"/>
      <c r="D426" s="1515"/>
      <c r="E426" s="1513"/>
      <c r="F426" s="1513"/>
      <c r="G426" s="1569"/>
      <c r="H426" s="1513"/>
      <c r="I426" s="1513"/>
      <c r="J426" s="1513"/>
      <c r="K426" s="1570"/>
      <c r="L426" s="970"/>
      <c r="M426" s="1513"/>
      <c r="N426" s="1513"/>
    </row>
    <row r="427" spans="1:14">
      <c r="A427" s="1513"/>
      <c r="B427" s="1514"/>
      <c r="C427" s="1513"/>
      <c r="D427" s="1515"/>
      <c r="E427" s="1513"/>
      <c r="F427" s="1513"/>
      <c r="G427" s="1569"/>
      <c r="H427" s="1513"/>
      <c r="I427" s="1513"/>
      <c r="J427" s="1513"/>
      <c r="K427" s="1570"/>
      <c r="L427" s="970"/>
      <c r="M427" s="1513"/>
      <c r="N427" s="1513"/>
    </row>
    <row r="428" spans="1:14">
      <c r="A428" s="1513"/>
      <c r="B428" s="1514"/>
      <c r="C428" s="1513"/>
      <c r="D428" s="1515"/>
      <c r="E428" s="1513"/>
      <c r="F428" s="1513"/>
      <c r="G428" s="1569"/>
      <c r="H428" s="1513"/>
      <c r="I428" s="1513"/>
      <c r="J428" s="1513"/>
      <c r="K428" s="1570"/>
      <c r="L428" s="970"/>
      <c r="M428" s="1513"/>
      <c r="N428" s="1513"/>
    </row>
    <row r="429" spans="1:14">
      <c r="A429" s="1513"/>
      <c r="B429" s="1514"/>
      <c r="C429" s="1513"/>
      <c r="D429" s="1515"/>
      <c r="E429" s="1513"/>
      <c r="F429" s="1513"/>
      <c r="G429" s="1569"/>
      <c r="H429" s="1513"/>
      <c r="I429" s="1513"/>
      <c r="J429" s="1513"/>
      <c r="K429" s="1570"/>
      <c r="L429" s="970"/>
      <c r="M429" s="1513"/>
      <c r="N429" s="1513"/>
    </row>
    <row r="430" spans="1:14">
      <c r="A430" s="1513"/>
      <c r="B430" s="1514"/>
      <c r="C430" s="1513"/>
      <c r="D430" s="1515"/>
      <c r="E430" s="1513"/>
      <c r="F430" s="1513"/>
      <c r="G430" s="1569"/>
      <c r="H430" s="1513"/>
      <c r="I430" s="1513"/>
      <c r="J430" s="1513"/>
      <c r="K430" s="1570"/>
      <c r="L430" s="970"/>
      <c r="M430" s="1513"/>
      <c r="N430" s="1513"/>
    </row>
    <row r="431" spans="1:14">
      <c r="A431" s="1513"/>
      <c r="B431" s="1514"/>
      <c r="C431" s="1513"/>
      <c r="D431" s="1515"/>
      <c r="E431" s="1513"/>
      <c r="F431" s="1513"/>
      <c r="G431" s="1569"/>
      <c r="H431" s="1513"/>
      <c r="I431" s="1513"/>
      <c r="J431" s="1513"/>
      <c r="K431" s="1570"/>
      <c r="L431" s="970"/>
      <c r="M431" s="1513"/>
      <c r="N431" s="1513"/>
    </row>
    <row r="432" spans="1:14">
      <c r="A432" s="1513"/>
      <c r="B432" s="1514"/>
      <c r="C432" s="1513"/>
      <c r="D432" s="1515"/>
      <c r="E432" s="1513"/>
      <c r="F432" s="1513"/>
      <c r="G432" s="1569"/>
      <c r="H432" s="1513"/>
      <c r="I432" s="1513"/>
      <c r="J432" s="1513"/>
      <c r="K432" s="1570"/>
      <c r="L432" s="970"/>
      <c r="M432" s="1513"/>
      <c r="N432" s="1513"/>
    </row>
    <row r="433" spans="1:14">
      <c r="A433" s="1513"/>
      <c r="B433" s="1514"/>
      <c r="C433" s="1513"/>
      <c r="D433" s="1515"/>
      <c r="E433" s="1513"/>
      <c r="F433" s="1513"/>
      <c r="G433" s="1569"/>
      <c r="H433" s="1513"/>
      <c r="I433" s="1513"/>
      <c r="J433" s="1513"/>
      <c r="K433" s="1570"/>
      <c r="L433" s="970"/>
      <c r="M433" s="1513"/>
      <c r="N433" s="1513"/>
    </row>
    <row r="434" spans="1:14">
      <c r="A434" s="1513"/>
      <c r="B434" s="1514"/>
      <c r="C434" s="1513"/>
      <c r="D434" s="1515"/>
      <c r="E434" s="1513"/>
      <c r="F434" s="1513"/>
      <c r="G434" s="1569"/>
      <c r="H434" s="1513"/>
      <c r="I434" s="1513"/>
      <c r="J434" s="1513"/>
      <c r="K434" s="1570"/>
      <c r="L434" s="970"/>
      <c r="M434" s="1513"/>
      <c r="N434" s="1513"/>
    </row>
    <row r="435" spans="1:14">
      <c r="A435" s="1513"/>
      <c r="B435" s="1514"/>
      <c r="C435" s="1513"/>
      <c r="D435" s="1515"/>
      <c r="E435" s="1513"/>
      <c r="F435" s="1513"/>
      <c r="G435" s="1569"/>
      <c r="H435" s="1513"/>
      <c r="I435" s="1513"/>
      <c r="J435" s="1513"/>
      <c r="K435" s="1570"/>
      <c r="L435" s="970"/>
      <c r="M435" s="1513"/>
      <c r="N435" s="1513"/>
    </row>
    <row r="436" spans="1:14">
      <c r="A436" s="1513"/>
      <c r="B436" s="1514"/>
      <c r="C436" s="1513"/>
      <c r="D436" s="1515"/>
      <c r="E436" s="1513"/>
      <c r="F436" s="1513"/>
      <c r="G436" s="1569"/>
      <c r="H436" s="1513"/>
      <c r="I436" s="1513"/>
      <c r="J436" s="1513"/>
      <c r="K436" s="1570"/>
      <c r="L436" s="970"/>
      <c r="M436" s="1513"/>
      <c r="N436" s="1513"/>
    </row>
    <row r="437" spans="1:14">
      <c r="A437" s="1513"/>
      <c r="B437" s="1514"/>
      <c r="C437" s="1513"/>
      <c r="D437" s="1515"/>
      <c r="E437" s="1513"/>
      <c r="F437" s="1513"/>
      <c r="G437" s="1569"/>
      <c r="H437" s="1513"/>
      <c r="I437" s="1513"/>
      <c r="J437" s="1513"/>
      <c r="K437" s="1570"/>
      <c r="L437" s="970"/>
      <c r="M437" s="1513"/>
      <c r="N437" s="1513"/>
    </row>
    <row r="438" spans="1:14">
      <c r="A438" s="1513"/>
      <c r="B438" s="1514"/>
      <c r="C438" s="1513"/>
      <c r="D438" s="1515"/>
      <c r="E438" s="1513"/>
      <c r="F438" s="1513"/>
      <c r="G438" s="1569"/>
      <c r="H438" s="1513"/>
      <c r="I438" s="1513"/>
      <c r="J438" s="1513"/>
      <c r="K438" s="1570"/>
      <c r="L438" s="970"/>
      <c r="M438" s="1513"/>
      <c r="N438" s="1513"/>
    </row>
    <row r="439" spans="1:14">
      <c r="A439" s="1513"/>
      <c r="B439" s="1514"/>
      <c r="C439" s="1513"/>
      <c r="D439" s="1515"/>
      <c r="E439" s="1513"/>
      <c r="F439" s="1513"/>
      <c r="G439" s="1569"/>
      <c r="H439" s="1513"/>
      <c r="I439" s="1513"/>
      <c r="J439" s="1513"/>
      <c r="K439" s="1570"/>
      <c r="L439" s="970"/>
      <c r="M439" s="1513"/>
      <c r="N439" s="1513"/>
    </row>
    <row r="440" spans="1:14">
      <c r="A440" s="1513"/>
      <c r="B440" s="1514"/>
      <c r="C440" s="1513"/>
      <c r="D440" s="1515"/>
      <c r="E440" s="1513"/>
      <c r="F440" s="1513"/>
      <c r="G440" s="1569"/>
      <c r="H440" s="1513"/>
      <c r="I440" s="1513"/>
      <c r="J440" s="1513"/>
      <c r="K440" s="1570"/>
      <c r="L440" s="970"/>
      <c r="M440" s="1513"/>
      <c r="N440" s="1513"/>
    </row>
    <row r="441" spans="1:14">
      <c r="A441" s="1513"/>
      <c r="B441" s="1514"/>
      <c r="C441" s="1513"/>
      <c r="D441" s="1515"/>
      <c r="E441" s="1513"/>
      <c r="F441" s="1513"/>
      <c r="G441" s="1569"/>
      <c r="H441" s="1513"/>
      <c r="I441" s="1513"/>
      <c r="J441" s="1513"/>
      <c r="K441" s="1570"/>
      <c r="L441" s="970"/>
      <c r="M441" s="1513"/>
      <c r="N441" s="1513"/>
    </row>
    <row r="442" spans="1:14">
      <c r="A442" s="1513"/>
      <c r="B442" s="1514"/>
      <c r="C442" s="1513"/>
      <c r="D442" s="1515"/>
      <c r="E442" s="1513"/>
      <c r="F442" s="1513"/>
      <c r="G442" s="1569"/>
      <c r="H442" s="1513"/>
      <c r="I442" s="1513"/>
      <c r="J442" s="1513"/>
      <c r="K442" s="1570"/>
      <c r="L442" s="970"/>
      <c r="M442" s="1513"/>
      <c r="N442" s="1513"/>
    </row>
    <row r="443" spans="1:14">
      <c r="A443" s="1513"/>
      <c r="B443" s="1514"/>
      <c r="C443" s="1513"/>
      <c r="D443" s="1515"/>
      <c r="E443" s="1513"/>
      <c r="F443" s="1513"/>
      <c r="G443" s="1569"/>
      <c r="H443" s="1513"/>
      <c r="I443" s="1513"/>
      <c r="J443" s="1513"/>
      <c r="K443" s="1570"/>
      <c r="L443" s="970"/>
      <c r="M443" s="1513"/>
      <c r="N443" s="1513"/>
    </row>
    <row r="444" spans="1:14">
      <c r="A444" s="1513"/>
      <c r="B444" s="1514"/>
      <c r="C444" s="1513"/>
      <c r="D444" s="1515"/>
      <c r="E444" s="1513"/>
      <c r="F444" s="1513"/>
      <c r="G444" s="1569"/>
      <c r="H444" s="1513"/>
      <c r="I444" s="1513"/>
      <c r="J444" s="1513"/>
      <c r="K444" s="1570"/>
      <c r="L444" s="970"/>
      <c r="M444" s="1513"/>
      <c r="N444" s="1513"/>
    </row>
    <row r="445" spans="1:14">
      <c r="A445" s="1513"/>
      <c r="B445" s="1514"/>
      <c r="C445" s="1513"/>
      <c r="D445" s="1515"/>
      <c r="E445" s="1513"/>
      <c r="F445" s="1513"/>
      <c r="G445" s="1569"/>
      <c r="H445" s="1513"/>
      <c r="I445" s="1513"/>
      <c r="J445" s="1513"/>
      <c r="K445" s="1570"/>
      <c r="L445" s="970"/>
      <c r="M445" s="1513"/>
      <c r="N445" s="1513"/>
    </row>
    <row r="446" spans="1:14">
      <c r="A446" s="1513"/>
      <c r="B446" s="1514"/>
      <c r="C446" s="1513"/>
      <c r="D446" s="1515"/>
      <c r="E446" s="1513"/>
      <c r="F446" s="1513"/>
      <c r="G446" s="1569"/>
      <c r="H446" s="1513"/>
      <c r="I446" s="1513"/>
      <c r="J446" s="1513"/>
      <c r="K446" s="1570"/>
      <c r="L446" s="970"/>
      <c r="M446" s="1513"/>
      <c r="N446" s="1513"/>
    </row>
    <row r="447" spans="1:14">
      <c r="A447" s="1513"/>
      <c r="B447" s="1514"/>
      <c r="C447" s="1513"/>
      <c r="D447" s="1515"/>
      <c r="E447" s="1513"/>
      <c r="F447" s="1513"/>
      <c r="G447" s="1569"/>
      <c r="H447" s="1513"/>
      <c r="I447" s="1513"/>
      <c r="J447" s="1513"/>
      <c r="K447" s="1570"/>
      <c r="L447" s="970"/>
      <c r="M447" s="1513"/>
      <c r="N447" s="1513"/>
    </row>
    <row r="448" spans="1:14">
      <c r="A448" s="1513"/>
      <c r="B448" s="1514"/>
      <c r="C448" s="1513"/>
      <c r="D448" s="1515"/>
      <c r="E448" s="1513"/>
      <c r="F448" s="1513"/>
      <c r="G448" s="1569"/>
      <c r="H448" s="1513"/>
      <c r="I448" s="1513"/>
      <c r="J448" s="1513"/>
      <c r="K448" s="1570"/>
      <c r="L448" s="970"/>
      <c r="M448" s="1513"/>
      <c r="N448" s="1513"/>
    </row>
    <row r="449" spans="1:14">
      <c r="A449" s="1513"/>
      <c r="B449" s="1514"/>
      <c r="C449" s="1513"/>
      <c r="D449" s="1515"/>
      <c r="E449" s="1513"/>
      <c r="F449" s="1513"/>
      <c r="G449" s="1569"/>
      <c r="H449" s="1513"/>
      <c r="I449" s="1513"/>
      <c r="J449" s="1513"/>
      <c r="K449" s="1570"/>
      <c r="L449" s="970"/>
      <c r="M449" s="1513"/>
      <c r="N449" s="1513"/>
    </row>
    <row r="450" spans="1:14">
      <c r="A450" s="1513"/>
      <c r="B450" s="1514"/>
      <c r="C450" s="1513"/>
      <c r="D450" s="1515"/>
      <c r="E450" s="1513"/>
      <c r="F450" s="1513"/>
      <c r="G450" s="1569"/>
      <c r="H450" s="1513"/>
      <c r="I450" s="1513"/>
      <c r="J450" s="1513"/>
      <c r="K450" s="1570"/>
      <c r="L450" s="970"/>
      <c r="M450" s="1513"/>
      <c r="N450" s="1513"/>
    </row>
    <row r="451" spans="1:14">
      <c r="A451" s="1513"/>
      <c r="B451" s="1514"/>
      <c r="C451" s="1513"/>
      <c r="D451" s="1515"/>
      <c r="E451" s="1513"/>
      <c r="F451" s="1513"/>
      <c r="G451" s="1569"/>
      <c r="H451" s="1513"/>
      <c r="I451" s="1513"/>
      <c r="J451" s="1513"/>
      <c r="K451" s="1570"/>
      <c r="L451" s="970"/>
      <c r="M451" s="1513"/>
      <c r="N451" s="1513"/>
    </row>
    <row r="452" spans="1:14">
      <c r="A452" s="1513"/>
      <c r="B452" s="1514"/>
      <c r="C452" s="1513"/>
      <c r="D452" s="1515"/>
      <c r="E452" s="1513"/>
      <c r="F452" s="1513"/>
      <c r="G452" s="1569"/>
      <c r="H452" s="1513"/>
      <c r="I452" s="1513"/>
      <c r="J452" s="1513"/>
      <c r="K452" s="1570"/>
      <c r="L452" s="970"/>
      <c r="M452" s="1513"/>
      <c r="N452" s="1513"/>
    </row>
    <row r="453" spans="1:14">
      <c r="A453" s="1513"/>
      <c r="B453" s="1514"/>
      <c r="C453" s="1513"/>
      <c r="D453" s="1515"/>
      <c r="E453" s="1513"/>
      <c r="F453" s="1513"/>
      <c r="G453" s="1569"/>
      <c r="H453" s="1513"/>
      <c r="I453" s="1513"/>
      <c r="J453" s="1513"/>
      <c r="K453" s="1570"/>
      <c r="L453" s="970"/>
      <c r="M453" s="1513"/>
      <c r="N453" s="1513"/>
    </row>
    <row r="454" spans="1:14">
      <c r="A454" s="1513"/>
      <c r="B454" s="1514"/>
      <c r="C454" s="1513"/>
      <c r="D454" s="1515"/>
      <c r="E454" s="1513"/>
      <c r="F454" s="1513"/>
      <c r="G454" s="1569"/>
      <c r="H454" s="1513"/>
      <c r="I454" s="1513"/>
      <c r="J454" s="1513"/>
      <c r="K454" s="1570"/>
      <c r="L454" s="970"/>
      <c r="M454" s="1513"/>
      <c r="N454" s="1513"/>
    </row>
    <row r="455" spans="1:14">
      <c r="A455" s="1513"/>
      <c r="B455" s="1514"/>
      <c r="C455" s="1513"/>
      <c r="D455" s="1515"/>
      <c r="E455" s="1513"/>
      <c r="F455" s="1513"/>
      <c r="G455" s="1569"/>
      <c r="H455" s="1513"/>
      <c r="I455" s="1513"/>
      <c r="J455" s="1513"/>
      <c r="K455" s="1570"/>
      <c r="L455" s="970"/>
      <c r="M455" s="1513"/>
      <c r="N455" s="1513"/>
    </row>
    <row r="456" spans="1:14">
      <c r="A456" s="1513"/>
      <c r="B456" s="1514"/>
      <c r="C456" s="1513"/>
      <c r="D456" s="1515"/>
      <c r="E456" s="1513"/>
      <c r="F456" s="1513"/>
      <c r="G456" s="1569"/>
      <c r="H456" s="1513"/>
      <c r="I456" s="1513"/>
      <c r="J456" s="1513"/>
      <c r="K456" s="1570"/>
      <c r="L456" s="970"/>
      <c r="M456" s="1513"/>
      <c r="N456" s="1513"/>
    </row>
    <row r="457" spans="1:14">
      <c r="A457" s="1513"/>
      <c r="B457" s="1514"/>
      <c r="C457" s="1513"/>
      <c r="D457" s="1515"/>
      <c r="E457" s="1513"/>
      <c r="F457" s="1513"/>
      <c r="G457" s="1569"/>
      <c r="H457" s="1513"/>
      <c r="I457" s="1513"/>
      <c r="J457" s="1513"/>
      <c r="K457" s="1570"/>
      <c r="L457" s="970"/>
      <c r="M457" s="1513"/>
      <c r="N457" s="1513"/>
    </row>
    <row r="458" spans="1:14">
      <c r="A458" s="1513"/>
      <c r="B458" s="1514"/>
      <c r="C458" s="1513"/>
      <c r="D458" s="1515"/>
      <c r="E458" s="1513"/>
      <c r="F458" s="1513"/>
      <c r="G458" s="1569"/>
      <c r="H458" s="1513"/>
      <c r="I458" s="1513"/>
      <c r="J458" s="1513"/>
      <c r="K458" s="1570"/>
      <c r="L458" s="970"/>
      <c r="M458" s="1513"/>
      <c r="N458" s="1513"/>
    </row>
    <row r="459" spans="1:14">
      <c r="A459" s="1513"/>
      <c r="B459" s="1514"/>
      <c r="C459" s="1513"/>
      <c r="D459" s="1515"/>
      <c r="E459" s="1513"/>
      <c r="F459" s="1513"/>
      <c r="G459" s="1569"/>
      <c r="H459" s="1513"/>
      <c r="I459" s="1513"/>
      <c r="J459" s="1513"/>
      <c r="K459" s="1570"/>
      <c r="L459" s="970"/>
      <c r="M459" s="1513"/>
      <c r="N459" s="1513"/>
    </row>
    <row r="460" spans="1:14">
      <c r="A460" s="1513"/>
      <c r="B460" s="1514"/>
      <c r="C460" s="1513"/>
      <c r="D460" s="1515"/>
      <c r="E460" s="1513"/>
      <c r="F460" s="1513"/>
      <c r="G460" s="1569"/>
      <c r="H460" s="1513"/>
      <c r="I460" s="1513"/>
      <c r="J460" s="1513"/>
      <c r="K460" s="1570"/>
      <c r="L460" s="970"/>
      <c r="M460" s="1513"/>
      <c r="N460" s="1513"/>
    </row>
    <row r="461" spans="1:14">
      <c r="A461" s="1513"/>
      <c r="B461" s="1514"/>
      <c r="C461" s="1513"/>
      <c r="D461" s="1515"/>
      <c r="E461" s="1513"/>
      <c r="F461" s="1513"/>
      <c r="G461" s="1569"/>
      <c r="H461" s="1513"/>
      <c r="I461" s="1513"/>
      <c r="J461" s="1513"/>
      <c r="K461" s="1570"/>
      <c r="L461" s="970"/>
      <c r="M461" s="1513"/>
      <c r="N461" s="1513"/>
    </row>
    <row r="462" spans="1:14">
      <c r="A462" s="1513"/>
      <c r="B462" s="1514"/>
      <c r="C462" s="1513"/>
      <c r="D462" s="1515"/>
      <c r="E462" s="1513"/>
      <c r="F462" s="1513"/>
      <c r="G462" s="1569"/>
      <c r="H462" s="1513"/>
      <c r="I462" s="1513"/>
      <c r="J462" s="1513"/>
      <c r="K462" s="1570"/>
      <c r="L462" s="970"/>
      <c r="M462" s="1513"/>
      <c r="N462" s="1513"/>
    </row>
    <row r="463" spans="1:14">
      <c r="A463" s="1513"/>
      <c r="B463" s="1514"/>
      <c r="C463" s="1513"/>
      <c r="D463" s="1515"/>
      <c r="E463" s="1513"/>
      <c r="F463" s="1513"/>
      <c r="G463" s="1569"/>
      <c r="H463" s="1513"/>
      <c r="I463" s="1513"/>
      <c r="J463" s="1513"/>
      <c r="K463" s="1570"/>
      <c r="L463" s="970"/>
      <c r="M463" s="1513"/>
      <c r="N463" s="1513"/>
    </row>
    <row r="464" spans="1:14">
      <c r="A464" s="1513"/>
      <c r="B464" s="1514"/>
      <c r="C464" s="1513"/>
      <c r="D464" s="1515"/>
      <c r="E464" s="1513"/>
      <c r="F464" s="1513"/>
      <c r="G464" s="1569"/>
      <c r="H464" s="1513"/>
      <c r="I464" s="1513"/>
      <c r="J464" s="1513"/>
      <c r="K464" s="1570"/>
      <c r="L464" s="970"/>
      <c r="M464" s="1513"/>
      <c r="N464" s="1513"/>
    </row>
    <row r="465" spans="1:14">
      <c r="A465" s="1513"/>
      <c r="B465" s="1514"/>
      <c r="C465" s="1513"/>
      <c r="D465" s="1515"/>
      <c r="E465" s="1513"/>
      <c r="F465" s="1513"/>
      <c r="G465" s="1569"/>
      <c r="H465" s="1513"/>
      <c r="I465" s="1513"/>
      <c r="J465" s="1513"/>
      <c r="K465" s="1570"/>
      <c r="L465" s="970"/>
      <c r="M465" s="1513"/>
      <c r="N465" s="1513"/>
    </row>
    <row r="466" spans="1:14">
      <c r="A466" s="1513"/>
      <c r="B466" s="1514"/>
      <c r="C466" s="1513"/>
      <c r="D466" s="1515"/>
      <c r="E466" s="1513"/>
      <c r="F466" s="1513"/>
      <c r="G466" s="1569"/>
      <c r="H466" s="1513"/>
      <c r="I466" s="1513"/>
      <c r="J466" s="1513"/>
      <c r="K466" s="1570"/>
      <c r="L466" s="970"/>
      <c r="M466" s="1513"/>
      <c r="N466" s="1513"/>
    </row>
    <row r="467" spans="1:14">
      <c r="A467" s="1513"/>
      <c r="B467" s="1514"/>
      <c r="C467" s="1513"/>
      <c r="D467" s="1515"/>
      <c r="E467" s="1513"/>
      <c r="F467" s="1513"/>
      <c r="G467" s="1569"/>
      <c r="H467" s="1513"/>
      <c r="I467" s="1513"/>
      <c r="J467" s="1513"/>
      <c r="K467" s="1570"/>
      <c r="L467" s="970"/>
      <c r="M467" s="1513"/>
      <c r="N467" s="1513"/>
    </row>
    <row r="468" spans="1:14">
      <c r="A468" s="1513"/>
      <c r="B468" s="1514"/>
      <c r="C468" s="1513"/>
      <c r="D468" s="1515"/>
      <c r="E468" s="1513"/>
      <c r="F468" s="1513"/>
      <c r="G468" s="1569"/>
      <c r="H468" s="1513"/>
      <c r="I468" s="1513"/>
      <c r="J468" s="1513"/>
      <c r="K468" s="1570"/>
      <c r="L468" s="970"/>
      <c r="M468" s="1513"/>
      <c r="N468" s="1513"/>
    </row>
    <row r="469" spans="1:14">
      <c r="A469" s="1513"/>
      <c r="B469" s="1514"/>
      <c r="C469" s="1513"/>
      <c r="D469" s="1515"/>
      <c r="E469" s="1513"/>
      <c r="F469" s="1513"/>
      <c r="G469" s="1569"/>
      <c r="H469" s="1513"/>
      <c r="I469" s="1513"/>
      <c r="J469" s="1513"/>
      <c r="K469" s="1570"/>
      <c r="L469" s="970"/>
      <c r="M469" s="1513"/>
      <c r="N469" s="1513"/>
    </row>
    <row r="470" spans="1:14">
      <c r="A470" s="1513"/>
      <c r="B470" s="1514"/>
      <c r="C470" s="1513"/>
      <c r="D470" s="1515"/>
      <c r="E470" s="1513"/>
      <c r="F470" s="1513"/>
      <c r="G470" s="1569"/>
      <c r="H470" s="1513"/>
      <c r="I470" s="1513"/>
      <c r="J470" s="1513"/>
      <c r="K470" s="1570"/>
      <c r="L470" s="970"/>
      <c r="M470" s="1513"/>
      <c r="N470" s="1513"/>
    </row>
    <row r="471" spans="1:14">
      <c r="A471" s="1513"/>
      <c r="B471" s="1514"/>
      <c r="C471" s="1513"/>
      <c r="D471" s="1515"/>
      <c r="E471" s="1513"/>
      <c r="F471" s="1513"/>
      <c r="G471" s="1569"/>
      <c r="H471" s="1513"/>
      <c r="I471" s="1513"/>
      <c r="J471" s="1513"/>
      <c r="K471" s="1570"/>
      <c r="L471" s="970"/>
      <c r="M471" s="1513"/>
      <c r="N471" s="1513"/>
    </row>
    <row r="472" spans="1:14">
      <c r="A472" s="1513"/>
      <c r="B472" s="1514"/>
      <c r="C472" s="1513"/>
      <c r="D472" s="1515"/>
      <c r="E472" s="1513"/>
      <c r="F472" s="1513"/>
      <c r="G472" s="1569"/>
      <c r="H472" s="1513"/>
      <c r="I472" s="1513"/>
      <c r="J472" s="1513"/>
      <c r="K472" s="1570"/>
      <c r="L472" s="970"/>
      <c r="M472" s="1513"/>
      <c r="N472" s="1513"/>
    </row>
    <row r="473" spans="1:14">
      <c r="A473" s="1513"/>
      <c r="B473" s="1514"/>
      <c r="C473" s="1513"/>
      <c r="D473" s="1515"/>
      <c r="E473" s="1513"/>
      <c r="F473" s="1513"/>
      <c r="G473" s="1569"/>
      <c r="H473" s="1513"/>
      <c r="I473" s="1513"/>
      <c r="J473" s="1513"/>
      <c r="K473" s="1570"/>
      <c r="L473" s="970"/>
      <c r="M473" s="1513"/>
      <c r="N473" s="1513"/>
    </row>
    <row r="474" spans="1:14">
      <c r="A474" s="1513"/>
      <c r="B474" s="1514"/>
      <c r="C474" s="1513"/>
      <c r="D474" s="1515"/>
      <c r="E474" s="1513"/>
      <c r="F474" s="1513"/>
      <c r="G474" s="1569"/>
      <c r="H474" s="1513"/>
      <c r="I474" s="1513"/>
      <c r="J474" s="1513"/>
      <c r="K474" s="1570"/>
      <c r="L474" s="970"/>
      <c r="M474" s="1513"/>
      <c r="N474" s="1513"/>
    </row>
    <row r="475" spans="1:14">
      <c r="A475" s="1513"/>
      <c r="B475" s="1514"/>
      <c r="C475" s="1513"/>
      <c r="D475" s="1515"/>
      <c r="E475" s="1513"/>
      <c r="F475" s="1513"/>
      <c r="G475" s="1569"/>
      <c r="H475" s="1513"/>
      <c r="I475" s="1513"/>
      <c r="J475" s="1513"/>
      <c r="K475" s="1570"/>
      <c r="L475" s="970"/>
      <c r="M475" s="1513"/>
      <c r="N475" s="1513"/>
    </row>
    <row r="476" spans="1:14">
      <c r="A476" s="1513"/>
      <c r="B476" s="1514"/>
      <c r="C476" s="1513"/>
      <c r="D476" s="1515"/>
      <c r="E476" s="1513"/>
      <c r="F476" s="1513"/>
      <c r="G476" s="1569"/>
      <c r="H476" s="1513"/>
      <c r="I476" s="1513"/>
      <c r="J476" s="1513"/>
      <c r="K476" s="1570"/>
      <c r="L476" s="970"/>
      <c r="M476" s="1513"/>
      <c r="N476" s="1513"/>
    </row>
    <row r="477" spans="1:14">
      <c r="A477" s="1513"/>
      <c r="B477" s="1514"/>
      <c r="C477" s="1513"/>
      <c r="D477" s="1515"/>
      <c r="E477" s="1513"/>
      <c r="F477" s="1513"/>
      <c r="G477" s="1569"/>
      <c r="H477" s="1513"/>
      <c r="I477" s="1513"/>
      <c r="J477" s="1513"/>
      <c r="K477" s="1570"/>
      <c r="L477" s="970"/>
      <c r="M477" s="1513"/>
      <c r="N477" s="1513"/>
    </row>
    <row r="478" spans="1:14">
      <c r="A478" s="1513"/>
      <c r="B478" s="1514"/>
      <c r="C478" s="1513"/>
      <c r="D478" s="1515"/>
      <c r="E478" s="1513"/>
      <c r="F478" s="1513"/>
      <c r="G478" s="1569"/>
      <c r="H478" s="1513"/>
      <c r="I478" s="1513"/>
      <c r="J478" s="1513"/>
      <c r="K478" s="1570"/>
      <c r="L478" s="970"/>
      <c r="M478" s="1513"/>
      <c r="N478" s="1513"/>
    </row>
    <row r="479" spans="1:14">
      <c r="A479" s="1513"/>
      <c r="B479" s="1514"/>
      <c r="C479" s="1513"/>
      <c r="D479" s="1515"/>
      <c r="E479" s="1513"/>
      <c r="F479" s="1513"/>
      <c r="G479" s="1569"/>
      <c r="H479" s="1513"/>
      <c r="I479" s="1513"/>
      <c r="J479" s="1513"/>
      <c r="K479" s="1570"/>
      <c r="L479" s="970"/>
      <c r="M479" s="1513"/>
      <c r="N479" s="1513"/>
    </row>
    <row r="480" spans="1:14">
      <c r="A480" s="1513"/>
      <c r="B480" s="1514"/>
      <c r="C480" s="1513"/>
      <c r="D480" s="1515"/>
      <c r="E480" s="1513"/>
      <c r="F480" s="1513"/>
      <c r="G480" s="1569"/>
      <c r="H480" s="1513"/>
      <c r="I480" s="1513"/>
      <c r="J480" s="1513"/>
      <c r="K480" s="1570"/>
      <c r="L480" s="970"/>
      <c r="M480" s="1513"/>
      <c r="N480" s="1513"/>
    </row>
    <row r="481" spans="1:14">
      <c r="A481" s="1513"/>
      <c r="B481" s="1514"/>
      <c r="C481" s="1513"/>
      <c r="D481" s="1515"/>
      <c r="E481" s="1513"/>
      <c r="F481" s="1513"/>
      <c r="G481" s="1569"/>
      <c r="H481" s="1513"/>
      <c r="I481" s="1513"/>
      <c r="J481" s="1513"/>
      <c r="K481" s="1570"/>
      <c r="L481" s="970"/>
      <c r="M481" s="1513"/>
      <c r="N481" s="1513"/>
    </row>
    <row r="482" spans="1:14">
      <c r="A482" s="1513"/>
      <c r="B482" s="1514"/>
      <c r="C482" s="1513"/>
      <c r="D482" s="1515"/>
      <c r="E482" s="1513"/>
      <c r="F482" s="1513"/>
      <c r="G482" s="1569"/>
      <c r="H482" s="1513"/>
      <c r="I482" s="1513"/>
      <c r="J482" s="1513"/>
      <c r="K482" s="1570"/>
      <c r="L482" s="970"/>
      <c r="M482" s="1513"/>
      <c r="N482" s="1513"/>
    </row>
    <row r="483" spans="1:14">
      <c r="A483" s="1513"/>
      <c r="B483" s="1514"/>
      <c r="C483" s="1513"/>
      <c r="D483" s="1515"/>
      <c r="E483" s="1513"/>
      <c r="F483" s="1513"/>
      <c r="G483" s="1569"/>
      <c r="H483" s="1513"/>
      <c r="I483" s="1513"/>
      <c r="J483" s="1513"/>
      <c r="K483" s="1570"/>
      <c r="L483" s="970"/>
      <c r="M483" s="1513"/>
      <c r="N483" s="1513"/>
    </row>
    <row r="484" spans="1:14">
      <c r="A484" s="1513"/>
      <c r="B484" s="1514"/>
      <c r="C484" s="1513"/>
      <c r="D484" s="1515"/>
      <c r="E484" s="1513"/>
      <c r="F484" s="1513"/>
      <c r="G484" s="1569"/>
      <c r="H484" s="1513"/>
      <c r="I484" s="1513"/>
      <c r="J484" s="1513"/>
      <c r="K484" s="1570"/>
      <c r="L484" s="970"/>
      <c r="M484" s="1513"/>
      <c r="N484" s="1513"/>
    </row>
    <row r="485" spans="1:14">
      <c r="A485" s="1513"/>
      <c r="B485" s="1514"/>
      <c r="C485" s="1513"/>
      <c r="D485" s="1515"/>
      <c r="E485" s="1513"/>
      <c r="F485" s="1513"/>
      <c r="G485" s="1569"/>
      <c r="H485" s="1513"/>
      <c r="I485" s="1513"/>
      <c r="J485" s="1513"/>
      <c r="K485" s="1570"/>
      <c r="L485" s="970"/>
      <c r="M485" s="1513"/>
      <c r="N485" s="1513"/>
    </row>
    <row r="486" spans="1:14">
      <c r="A486" s="1513"/>
      <c r="B486" s="1514"/>
      <c r="C486" s="1513"/>
      <c r="D486" s="1515"/>
      <c r="E486" s="1513"/>
      <c r="F486" s="1513"/>
      <c r="G486" s="1569"/>
      <c r="H486" s="1513"/>
      <c r="I486" s="1513"/>
      <c r="J486" s="1513"/>
      <c r="K486" s="1570"/>
      <c r="L486" s="970"/>
      <c r="M486" s="1513"/>
      <c r="N486" s="1513"/>
    </row>
    <row r="487" spans="1:14">
      <c r="A487" s="1513"/>
      <c r="B487" s="1514"/>
      <c r="C487" s="1513"/>
      <c r="D487" s="1515"/>
      <c r="E487" s="1513"/>
      <c r="F487" s="1513"/>
      <c r="G487" s="1569"/>
      <c r="H487" s="1513"/>
      <c r="I487" s="1513"/>
      <c r="J487" s="1513"/>
      <c r="K487" s="1570"/>
      <c r="L487" s="970"/>
      <c r="M487" s="1513"/>
      <c r="N487" s="1513"/>
    </row>
    <row r="488" spans="1:14">
      <c r="A488" s="1513"/>
      <c r="B488" s="1514"/>
      <c r="C488" s="1513"/>
      <c r="D488" s="1515"/>
      <c r="E488" s="1513"/>
      <c r="F488" s="1513"/>
      <c r="G488" s="1569"/>
      <c r="H488" s="1513"/>
      <c r="I488" s="1513"/>
      <c r="J488" s="1513"/>
      <c r="K488" s="1570"/>
      <c r="L488" s="970"/>
      <c r="M488" s="1513"/>
      <c r="N488" s="1513"/>
    </row>
    <row r="489" spans="1:14">
      <c r="A489" s="1513"/>
      <c r="B489" s="1514"/>
      <c r="C489" s="1513"/>
      <c r="D489" s="1515"/>
      <c r="E489" s="1513"/>
      <c r="F489" s="1513"/>
      <c r="G489" s="1569"/>
      <c r="H489" s="1513"/>
      <c r="I489" s="1513"/>
      <c r="J489" s="1513"/>
      <c r="K489" s="1570"/>
      <c r="L489" s="970"/>
      <c r="M489" s="1513"/>
      <c r="N489" s="1513"/>
    </row>
    <row r="490" spans="1:14">
      <c r="A490" s="1513"/>
      <c r="B490" s="1514"/>
      <c r="C490" s="1513"/>
      <c r="D490" s="1515"/>
      <c r="E490" s="1513"/>
      <c r="F490" s="1513"/>
      <c r="G490" s="1569"/>
      <c r="H490" s="1513"/>
      <c r="I490" s="1513"/>
      <c r="J490" s="1513"/>
      <c r="K490" s="1570"/>
      <c r="L490" s="970"/>
      <c r="M490" s="1513"/>
      <c r="N490" s="1513"/>
    </row>
    <row r="491" spans="1:14">
      <c r="A491" s="1513"/>
      <c r="B491" s="1514"/>
      <c r="C491" s="1513"/>
      <c r="D491" s="1515"/>
      <c r="E491" s="1513"/>
      <c r="F491" s="1513"/>
      <c r="G491" s="1569"/>
      <c r="H491" s="1513"/>
      <c r="I491" s="1513"/>
      <c r="J491" s="1513"/>
      <c r="K491" s="1570"/>
      <c r="L491" s="970"/>
      <c r="M491" s="1513"/>
      <c r="N491" s="1513"/>
    </row>
    <row r="492" spans="1:14">
      <c r="A492" s="1513"/>
      <c r="B492" s="1514"/>
      <c r="C492" s="1513"/>
      <c r="D492" s="1515"/>
      <c r="E492" s="1513"/>
      <c r="F492" s="1513"/>
      <c r="G492" s="1569"/>
      <c r="H492" s="1513"/>
      <c r="I492" s="1513"/>
      <c r="J492" s="1513"/>
      <c r="K492" s="1570"/>
      <c r="L492" s="970"/>
      <c r="M492" s="1513"/>
      <c r="N492" s="1513"/>
    </row>
    <row r="493" spans="1:14">
      <c r="A493" s="1513"/>
      <c r="B493" s="1514"/>
      <c r="C493" s="1513"/>
      <c r="D493" s="1515"/>
      <c r="E493" s="1513"/>
      <c r="F493" s="1513"/>
      <c r="G493" s="1569"/>
      <c r="H493" s="1513"/>
      <c r="I493" s="1513"/>
      <c r="J493" s="1513"/>
      <c r="K493" s="1570"/>
      <c r="L493" s="970"/>
      <c r="M493" s="1513"/>
      <c r="N493" s="1513"/>
    </row>
    <row r="494" spans="1:14">
      <c r="A494" s="1513"/>
      <c r="B494" s="1514"/>
      <c r="C494" s="1513"/>
      <c r="D494" s="1515"/>
      <c r="E494" s="1513"/>
      <c r="F494" s="1513"/>
      <c r="G494" s="1569"/>
      <c r="H494" s="1513"/>
      <c r="I494" s="1513"/>
      <c r="J494" s="1513"/>
      <c r="K494" s="1570"/>
      <c r="L494" s="970"/>
      <c r="M494" s="1513"/>
      <c r="N494" s="1513"/>
    </row>
    <row r="495" spans="1:14">
      <c r="A495" s="1513"/>
      <c r="B495" s="1514"/>
      <c r="C495" s="1513"/>
      <c r="D495" s="1515"/>
      <c r="E495" s="1513"/>
      <c r="F495" s="1513"/>
      <c r="G495" s="1569"/>
      <c r="H495" s="1513"/>
      <c r="I495" s="1513"/>
      <c r="J495" s="1513"/>
      <c r="K495" s="1570"/>
      <c r="L495" s="970"/>
      <c r="M495" s="1513"/>
      <c r="N495" s="1513"/>
    </row>
    <row r="496" spans="1:14">
      <c r="A496" s="1513"/>
      <c r="B496" s="1514"/>
      <c r="C496" s="1513"/>
      <c r="D496" s="1515"/>
      <c r="E496" s="1513"/>
      <c r="F496" s="1513"/>
      <c r="G496" s="1569"/>
      <c r="H496" s="1513"/>
      <c r="I496" s="1513"/>
      <c r="J496" s="1513"/>
      <c r="K496" s="1570"/>
      <c r="L496" s="970"/>
      <c r="M496" s="1513"/>
      <c r="N496" s="1513"/>
    </row>
    <row r="497" spans="1:14">
      <c r="A497" s="1513"/>
      <c r="B497" s="1514"/>
      <c r="C497" s="1513"/>
      <c r="D497" s="1515"/>
      <c r="E497" s="1513"/>
      <c r="F497" s="1513"/>
      <c r="G497" s="1569"/>
      <c r="H497" s="1513"/>
      <c r="I497" s="1513"/>
      <c r="J497" s="1513"/>
      <c r="K497" s="1570"/>
      <c r="L497" s="970"/>
      <c r="M497" s="1513"/>
      <c r="N497" s="1513"/>
    </row>
    <row r="498" spans="1:14">
      <c r="A498" s="1513"/>
      <c r="B498" s="1514"/>
      <c r="C498" s="1513"/>
      <c r="D498" s="1515"/>
      <c r="E498" s="1513"/>
      <c r="F498" s="1513"/>
      <c r="G498" s="1569"/>
      <c r="H498" s="1513"/>
      <c r="I498" s="1513"/>
      <c r="J498" s="1513"/>
      <c r="K498" s="1570"/>
      <c r="L498" s="970"/>
      <c r="M498" s="1513"/>
      <c r="N498" s="1513"/>
    </row>
    <row r="499" spans="1:14">
      <c r="A499" s="1513"/>
      <c r="B499" s="1514"/>
      <c r="C499" s="1513"/>
      <c r="D499" s="1515"/>
      <c r="E499" s="1513"/>
      <c r="F499" s="1513"/>
      <c r="G499" s="1569"/>
      <c r="H499" s="1513"/>
      <c r="I499" s="1513"/>
      <c r="J499" s="1513"/>
      <c r="K499" s="1570"/>
      <c r="L499" s="970"/>
      <c r="M499" s="1513"/>
      <c r="N499" s="1513"/>
    </row>
    <row r="500" spans="1:14">
      <c r="A500" s="1513"/>
      <c r="B500" s="1514"/>
      <c r="C500" s="1513"/>
      <c r="D500" s="1515"/>
      <c r="E500" s="1513"/>
      <c r="F500" s="1513"/>
      <c r="G500" s="1569"/>
      <c r="H500" s="1513"/>
      <c r="I500" s="1513"/>
      <c r="J500" s="1513"/>
      <c r="K500" s="1570"/>
      <c r="L500" s="970"/>
      <c r="M500" s="1513"/>
      <c r="N500" s="1513"/>
    </row>
    <row r="501" spans="1:14">
      <c r="A501" s="1513"/>
      <c r="B501" s="1514"/>
      <c r="C501" s="1513"/>
      <c r="D501" s="1515"/>
      <c r="E501" s="1513"/>
      <c r="F501" s="1513"/>
      <c r="G501" s="1569"/>
      <c r="H501" s="1513"/>
      <c r="I501" s="1513"/>
      <c r="J501" s="1513"/>
      <c r="K501" s="1570"/>
      <c r="L501" s="970"/>
      <c r="M501" s="1513"/>
      <c r="N501" s="1513"/>
    </row>
    <row r="502" spans="1:14">
      <c r="A502" s="1513"/>
      <c r="B502" s="1514"/>
      <c r="C502" s="1513"/>
      <c r="D502" s="1515"/>
      <c r="E502" s="1513"/>
      <c r="F502" s="1513"/>
      <c r="G502" s="1569"/>
      <c r="H502" s="1513"/>
      <c r="I502" s="1513"/>
      <c r="J502" s="1513"/>
      <c r="K502" s="1570"/>
      <c r="L502" s="970"/>
      <c r="M502" s="1513"/>
      <c r="N502" s="1513"/>
    </row>
    <row r="503" spans="1:14">
      <c r="A503" s="1513"/>
      <c r="B503" s="1514"/>
      <c r="C503" s="1513"/>
      <c r="D503" s="1515"/>
      <c r="E503" s="1513"/>
      <c r="F503" s="1513"/>
      <c r="G503" s="1569"/>
      <c r="H503" s="1513"/>
      <c r="I503" s="1513"/>
      <c r="J503" s="1513"/>
      <c r="K503" s="1570"/>
      <c r="L503" s="970"/>
      <c r="M503" s="1513"/>
      <c r="N503" s="1513"/>
    </row>
    <row r="504" spans="1:14">
      <c r="A504" s="1513"/>
      <c r="B504" s="1514"/>
      <c r="C504" s="1513"/>
      <c r="D504" s="1515"/>
      <c r="E504" s="1513"/>
      <c r="F504" s="1513"/>
      <c r="G504" s="1569"/>
      <c r="H504" s="1513"/>
      <c r="I504" s="1513"/>
      <c r="J504" s="1513"/>
      <c r="K504" s="1570"/>
      <c r="L504" s="970"/>
      <c r="M504" s="1513"/>
      <c r="N504" s="1513"/>
    </row>
    <row r="505" spans="1:14">
      <c r="A505" s="1513"/>
      <c r="B505" s="1514"/>
      <c r="C505" s="1513"/>
      <c r="D505" s="1515"/>
      <c r="E505" s="1513"/>
      <c r="F505" s="1513"/>
      <c r="G505" s="1569"/>
      <c r="H505" s="1513"/>
      <c r="I505" s="1513"/>
      <c r="J505" s="1513"/>
      <c r="K505" s="1570"/>
      <c r="L505" s="970"/>
      <c r="M505" s="1513"/>
      <c r="N505" s="1513"/>
    </row>
    <row r="506" spans="1:14">
      <c r="A506" s="1513"/>
      <c r="B506" s="1514"/>
      <c r="C506" s="1513"/>
      <c r="D506" s="1515"/>
      <c r="E506" s="1513"/>
      <c r="F506" s="1513"/>
      <c r="G506" s="1569"/>
      <c r="H506" s="1513"/>
      <c r="I506" s="1513"/>
      <c r="J506" s="1513"/>
      <c r="K506" s="1570"/>
      <c r="L506" s="970"/>
      <c r="M506" s="1513"/>
      <c r="N506" s="1513"/>
    </row>
    <row r="507" spans="1:14">
      <c r="A507" s="1513"/>
      <c r="B507" s="1514"/>
      <c r="C507" s="1513"/>
      <c r="D507" s="1515"/>
      <c r="E507" s="1513"/>
      <c r="F507" s="1513"/>
      <c r="G507" s="1569"/>
      <c r="H507" s="1513"/>
      <c r="I507" s="1513"/>
      <c r="J507" s="1513"/>
      <c r="K507" s="1570"/>
      <c r="L507" s="970"/>
      <c r="M507" s="1513"/>
      <c r="N507" s="1513"/>
    </row>
    <row r="508" spans="1:14">
      <c r="A508" s="1513"/>
      <c r="B508" s="1514"/>
      <c r="C508" s="1513"/>
      <c r="D508" s="1515"/>
      <c r="E508" s="1513"/>
      <c r="F508" s="1513"/>
      <c r="G508" s="1569"/>
      <c r="H508" s="1513"/>
      <c r="I508" s="1513"/>
      <c r="J508" s="1513"/>
      <c r="K508" s="1570"/>
      <c r="L508" s="970"/>
      <c r="M508" s="1513"/>
      <c r="N508" s="1513"/>
    </row>
    <row r="509" spans="1:14">
      <c r="A509" s="1513"/>
      <c r="B509" s="1514"/>
      <c r="C509" s="1513"/>
      <c r="D509" s="1515"/>
      <c r="E509" s="1513"/>
      <c r="F509" s="1513"/>
      <c r="G509" s="1569"/>
      <c r="H509" s="1513"/>
      <c r="I509" s="1513"/>
      <c r="J509" s="1513"/>
      <c r="K509" s="1570"/>
      <c r="L509" s="970"/>
      <c r="M509" s="1513"/>
      <c r="N509" s="1513"/>
    </row>
    <row r="510" spans="1:14">
      <c r="A510" s="1513"/>
      <c r="B510" s="1514"/>
      <c r="C510" s="1513"/>
      <c r="D510" s="1515"/>
      <c r="E510" s="1513"/>
      <c r="F510" s="1513"/>
      <c r="G510" s="1569"/>
      <c r="H510" s="1513"/>
      <c r="I510" s="1513"/>
      <c r="J510" s="1513"/>
      <c r="K510" s="1570"/>
      <c r="L510" s="970"/>
      <c r="M510" s="1513"/>
      <c r="N510" s="1513"/>
    </row>
    <row r="511" spans="1:14">
      <c r="A511" s="1513"/>
      <c r="B511" s="1514"/>
      <c r="C511" s="1513"/>
      <c r="D511" s="1515"/>
      <c r="E511" s="1513"/>
      <c r="F511" s="1513"/>
      <c r="G511" s="1569"/>
      <c r="H511" s="1513"/>
      <c r="I511" s="1513"/>
      <c r="J511" s="1513"/>
      <c r="K511" s="1570"/>
      <c r="L511" s="970"/>
      <c r="M511" s="1513"/>
      <c r="N511" s="1513"/>
    </row>
    <row r="512" spans="1:14">
      <c r="A512" s="1513"/>
      <c r="B512" s="1514"/>
      <c r="C512" s="1513"/>
      <c r="D512" s="1515"/>
      <c r="E512" s="1513"/>
      <c r="F512" s="1513"/>
      <c r="G512" s="1569"/>
      <c r="H512" s="1513"/>
      <c r="I512" s="1513"/>
      <c r="J512" s="1513"/>
      <c r="K512" s="1570"/>
      <c r="L512" s="970"/>
      <c r="M512" s="1513"/>
      <c r="N512" s="1513"/>
    </row>
    <row r="513" spans="1:14">
      <c r="A513" s="1513"/>
      <c r="B513" s="1514"/>
      <c r="C513" s="1513"/>
      <c r="D513" s="1515"/>
      <c r="E513" s="1513"/>
      <c r="F513" s="1513"/>
      <c r="G513" s="1569"/>
      <c r="H513" s="1513"/>
      <c r="I513" s="1513"/>
      <c r="J513" s="1513"/>
      <c r="K513" s="1570"/>
      <c r="L513" s="970"/>
      <c r="M513" s="1513"/>
      <c r="N513" s="1513"/>
    </row>
    <row r="514" spans="1:14">
      <c r="A514" s="1513"/>
      <c r="B514" s="1514"/>
      <c r="C514" s="1513"/>
      <c r="D514" s="1515"/>
      <c r="E514" s="1513"/>
      <c r="F514" s="1513"/>
      <c r="G514" s="1569"/>
      <c r="H514" s="1513"/>
      <c r="I514" s="1513"/>
      <c r="J514" s="1513"/>
      <c r="K514" s="1570"/>
      <c r="L514" s="970"/>
      <c r="M514" s="1513"/>
      <c r="N514" s="1513"/>
    </row>
    <row r="515" spans="1:14">
      <c r="A515" s="1513"/>
      <c r="B515" s="1514"/>
      <c r="C515" s="1513"/>
      <c r="D515" s="1515"/>
      <c r="E515" s="1513"/>
      <c r="F515" s="1513"/>
      <c r="G515" s="1569"/>
      <c r="H515" s="1513"/>
      <c r="I515" s="1513"/>
      <c r="J515" s="1513"/>
      <c r="K515" s="1570"/>
      <c r="L515" s="970"/>
      <c r="M515" s="1513"/>
      <c r="N515" s="1513"/>
    </row>
    <row r="516" spans="1:14">
      <c r="A516" s="1513"/>
      <c r="B516" s="1514"/>
      <c r="C516" s="1513"/>
      <c r="D516" s="1515"/>
      <c r="E516" s="1513"/>
      <c r="F516" s="1513"/>
      <c r="G516" s="1569"/>
      <c r="H516" s="1513"/>
      <c r="I516" s="1513"/>
      <c r="J516" s="1513"/>
      <c r="K516" s="1570"/>
      <c r="L516" s="970"/>
      <c r="M516" s="1513"/>
      <c r="N516" s="1513"/>
    </row>
    <row r="517" spans="1:14">
      <c r="A517" s="1513"/>
      <c r="B517" s="1514"/>
      <c r="C517" s="1513"/>
      <c r="D517" s="1515"/>
      <c r="E517" s="1513"/>
      <c r="F517" s="1513"/>
      <c r="G517" s="1569"/>
      <c r="H517" s="1513"/>
      <c r="I517" s="1513"/>
      <c r="J517" s="1513"/>
      <c r="K517" s="1570"/>
      <c r="L517" s="970"/>
      <c r="M517" s="1513"/>
      <c r="N517" s="1513"/>
    </row>
    <row r="518" spans="1:14">
      <c r="A518" s="1513"/>
      <c r="B518" s="1514"/>
      <c r="C518" s="1513"/>
      <c r="D518" s="1515"/>
      <c r="E518" s="1513"/>
      <c r="F518" s="1513"/>
      <c r="G518" s="1569"/>
      <c r="H518" s="1513"/>
      <c r="I518" s="1513"/>
      <c r="J518" s="1513"/>
      <c r="K518" s="1570"/>
      <c r="L518" s="970"/>
      <c r="M518" s="1513"/>
      <c r="N518" s="1513"/>
    </row>
    <row r="519" spans="1:14">
      <c r="A519" s="1513"/>
      <c r="B519" s="1514"/>
      <c r="C519" s="1513"/>
      <c r="D519" s="1515"/>
      <c r="E519" s="1513"/>
      <c r="F519" s="1513"/>
      <c r="G519" s="1569"/>
      <c r="H519" s="1513"/>
      <c r="I519" s="1513"/>
      <c r="J519" s="1513"/>
      <c r="K519" s="1570"/>
      <c r="L519" s="970"/>
      <c r="M519" s="1513"/>
      <c r="N519" s="1513"/>
    </row>
    <row r="520" spans="1:14">
      <c r="A520" s="1513"/>
      <c r="B520" s="1514"/>
      <c r="C520" s="1513"/>
      <c r="D520" s="1515"/>
      <c r="E520" s="1513"/>
      <c r="F520" s="1513"/>
      <c r="G520" s="1569"/>
      <c r="H520" s="1513"/>
      <c r="I520" s="1513"/>
      <c r="J520" s="1513"/>
      <c r="K520" s="1570"/>
      <c r="L520" s="970"/>
      <c r="M520" s="1513"/>
      <c r="N520" s="1513"/>
    </row>
    <row r="521" spans="1:14">
      <c r="A521" s="1513"/>
      <c r="B521" s="1514"/>
      <c r="C521" s="1513"/>
      <c r="D521" s="1515"/>
      <c r="E521" s="1513"/>
      <c r="F521" s="1513"/>
      <c r="G521" s="1569"/>
      <c r="H521" s="1513"/>
      <c r="I521" s="1513"/>
      <c r="J521" s="1513"/>
      <c r="K521" s="1570"/>
      <c r="L521" s="970"/>
      <c r="M521" s="1513"/>
      <c r="N521" s="1513"/>
    </row>
    <row r="522" spans="1:14">
      <c r="A522" s="1513"/>
      <c r="B522" s="1514"/>
      <c r="C522" s="1513"/>
      <c r="D522" s="1515"/>
      <c r="E522" s="1513"/>
      <c r="F522" s="1513"/>
      <c r="G522" s="1569"/>
      <c r="H522" s="1513"/>
      <c r="I522" s="1513"/>
      <c r="J522" s="1513"/>
      <c r="K522" s="1570"/>
      <c r="L522" s="970"/>
      <c r="M522" s="1513"/>
      <c r="N522" s="1513"/>
    </row>
    <row r="523" spans="1:14">
      <c r="A523" s="1513"/>
      <c r="B523" s="1514"/>
      <c r="C523" s="1513"/>
      <c r="D523" s="1515"/>
      <c r="E523" s="1513"/>
      <c r="F523" s="1513"/>
      <c r="G523" s="1569"/>
      <c r="H523" s="1513"/>
      <c r="I523" s="1513"/>
      <c r="J523" s="1513"/>
      <c r="K523" s="1570"/>
      <c r="L523" s="970"/>
      <c r="M523" s="1513"/>
      <c r="N523" s="1513"/>
    </row>
    <row r="524" spans="1:14">
      <c r="A524" s="1513"/>
      <c r="B524" s="1514"/>
      <c r="C524" s="1513"/>
      <c r="D524" s="1515"/>
      <c r="E524" s="1513"/>
      <c r="F524" s="1513"/>
      <c r="G524" s="1569"/>
      <c r="H524" s="1513"/>
      <c r="I524" s="1513"/>
      <c r="J524" s="1513"/>
      <c r="K524" s="1570"/>
      <c r="L524" s="970"/>
      <c r="M524" s="1513"/>
      <c r="N524" s="1513"/>
    </row>
    <row r="525" spans="1:14">
      <c r="A525" s="1513"/>
      <c r="B525" s="1514"/>
      <c r="C525" s="1513"/>
      <c r="D525" s="1515"/>
      <c r="E525" s="1513"/>
      <c r="F525" s="1513"/>
      <c r="G525" s="1569"/>
      <c r="H525" s="1513"/>
      <c r="I525" s="1513"/>
      <c r="J525" s="1513"/>
      <c r="K525" s="1570"/>
      <c r="L525" s="970"/>
      <c r="M525" s="1513"/>
      <c r="N525" s="1513"/>
    </row>
    <row r="526" spans="1:14">
      <c r="A526" s="1513"/>
      <c r="B526" s="1514"/>
      <c r="C526" s="1513"/>
      <c r="D526" s="1515"/>
      <c r="E526" s="1513"/>
      <c r="F526" s="1513"/>
      <c r="G526" s="1569"/>
      <c r="H526" s="1513"/>
      <c r="I526" s="1513"/>
      <c r="J526" s="1513"/>
      <c r="K526" s="1570"/>
      <c r="L526" s="970"/>
      <c r="M526" s="1513"/>
      <c r="N526" s="1513"/>
    </row>
    <row r="527" spans="1:14">
      <c r="A527" s="1513"/>
      <c r="B527" s="1514"/>
      <c r="C527" s="1513"/>
      <c r="D527" s="1515"/>
      <c r="E527" s="1513"/>
      <c r="F527" s="1513"/>
      <c r="G527" s="1569"/>
      <c r="H527" s="1513"/>
      <c r="I527" s="1513"/>
      <c r="J527" s="1513"/>
      <c r="K527" s="1570"/>
      <c r="L527" s="970"/>
      <c r="M527" s="1513"/>
      <c r="N527" s="1513"/>
    </row>
    <row r="528" spans="1:14">
      <c r="A528" s="1513"/>
      <c r="B528" s="1514"/>
      <c r="C528" s="1513"/>
      <c r="D528" s="1515"/>
      <c r="E528" s="1513"/>
      <c r="F528" s="1513"/>
      <c r="G528" s="1569"/>
      <c r="H528" s="1513"/>
      <c r="I528" s="1513"/>
      <c r="J528" s="1513"/>
      <c r="K528" s="1570"/>
      <c r="L528" s="970"/>
      <c r="M528" s="1513"/>
      <c r="N528" s="1513"/>
    </row>
    <row r="529" spans="1:14">
      <c r="A529" s="1513"/>
      <c r="B529" s="1514"/>
      <c r="C529" s="1513"/>
      <c r="D529" s="1515"/>
      <c r="E529" s="1513"/>
      <c r="F529" s="1513"/>
      <c r="G529" s="1569"/>
      <c r="H529" s="1513"/>
      <c r="I529" s="1513"/>
      <c r="J529" s="1513"/>
      <c r="K529" s="1570"/>
      <c r="L529" s="970"/>
      <c r="M529" s="1513"/>
      <c r="N529" s="1513"/>
    </row>
    <row r="530" spans="1:14">
      <c r="A530" s="1513"/>
      <c r="B530" s="1514"/>
      <c r="C530" s="1513"/>
      <c r="D530" s="1515"/>
      <c r="E530" s="1513"/>
      <c r="F530" s="1513"/>
      <c r="G530" s="1569"/>
      <c r="H530" s="1513"/>
      <c r="I530" s="1513"/>
      <c r="J530" s="1513"/>
      <c r="K530" s="1570"/>
      <c r="L530" s="970"/>
      <c r="M530" s="1513"/>
      <c r="N530" s="1513"/>
    </row>
    <row r="531" spans="1:14">
      <c r="A531" s="1513"/>
      <c r="B531" s="1514"/>
      <c r="C531" s="1513"/>
      <c r="D531" s="1515"/>
      <c r="E531" s="1513"/>
      <c r="F531" s="1513"/>
      <c r="G531" s="1569"/>
      <c r="H531" s="1513"/>
      <c r="I531" s="1513"/>
      <c r="J531" s="1513"/>
      <c r="K531" s="1570"/>
      <c r="L531" s="970"/>
      <c r="M531" s="1513"/>
      <c r="N531" s="1513"/>
    </row>
    <row r="532" spans="1:14">
      <c r="A532" s="1513"/>
      <c r="B532" s="1514"/>
      <c r="C532" s="1513"/>
      <c r="D532" s="1515"/>
      <c r="E532" s="1513"/>
      <c r="F532" s="1513"/>
      <c r="G532" s="1569"/>
      <c r="H532" s="1513"/>
      <c r="I532" s="1513"/>
      <c r="J532" s="1513"/>
      <c r="K532" s="1570"/>
      <c r="L532" s="970"/>
      <c r="M532" s="1513"/>
      <c r="N532" s="1513"/>
    </row>
    <row r="533" spans="1:14">
      <c r="A533" s="1513"/>
      <c r="B533" s="1514"/>
      <c r="C533" s="1513"/>
      <c r="D533" s="1515"/>
      <c r="E533" s="1513"/>
      <c r="F533" s="1513"/>
      <c r="G533" s="1569"/>
      <c r="H533" s="1513"/>
      <c r="I533" s="1513"/>
      <c r="J533" s="1513"/>
      <c r="K533" s="1570"/>
      <c r="L533" s="970"/>
      <c r="M533" s="1513"/>
      <c r="N533" s="1513"/>
    </row>
    <row r="534" spans="1:14">
      <c r="A534" s="1513"/>
      <c r="B534" s="1514"/>
      <c r="C534" s="1513"/>
      <c r="D534" s="1515"/>
      <c r="E534" s="1513"/>
      <c r="F534" s="1513"/>
      <c r="G534" s="1569"/>
      <c r="H534" s="1513"/>
      <c r="I534" s="1513"/>
      <c r="J534" s="1513"/>
      <c r="K534" s="1570"/>
      <c r="L534" s="970"/>
      <c r="M534" s="1513"/>
      <c r="N534" s="1513"/>
    </row>
    <row r="535" spans="1:14">
      <c r="A535" s="1513"/>
      <c r="B535" s="1514"/>
      <c r="C535" s="1513"/>
      <c r="D535" s="1515"/>
      <c r="E535" s="1513"/>
      <c r="F535" s="1513"/>
      <c r="G535" s="1569"/>
      <c r="H535" s="1513"/>
      <c r="I535" s="1513"/>
      <c r="J535" s="1513"/>
      <c r="K535" s="1570"/>
      <c r="L535" s="970"/>
      <c r="M535" s="1513"/>
      <c r="N535" s="1513"/>
    </row>
    <row r="536" spans="1:14">
      <c r="A536" s="1513"/>
      <c r="B536" s="1514"/>
      <c r="C536" s="1513"/>
      <c r="D536" s="1515"/>
      <c r="E536" s="1513"/>
      <c r="F536" s="1513"/>
      <c r="G536" s="1569"/>
      <c r="H536" s="1513"/>
      <c r="I536" s="1513"/>
      <c r="J536" s="1513"/>
      <c r="K536" s="1570"/>
      <c r="L536" s="970"/>
      <c r="M536" s="1513"/>
      <c r="N536" s="1513"/>
    </row>
    <row r="537" spans="1:14">
      <c r="A537" s="1513"/>
      <c r="B537" s="1514"/>
      <c r="C537" s="1513"/>
      <c r="D537" s="1515"/>
      <c r="E537" s="1513"/>
      <c r="F537" s="1513"/>
      <c r="G537" s="1569"/>
      <c r="H537" s="1513"/>
      <c r="I537" s="1513"/>
      <c r="J537" s="1513"/>
      <c r="K537" s="1570"/>
      <c r="L537" s="970"/>
      <c r="M537" s="1513"/>
      <c r="N537" s="1513"/>
    </row>
    <row r="538" spans="1:14">
      <c r="A538" s="1513"/>
      <c r="B538" s="1514"/>
      <c r="C538" s="1513"/>
      <c r="D538" s="1515"/>
      <c r="E538" s="1513"/>
      <c r="F538" s="1513"/>
      <c r="G538" s="1569"/>
      <c r="H538" s="1513"/>
      <c r="I538" s="1513"/>
      <c r="J538" s="1513"/>
      <c r="K538" s="1570"/>
      <c r="L538" s="970"/>
      <c r="M538" s="1513"/>
      <c r="N538" s="1513"/>
    </row>
    <row r="539" spans="1:14">
      <c r="A539" s="1513"/>
      <c r="B539" s="1514"/>
      <c r="C539" s="1513"/>
      <c r="D539" s="1515"/>
      <c r="E539" s="1513"/>
      <c r="F539" s="1513"/>
      <c r="G539" s="1569"/>
      <c r="H539" s="1513"/>
      <c r="I539" s="1513"/>
      <c r="J539" s="1513"/>
      <c r="K539" s="1570"/>
      <c r="L539" s="970"/>
      <c r="M539" s="1513"/>
      <c r="N539" s="1513"/>
    </row>
    <row r="540" spans="1:14">
      <c r="A540" s="1513"/>
      <c r="B540" s="1514"/>
      <c r="C540" s="1513"/>
      <c r="D540" s="1515"/>
      <c r="E540" s="1513"/>
      <c r="F540" s="1513"/>
      <c r="G540" s="1569"/>
      <c r="H540" s="1513"/>
      <c r="I540" s="1513"/>
      <c r="J540" s="1513"/>
      <c r="K540" s="1570"/>
      <c r="L540" s="970"/>
      <c r="M540" s="1513"/>
      <c r="N540" s="1513"/>
    </row>
    <row r="541" spans="1:14">
      <c r="A541" s="1513"/>
      <c r="B541" s="1514"/>
      <c r="C541" s="1513"/>
      <c r="D541" s="1515"/>
      <c r="E541" s="1513"/>
      <c r="F541" s="1513"/>
      <c r="G541" s="1569"/>
      <c r="H541" s="1513"/>
      <c r="I541" s="1513"/>
      <c r="J541" s="1513"/>
      <c r="K541" s="1570"/>
      <c r="L541" s="970"/>
      <c r="M541" s="1513"/>
      <c r="N541" s="1513"/>
    </row>
    <row r="542" spans="1:14">
      <c r="A542" s="1513"/>
      <c r="B542" s="1514"/>
      <c r="C542" s="1513"/>
      <c r="D542" s="1515"/>
      <c r="E542" s="1513"/>
      <c r="F542" s="1513"/>
      <c r="G542" s="1569"/>
      <c r="H542" s="1513"/>
      <c r="I542" s="1513"/>
      <c r="J542" s="1513"/>
      <c r="K542" s="1570"/>
      <c r="L542" s="970"/>
      <c r="M542" s="1513"/>
      <c r="N542" s="1513"/>
    </row>
    <row r="543" spans="1:14">
      <c r="A543" s="1513"/>
      <c r="B543" s="1514"/>
      <c r="C543" s="1513"/>
      <c r="D543" s="1515"/>
      <c r="E543" s="1513"/>
      <c r="F543" s="1513"/>
      <c r="G543" s="1569"/>
      <c r="H543" s="1513"/>
      <c r="I543" s="1513"/>
      <c r="J543" s="1513"/>
      <c r="K543" s="1570"/>
      <c r="L543" s="970"/>
      <c r="M543" s="1513"/>
      <c r="N543" s="1513"/>
    </row>
    <row r="544" spans="1:14">
      <c r="A544" s="1513"/>
      <c r="B544" s="1514"/>
      <c r="C544" s="1513"/>
      <c r="D544" s="1515"/>
      <c r="E544" s="1513"/>
      <c r="F544" s="1513"/>
      <c r="G544" s="1569"/>
      <c r="H544" s="1513"/>
      <c r="I544" s="1513"/>
      <c r="J544" s="1513"/>
      <c r="K544" s="1570"/>
      <c r="L544" s="970"/>
      <c r="M544" s="1513"/>
      <c r="N544" s="1513"/>
    </row>
    <row r="545" spans="1:14">
      <c r="A545" s="1513"/>
      <c r="B545" s="1514"/>
      <c r="C545" s="1513"/>
      <c r="D545" s="1515"/>
      <c r="E545" s="1513"/>
      <c r="F545" s="1513"/>
      <c r="G545" s="1569"/>
      <c r="H545" s="1513"/>
      <c r="I545" s="1513"/>
      <c r="J545" s="1513"/>
      <c r="K545" s="1570"/>
      <c r="L545" s="970"/>
      <c r="M545" s="1513"/>
      <c r="N545" s="1513"/>
    </row>
    <row r="546" spans="1:14">
      <c r="A546" s="1513"/>
      <c r="B546" s="1514"/>
      <c r="C546" s="1513"/>
      <c r="D546" s="1515"/>
      <c r="E546" s="1513"/>
      <c r="F546" s="1513"/>
      <c r="G546" s="1569"/>
      <c r="H546" s="1513"/>
      <c r="I546" s="1513"/>
      <c r="J546" s="1513"/>
      <c r="K546" s="1570"/>
      <c r="L546" s="970"/>
      <c r="M546" s="1513"/>
      <c r="N546" s="1513"/>
    </row>
    <row r="547" spans="1:14">
      <c r="A547" s="1513"/>
      <c r="B547" s="1514"/>
      <c r="C547" s="1513"/>
      <c r="D547" s="1515"/>
      <c r="E547" s="1513"/>
      <c r="F547" s="1513"/>
      <c r="G547" s="1569"/>
      <c r="H547" s="1513"/>
      <c r="I547" s="1513"/>
      <c r="J547" s="1513"/>
      <c r="K547" s="1570"/>
      <c r="L547" s="970"/>
      <c r="M547" s="1513"/>
      <c r="N547" s="1513"/>
    </row>
    <row r="548" spans="1:14">
      <c r="A548" s="1513"/>
      <c r="B548" s="1514"/>
      <c r="C548" s="1513"/>
      <c r="D548" s="1515"/>
      <c r="E548" s="1513"/>
      <c r="F548" s="1513"/>
      <c r="G548" s="1569"/>
      <c r="H548" s="1513"/>
      <c r="I548" s="1513"/>
      <c r="J548" s="1513"/>
      <c r="K548" s="1570"/>
      <c r="L548" s="970"/>
      <c r="M548" s="1513"/>
      <c r="N548" s="1513"/>
    </row>
    <row r="549" spans="1:14">
      <c r="A549" s="1513"/>
      <c r="B549" s="1514"/>
      <c r="C549" s="1513"/>
      <c r="D549" s="1515"/>
      <c r="E549" s="1513"/>
      <c r="F549" s="1513"/>
      <c r="G549" s="1569"/>
      <c r="H549" s="1513"/>
      <c r="I549" s="1513"/>
      <c r="J549" s="1513"/>
      <c r="K549" s="1570"/>
      <c r="L549" s="970"/>
      <c r="M549" s="1513"/>
      <c r="N549" s="1513"/>
    </row>
    <row r="550" spans="1:14">
      <c r="A550" s="1513"/>
      <c r="B550" s="1514"/>
      <c r="C550" s="1513"/>
      <c r="D550" s="1515"/>
      <c r="E550" s="1513"/>
      <c r="F550" s="1513"/>
      <c r="G550" s="1569"/>
      <c r="H550" s="1513"/>
      <c r="I550" s="1513"/>
      <c r="J550" s="1513"/>
      <c r="K550" s="1570"/>
      <c r="L550" s="970"/>
      <c r="M550" s="1513"/>
      <c r="N550" s="1513"/>
    </row>
    <row r="551" spans="1:14">
      <c r="A551" s="1513"/>
      <c r="B551" s="1514"/>
      <c r="C551" s="1513"/>
      <c r="D551" s="1515"/>
      <c r="E551" s="1513"/>
      <c r="F551" s="1513"/>
      <c r="G551" s="1569"/>
      <c r="H551" s="1513"/>
      <c r="I551" s="1513"/>
      <c r="J551" s="1513"/>
      <c r="K551" s="1570"/>
      <c r="L551" s="970"/>
      <c r="M551" s="1513"/>
      <c r="N551" s="1513"/>
    </row>
    <row r="552" spans="1:14">
      <c r="A552" s="1513"/>
      <c r="B552" s="1514"/>
      <c r="C552" s="1513"/>
      <c r="D552" s="1515"/>
      <c r="E552" s="1513"/>
      <c r="F552" s="1513"/>
      <c r="G552" s="1569"/>
      <c r="H552" s="1513"/>
      <c r="I552" s="1513"/>
      <c r="J552" s="1513"/>
      <c r="K552" s="1570"/>
      <c r="L552" s="970"/>
      <c r="M552" s="1513"/>
      <c r="N552" s="1513"/>
    </row>
    <row r="553" spans="1:14">
      <c r="A553" s="1513"/>
      <c r="B553" s="1514"/>
      <c r="C553" s="1513"/>
      <c r="D553" s="1515"/>
      <c r="E553" s="1513"/>
      <c r="F553" s="1513"/>
      <c r="G553" s="1569"/>
      <c r="H553" s="1513"/>
      <c r="I553" s="1513"/>
      <c r="J553" s="1513"/>
      <c r="K553" s="1570"/>
      <c r="L553" s="970"/>
      <c r="M553" s="1513"/>
      <c r="N553" s="1513"/>
    </row>
    <row r="554" spans="1:14">
      <c r="A554" s="1513"/>
      <c r="B554" s="1514"/>
      <c r="C554" s="1513"/>
      <c r="D554" s="1515"/>
      <c r="E554" s="1513"/>
      <c r="F554" s="1513"/>
      <c r="G554" s="1569"/>
      <c r="H554" s="1513"/>
      <c r="I554" s="1513"/>
      <c r="J554" s="1513"/>
      <c r="K554" s="1570"/>
      <c r="L554" s="970"/>
      <c r="M554" s="1513"/>
      <c r="N554" s="1513"/>
    </row>
    <row r="555" spans="1:14">
      <c r="A555" s="1513"/>
      <c r="B555" s="1514"/>
      <c r="C555" s="1513"/>
      <c r="D555" s="1515"/>
      <c r="E555" s="1513"/>
      <c r="F555" s="1513"/>
      <c r="G555" s="1569"/>
      <c r="H555" s="1513"/>
      <c r="I555" s="1513"/>
      <c r="J555" s="1513"/>
      <c r="K555" s="1570"/>
      <c r="L555" s="970"/>
      <c r="M555" s="1513"/>
      <c r="N555" s="1513"/>
    </row>
    <row r="556" spans="1:14">
      <c r="A556" s="1513"/>
      <c r="B556" s="1514"/>
      <c r="C556" s="1513"/>
      <c r="D556" s="1515"/>
      <c r="E556" s="1513"/>
      <c r="F556" s="1513"/>
      <c r="G556" s="1569"/>
      <c r="H556" s="1513"/>
      <c r="I556" s="1513"/>
      <c r="J556" s="1513"/>
      <c r="K556" s="1570"/>
      <c r="L556" s="970"/>
      <c r="M556" s="1513"/>
      <c r="N556" s="1513"/>
    </row>
    <row r="557" spans="1:14">
      <c r="A557" s="1513"/>
      <c r="B557" s="1514"/>
      <c r="C557" s="1513"/>
      <c r="D557" s="1515"/>
      <c r="E557" s="1513"/>
      <c r="F557" s="1513"/>
      <c r="G557" s="1569"/>
      <c r="H557" s="1513"/>
      <c r="I557" s="1513"/>
      <c r="J557" s="1513"/>
      <c r="K557" s="1570"/>
      <c r="L557" s="970"/>
      <c r="M557" s="1513"/>
      <c r="N557" s="1513"/>
    </row>
    <row r="558" spans="1:14">
      <c r="A558" s="1513"/>
      <c r="B558" s="1514"/>
      <c r="C558" s="1513"/>
      <c r="D558" s="1515"/>
      <c r="E558" s="1513"/>
      <c r="F558" s="1513"/>
      <c r="G558" s="1569"/>
      <c r="H558" s="1513"/>
      <c r="I558" s="1513"/>
      <c r="J558" s="1513"/>
      <c r="K558" s="1570"/>
      <c r="L558" s="970"/>
      <c r="M558" s="1513"/>
      <c r="N558" s="1513"/>
    </row>
    <row r="559" spans="1:14">
      <c r="A559" s="1513"/>
      <c r="B559" s="1514"/>
      <c r="C559" s="1513"/>
      <c r="D559" s="1515"/>
      <c r="E559" s="1513"/>
      <c r="F559" s="1513"/>
      <c r="G559" s="1569"/>
      <c r="H559" s="1513"/>
      <c r="I559" s="1513"/>
      <c r="J559" s="1513"/>
      <c r="K559" s="1570"/>
      <c r="L559" s="970"/>
      <c r="M559" s="1513"/>
      <c r="N559" s="1513"/>
    </row>
    <row r="560" spans="1:14">
      <c r="A560" s="1513"/>
      <c r="B560" s="1514"/>
      <c r="C560" s="1513"/>
      <c r="D560" s="1515"/>
      <c r="E560" s="1513"/>
      <c r="F560" s="1513"/>
      <c r="G560" s="1569"/>
      <c r="H560" s="1513"/>
      <c r="I560" s="1513"/>
      <c r="J560" s="1513"/>
      <c r="K560" s="1570"/>
      <c r="L560" s="970"/>
      <c r="M560" s="1513"/>
      <c r="N560" s="1513"/>
    </row>
    <row r="561" spans="1:14">
      <c r="A561" s="1513"/>
      <c r="B561" s="1514"/>
      <c r="C561" s="1513"/>
      <c r="D561" s="1515"/>
      <c r="E561" s="1513"/>
      <c r="F561" s="1513"/>
      <c r="G561" s="1569"/>
      <c r="H561" s="1513"/>
      <c r="I561" s="1513"/>
      <c r="J561" s="1513"/>
      <c r="K561" s="1570"/>
      <c r="L561" s="970"/>
      <c r="M561" s="1513"/>
      <c r="N561" s="1513"/>
    </row>
    <row r="562" spans="1:14">
      <c r="A562" s="1513"/>
      <c r="B562" s="1514"/>
      <c r="C562" s="1513"/>
      <c r="D562" s="1515"/>
      <c r="E562" s="1513"/>
      <c r="F562" s="1513"/>
      <c r="G562" s="1569"/>
      <c r="H562" s="1513"/>
      <c r="I562" s="1513"/>
      <c r="J562" s="1513"/>
      <c r="K562" s="1570"/>
      <c r="L562" s="970"/>
      <c r="M562" s="1513"/>
      <c r="N562" s="1513"/>
    </row>
    <row r="563" spans="1:14">
      <c r="A563" s="1513"/>
      <c r="B563" s="1514"/>
      <c r="C563" s="1513"/>
      <c r="D563" s="1515"/>
      <c r="E563" s="1513"/>
      <c r="F563" s="1513"/>
      <c r="G563" s="1569"/>
      <c r="H563" s="1513"/>
      <c r="I563" s="1513"/>
      <c r="J563" s="1513"/>
      <c r="K563" s="1570"/>
      <c r="L563" s="970"/>
      <c r="M563" s="1513"/>
      <c r="N563" s="1513"/>
    </row>
    <row r="564" spans="1:14">
      <c r="A564" s="1513"/>
      <c r="B564" s="1514"/>
      <c r="C564" s="1513"/>
      <c r="D564" s="1515"/>
      <c r="E564" s="1513"/>
      <c r="F564" s="1513"/>
      <c r="G564" s="1569"/>
      <c r="H564" s="1513"/>
      <c r="I564" s="1513"/>
      <c r="J564" s="1513"/>
      <c r="K564" s="1570"/>
      <c r="L564" s="970"/>
      <c r="M564" s="1513"/>
      <c r="N564" s="1513"/>
    </row>
    <row r="565" spans="1:14">
      <c r="A565" s="1513"/>
      <c r="B565" s="1514"/>
      <c r="C565" s="1513"/>
      <c r="D565" s="1515"/>
      <c r="E565" s="1513"/>
      <c r="F565" s="1513"/>
      <c r="G565" s="1569"/>
      <c r="H565" s="1513"/>
      <c r="I565" s="1513"/>
      <c r="J565" s="1513"/>
      <c r="K565" s="1570"/>
      <c r="L565" s="970"/>
      <c r="M565" s="1513"/>
      <c r="N565" s="1513"/>
    </row>
    <row r="566" spans="1:14">
      <c r="A566" s="1513"/>
      <c r="B566" s="1514"/>
      <c r="C566" s="1513"/>
      <c r="D566" s="1515"/>
      <c r="E566" s="1513"/>
      <c r="F566" s="1513"/>
      <c r="G566" s="1569"/>
      <c r="H566" s="1513"/>
      <c r="I566" s="1513"/>
      <c r="J566" s="1513"/>
      <c r="K566" s="1570"/>
      <c r="L566" s="970"/>
      <c r="M566" s="1513"/>
      <c r="N566" s="1513"/>
    </row>
    <row r="567" spans="1:14">
      <c r="A567" s="1513"/>
      <c r="B567" s="1514"/>
      <c r="C567" s="1513"/>
      <c r="D567" s="1515"/>
      <c r="E567" s="1513"/>
      <c r="F567" s="1513"/>
      <c r="G567" s="1569"/>
      <c r="H567" s="1513"/>
      <c r="I567" s="1513"/>
      <c r="J567" s="1513"/>
      <c r="K567" s="1570"/>
      <c r="L567" s="970"/>
      <c r="M567" s="1513"/>
      <c r="N567" s="1513"/>
    </row>
    <row r="568" spans="1:14">
      <c r="A568" s="1513"/>
      <c r="B568" s="1514"/>
      <c r="C568" s="1513"/>
      <c r="D568" s="1515"/>
      <c r="E568" s="1513"/>
      <c r="F568" s="1513"/>
      <c r="G568" s="1569"/>
      <c r="H568" s="1513"/>
      <c r="I568" s="1513"/>
      <c r="J568" s="1513"/>
      <c r="K568" s="1570"/>
      <c r="L568" s="970"/>
      <c r="M568" s="1513"/>
      <c r="N568" s="1513"/>
    </row>
    <row r="569" spans="1:14">
      <c r="A569" s="1513"/>
      <c r="B569" s="1514"/>
      <c r="C569" s="1513"/>
      <c r="D569" s="1515"/>
      <c r="E569" s="1513"/>
      <c r="F569" s="1513"/>
      <c r="G569" s="1569"/>
      <c r="H569" s="1513"/>
      <c r="I569" s="1513"/>
      <c r="J569" s="1513"/>
      <c r="K569" s="1570"/>
      <c r="L569" s="970"/>
      <c r="M569" s="1513"/>
      <c r="N569" s="1513"/>
    </row>
    <row r="570" spans="1:14">
      <c r="A570" s="1513"/>
      <c r="B570" s="1514"/>
      <c r="C570" s="1513"/>
      <c r="D570" s="1515"/>
      <c r="E570" s="1513"/>
      <c r="F570" s="1513"/>
      <c r="G570" s="1569"/>
      <c r="H570" s="1513"/>
      <c r="I570" s="1513"/>
      <c r="J570" s="1513"/>
      <c r="K570" s="1570"/>
      <c r="L570" s="970"/>
      <c r="M570" s="1513"/>
      <c r="N570" s="1513"/>
    </row>
    <row r="571" spans="1:14">
      <c r="A571" s="1513"/>
      <c r="B571" s="1514"/>
      <c r="C571" s="1513"/>
      <c r="D571" s="1515"/>
      <c r="E571" s="1513"/>
      <c r="F571" s="1513"/>
      <c r="G571" s="1569"/>
      <c r="H571" s="1513"/>
      <c r="I571" s="1513"/>
      <c r="J571" s="1513"/>
      <c r="K571" s="1570"/>
      <c r="L571" s="970"/>
      <c r="M571" s="1513"/>
      <c r="N571" s="1513"/>
    </row>
    <row r="572" spans="1:14">
      <c r="A572" s="1513"/>
      <c r="B572" s="1514"/>
      <c r="C572" s="1513"/>
      <c r="D572" s="1515"/>
      <c r="E572" s="1513"/>
      <c r="F572" s="1513"/>
      <c r="G572" s="1569"/>
      <c r="H572" s="1513"/>
      <c r="I572" s="1513"/>
      <c r="J572" s="1513"/>
      <c r="K572" s="1570"/>
      <c r="L572" s="970"/>
      <c r="M572" s="1513"/>
      <c r="N572" s="1513"/>
    </row>
    <row r="573" spans="1:14">
      <c r="A573" s="1513"/>
      <c r="B573" s="1514"/>
      <c r="C573" s="1513"/>
      <c r="D573" s="1515"/>
      <c r="E573" s="1513"/>
      <c r="F573" s="1513"/>
      <c r="G573" s="1569"/>
      <c r="H573" s="1513"/>
      <c r="I573" s="1513"/>
      <c r="J573" s="1513"/>
      <c r="K573" s="1570"/>
      <c r="L573" s="970"/>
      <c r="M573" s="1513"/>
      <c r="N573" s="1513"/>
    </row>
    <row r="574" spans="1:14">
      <c r="A574" s="1513"/>
      <c r="B574" s="1514"/>
      <c r="C574" s="1513"/>
      <c r="D574" s="1515"/>
      <c r="E574" s="1513"/>
      <c r="F574" s="1513"/>
      <c r="G574" s="1569"/>
      <c r="H574" s="1513"/>
      <c r="I574" s="1513"/>
      <c r="J574" s="1513"/>
      <c r="K574" s="1570"/>
      <c r="L574" s="970"/>
      <c r="M574" s="1513"/>
      <c r="N574" s="1513"/>
    </row>
    <row r="575" spans="1:14">
      <c r="A575" s="1513"/>
      <c r="B575" s="1514"/>
      <c r="C575" s="1513"/>
      <c r="D575" s="1515"/>
      <c r="E575" s="1513"/>
      <c r="F575" s="1513"/>
      <c r="G575" s="1569"/>
      <c r="H575" s="1513"/>
      <c r="I575" s="1513"/>
      <c r="J575" s="1513"/>
      <c r="K575" s="1570"/>
      <c r="L575" s="970"/>
      <c r="M575" s="1513"/>
      <c r="N575" s="1513"/>
    </row>
    <row r="576" spans="1:14">
      <c r="A576" s="1513"/>
      <c r="B576" s="1514"/>
      <c r="C576" s="1513"/>
      <c r="D576" s="1515"/>
      <c r="E576" s="1513"/>
      <c r="F576" s="1513"/>
      <c r="G576" s="1569"/>
      <c r="H576" s="1513"/>
      <c r="I576" s="1513"/>
      <c r="J576" s="1513"/>
      <c r="K576" s="1570"/>
      <c r="L576" s="970"/>
      <c r="M576" s="1513"/>
      <c r="N576" s="1513"/>
    </row>
    <row r="577" spans="1:14">
      <c r="A577" s="1513"/>
      <c r="B577" s="1514"/>
      <c r="C577" s="1513"/>
      <c r="D577" s="1515"/>
      <c r="E577" s="1513"/>
      <c r="F577" s="1513"/>
      <c r="G577" s="1569"/>
      <c r="H577" s="1513"/>
      <c r="I577" s="1513"/>
      <c r="J577" s="1513"/>
      <c r="K577" s="1570"/>
      <c r="L577" s="970"/>
      <c r="M577" s="1513"/>
      <c r="N577" s="1513"/>
    </row>
    <row r="578" spans="1:14">
      <c r="A578" s="1513"/>
      <c r="B578" s="1514"/>
      <c r="C578" s="1513"/>
      <c r="D578" s="1515"/>
      <c r="E578" s="1513"/>
      <c r="F578" s="1513"/>
      <c r="G578" s="1569"/>
      <c r="H578" s="1513"/>
      <c r="I578" s="1513"/>
      <c r="J578" s="1513"/>
      <c r="K578" s="1570"/>
      <c r="L578" s="970"/>
      <c r="M578" s="1513"/>
      <c r="N578" s="1513"/>
    </row>
    <row r="579" spans="1:14">
      <c r="A579" s="1513"/>
      <c r="B579" s="1514"/>
      <c r="C579" s="1513"/>
      <c r="D579" s="1515"/>
      <c r="E579" s="1513"/>
      <c r="F579" s="1513"/>
      <c r="G579" s="1569"/>
      <c r="H579" s="1513"/>
      <c r="I579" s="1513"/>
      <c r="J579" s="1513"/>
      <c r="K579" s="1570"/>
      <c r="L579" s="970"/>
      <c r="M579" s="1513"/>
      <c r="N579" s="1513"/>
    </row>
    <row r="580" spans="1:14">
      <c r="A580" s="1513"/>
      <c r="B580" s="1514"/>
      <c r="C580" s="1513"/>
      <c r="D580" s="1515"/>
      <c r="E580" s="1513"/>
      <c r="F580" s="1513"/>
      <c r="G580" s="1569"/>
      <c r="H580" s="1513"/>
      <c r="I580" s="1513"/>
      <c r="J580" s="1513"/>
      <c r="K580" s="1570"/>
      <c r="L580" s="970"/>
      <c r="M580" s="1513"/>
      <c r="N580" s="1513"/>
    </row>
    <row r="581" spans="1:14">
      <c r="A581" s="1513"/>
      <c r="B581" s="1514"/>
      <c r="C581" s="1513"/>
      <c r="D581" s="1515"/>
      <c r="E581" s="1513"/>
      <c r="F581" s="1513"/>
      <c r="G581" s="1569"/>
      <c r="H581" s="1513"/>
      <c r="I581" s="1513"/>
      <c r="J581" s="1513"/>
      <c r="K581" s="1570"/>
      <c r="L581" s="970"/>
      <c r="M581" s="1513"/>
      <c r="N581" s="1513"/>
    </row>
    <row r="582" spans="1:14">
      <c r="A582" s="1513"/>
      <c r="B582" s="1514"/>
      <c r="C582" s="1513"/>
      <c r="D582" s="1515"/>
      <c r="E582" s="1513"/>
      <c r="F582" s="1513"/>
      <c r="G582" s="1569"/>
      <c r="H582" s="1513"/>
      <c r="I582" s="1513"/>
      <c r="J582" s="1513"/>
      <c r="K582" s="1570"/>
      <c r="L582" s="970"/>
      <c r="M582" s="1513"/>
      <c r="N582" s="1513"/>
    </row>
    <row r="583" spans="1:14">
      <c r="A583" s="1513"/>
      <c r="B583" s="1514"/>
      <c r="C583" s="1513"/>
      <c r="D583" s="1515"/>
      <c r="E583" s="1513"/>
      <c r="F583" s="1513"/>
      <c r="G583" s="1569"/>
      <c r="H583" s="1513"/>
      <c r="I583" s="1513"/>
      <c r="J583" s="1513"/>
      <c r="K583" s="1570"/>
      <c r="L583" s="970"/>
      <c r="M583" s="1513"/>
      <c r="N583" s="1513"/>
    </row>
    <row r="584" spans="1:14">
      <c r="A584" s="1513"/>
      <c r="B584" s="1514"/>
      <c r="C584" s="1513"/>
      <c r="D584" s="1515"/>
      <c r="E584" s="1513"/>
      <c r="F584" s="1513"/>
      <c r="G584" s="1569"/>
      <c r="H584" s="1513"/>
      <c r="I584" s="1513"/>
      <c r="J584" s="1513"/>
      <c r="K584" s="1570"/>
      <c r="L584" s="970"/>
      <c r="M584" s="1513"/>
      <c r="N584" s="1513"/>
    </row>
    <row r="585" spans="1:14">
      <c r="A585" s="1513"/>
      <c r="B585" s="1514"/>
      <c r="C585" s="1513"/>
      <c r="D585" s="1515"/>
      <c r="E585" s="1513"/>
      <c r="F585" s="1513"/>
      <c r="G585" s="1569"/>
      <c r="H585" s="1513"/>
      <c r="I585" s="1513"/>
      <c r="J585" s="1513"/>
      <c r="K585" s="1570"/>
      <c r="L585" s="970"/>
      <c r="M585" s="1513"/>
      <c r="N585" s="1513"/>
    </row>
    <row r="586" spans="1:14">
      <c r="A586" s="1513"/>
      <c r="B586" s="1514"/>
      <c r="C586" s="1513"/>
      <c r="D586" s="1515"/>
      <c r="E586" s="1513"/>
      <c r="F586" s="1513"/>
      <c r="G586" s="1569"/>
      <c r="H586" s="1513"/>
      <c r="I586" s="1513"/>
      <c r="J586" s="1513"/>
      <c r="K586" s="1570"/>
      <c r="L586" s="970"/>
      <c r="M586" s="1513"/>
      <c r="N586" s="1513"/>
    </row>
    <row r="587" spans="1:14">
      <c r="A587" s="1513"/>
      <c r="B587" s="1514"/>
      <c r="C587" s="1513"/>
      <c r="D587" s="1515"/>
      <c r="E587" s="1513"/>
      <c r="F587" s="1513"/>
      <c r="G587" s="1569"/>
      <c r="H587" s="1513"/>
      <c r="I587" s="1513"/>
      <c r="J587" s="1513"/>
      <c r="K587" s="1570"/>
      <c r="L587" s="970"/>
      <c r="M587" s="1513"/>
      <c r="N587" s="1513"/>
    </row>
    <row r="588" spans="1:14">
      <c r="A588" s="1513"/>
      <c r="B588" s="1514"/>
      <c r="C588" s="1513"/>
      <c r="D588" s="1515"/>
      <c r="E588" s="1513"/>
      <c r="F588" s="1513"/>
      <c r="G588" s="1569"/>
      <c r="H588" s="1513"/>
      <c r="I588" s="1513"/>
      <c r="J588" s="1513"/>
      <c r="K588" s="1570"/>
      <c r="L588" s="970"/>
      <c r="M588" s="1513"/>
      <c r="N588" s="1513"/>
    </row>
    <row r="589" spans="1:14">
      <c r="A589" s="1513"/>
      <c r="B589" s="1514"/>
      <c r="C589" s="1513"/>
      <c r="D589" s="1515"/>
      <c r="E589" s="1513"/>
      <c r="F589" s="1513"/>
      <c r="G589" s="1569"/>
      <c r="H589" s="1513"/>
      <c r="I589" s="1513"/>
      <c r="J589" s="1513"/>
      <c r="K589" s="1570"/>
      <c r="L589" s="970"/>
      <c r="M589" s="1513"/>
      <c r="N589" s="1513"/>
    </row>
    <row r="590" spans="1:14">
      <c r="A590" s="1513"/>
      <c r="B590" s="1514"/>
      <c r="C590" s="1513"/>
      <c r="D590" s="1515"/>
      <c r="E590" s="1513"/>
      <c r="F590" s="1513"/>
      <c r="G590" s="1569"/>
      <c r="H590" s="1513"/>
      <c r="I590" s="1513"/>
      <c r="J590" s="1513"/>
      <c r="K590" s="1570"/>
      <c r="L590" s="970"/>
      <c r="M590" s="1513"/>
      <c r="N590" s="1513"/>
    </row>
    <row r="591" spans="1:14">
      <c r="A591" s="1513"/>
      <c r="B591" s="1514"/>
      <c r="C591" s="1513"/>
      <c r="D591" s="1515"/>
      <c r="E591" s="1513"/>
      <c r="F591" s="1513"/>
      <c r="G591" s="1569"/>
      <c r="H591" s="1513"/>
      <c r="I591" s="1513"/>
      <c r="J591" s="1513"/>
      <c r="K591" s="1570"/>
      <c r="L591" s="970"/>
      <c r="M591" s="1513"/>
      <c r="N591" s="1513"/>
    </row>
    <row r="592" spans="1:14">
      <c r="A592" s="1513"/>
      <c r="B592" s="1514"/>
      <c r="C592" s="1513"/>
      <c r="D592" s="1515"/>
      <c r="E592" s="1513"/>
      <c r="F592" s="1513"/>
      <c r="G592" s="1569"/>
      <c r="H592" s="1513"/>
      <c r="I592" s="1513"/>
      <c r="J592" s="1513"/>
      <c r="K592" s="1570"/>
      <c r="L592" s="970"/>
      <c r="M592" s="1513"/>
      <c r="N592" s="1513"/>
    </row>
    <row r="593" spans="1:14">
      <c r="A593" s="1513"/>
      <c r="B593" s="1514"/>
      <c r="C593" s="1513"/>
      <c r="D593" s="1515"/>
      <c r="E593" s="1513"/>
      <c r="F593" s="1513"/>
      <c r="G593" s="1569"/>
      <c r="H593" s="1513"/>
      <c r="I593" s="1513"/>
      <c r="J593" s="1513"/>
      <c r="K593" s="1570"/>
      <c r="L593" s="970"/>
      <c r="M593" s="1513"/>
      <c r="N593" s="1513"/>
    </row>
    <row r="594" spans="1:14">
      <c r="A594" s="1513"/>
      <c r="B594" s="1514"/>
      <c r="C594" s="1513"/>
      <c r="D594" s="1515"/>
      <c r="E594" s="1513"/>
      <c r="F594" s="1513"/>
      <c r="G594" s="1569"/>
      <c r="H594" s="1513"/>
      <c r="I594" s="1513"/>
      <c r="J594" s="1513"/>
      <c r="K594" s="1570"/>
      <c r="L594" s="970"/>
      <c r="M594" s="1513"/>
      <c r="N594" s="1513"/>
    </row>
    <row r="595" spans="1:14">
      <c r="A595" s="1513"/>
      <c r="B595" s="1514"/>
      <c r="C595" s="1513"/>
      <c r="D595" s="1515"/>
      <c r="E595" s="1513"/>
      <c r="F595" s="1513"/>
      <c r="G595" s="1569"/>
      <c r="H595" s="1513"/>
      <c r="I595" s="1513"/>
      <c r="J595" s="1513"/>
      <c r="K595" s="1570"/>
      <c r="L595" s="970"/>
      <c r="M595" s="1513"/>
      <c r="N595" s="1513"/>
    </row>
    <row r="596" spans="1:14">
      <c r="A596" s="1513"/>
      <c r="B596" s="1514"/>
      <c r="C596" s="1513"/>
      <c r="D596" s="1515"/>
      <c r="E596" s="1513"/>
      <c r="F596" s="1513"/>
      <c r="G596" s="1569"/>
      <c r="H596" s="1513"/>
      <c r="I596" s="1513"/>
      <c r="J596" s="1513"/>
      <c r="K596" s="1570"/>
      <c r="L596" s="970"/>
      <c r="M596" s="1513"/>
      <c r="N596" s="1513"/>
    </row>
    <row r="597" spans="1:14">
      <c r="A597" s="1513"/>
      <c r="B597" s="1514"/>
      <c r="C597" s="1513"/>
      <c r="D597" s="1515"/>
      <c r="E597" s="1513"/>
      <c r="F597" s="1513"/>
      <c r="G597" s="1569"/>
      <c r="H597" s="1513"/>
      <c r="I597" s="1513"/>
      <c r="J597" s="1513"/>
      <c r="K597" s="1570"/>
      <c r="L597" s="970"/>
      <c r="M597" s="1513"/>
      <c r="N597" s="1513"/>
    </row>
    <row r="598" spans="1:14">
      <c r="A598" s="1513"/>
      <c r="B598" s="1514"/>
      <c r="C598" s="1513"/>
      <c r="D598" s="1515"/>
      <c r="E598" s="1513"/>
      <c r="F598" s="1513"/>
      <c r="G598" s="1569"/>
      <c r="H598" s="1513"/>
      <c r="I598" s="1513"/>
      <c r="J598" s="1513"/>
      <c r="K598" s="1570"/>
      <c r="L598" s="970"/>
      <c r="M598" s="1513"/>
      <c r="N598" s="1513"/>
    </row>
    <row r="599" spans="1:14">
      <c r="A599" s="1513"/>
      <c r="B599" s="1514"/>
      <c r="C599" s="1513"/>
      <c r="D599" s="1515"/>
      <c r="E599" s="1513"/>
      <c r="F599" s="1513"/>
      <c r="G599" s="1569"/>
      <c r="H599" s="1513"/>
      <c r="I599" s="1513"/>
      <c r="J599" s="1513"/>
      <c r="K599" s="1570"/>
      <c r="L599" s="970"/>
      <c r="M599" s="1513"/>
      <c r="N599" s="1513"/>
    </row>
    <row r="600" spans="1:14">
      <c r="A600" s="1513"/>
      <c r="B600" s="1514"/>
      <c r="C600" s="1513"/>
      <c r="D600" s="1515"/>
      <c r="E600" s="1513"/>
      <c r="F600" s="1513"/>
      <c r="G600" s="1569"/>
      <c r="H600" s="1513"/>
      <c r="I600" s="1513"/>
      <c r="J600" s="1513"/>
      <c r="K600" s="1570"/>
      <c r="L600" s="970"/>
      <c r="M600" s="1513"/>
      <c r="N600" s="1513"/>
    </row>
    <row r="601" spans="1:14">
      <c r="A601" s="1513"/>
      <c r="B601" s="1514"/>
      <c r="C601" s="1513"/>
      <c r="D601" s="1515"/>
      <c r="E601" s="1513"/>
      <c r="F601" s="1513"/>
      <c r="G601" s="1569"/>
      <c r="H601" s="1513"/>
      <c r="I601" s="1513"/>
      <c r="J601" s="1513"/>
      <c r="K601" s="1570"/>
      <c r="L601" s="970"/>
      <c r="M601" s="1513"/>
      <c r="N601" s="1513"/>
    </row>
    <row r="602" spans="1:14">
      <c r="A602" s="1513"/>
      <c r="B602" s="1514"/>
      <c r="C602" s="1513"/>
      <c r="D602" s="1515"/>
      <c r="E602" s="1513"/>
      <c r="F602" s="1513"/>
      <c r="G602" s="1569"/>
      <c r="H602" s="1513"/>
      <c r="I602" s="1513"/>
      <c r="J602" s="1513"/>
      <c r="K602" s="1570"/>
      <c r="L602" s="970"/>
      <c r="M602" s="1513"/>
      <c r="N602" s="1513"/>
    </row>
    <row r="603" spans="1:14">
      <c r="A603" s="1513"/>
      <c r="B603" s="1514"/>
      <c r="C603" s="1513"/>
      <c r="D603" s="1515"/>
      <c r="E603" s="1513"/>
      <c r="F603" s="1513"/>
      <c r="G603" s="1569"/>
      <c r="H603" s="1513"/>
      <c r="I603" s="1513"/>
      <c r="J603" s="1513"/>
      <c r="K603" s="1570"/>
      <c r="L603" s="970"/>
      <c r="M603" s="1513"/>
      <c r="N603" s="1513"/>
    </row>
    <row r="604" spans="1:14">
      <c r="A604" s="1513"/>
      <c r="B604" s="1514"/>
      <c r="C604" s="1513"/>
      <c r="D604" s="1515"/>
      <c r="E604" s="1513"/>
      <c r="F604" s="1513"/>
      <c r="G604" s="1569"/>
      <c r="H604" s="1513"/>
      <c r="I604" s="1513"/>
      <c r="J604" s="1513"/>
      <c r="K604" s="1570"/>
      <c r="L604" s="970"/>
      <c r="M604" s="1513"/>
      <c r="N604" s="1513"/>
    </row>
    <row r="605" spans="1:14">
      <c r="A605" s="1513"/>
      <c r="B605" s="1514"/>
      <c r="C605" s="1513"/>
      <c r="D605" s="1515"/>
      <c r="E605" s="1513"/>
      <c r="F605" s="1513"/>
      <c r="G605" s="1569"/>
      <c r="H605" s="1513"/>
      <c r="I605" s="1513"/>
      <c r="J605" s="1513"/>
      <c r="K605" s="1570"/>
      <c r="L605" s="970"/>
      <c r="M605" s="1513"/>
      <c r="N605" s="1513"/>
    </row>
    <row r="606" spans="1:14">
      <c r="A606" s="1513"/>
      <c r="B606" s="1514"/>
      <c r="C606" s="1513"/>
      <c r="D606" s="1515"/>
      <c r="E606" s="1513"/>
      <c r="F606" s="1513"/>
      <c r="G606" s="1569"/>
      <c r="H606" s="1513"/>
      <c r="I606" s="1513"/>
      <c r="J606" s="1513"/>
      <c r="K606" s="1570"/>
      <c r="L606" s="970"/>
      <c r="M606" s="1513"/>
      <c r="N606" s="1513"/>
    </row>
    <row r="607" spans="1:14">
      <c r="A607" s="1513"/>
      <c r="B607" s="1514"/>
      <c r="C607" s="1513"/>
      <c r="D607" s="1515"/>
      <c r="E607" s="1513"/>
      <c r="F607" s="1513"/>
      <c r="G607" s="1569"/>
      <c r="H607" s="1513"/>
      <c r="I607" s="1513"/>
      <c r="J607" s="1513"/>
      <c r="K607" s="1570"/>
      <c r="L607" s="970"/>
      <c r="M607" s="1513"/>
      <c r="N607" s="1513"/>
    </row>
    <row r="608" spans="1:14">
      <c r="A608" s="1513"/>
      <c r="B608" s="1514"/>
      <c r="C608" s="1513"/>
      <c r="D608" s="1515"/>
      <c r="E608" s="1513"/>
      <c r="F608" s="1513"/>
      <c r="G608" s="1569"/>
      <c r="H608" s="1513"/>
      <c r="I608" s="1513"/>
      <c r="J608" s="1513"/>
      <c r="K608" s="1570"/>
      <c r="L608" s="970"/>
      <c r="M608" s="1513"/>
      <c r="N608" s="1513"/>
    </row>
    <row r="609" spans="1:14">
      <c r="A609" s="1513"/>
      <c r="B609" s="1514"/>
      <c r="C609" s="1513"/>
      <c r="D609" s="1515"/>
      <c r="E609" s="1513"/>
      <c r="F609" s="1513"/>
      <c r="G609" s="1569"/>
      <c r="H609" s="1513"/>
      <c r="I609" s="1513"/>
      <c r="J609" s="1513"/>
      <c r="K609" s="1570"/>
      <c r="L609" s="970"/>
      <c r="M609" s="1513"/>
      <c r="N609" s="1513"/>
    </row>
    <row r="610" spans="1:14">
      <c r="A610" s="1513"/>
      <c r="B610" s="1514"/>
      <c r="C610" s="1513"/>
      <c r="D610" s="1515"/>
      <c r="E610" s="1513"/>
      <c r="F610" s="1513"/>
      <c r="G610" s="1569"/>
      <c r="H610" s="1513"/>
      <c r="I610" s="1513"/>
      <c r="J610" s="1513"/>
      <c r="K610" s="1570"/>
      <c r="L610" s="970"/>
      <c r="M610" s="1513"/>
      <c r="N610" s="1513"/>
    </row>
    <row r="611" spans="1:14">
      <c r="A611" s="1513"/>
      <c r="B611" s="1514"/>
      <c r="C611" s="1513"/>
      <c r="D611" s="1515"/>
      <c r="E611" s="1513"/>
      <c r="F611" s="1513"/>
      <c r="G611" s="1569"/>
      <c r="H611" s="1513"/>
      <c r="I611" s="1513"/>
      <c r="J611" s="1513"/>
      <c r="K611" s="1570"/>
      <c r="L611" s="970"/>
      <c r="M611" s="1513"/>
      <c r="N611" s="1513"/>
    </row>
    <row r="612" spans="1:14">
      <c r="A612" s="1513"/>
      <c r="B612" s="1514"/>
      <c r="C612" s="1513"/>
      <c r="D612" s="1515"/>
      <c r="E612" s="1513"/>
      <c r="F612" s="1513"/>
      <c r="G612" s="1569"/>
      <c r="H612" s="1513"/>
      <c r="I612" s="1513"/>
      <c r="J612" s="1513"/>
      <c r="K612" s="1570"/>
      <c r="L612" s="970"/>
      <c r="M612" s="1513"/>
      <c r="N612" s="1513"/>
    </row>
    <row r="613" spans="1:14">
      <c r="A613" s="1513"/>
      <c r="B613" s="1514"/>
      <c r="C613" s="1513"/>
      <c r="D613" s="1515"/>
      <c r="E613" s="1513"/>
      <c r="F613" s="1513"/>
      <c r="G613" s="1569"/>
      <c r="H613" s="1513"/>
      <c r="I613" s="1513"/>
      <c r="J613" s="1513"/>
      <c r="K613" s="1570"/>
      <c r="L613" s="970"/>
      <c r="M613" s="1513"/>
      <c r="N613" s="1513"/>
    </row>
    <row r="614" spans="1:14">
      <c r="A614" s="1513"/>
      <c r="B614" s="1514"/>
      <c r="C614" s="1513"/>
      <c r="D614" s="1515"/>
      <c r="E614" s="1513"/>
      <c r="F614" s="1513"/>
      <c r="G614" s="1569"/>
      <c r="H614" s="1513"/>
      <c r="I614" s="1513"/>
      <c r="J614" s="1513"/>
      <c r="K614" s="1570"/>
      <c r="L614" s="970"/>
      <c r="M614" s="1513"/>
      <c r="N614" s="1513"/>
    </row>
    <row r="615" spans="1:14">
      <c r="A615" s="1513"/>
      <c r="B615" s="1514"/>
      <c r="C615" s="1513"/>
      <c r="D615" s="1515"/>
      <c r="E615" s="1513"/>
      <c r="F615" s="1513"/>
      <c r="G615" s="1569"/>
      <c r="H615" s="1513"/>
      <c r="I615" s="1513"/>
      <c r="J615" s="1513"/>
      <c r="K615" s="1570"/>
      <c r="L615" s="970"/>
      <c r="M615" s="1513"/>
      <c r="N615" s="1513"/>
    </row>
    <row r="616" spans="1:14">
      <c r="A616" s="1513"/>
      <c r="B616" s="1514"/>
      <c r="C616" s="1513"/>
      <c r="D616" s="1515"/>
      <c r="E616" s="1513"/>
      <c r="F616" s="1513"/>
      <c r="G616" s="1569"/>
      <c r="H616" s="1513"/>
      <c r="I616" s="1513"/>
      <c r="J616" s="1513"/>
      <c r="K616" s="1570"/>
      <c r="L616" s="970"/>
      <c r="M616" s="1513"/>
      <c r="N616" s="1513"/>
    </row>
    <row r="617" spans="1:14">
      <c r="A617" s="1513"/>
      <c r="B617" s="1514"/>
      <c r="C617" s="1513"/>
      <c r="D617" s="1515"/>
      <c r="E617" s="1513"/>
      <c r="F617" s="1513"/>
      <c r="G617" s="1569"/>
      <c r="H617" s="1513"/>
      <c r="I617" s="1513"/>
      <c r="J617" s="1513"/>
      <c r="K617" s="1570"/>
      <c r="L617" s="970"/>
      <c r="M617" s="1513"/>
      <c r="N617" s="1513"/>
    </row>
    <row r="618" spans="1:14">
      <c r="A618" s="1513"/>
      <c r="B618" s="1514"/>
      <c r="C618" s="1513"/>
      <c r="D618" s="1515"/>
      <c r="E618" s="1513"/>
      <c r="F618" s="1513"/>
      <c r="G618" s="1569"/>
      <c r="H618" s="1513"/>
      <c r="I618" s="1513"/>
      <c r="J618" s="1513"/>
      <c r="K618" s="1570"/>
      <c r="L618" s="970"/>
      <c r="M618" s="1513"/>
      <c r="N618" s="1513"/>
    </row>
    <row r="619" spans="1:14">
      <c r="A619" s="1513"/>
      <c r="B619" s="1514"/>
      <c r="C619" s="1513"/>
      <c r="D619" s="1515"/>
      <c r="E619" s="1513"/>
      <c r="F619" s="1513"/>
      <c r="G619" s="1569"/>
      <c r="H619" s="1513"/>
      <c r="I619" s="1513"/>
      <c r="J619" s="1513"/>
      <c r="K619" s="1570"/>
      <c r="L619" s="970"/>
      <c r="M619" s="1513"/>
      <c r="N619" s="1513"/>
    </row>
    <row r="620" spans="1:14">
      <c r="A620" s="1513"/>
      <c r="B620" s="1514"/>
      <c r="C620" s="1513"/>
      <c r="D620" s="1515"/>
      <c r="E620" s="1513"/>
      <c r="F620" s="1513"/>
      <c r="G620" s="1569"/>
      <c r="H620" s="1513"/>
      <c r="I620" s="1513"/>
      <c r="J620" s="1513"/>
      <c r="K620" s="1570"/>
      <c r="L620" s="970"/>
      <c r="M620" s="1513"/>
      <c r="N620" s="1513"/>
    </row>
    <row r="621" spans="1:14">
      <c r="A621" s="1513"/>
      <c r="B621" s="1514"/>
      <c r="C621" s="1513"/>
      <c r="D621" s="1515"/>
      <c r="E621" s="1513"/>
      <c r="F621" s="1513"/>
      <c r="G621" s="1569"/>
      <c r="H621" s="1513"/>
      <c r="I621" s="1513"/>
      <c r="J621" s="1513"/>
      <c r="K621" s="1570"/>
      <c r="L621" s="970"/>
      <c r="M621" s="1513"/>
      <c r="N621" s="1513"/>
    </row>
    <row r="622" spans="1:14">
      <c r="A622" s="1513"/>
      <c r="B622" s="1514"/>
      <c r="C622" s="1513"/>
      <c r="D622" s="1515"/>
      <c r="E622" s="1513"/>
      <c r="F622" s="1513"/>
      <c r="G622" s="1569"/>
      <c r="H622" s="1513"/>
      <c r="I622" s="1513"/>
      <c r="J622" s="1513"/>
      <c r="K622" s="1570"/>
      <c r="L622" s="970"/>
      <c r="M622" s="1513"/>
      <c r="N622" s="1513"/>
    </row>
    <row r="623" spans="1:14">
      <c r="A623" s="1513"/>
      <c r="B623" s="1514"/>
      <c r="C623" s="1513"/>
      <c r="D623" s="1515"/>
      <c r="E623" s="1513"/>
      <c r="F623" s="1513"/>
      <c r="G623" s="1569"/>
      <c r="H623" s="1513"/>
      <c r="I623" s="1513"/>
      <c r="J623" s="1513"/>
      <c r="K623" s="1570"/>
      <c r="L623" s="970"/>
      <c r="M623" s="1513"/>
      <c r="N623" s="1513"/>
    </row>
    <row r="624" spans="1:14">
      <c r="A624" s="1513"/>
      <c r="B624" s="1514"/>
      <c r="C624" s="1513"/>
      <c r="D624" s="1515"/>
      <c r="E624" s="1513"/>
      <c r="F624" s="1513"/>
      <c r="G624" s="1569"/>
      <c r="H624" s="1513"/>
      <c r="I624" s="1513"/>
      <c r="J624" s="1513"/>
      <c r="K624" s="1570"/>
      <c r="L624" s="970"/>
      <c r="M624" s="1513"/>
      <c r="N624" s="1513"/>
    </row>
    <row r="625" spans="1:14">
      <c r="A625" s="1513"/>
      <c r="B625" s="1514"/>
      <c r="C625" s="1513"/>
      <c r="D625" s="1515"/>
      <c r="E625" s="1513"/>
      <c r="F625" s="1513"/>
      <c r="G625" s="1569"/>
      <c r="H625" s="1513"/>
      <c r="I625" s="1513"/>
      <c r="J625" s="1513"/>
      <c r="K625" s="1570"/>
      <c r="L625" s="970"/>
      <c r="M625" s="1513"/>
      <c r="N625" s="1513"/>
    </row>
    <row r="626" spans="1:14">
      <c r="A626" s="1513"/>
      <c r="B626" s="1514"/>
      <c r="C626" s="1513"/>
      <c r="D626" s="1515"/>
      <c r="E626" s="1513"/>
      <c r="F626" s="1513"/>
      <c r="G626" s="1569"/>
      <c r="H626" s="1513"/>
      <c r="I626" s="1513"/>
      <c r="J626" s="1513"/>
      <c r="K626" s="1570"/>
      <c r="L626" s="970"/>
      <c r="M626" s="1513"/>
      <c r="N626" s="1513"/>
    </row>
    <row r="627" spans="1:14">
      <c r="A627" s="1513"/>
      <c r="B627" s="1514"/>
      <c r="C627" s="1513"/>
      <c r="D627" s="1515"/>
      <c r="E627" s="1513"/>
      <c r="F627" s="1513"/>
      <c r="G627" s="1569"/>
      <c r="H627" s="1513"/>
      <c r="I627" s="1513"/>
      <c r="J627" s="1513"/>
      <c r="K627" s="1570"/>
      <c r="L627" s="970"/>
      <c r="M627" s="1513"/>
      <c r="N627" s="1513"/>
    </row>
    <row r="628" spans="1:14">
      <c r="A628" s="1513"/>
      <c r="B628" s="1514"/>
      <c r="C628" s="1513"/>
      <c r="D628" s="1515"/>
      <c r="E628" s="1513"/>
      <c r="F628" s="1513"/>
      <c r="G628" s="1569"/>
      <c r="H628" s="1513"/>
      <c r="I628" s="1513"/>
      <c r="J628" s="1513"/>
      <c r="K628" s="1570"/>
      <c r="L628" s="970"/>
      <c r="M628" s="1513"/>
      <c r="N628" s="1513"/>
    </row>
    <row r="629" spans="1:14">
      <c r="A629" s="1513"/>
      <c r="B629" s="1514"/>
      <c r="C629" s="1513"/>
      <c r="D629" s="1515"/>
      <c r="E629" s="1513"/>
      <c r="F629" s="1513"/>
      <c r="G629" s="1569"/>
      <c r="H629" s="1513"/>
      <c r="I629" s="1513"/>
      <c r="J629" s="1513"/>
      <c r="K629" s="1570"/>
      <c r="L629" s="970"/>
      <c r="M629" s="1513"/>
      <c r="N629" s="1513"/>
    </row>
    <row r="630" spans="1:14">
      <c r="A630" s="1513"/>
      <c r="B630" s="1514"/>
      <c r="C630" s="1513"/>
      <c r="D630" s="1515"/>
      <c r="E630" s="1513"/>
      <c r="F630" s="1513"/>
      <c r="G630" s="1569"/>
      <c r="H630" s="1513"/>
      <c r="I630" s="1513"/>
      <c r="J630" s="1513"/>
      <c r="K630" s="1570"/>
      <c r="L630" s="970"/>
      <c r="M630" s="1513"/>
      <c r="N630" s="1513"/>
    </row>
    <row r="631" spans="1:14">
      <c r="A631" s="1513"/>
      <c r="B631" s="1514"/>
      <c r="C631" s="1513"/>
      <c r="D631" s="1515"/>
      <c r="E631" s="1513"/>
      <c r="F631" s="1513"/>
      <c r="G631" s="1569"/>
      <c r="H631" s="1513"/>
      <c r="I631" s="1513"/>
      <c r="J631" s="1513"/>
      <c r="K631" s="1570"/>
      <c r="L631" s="970"/>
      <c r="M631" s="1513"/>
      <c r="N631" s="1513"/>
    </row>
    <row r="632" spans="1:14">
      <c r="A632" s="1513"/>
      <c r="B632" s="1514"/>
      <c r="C632" s="1513"/>
      <c r="D632" s="1515"/>
      <c r="E632" s="1513"/>
      <c r="F632" s="1513"/>
      <c r="G632" s="1569"/>
      <c r="H632" s="1513"/>
      <c r="I632" s="1513"/>
      <c r="J632" s="1513"/>
      <c r="K632" s="1570"/>
      <c r="L632" s="970"/>
      <c r="M632" s="1513"/>
      <c r="N632" s="1513"/>
    </row>
    <row r="633" spans="1:14">
      <c r="A633" s="1513"/>
      <c r="B633" s="1514"/>
      <c r="C633" s="1513"/>
      <c r="D633" s="1515"/>
      <c r="E633" s="1513"/>
      <c r="F633" s="1513"/>
      <c r="G633" s="1569"/>
      <c r="H633" s="1513"/>
      <c r="I633" s="1513"/>
      <c r="J633" s="1513"/>
      <c r="K633" s="1570"/>
      <c r="L633" s="970"/>
      <c r="M633" s="1513"/>
      <c r="N633" s="1513"/>
    </row>
    <row r="634" spans="1:14">
      <c r="A634" s="1513"/>
      <c r="B634" s="1514"/>
      <c r="C634" s="1513"/>
      <c r="D634" s="1515"/>
      <c r="E634" s="1513"/>
      <c r="F634" s="1513"/>
      <c r="G634" s="1569"/>
      <c r="H634" s="1513"/>
      <c r="I634" s="1513"/>
      <c r="J634" s="1513"/>
      <c r="K634" s="1570"/>
      <c r="L634" s="970"/>
      <c r="M634" s="1513"/>
      <c r="N634" s="1513"/>
    </row>
    <row r="635" spans="1:14">
      <c r="A635" s="1513"/>
      <c r="B635" s="1514"/>
      <c r="C635" s="1513"/>
      <c r="D635" s="1515"/>
      <c r="E635" s="1513"/>
      <c r="F635" s="1513"/>
      <c r="G635" s="1569"/>
      <c r="H635" s="1513"/>
      <c r="I635" s="1513"/>
      <c r="J635" s="1513"/>
      <c r="K635" s="1570"/>
      <c r="L635" s="970"/>
      <c r="M635" s="1513"/>
      <c r="N635" s="1513"/>
    </row>
    <row r="636" spans="1:14">
      <c r="A636" s="1513"/>
      <c r="B636" s="1514"/>
      <c r="C636" s="1513"/>
      <c r="D636" s="1515"/>
      <c r="E636" s="1513"/>
      <c r="F636" s="1513"/>
      <c r="G636" s="1569"/>
      <c r="H636" s="1513"/>
      <c r="I636" s="1513"/>
      <c r="J636" s="1513"/>
      <c r="K636" s="1570"/>
      <c r="L636" s="970"/>
      <c r="M636" s="1513"/>
      <c r="N636" s="1513"/>
    </row>
    <row r="637" spans="1:14">
      <c r="A637" s="1513"/>
      <c r="B637" s="1514"/>
      <c r="C637" s="1513"/>
      <c r="D637" s="1515"/>
      <c r="E637" s="1513"/>
      <c r="F637" s="1513"/>
      <c r="G637" s="1569"/>
      <c r="H637" s="1513"/>
      <c r="I637" s="1513"/>
      <c r="J637" s="1513"/>
      <c r="K637" s="1570"/>
      <c r="L637" s="970"/>
      <c r="M637" s="1513"/>
      <c r="N637" s="1513"/>
    </row>
    <row r="638" spans="1:14">
      <c r="A638" s="1513"/>
      <c r="B638" s="1514"/>
      <c r="C638" s="1513"/>
      <c r="D638" s="1515"/>
      <c r="E638" s="1513"/>
      <c r="F638" s="1513"/>
      <c r="G638" s="1569"/>
      <c r="H638" s="1513"/>
      <c r="I638" s="1513"/>
      <c r="J638" s="1513"/>
      <c r="K638" s="1570"/>
      <c r="L638" s="970"/>
      <c r="M638" s="1513"/>
      <c r="N638" s="1513"/>
    </row>
    <row r="639" spans="1:14">
      <c r="A639" s="1513"/>
      <c r="B639" s="1514"/>
      <c r="C639" s="1513"/>
      <c r="D639" s="1515"/>
      <c r="E639" s="1513"/>
      <c r="F639" s="1513"/>
      <c r="G639" s="1569"/>
      <c r="H639" s="1513"/>
      <c r="I639" s="1513"/>
      <c r="J639" s="1513"/>
      <c r="K639" s="1570"/>
      <c r="L639" s="970"/>
      <c r="M639" s="1513"/>
      <c r="N639" s="1513"/>
    </row>
    <row r="640" spans="1:14">
      <c r="A640" s="1513"/>
      <c r="B640" s="1514"/>
      <c r="C640" s="1513"/>
      <c r="D640" s="1515"/>
      <c r="E640" s="1513"/>
      <c r="F640" s="1513"/>
      <c r="G640" s="1569"/>
      <c r="H640" s="1513"/>
      <c r="I640" s="1513"/>
      <c r="J640" s="1513"/>
      <c r="K640" s="1570"/>
      <c r="L640" s="970"/>
      <c r="M640" s="1513"/>
      <c r="N640" s="1513"/>
    </row>
    <row r="641" spans="1:14">
      <c r="A641" s="1513"/>
      <c r="B641" s="1514"/>
      <c r="C641" s="1513"/>
      <c r="D641" s="1515"/>
      <c r="E641" s="1513"/>
      <c r="F641" s="1513"/>
      <c r="G641" s="1569"/>
      <c r="H641" s="1513"/>
      <c r="I641" s="1513"/>
      <c r="J641" s="1513"/>
      <c r="K641" s="1570"/>
      <c r="L641" s="970"/>
      <c r="M641" s="1513"/>
      <c r="N641" s="1513"/>
    </row>
    <row r="642" spans="1:14">
      <c r="A642" s="1513"/>
      <c r="B642" s="1514"/>
      <c r="C642" s="1513"/>
      <c r="D642" s="1515"/>
      <c r="E642" s="1513"/>
      <c r="F642" s="1513"/>
      <c r="G642" s="1569"/>
      <c r="H642" s="1513"/>
      <c r="I642" s="1513"/>
      <c r="J642" s="1513"/>
      <c r="K642" s="1570"/>
      <c r="L642" s="970"/>
      <c r="M642" s="1513"/>
      <c r="N642" s="1513"/>
    </row>
    <row r="643" spans="1:14">
      <c r="A643" s="1513"/>
      <c r="B643" s="1514"/>
      <c r="C643" s="1513"/>
      <c r="D643" s="1515"/>
      <c r="E643" s="1513"/>
      <c r="F643" s="1513"/>
      <c r="G643" s="1569"/>
      <c r="H643" s="1513"/>
      <c r="I643" s="1513"/>
      <c r="J643" s="1513"/>
      <c r="K643" s="1570"/>
      <c r="L643" s="970"/>
      <c r="M643" s="1513"/>
      <c r="N643" s="1513"/>
    </row>
    <row r="644" spans="1:14">
      <c r="A644" s="1513"/>
      <c r="B644" s="1514"/>
      <c r="C644" s="1513"/>
      <c r="D644" s="1515"/>
      <c r="E644" s="1513"/>
      <c r="F644" s="1513"/>
      <c r="G644" s="1569"/>
      <c r="H644" s="1513"/>
      <c r="I644" s="1513"/>
      <c r="J644" s="1513"/>
      <c r="K644" s="1570"/>
      <c r="L644" s="970"/>
      <c r="M644" s="1513"/>
      <c r="N644" s="1513"/>
    </row>
    <row r="645" spans="1:14">
      <c r="A645" s="1513"/>
      <c r="B645" s="1514"/>
      <c r="C645" s="1513"/>
      <c r="D645" s="1515"/>
      <c r="E645" s="1513"/>
      <c r="F645" s="1513"/>
      <c r="G645" s="1569"/>
      <c r="H645" s="1513"/>
      <c r="I645" s="1513"/>
      <c r="J645" s="1513"/>
      <c r="K645" s="1570"/>
      <c r="L645" s="970"/>
      <c r="M645" s="1513"/>
      <c r="N645" s="1513"/>
    </row>
    <row r="646" spans="1:14">
      <c r="A646" s="1513"/>
      <c r="B646" s="1514"/>
      <c r="C646" s="1513"/>
      <c r="D646" s="1515"/>
      <c r="E646" s="1513"/>
      <c r="F646" s="1513"/>
      <c r="G646" s="1569"/>
      <c r="H646" s="1513"/>
      <c r="I646" s="1513"/>
      <c r="J646" s="1513"/>
      <c r="K646" s="1570"/>
      <c r="L646" s="970"/>
      <c r="M646" s="1513"/>
      <c r="N646" s="1513"/>
    </row>
    <row r="647" spans="1:14">
      <c r="A647" s="1513"/>
      <c r="B647" s="1514"/>
      <c r="C647" s="1513"/>
      <c r="D647" s="1515"/>
      <c r="E647" s="1513"/>
      <c r="F647" s="1513"/>
      <c r="G647" s="1569"/>
      <c r="H647" s="1513"/>
      <c r="I647" s="1513"/>
      <c r="J647" s="1513"/>
      <c r="K647" s="1570"/>
      <c r="L647" s="970"/>
      <c r="M647" s="1513"/>
      <c r="N647" s="1513"/>
    </row>
    <row r="648" spans="1:14">
      <c r="A648" s="1513"/>
      <c r="B648" s="1514"/>
      <c r="C648" s="1513"/>
      <c r="D648" s="1515"/>
      <c r="E648" s="1513"/>
      <c r="F648" s="1513"/>
      <c r="G648" s="1569"/>
      <c r="H648" s="1513"/>
      <c r="I648" s="1513"/>
      <c r="J648" s="1513"/>
      <c r="K648" s="1570"/>
      <c r="L648" s="970"/>
      <c r="M648" s="1513"/>
      <c r="N648" s="1513"/>
    </row>
    <row r="649" spans="1:14">
      <c r="A649" s="1513"/>
      <c r="B649" s="1514"/>
      <c r="C649" s="1513"/>
      <c r="D649" s="1515"/>
      <c r="E649" s="1513"/>
      <c r="F649" s="1513"/>
      <c r="G649" s="1569"/>
      <c r="H649" s="1513"/>
      <c r="I649" s="1513"/>
      <c r="J649" s="1513"/>
      <c r="K649" s="1570"/>
      <c r="L649" s="970"/>
      <c r="M649" s="1513"/>
      <c r="N649" s="1513"/>
    </row>
    <row r="650" spans="1:14">
      <c r="A650" s="1513"/>
      <c r="B650" s="1514"/>
      <c r="C650" s="1513"/>
      <c r="D650" s="1515"/>
      <c r="E650" s="1513"/>
      <c r="F650" s="1513"/>
      <c r="G650" s="1569"/>
      <c r="H650" s="1513"/>
      <c r="I650" s="1513"/>
      <c r="J650" s="1513"/>
      <c r="K650" s="1570"/>
      <c r="L650" s="970"/>
      <c r="M650" s="1513"/>
      <c r="N650" s="1513"/>
    </row>
    <row r="651" spans="1:14">
      <c r="A651" s="1513"/>
      <c r="B651" s="1514"/>
      <c r="C651" s="1513"/>
      <c r="D651" s="1515"/>
      <c r="E651" s="1513"/>
      <c r="F651" s="1513"/>
      <c r="G651" s="1569"/>
      <c r="H651" s="1513"/>
      <c r="I651" s="1513"/>
      <c r="J651" s="1513"/>
      <c r="K651" s="1570"/>
      <c r="L651" s="970"/>
      <c r="M651" s="1513"/>
      <c r="N651" s="1513"/>
    </row>
    <row r="652" spans="1:14">
      <c r="A652" s="1513"/>
      <c r="B652" s="1514"/>
      <c r="C652" s="1513"/>
      <c r="D652" s="1515"/>
      <c r="E652" s="1513"/>
      <c r="F652" s="1513"/>
      <c r="G652" s="1569"/>
      <c r="H652" s="1513"/>
      <c r="I652" s="1513"/>
      <c r="J652" s="1513"/>
      <c r="K652" s="1570"/>
      <c r="L652" s="970"/>
      <c r="M652" s="1513"/>
      <c r="N652" s="1513"/>
    </row>
    <row r="653" spans="1:14">
      <c r="A653" s="1513"/>
      <c r="B653" s="1514"/>
      <c r="C653" s="1513"/>
      <c r="D653" s="1515"/>
      <c r="E653" s="1513"/>
      <c r="F653" s="1513"/>
      <c r="G653" s="1569"/>
      <c r="H653" s="1513"/>
      <c r="I653" s="1513"/>
      <c r="J653" s="1513"/>
      <c r="K653" s="1570"/>
      <c r="L653" s="970"/>
      <c r="M653" s="1513"/>
      <c r="N653" s="1513"/>
    </row>
    <row r="654" spans="1:14">
      <c r="A654" s="1513"/>
      <c r="B654" s="1514"/>
      <c r="C654" s="1513"/>
      <c r="D654" s="1515"/>
      <c r="E654" s="1513"/>
      <c r="F654" s="1513"/>
      <c r="G654" s="1569"/>
      <c r="H654" s="1513"/>
      <c r="I654" s="1513"/>
      <c r="J654" s="1513"/>
      <c r="K654" s="1570"/>
      <c r="L654" s="970"/>
      <c r="M654" s="1513"/>
      <c r="N654" s="1513"/>
    </row>
    <row r="655" spans="1:14">
      <c r="A655" s="1513"/>
      <c r="B655" s="1514"/>
      <c r="C655" s="1513"/>
      <c r="D655" s="1515"/>
      <c r="E655" s="1513"/>
      <c r="F655" s="1513"/>
      <c r="G655" s="1569"/>
      <c r="H655" s="1513"/>
      <c r="I655" s="1513"/>
      <c r="J655" s="1513"/>
      <c r="K655" s="1570"/>
      <c r="L655" s="970"/>
      <c r="M655" s="1513"/>
      <c r="N655" s="1513"/>
    </row>
    <row r="656" spans="1:14">
      <c r="A656" s="1513"/>
      <c r="B656" s="1514"/>
      <c r="C656" s="1513"/>
      <c r="D656" s="1515"/>
      <c r="E656" s="1513"/>
      <c r="F656" s="1513"/>
      <c r="G656" s="1569"/>
      <c r="H656" s="1513"/>
      <c r="I656" s="1513"/>
      <c r="J656" s="1513"/>
      <c r="K656" s="1570"/>
      <c r="L656" s="970"/>
      <c r="M656" s="1513"/>
      <c r="N656" s="1513"/>
    </row>
    <row r="657" spans="1:14">
      <c r="A657" s="1513"/>
      <c r="B657" s="1514"/>
      <c r="C657" s="1513"/>
      <c r="D657" s="1515"/>
      <c r="E657" s="1513"/>
      <c r="F657" s="1513"/>
      <c r="G657" s="1569"/>
      <c r="H657" s="1513"/>
      <c r="I657" s="1513"/>
      <c r="J657" s="1513"/>
      <c r="K657" s="1570"/>
      <c r="L657" s="970"/>
      <c r="M657" s="1513"/>
      <c r="N657" s="1513"/>
    </row>
    <row r="658" spans="1:14">
      <c r="A658" s="1513"/>
      <c r="B658" s="1514"/>
      <c r="C658" s="1513"/>
      <c r="D658" s="1515"/>
      <c r="E658" s="1513"/>
      <c r="F658" s="1513"/>
      <c r="G658" s="1569"/>
      <c r="H658" s="1513"/>
      <c r="I658" s="1513"/>
      <c r="J658" s="1513"/>
      <c r="K658" s="1570"/>
      <c r="L658" s="970"/>
      <c r="M658" s="1513"/>
      <c r="N658" s="1513"/>
    </row>
    <row r="659" spans="1:14">
      <c r="A659" s="1513"/>
      <c r="B659" s="1514"/>
      <c r="C659" s="1513"/>
      <c r="D659" s="1515"/>
      <c r="E659" s="1513"/>
      <c r="F659" s="1513"/>
      <c r="G659" s="1569"/>
      <c r="H659" s="1513"/>
      <c r="I659" s="1513"/>
      <c r="J659" s="1513"/>
      <c r="K659" s="1570"/>
      <c r="L659" s="970"/>
      <c r="M659" s="1513"/>
      <c r="N659" s="1513"/>
    </row>
    <row r="660" spans="1:14">
      <c r="A660" s="1513"/>
      <c r="B660" s="1514"/>
      <c r="C660" s="1513"/>
      <c r="D660" s="1515"/>
      <c r="E660" s="1513"/>
      <c r="F660" s="1513"/>
      <c r="G660" s="1569"/>
      <c r="H660" s="1513"/>
      <c r="I660" s="1513"/>
      <c r="J660" s="1513"/>
      <c r="K660" s="1570"/>
      <c r="L660" s="970"/>
      <c r="M660" s="1513"/>
      <c r="N660" s="1513"/>
    </row>
    <row r="661" spans="1:14">
      <c r="A661" s="1513"/>
      <c r="B661" s="1514"/>
      <c r="C661" s="1513"/>
      <c r="D661" s="1515"/>
      <c r="E661" s="1513"/>
      <c r="F661" s="1513"/>
      <c r="G661" s="1569"/>
      <c r="H661" s="1513"/>
      <c r="I661" s="1513"/>
      <c r="J661" s="1513"/>
      <c r="K661" s="1570"/>
      <c r="L661" s="970"/>
      <c r="M661" s="1513"/>
      <c r="N661" s="1513"/>
    </row>
    <row r="662" spans="1:14">
      <c r="A662" s="1513"/>
      <c r="B662" s="1514"/>
      <c r="C662" s="1513"/>
      <c r="D662" s="1515"/>
      <c r="E662" s="1513"/>
      <c r="F662" s="1513"/>
      <c r="G662" s="1569"/>
      <c r="H662" s="1513"/>
      <c r="I662" s="1513"/>
      <c r="J662" s="1513"/>
      <c r="K662" s="1570"/>
      <c r="L662" s="970"/>
      <c r="M662" s="1513"/>
      <c r="N662" s="1513"/>
    </row>
    <row r="663" spans="1:14">
      <c r="A663" s="1513"/>
      <c r="B663" s="1514"/>
      <c r="C663" s="1513"/>
      <c r="D663" s="1515"/>
      <c r="E663" s="1513"/>
      <c r="F663" s="1513"/>
      <c r="G663" s="1569"/>
      <c r="H663" s="1513"/>
      <c r="I663" s="1513"/>
      <c r="J663" s="1513"/>
      <c r="K663" s="1570"/>
      <c r="L663" s="970"/>
      <c r="M663" s="1513"/>
      <c r="N663" s="1513"/>
    </row>
    <row r="664" spans="1:14">
      <c r="A664" s="1513"/>
      <c r="B664" s="1514"/>
      <c r="C664" s="1513"/>
      <c r="D664" s="1515"/>
      <c r="E664" s="1513"/>
      <c r="F664" s="1513"/>
      <c r="G664" s="1569"/>
      <c r="H664" s="1513"/>
      <c r="I664" s="1513"/>
      <c r="J664" s="1513"/>
      <c r="K664" s="1570"/>
      <c r="L664" s="970"/>
      <c r="M664" s="1513"/>
      <c r="N664" s="1513"/>
    </row>
    <row r="665" spans="1:14">
      <c r="A665" s="1513"/>
      <c r="B665" s="1514"/>
      <c r="C665" s="1513"/>
      <c r="D665" s="1515"/>
      <c r="E665" s="1513"/>
      <c r="F665" s="1513"/>
      <c r="G665" s="1569"/>
      <c r="H665" s="1513"/>
      <c r="I665" s="1513"/>
      <c r="J665" s="1513"/>
      <c r="K665" s="1570"/>
      <c r="L665" s="970"/>
      <c r="M665" s="1513"/>
      <c r="N665" s="1513"/>
    </row>
    <row r="666" spans="1:14">
      <c r="A666" s="1513"/>
      <c r="B666" s="1514"/>
      <c r="C666" s="1513"/>
      <c r="D666" s="1515"/>
      <c r="E666" s="1513"/>
      <c r="F666" s="1513"/>
      <c r="G666" s="1569"/>
      <c r="H666" s="1513"/>
      <c r="I666" s="1513"/>
      <c r="J666" s="1513"/>
      <c r="K666" s="1570"/>
      <c r="L666" s="970"/>
      <c r="M666" s="1513"/>
      <c r="N666" s="1513"/>
    </row>
    <row r="667" spans="1:14">
      <c r="A667" s="1513"/>
      <c r="B667" s="1514"/>
      <c r="C667" s="1513"/>
      <c r="D667" s="1515"/>
      <c r="E667" s="1513"/>
      <c r="F667" s="1513"/>
      <c r="G667" s="1569"/>
      <c r="H667" s="1513"/>
      <c r="I667" s="1513"/>
      <c r="J667" s="1513"/>
      <c r="K667" s="1570"/>
      <c r="L667" s="970"/>
      <c r="M667" s="1513"/>
      <c r="N667" s="1513"/>
    </row>
    <row r="668" spans="1:14">
      <c r="A668" s="1513"/>
      <c r="B668" s="1514"/>
      <c r="C668" s="1513"/>
      <c r="D668" s="1515"/>
      <c r="E668" s="1513"/>
      <c r="F668" s="1513"/>
      <c r="G668" s="1569"/>
      <c r="H668" s="1513"/>
      <c r="I668" s="1513"/>
      <c r="J668" s="1513"/>
      <c r="K668" s="1570"/>
      <c r="L668" s="970"/>
      <c r="M668" s="1513"/>
      <c r="N668" s="1513"/>
    </row>
    <row r="669" spans="1:14">
      <c r="A669" s="1513"/>
      <c r="B669" s="1514"/>
      <c r="C669" s="1513"/>
      <c r="D669" s="1515"/>
      <c r="E669" s="1513"/>
      <c r="F669" s="1513"/>
      <c r="G669" s="1569"/>
      <c r="H669" s="1513"/>
      <c r="I669" s="1513"/>
      <c r="J669" s="1513"/>
      <c r="K669" s="1570"/>
      <c r="L669" s="970"/>
      <c r="M669" s="1513"/>
      <c r="N669" s="1513"/>
    </row>
    <row r="670" spans="1:14">
      <c r="A670" s="1513"/>
      <c r="B670" s="1514"/>
      <c r="C670" s="1513"/>
      <c r="D670" s="1515"/>
      <c r="E670" s="1513"/>
      <c r="F670" s="1513"/>
      <c r="G670" s="1569"/>
      <c r="H670" s="1513"/>
      <c r="I670" s="1513"/>
      <c r="J670" s="1513"/>
      <c r="K670" s="1570"/>
      <c r="L670" s="970"/>
      <c r="M670" s="1513"/>
      <c r="N670" s="1513"/>
    </row>
    <row r="671" spans="1:14">
      <c r="A671" s="1513"/>
      <c r="B671" s="1514"/>
      <c r="C671" s="1513"/>
      <c r="D671" s="1515"/>
      <c r="E671" s="1513"/>
      <c r="F671" s="1513"/>
      <c r="G671" s="1569"/>
      <c r="H671" s="1513"/>
      <c r="I671" s="1513"/>
      <c r="J671" s="1513"/>
      <c r="K671" s="1570"/>
      <c r="L671" s="970"/>
      <c r="M671" s="1513"/>
      <c r="N671" s="1513"/>
    </row>
    <row r="672" spans="1:14">
      <c r="A672" s="1513"/>
      <c r="B672" s="1514"/>
      <c r="C672" s="1513"/>
      <c r="D672" s="1515"/>
      <c r="E672" s="1513"/>
      <c r="F672" s="1513"/>
      <c r="G672" s="1569"/>
      <c r="H672" s="1513"/>
      <c r="I672" s="1513"/>
      <c r="J672" s="1513"/>
      <c r="K672" s="1570"/>
      <c r="L672" s="970"/>
      <c r="M672" s="1513"/>
      <c r="N672" s="1513"/>
    </row>
    <row r="673" spans="1:14">
      <c r="A673" s="1513"/>
      <c r="B673" s="1514"/>
      <c r="C673" s="1513"/>
      <c r="D673" s="1515"/>
      <c r="E673" s="1513"/>
      <c r="F673" s="1513"/>
      <c r="G673" s="1569"/>
      <c r="H673" s="1513"/>
      <c r="I673" s="1513"/>
      <c r="J673" s="1513"/>
      <c r="K673" s="1570"/>
      <c r="L673" s="970"/>
      <c r="M673" s="1513"/>
      <c r="N673" s="1513"/>
    </row>
    <row r="674" spans="1:14">
      <c r="A674" s="1513"/>
      <c r="B674" s="1514"/>
      <c r="C674" s="1513"/>
      <c r="D674" s="1515"/>
      <c r="E674" s="1513"/>
      <c r="F674" s="1513"/>
      <c r="G674" s="1569"/>
      <c r="H674" s="1513"/>
      <c r="I674" s="1513"/>
      <c r="J674" s="1513"/>
      <c r="K674" s="1570"/>
      <c r="L674" s="970"/>
      <c r="M674" s="1513"/>
      <c r="N674" s="1513"/>
    </row>
    <row r="675" spans="1:14">
      <c r="A675" s="1513"/>
      <c r="B675" s="1514"/>
      <c r="C675" s="1513"/>
      <c r="D675" s="1515"/>
      <c r="E675" s="1513"/>
      <c r="F675" s="1513"/>
      <c r="G675" s="1569"/>
      <c r="H675" s="1513"/>
      <c r="I675" s="1513"/>
      <c r="J675" s="1513"/>
      <c r="K675" s="1570"/>
      <c r="L675" s="970"/>
      <c r="M675" s="1513"/>
      <c r="N675" s="1513"/>
    </row>
    <row r="676" spans="1:14">
      <c r="A676" s="1513"/>
      <c r="B676" s="1514"/>
      <c r="C676" s="1513"/>
      <c r="D676" s="1515"/>
      <c r="E676" s="1513"/>
      <c r="F676" s="1513"/>
      <c r="G676" s="1569"/>
      <c r="H676" s="1513"/>
      <c r="I676" s="1513"/>
      <c r="J676" s="1513"/>
      <c r="K676" s="1570"/>
      <c r="L676" s="970"/>
      <c r="M676" s="1513"/>
      <c r="N676" s="1513"/>
    </row>
    <row r="677" spans="1:14">
      <c r="A677" s="1513"/>
      <c r="B677" s="1514"/>
      <c r="C677" s="1513"/>
      <c r="D677" s="1515"/>
      <c r="E677" s="1513"/>
      <c r="F677" s="1513"/>
      <c r="G677" s="1569"/>
      <c r="H677" s="1513"/>
      <c r="I677" s="1513"/>
      <c r="J677" s="1513"/>
      <c r="K677" s="1570"/>
      <c r="L677" s="970"/>
      <c r="M677" s="1513"/>
      <c r="N677" s="1513"/>
    </row>
    <row r="678" spans="1:14">
      <c r="A678" s="1513"/>
      <c r="B678" s="1514"/>
      <c r="C678" s="1513"/>
      <c r="D678" s="1515"/>
      <c r="E678" s="1513"/>
      <c r="F678" s="1513"/>
      <c r="G678" s="1569"/>
      <c r="H678" s="1513"/>
      <c r="I678" s="1513"/>
      <c r="J678" s="1513"/>
      <c r="K678" s="1570"/>
      <c r="L678" s="970"/>
      <c r="M678" s="1513"/>
      <c r="N678" s="1513"/>
    </row>
    <row r="679" spans="1:14">
      <c r="A679" s="1513"/>
      <c r="B679" s="1514"/>
      <c r="C679" s="1513"/>
      <c r="D679" s="1515"/>
      <c r="E679" s="1513"/>
      <c r="F679" s="1513"/>
      <c r="G679" s="1569"/>
      <c r="H679" s="1513"/>
      <c r="I679" s="1513"/>
      <c r="J679" s="1513"/>
      <c r="K679" s="1570"/>
      <c r="L679" s="970"/>
      <c r="M679" s="1513"/>
      <c r="N679" s="1513"/>
    </row>
    <row r="680" spans="1:14">
      <c r="A680" s="1513"/>
      <c r="B680" s="1514"/>
      <c r="C680" s="1513"/>
      <c r="D680" s="1515"/>
      <c r="E680" s="1513"/>
      <c r="F680" s="1513"/>
      <c r="G680" s="1569"/>
      <c r="H680" s="1513"/>
      <c r="I680" s="1513"/>
      <c r="J680" s="1513"/>
      <c r="K680" s="1570"/>
      <c r="L680" s="970"/>
      <c r="M680" s="1513"/>
      <c r="N680" s="1513"/>
    </row>
    <row r="681" spans="1:14">
      <c r="A681" s="1513"/>
      <c r="B681" s="1514"/>
      <c r="C681" s="1513"/>
      <c r="D681" s="1515"/>
      <c r="E681" s="1513"/>
      <c r="F681" s="1513"/>
      <c r="G681" s="1569"/>
      <c r="H681" s="1513"/>
      <c r="I681" s="1513"/>
      <c r="J681" s="1513"/>
      <c r="K681" s="1570"/>
      <c r="L681" s="970"/>
      <c r="M681" s="1513"/>
      <c r="N681" s="1513"/>
    </row>
    <row r="682" spans="1:14">
      <c r="A682" s="1513"/>
      <c r="B682" s="1514"/>
      <c r="C682" s="1513"/>
      <c r="D682" s="1515"/>
      <c r="E682" s="1513"/>
      <c r="F682" s="1513"/>
      <c r="G682" s="1569"/>
      <c r="H682" s="1513"/>
      <c r="I682" s="1513"/>
      <c r="J682" s="1513"/>
      <c r="K682" s="1570"/>
      <c r="L682" s="970"/>
      <c r="M682" s="1513"/>
      <c r="N682" s="1513"/>
    </row>
    <row r="683" spans="1:14">
      <c r="A683" s="1513"/>
      <c r="B683" s="1514"/>
      <c r="C683" s="1513"/>
      <c r="D683" s="1515"/>
      <c r="E683" s="1513"/>
      <c r="F683" s="1513"/>
      <c r="G683" s="1569"/>
      <c r="H683" s="1513"/>
      <c r="I683" s="1513"/>
      <c r="J683" s="1513"/>
      <c r="K683" s="1570"/>
      <c r="L683" s="970"/>
      <c r="M683" s="1513"/>
      <c r="N683" s="1513"/>
    </row>
    <row r="684" spans="1:14">
      <c r="A684" s="1513"/>
      <c r="B684" s="1514"/>
      <c r="C684" s="1513"/>
      <c r="D684" s="1515"/>
      <c r="E684" s="1513"/>
      <c r="F684" s="1513"/>
      <c r="G684" s="1569"/>
      <c r="H684" s="1513"/>
      <c r="I684" s="1513"/>
      <c r="J684" s="1513"/>
      <c r="K684" s="1570"/>
      <c r="L684" s="970"/>
      <c r="M684" s="1513"/>
      <c r="N684" s="1513"/>
    </row>
    <row r="685" spans="1:14">
      <c r="A685" s="1513"/>
      <c r="B685" s="1514"/>
      <c r="C685" s="1513"/>
      <c r="D685" s="1515"/>
      <c r="E685" s="1513"/>
      <c r="F685" s="1513"/>
      <c r="G685" s="1569"/>
      <c r="H685" s="1513"/>
      <c r="I685" s="1513"/>
      <c r="J685" s="1513"/>
      <c r="K685" s="1570"/>
      <c r="L685" s="970"/>
      <c r="M685" s="1513"/>
      <c r="N685" s="1513"/>
    </row>
    <row r="686" spans="1:14">
      <c r="A686" s="1513"/>
      <c r="B686" s="1514"/>
      <c r="C686" s="1513"/>
      <c r="D686" s="1515"/>
      <c r="E686" s="1513"/>
      <c r="F686" s="1513"/>
      <c r="G686" s="1569"/>
      <c r="H686" s="1513"/>
      <c r="I686" s="1513"/>
      <c r="J686" s="1513"/>
      <c r="K686" s="1570"/>
      <c r="L686" s="970"/>
      <c r="M686" s="1513"/>
      <c r="N686" s="1513"/>
    </row>
    <row r="687" spans="1:14">
      <c r="A687" s="1513"/>
      <c r="B687" s="1514"/>
      <c r="C687" s="1513"/>
      <c r="D687" s="1515"/>
      <c r="E687" s="1513"/>
      <c r="F687" s="1513"/>
      <c r="G687" s="1569"/>
      <c r="H687" s="1513"/>
      <c r="I687" s="1513"/>
      <c r="J687" s="1513"/>
      <c r="K687" s="1570"/>
      <c r="L687" s="970"/>
      <c r="M687" s="1513"/>
      <c r="N687" s="1513"/>
    </row>
    <row r="688" spans="1:14">
      <c r="A688" s="1513"/>
      <c r="B688" s="1514"/>
      <c r="C688" s="1513"/>
      <c r="D688" s="1515"/>
      <c r="E688" s="1513"/>
      <c r="F688" s="1513"/>
      <c r="G688" s="1569"/>
      <c r="H688" s="1513"/>
      <c r="I688" s="1513"/>
      <c r="J688" s="1513"/>
      <c r="K688" s="1570"/>
      <c r="L688" s="970"/>
      <c r="M688" s="1513"/>
      <c r="N688" s="1513"/>
    </row>
    <row r="689" spans="1:14">
      <c r="A689" s="1513"/>
      <c r="B689" s="1514"/>
      <c r="C689" s="1513"/>
      <c r="D689" s="1515"/>
      <c r="E689" s="1513"/>
      <c r="F689" s="1513"/>
      <c r="G689" s="1569"/>
      <c r="H689" s="1513"/>
      <c r="I689" s="1513"/>
      <c r="J689" s="1513"/>
      <c r="K689" s="1570"/>
      <c r="L689" s="970"/>
      <c r="M689" s="1513"/>
      <c r="N689" s="1513"/>
    </row>
    <row r="690" spans="1:14">
      <c r="A690" s="1513"/>
      <c r="B690" s="1514"/>
      <c r="C690" s="1513"/>
      <c r="D690" s="1515"/>
      <c r="E690" s="1513"/>
      <c r="F690" s="1513"/>
      <c r="G690" s="1569"/>
      <c r="H690" s="1513"/>
      <c r="I690" s="1513"/>
      <c r="J690" s="1513"/>
      <c r="K690" s="1570"/>
      <c r="L690" s="970"/>
      <c r="M690" s="1513"/>
      <c r="N690" s="1513"/>
    </row>
    <row r="691" spans="1:14">
      <c r="A691" s="1513"/>
      <c r="B691" s="1514"/>
      <c r="C691" s="1513"/>
      <c r="D691" s="1515"/>
      <c r="E691" s="1513"/>
      <c r="F691" s="1513"/>
      <c r="G691" s="1569"/>
      <c r="H691" s="1513"/>
      <c r="I691" s="1513"/>
      <c r="J691" s="1513"/>
      <c r="K691" s="1570"/>
      <c r="L691" s="970"/>
      <c r="M691" s="1513"/>
      <c r="N691" s="1513"/>
    </row>
    <row r="692" spans="1:14">
      <c r="A692" s="1513"/>
      <c r="B692" s="1514"/>
      <c r="C692" s="1513"/>
      <c r="D692" s="1515"/>
      <c r="E692" s="1513"/>
      <c r="F692" s="1513"/>
      <c r="G692" s="1569"/>
      <c r="H692" s="1513"/>
      <c r="I692" s="1513"/>
      <c r="J692" s="1513"/>
      <c r="K692" s="1570"/>
      <c r="L692" s="970"/>
      <c r="M692" s="1513"/>
      <c r="N692" s="1513"/>
    </row>
    <row r="693" spans="1:14">
      <c r="A693" s="1513"/>
      <c r="B693" s="1514"/>
      <c r="C693" s="1513"/>
      <c r="D693" s="1515"/>
      <c r="E693" s="1513"/>
      <c r="F693" s="1513"/>
      <c r="G693" s="1569"/>
      <c r="H693" s="1513"/>
      <c r="I693" s="1513"/>
      <c r="J693" s="1513"/>
      <c r="K693" s="1570"/>
      <c r="L693" s="970"/>
      <c r="M693" s="1513"/>
      <c r="N693" s="1513"/>
    </row>
    <row r="694" spans="1:14">
      <c r="A694" s="1513"/>
      <c r="B694" s="1514"/>
      <c r="C694" s="1513"/>
      <c r="D694" s="1515"/>
      <c r="E694" s="1513"/>
      <c r="F694" s="1513"/>
      <c r="G694" s="1569"/>
      <c r="H694" s="1513"/>
      <c r="I694" s="1513"/>
      <c r="J694" s="1513"/>
      <c r="K694" s="1570"/>
      <c r="L694" s="970"/>
      <c r="M694" s="1513"/>
      <c r="N694" s="1513"/>
    </row>
    <row r="695" spans="1:14">
      <c r="A695" s="1513"/>
      <c r="B695" s="1514"/>
      <c r="C695" s="1513"/>
      <c r="D695" s="1515"/>
      <c r="E695" s="1513"/>
      <c r="F695" s="1513"/>
      <c r="G695" s="1569"/>
      <c r="H695" s="1513"/>
      <c r="I695" s="1513"/>
      <c r="J695" s="1513"/>
      <c r="K695" s="1570"/>
      <c r="L695" s="970"/>
      <c r="M695" s="1513"/>
      <c r="N695" s="1513"/>
    </row>
    <row r="696" spans="1:14">
      <c r="A696" s="1513"/>
      <c r="B696" s="1514"/>
      <c r="C696" s="1513"/>
      <c r="D696" s="1515"/>
      <c r="E696" s="1513"/>
      <c r="F696" s="1513"/>
      <c r="G696" s="1569"/>
      <c r="H696" s="1513"/>
      <c r="I696" s="1513"/>
      <c r="J696" s="1513"/>
      <c r="K696" s="1570"/>
      <c r="L696" s="970"/>
      <c r="M696" s="1513"/>
      <c r="N696" s="1513"/>
    </row>
    <row r="697" spans="1:14">
      <c r="A697" s="1513"/>
      <c r="B697" s="1514"/>
      <c r="C697" s="1513"/>
      <c r="D697" s="1515"/>
      <c r="E697" s="1513"/>
      <c r="F697" s="1513"/>
      <c r="G697" s="1569"/>
      <c r="H697" s="1513"/>
      <c r="I697" s="1513"/>
      <c r="J697" s="1513"/>
      <c r="K697" s="1570"/>
      <c r="L697" s="970"/>
      <c r="M697" s="1513"/>
      <c r="N697" s="1513"/>
    </row>
    <row r="698" spans="1:14">
      <c r="A698" s="1513"/>
      <c r="B698" s="1514"/>
      <c r="C698" s="1513"/>
      <c r="D698" s="1515"/>
      <c r="E698" s="1513"/>
      <c r="F698" s="1513"/>
      <c r="G698" s="1569"/>
      <c r="H698" s="1513"/>
      <c r="I698" s="1513"/>
      <c r="J698" s="1513"/>
      <c r="K698" s="1570"/>
      <c r="L698" s="970"/>
      <c r="M698" s="1513"/>
      <c r="N698" s="1513"/>
    </row>
    <row r="699" spans="1:14">
      <c r="A699" s="1513"/>
      <c r="B699" s="1514"/>
      <c r="C699" s="1513"/>
      <c r="D699" s="1515"/>
      <c r="E699" s="1513"/>
      <c r="F699" s="1513"/>
      <c r="G699" s="1569"/>
      <c r="H699" s="1513"/>
      <c r="I699" s="1513"/>
      <c r="J699" s="1513"/>
      <c r="K699" s="1570"/>
      <c r="L699" s="970"/>
      <c r="M699" s="1513"/>
      <c r="N699" s="1513"/>
    </row>
    <row r="700" spans="1:14">
      <c r="A700" s="1513"/>
      <c r="B700" s="1514"/>
      <c r="C700" s="1513"/>
      <c r="D700" s="1515"/>
      <c r="E700" s="1513"/>
      <c r="F700" s="1513"/>
      <c r="G700" s="1569"/>
      <c r="H700" s="1513"/>
      <c r="I700" s="1513"/>
      <c r="J700" s="1513"/>
      <c r="K700" s="1570"/>
      <c r="L700" s="970"/>
      <c r="M700" s="1513"/>
      <c r="N700" s="1513"/>
    </row>
    <row r="701" spans="1:14">
      <c r="A701" s="1513"/>
      <c r="B701" s="1514"/>
      <c r="C701" s="1513"/>
      <c r="D701" s="1515"/>
      <c r="E701" s="1513"/>
      <c r="F701" s="1513"/>
      <c r="G701" s="1569"/>
      <c r="H701" s="1513"/>
      <c r="I701" s="1513"/>
      <c r="J701" s="1513"/>
      <c r="K701" s="1570"/>
      <c r="L701" s="970"/>
      <c r="M701" s="1513"/>
      <c r="N701" s="1513"/>
    </row>
    <row r="702" spans="1:14">
      <c r="A702" s="1513"/>
      <c r="B702" s="1514"/>
      <c r="C702" s="1513"/>
      <c r="D702" s="1515"/>
      <c r="E702" s="1513"/>
      <c r="F702" s="1513"/>
      <c r="G702" s="1569"/>
      <c r="H702" s="1513"/>
      <c r="I702" s="1513"/>
      <c r="J702" s="1513"/>
      <c r="K702" s="1570"/>
      <c r="L702" s="970"/>
      <c r="M702" s="1513"/>
      <c r="N702" s="1513"/>
    </row>
    <row r="703" spans="1:14">
      <c r="A703" s="1513"/>
      <c r="B703" s="1514"/>
      <c r="C703" s="1513"/>
      <c r="D703" s="1515"/>
      <c r="E703" s="1513"/>
      <c r="F703" s="1513"/>
      <c r="G703" s="1569"/>
      <c r="H703" s="1513"/>
      <c r="I703" s="1513"/>
      <c r="J703" s="1513"/>
      <c r="K703" s="1570"/>
      <c r="L703" s="970"/>
      <c r="M703" s="1513"/>
      <c r="N703" s="1513"/>
    </row>
    <row r="704" spans="1:14">
      <c r="A704" s="1513"/>
      <c r="B704" s="1514"/>
      <c r="C704" s="1513"/>
      <c r="D704" s="1515"/>
      <c r="E704" s="1513"/>
      <c r="F704" s="1513"/>
      <c r="G704" s="1569"/>
      <c r="H704" s="1513"/>
      <c r="I704" s="1513"/>
      <c r="J704" s="1513"/>
      <c r="K704" s="1570"/>
      <c r="L704" s="970"/>
      <c r="M704" s="1513"/>
      <c r="N704" s="1513"/>
    </row>
    <row r="705" spans="1:14">
      <c r="A705" s="1513"/>
      <c r="B705" s="1514"/>
      <c r="C705" s="1513"/>
      <c r="D705" s="1515"/>
      <c r="E705" s="1513"/>
      <c r="F705" s="1513"/>
      <c r="G705" s="1569"/>
      <c r="H705" s="1513"/>
      <c r="I705" s="1513"/>
      <c r="J705" s="1513"/>
      <c r="K705" s="1570"/>
      <c r="L705" s="970"/>
      <c r="M705" s="1513"/>
      <c r="N705" s="1513"/>
    </row>
    <row r="706" spans="1:14">
      <c r="A706" s="1513"/>
      <c r="B706" s="1514"/>
      <c r="C706" s="1513"/>
      <c r="D706" s="1515"/>
      <c r="E706" s="1513"/>
      <c r="F706" s="1513"/>
      <c r="G706" s="1569"/>
      <c r="H706" s="1513"/>
      <c r="I706" s="1513"/>
      <c r="J706" s="1513"/>
      <c r="K706" s="1570"/>
      <c r="L706" s="970"/>
      <c r="M706" s="1513"/>
      <c r="N706" s="1513"/>
    </row>
    <row r="707" spans="1:14">
      <c r="A707" s="1513"/>
      <c r="B707" s="1514"/>
      <c r="C707" s="1513"/>
      <c r="D707" s="1515"/>
      <c r="E707" s="1513"/>
      <c r="F707" s="1513"/>
      <c r="G707" s="1569"/>
      <c r="H707" s="1513"/>
      <c r="I707" s="1513"/>
      <c r="J707" s="1513"/>
      <c r="K707" s="1570"/>
      <c r="L707" s="970"/>
      <c r="M707" s="1513"/>
      <c r="N707" s="1513"/>
    </row>
    <row r="708" spans="1:14">
      <c r="A708" s="1513"/>
      <c r="B708" s="1514"/>
      <c r="C708" s="1513"/>
      <c r="D708" s="1515"/>
      <c r="E708" s="1513"/>
      <c r="F708" s="1513"/>
      <c r="G708" s="1569"/>
      <c r="H708" s="1513"/>
      <c r="I708" s="1513"/>
      <c r="J708" s="1513"/>
      <c r="K708" s="1570"/>
      <c r="L708" s="970"/>
      <c r="M708" s="1513"/>
      <c r="N708" s="1513"/>
    </row>
    <row r="709" spans="1:14">
      <c r="A709" s="1513"/>
      <c r="B709" s="1514"/>
      <c r="C709" s="1513"/>
      <c r="D709" s="1515"/>
      <c r="E709" s="1513"/>
      <c r="F709" s="1513"/>
      <c r="G709" s="1569"/>
      <c r="H709" s="1513"/>
      <c r="I709" s="1513"/>
      <c r="J709" s="1513"/>
      <c r="K709" s="1570"/>
      <c r="L709" s="970"/>
      <c r="M709" s="1513"/>
      <c r="N709" s="1513"/>
    </row>
    <row r="710" spans="1:14">
      <c r="A710" s="1513"/>
      <c r="B710" s="1514"/>
      <c r="C710" s="1513"/>
      <c r="D710" s="1515"/>
      <c r="E710" s="1513"/>
      <c r="F710" s="1513"/>
      <c r="G710" s="1569"/>
      <c r="H710" s="1513"/>
      <c r="I710" s="1513"/>
      <c r="J710" s="1513"/>
      <c r="K710" s="1570"/>
      <c r="L710" s="970"/>
      <c r="M710" s="1513"/>
      <c r="N710" s="1513"/>
    </row>
    <row r="711" spans="1:14">
      <c r="A711" s="1513"/>
      <c r="B711" s="1514"/>
      <c r="C711" s="1513"/>
      <c r="D711" s="1515"/>
      <c r="E711" s="1513"/>
      <c r="F711" s="1513"/>
      <c r="G711" s="1569"/>
      <c r="H711" s="1513"/>
      <c r="I711" s="1513"/>
      <c r="J711" s="1513"/>
      <c r="K711" s="1570"/>
      <c r="L711" s="970"/>
      <c r="M711" s="1513"/>
      <c r="N711" s="1513"/>
    </row>
    <row r="712" spans="1:14">
      <c r="A712" s="1513"/>
      <c r="B712" s="1514"/>
      <c r="C712" s="1513"/>
      <c r="D712" s="1515"/>
      <c r="E712" s="1513"/>
      <c r="F712" s="1513"/>
      <c r="G712" s="1569"/>
      <c r="H712" s="1513"/>
      <c r="I712" s="1513"/>
      <c r="J712" s="1513"/>
      <c r="K712" s="1570"/>
      <c r="L712" s="970"/>
      <c r="M712" s="1513"/>
      <c r="N712" s="1513"/>
    </row>
    <row r="713" spans="1:14">
      <c r="A713" s="1513"/>
      <c r="B713" s="1514"/>
      <c r="C713" s="1513"/>
      <c r="D713" s="1515"/>
      <c r="E713" s="1513"/>
      <c r="F713" s="1513"/>
      <c r="G713" s="1569"/>
      <c r="H713" s="1513"/>
      <c r="I713" s="1513"/>
      <c r="J713" s="1513"/>
      <c r="K713" s="1570"/>
      <c r="L713" s="970"/>
      <c r="M713" s="1513"/>
      <c r="N713" s="1513"/>
    </row>
    <row r="714" spans="1:14">
      <c r="A714" s="1513"/>
      <c r="B714" s="1514"/>
      <c r="C714" s="1513"/>
      <c r="D714" s="1515"/>
      <c r="E714" s="1513"/>
      <c r="F714" s="1513"/>
      <c r="G714" s="1569"/>
      <c r="H714" s="1513"/>
      <c r="I714" s="1513"/>
      <c r="J714" s="1513"/>
      <c r="K714" s="1570"/>
      <c r="L714" s="970"/>
      <c r="M714" s="1513"/>
      <c r="N714" s="1513"/>
    </row>
    <row r="715" spans="1:14">
      <c r="A715" s="1513"/>
      <c r="B715" s="1514"/>
      <c r="C715" s="1513"/>
      <c r="D715" s="1515"/>
      <c r="E715" s="1513"/>
      <c r="F715" s="1513"/>
      <c r="G715" s="1569"/>
      <c r="H715" s="1513"/>
      <c r="I715" s="1513"/>
      <c r="J715" s="1513"/>
      <c r="K715" s="1570"/>
      <c r="L715" s="970"/>
      <c r="M715" s="1513"/>
      <c r="N715" s="1513"/>
    </row>
    <row r="716" spans="1:14">
      <c r="A716" s="1513"/>
      <c r="B716" s="1514"/>
      <c r="C716" s="1513"/>
      <c r="D716" s="1515"/>
      <c r="E716" s="1513"/>
      <c r="F716" s="1513"/>
      <c r="G716" s="1569"/>
      <c r="H716" s="1513"/>
      <c r="I716" s="1513"/>
      <c r="J716" s="1513"/>
      <c r="K716" s="1570"/>
      <c r="L716" s="970"/>
      <c r="M716" s="1513"/>
      <c r="N716" s="1513"/>
    </row>
    <row r="717" spans="1:14">
      <c r="A717" s="1513"/>
      <c r="B717" s="1514"/>
      <c r="C717" s="1513"/>
      <c r="D717" s="1515"/>
      <c r="E717" s="1513"/>
      <c r="F717" s="1513"/>
      <c r="G717" s="1569"/>
      <c r="H717" s="1513"/>
      <c r="I717" s="1513"/>
      <c r="J717" s="1513"/>
      <c r="K717" s="1570"/>
      <c r="L717" s="970"/>
      <c r="M717" s="1513"/>
      <c r="N717" s="1513"/>
    </row>
    <row r="718" spans="1:14">
      <c r="A718" s="1513"/>
      <c r="B718" s="1514"/>
      <c r="C718" s="1513"/>
      <c r="D718" s="1515"/>
      <c r="E718" s="1513"/>
      <c r="F718" s="1513"/>
      <c r="G718" s="1569"/>
      <c r="H718" s="1513"/>
      <c r="I718" s="1513"/>
      <c r="J718" s="1513"/>
      <c r="K718" s="1570"/>
      <c r="L718" s="970"/>
      <c r="M718" s="1513"/>
      <c r="N718" s="1513"/>
    </row>
    <row r="719" spans="1:14">
      <c r="A719" s="1513"/>
      <c r="B719" s="1514"/>
      <c r="C719" s="1513"/>
      <c r="D719" s="1515"/>
      <c r="E719" s="1513"/>
      <c r="F719" s="1513"/>
      <c r="G719" s="1569"/>
      <c r="H719" s="1513"/>
      <c r="I719" s="1513"/>
      <c r="J719" s="1513"/>
      <c r="K719" s="1570"/>
      <c r="L719" s="970"/>
      <c r="M719" s="1513"/>
      <c r="N719" s="1513"/>
    </row>
    <row r="720" spans="1:14">
      <c r="A720" s="1513"/>
      <c r="B720" s="1514"/>
      <c r="C720" s="1513"/>
      <c r="D720" s="1515"/>
      <c r="E720" s="1513"/>
      <c r="F720" s="1513"/>
      <c r="G720" s="1569"/>
      <c r="H720" s="1513"/>
      <c r="I720" s="1513"/>
      <c r="J720" s="1513"/>
      <c r="K720" s="1570"/>
      <c r="L720" s="970"/>
      <c r="M720" s="1513"/>
      <c r="N720" s="1513"/>
    </row>
    <row r="721" spans="1:14">
      <c r="A721" s="1513"/>
      <c r="B721" s="1514"/>
      <c r="C721" s="1513"/>
      <c r="D721" s="1515"/>
      <c r="E721" s="1513"/>
      <c r="F721" s="1513"/>
      <c r="G721" s="1569"/>
      <c r="H721" s="1513"/>
      <c r="I721" s="1513"/>
      <c r="J721" s="1513"/>
      <c r="K721" s="1570"/>
      <c r="L721" s="970"/>
      <c r="M721" s="1513"/>
      <c r="N721" s="1513"/>
    </row>
    <row r="722" spans="1:14">
      <c r="A722" s="1513"/>
      <c r="B722" s="1514"/>
      <c r="C722" s="1513"/>
      <c r="D722" s="1515"/>
      <c r="E722" s="1513"/>
      <c r="F722" s="1513"/>
      <c r="G722" s="1569"/>
      <c r="H722" s="1513"/>
      <c r="I722" s="1513"/>
      <c r="J722" s="1513"/>
      <c r="K722" s="1570"/>
      <c r="L722" s="970"/>
      <c r="M722" s="1513"/>
      <c r="N722" s="1513"/>
    </row>
    <row r="723" spans="1:14">
      <c r="A723" s="1513"/>
      <c r="B723" s="1514"/>
      <c r="C723" s="1513"/>
      <c r="D723" s="1515"/>
      <c r="E723" s="1513"/>
      <c r="F723" s="1513"/>
      <c r="G723" s="1569"/>
      <c r="H723" s="1513"/>
      <c r="I723" s="1513"/>
      <c r="J723" s="1513"/>
      <c r="K723" s="1570"/>
      <c r="L723" s="970"/>
      <c r="M723" s="1513"/>
      <c r="N723" s="1513"/>
    </row>
    <row r="724" spans="1:14">
      <c r="A724" s="1513"/>
      <c r="B724" s="1514"/>
      <c r="C724" s="1513"/>
      <c r="D724" s="1515"/>
      <c r="E724" s="1513"/>
      <c r="F724" s="1513"/>
      <c r="G724" s="1569"/>
      <c r="H724" s="1513"/>
      <c r="I724" s="1513"/>
      <c r="J724" s="1513"/>
      <c r="K724" s="1570"/>
      <c r="L724" s="970"/>
      <c r="M724" s="1513"/>
      <c r="N724" s="1513"/>
    </row>
    <row r="725" spans="1:14">
      <c r="A725" s="1513"/>
      <c r="B725" s="1514"/>
      <c r="C725" s="1513"/>
      <c r="D725" s="1515"/>
      <c r="E725" s="1513"/>
      <c r="F725" s="1513"/>
      <c r="G725" s="1569"/>
      <c r="H725" s="1513"/>
      <c r="I725" s="1513"/>
      <c r="J725" s="1513"/>
      <c r="K725" s="1570"/>
      <c r="L725" s="970"/>
      <c r="M725" s="1513"/>
      <c r="N725" s="1513"/>
    </row>
    <row r="726" spans="1:14">
      <c r="A726" s="1513"/>
      <c r="B726" s="1514"/>
      <c r="C726" s="1513"/>
      <c r="D726" s="1515"/>
      <c r="E726" s="1513"/>
      <c r="F726" s="1513"/>
      <c r="G726" s="1569"/>
      <c r="H726" s="1513"/>
      <c r="I726" s="1513"/>
      <c r="J726" s="1513"/>
      <c r="K726" s="1570"/>
      <c r="L726" s="970"/>
      <c r="M726" s="1513"/>
      <c r="N726" s="1513"/>
    </row>
    <row r="727" spans="1:14">
      <c r="A727" s="1513"/>
      <c r="B727" s="1514"/>
      <c r="C727" s="1513"/>
      <c r="D727" s="1515"/>
      <c r="E727" s="1513"/>
      <c r="F727" s="1513"/>
      <c r="G727" s="1569"/>
      <c r="H727" s="1513"/>
      <c r="I727" s="1513"/>
      <c r="J727" s="1513"/>
      <c r="K727" s="1570"/>
      <c r="L727" s="970"/>
      <c r="M727" s="1513"/>
      <c r="N727" s="1513"/>
    </row>
    <row r="728" spans="1:14">
      <c r="A728" s="1513"/>
      <c r="B728" s="1514"/>
      <c r="C728" s="1513"/>
      <c r="D728" s="1515"/>
      <c r="E728" s="1513"/>
      <c r="F728" s="1513"/>
      <c r="G728" s="1569"/>
      <c r="H728" s="1513"/>
      <c r="I728" s="1513"/>
      <c r="J728" s="1513"/>
      <c r="K728" s="1570"/>
      <c r="L728" s="970"/>
      <c r="M728" s="1513"/>
      <c r="N728" s="1513"/>
    </row>
    <row r="729" spans="1:14">
      <c r="A729" s="1513"/>
      <c r="B729" s="1514"/>
      <c r="C729" s="1513"/>
      <c r="D729" s="1515"/>
      <c r="E729" s="1513"/>
      <c r="F729" s="1513"/>
      <c r="G729" s="1569"/>
      <c r="H729" s="1513"/>
      <c r="I729" s="1513"/>
      <c r="J729" s="1513"/>
      <c r="K729" s="1570"/>
      <c r="L729" s="970"/>
      <c r="M729" s="1513"/>
      <c r="N729" s="1513"/>
    </row>
    <row r="730" spans="1:14">
      <c r="A730" s="1513"/>
      <c r="B730" s="1514"/>
      <c r="C730" s="1513"/>
      <c r="D730" s="1515"/>
      <c r="E730" s="1513"/>
      <c r="F730" s="1513"/>
      <c r="G730" s="1569"/>
      <c r="H730" s="1513"/>
      <c r="I730" s="1513"/>
      <c r="J730" s="1513"/>
      <c r="K730" s="1570"/>
      <c r="L730" s="970"/>
      <c r="M730" s="1513"/>
      <c r="N730" s="1513"/>
    </row>
    <row r="731" spans="1:14">
      <c r="A731" s="1513"/>
      <c r="B731" s="1514"/>
      <c r="C731" s="1513"/>
      <c r="D731" s="1515"/>
      <c r="E731" s="1513"/>
      <c r="F731" s="1513"/>
      <c r="G731" s="1569"/>
      <c r="H731" s="1513"/>
      <c r="I731" s="1513"/>
      <c r="J731" s="1513"/>
      <c r="K731" s="1570"/>
      <c r="L731" s="970"/>
      <c r="M731" s="1513"/>
      <c r="N731" s="1513"/>
    </row>
    <row r="732" spans="1:14">
      <c r="A732" s="1513"/>
      <c r="B732" s="1514"/>
      <c r="C732" s="1513"/>
      <c r="D732" s="1515"/>
      <c r="E732" s="1513"/>
      <c r="F732" s="1513"/>
      <c r="G732" s="1569"/>
      <c r="H732" s="1513"/>
      <c r="I732" s="1513"/>
      <c r="J732" s="1513"/>
      <c r="K732" s="1570"/>
      <c r="L732" s="970"/>
      <c r="M732" s="1513"/>
      <c r="N732" s="1513"/>
    </row>
    <row r="733" spans="1:14">
      <c r="A733" s="1513"/>
      <c r="B733" s="1514"/>
      <c r="C733" s="1513"/>
      <c r="D733" s="1515"/>
      <c r="E733" s="1513"/>
      <c r="F733" s="1513"/>
      <c r="G733" s="1569"/>
      <c r="H733" s="1513"/>
      <c r="I733" s="1513"/>
      <c r="J733" s="1513"/>
      <c r="K733" s="1570"/>
      <c r="L733" s="970"/>
      <c r="M733" s="1513"/>
      <c r="N733" s="1513"/>
    </row>
    <row r="734" spans="1:14">
      <c r="A734" s="1513"/>
      <c r="B734" s="1514"/>
      <c r="C734" s="1513"/>
      <c r="D734" s="1515"/>
      <c r="E734" s="1513"/>
      <c r="F734" s="1513"/>
      <c r="G734" s="1569"/>
      <c r="H734" s="1513"/>
      <c r="I734" s="1513"/>
      <c r="J734" s="1513"/>
      <c r="K734" s="1570"/>
      <c r="L734" s="970"/>
      <c r="M734" s="1513"/>
      <c r="N734" s="1513"/>
    </row>
    <row r="735" spans="1:14">
      <c r="A735" s="1513"/>
      <c r="B735" s="1514"/>
      <c r="C735" s="1513"/>
      <c r="D735" s="1515"/>
      <c r="E735" s="1513"/>
      <c r="F735" s="1513"/>
      <c r="G735" s="1569"/>
      <c r="H735" s="1513"/>
      <c r="I735" s="1513"/>
      <c r="J735" s="1513"/>
      <c r="K735" s="1570"/>
      <c r="L735" s="970"/>
      <c r="M735" s="1513"/>
      <c r="N735" s="1513"/>
    </row>
    <row r="736" spans="1:14">
      <c r="A736" s="1513"/>
      <c r="B736" s="1514"/>
      <c r="C736" s="1513"/>
      <c r="D736" s="1515"/>
      <c r="E736" s="1513"/>
      <c r="F736" s="1513"/>
      <c r="G736" s="1569"/>
      <c r="H736" s="1513"/>
      <c r="I736" s="1513"/>
      <c r="J736" s="1513"/>
      <c r="K736" s="1570"/>
      <c r="L736" s="970"/>
      <c r="M736" s="1513"/>
      <c r="N736" s="1513"/>
    </row>
    <row r="737" spans="1:14">
      <c r="A737" s="1513"/>
      <c r="B737" s="1514"/>
      <c r="C737" s="1513"/>
      <c r="D737" s="1515"/>
      <c r="E737" s="1513"/>
      <c r="F737" s="1513"/>
      <c r="G737" s="1569"/>
      <c r="H737" s="1513"/>
      <c r="I737" s="1513"/>
      <c r="J737" s="1513"/>
      <c r="K737" s="1570"/>
      <c r="L737" s="970"/>
      <c r="M737" s="1513"/>
      <c r="N737" s="1513"/>
    </row>
    <row r="738" spans="1:14">
      <c r="A738" s="1513"/>
      <c r="B738" s="1514"/>
      <c r="C738" s="1513"/>
      <c r="D738" s="1515"/>
      <c r="E738" s="1513"/>
      <c r="F738" s="1513"/>
      <c r="G738" s="1569"/>
      <c r="H738" s="1513"/>
      <c r="I738" s="1513"/>
      <c r="J738" s="1513"/>
      <c r="K738" s="1570"/>
      <c r="L738" s="970"/>
      <c r="M738" s="1513"/>
      <c r="N738" s="1513"/>
    </row>
    <row r="739" spans="1:14">
      <c r="A739" s="1513"/>
      <c r="B739" s="1514"/>
      <c r="C739" s="1513"/>
      <c r="D739" s="1515"/>
      <c r="E739" s="1513"/>
      <c r="F739" s="1513"/>
      <c r="G739" s="1569"/>
      <c r="H739" s="1513"/>
      <c r="I739" s="1513"/>
      <c r="J739" s="1513"/>
      <c r="K739" s="1570"/>
      <c r="L739" s="970"/>
      <c r="M739" s="1513"/>
      <c r="N739" s="1513"/>
    </row>
    <row r="740" spans="1:14">
      <c r="A740" s="1513"/>
      <c r="B740" s="1514"/>
      <c r="C740" s="1513"/>
      <c r="D740" s="1515"/>
      <c r="E740" s="1513"/>
      <c r="F740" s="1513"/>
      <c r="G740" s="1569"/>
      <c r="H740" s="1513"/>
      <c r="I740" s="1513"/>
      <c r="J740" s="1513"/>
      <c r="K740" s="1570"/>
      <c r="L740" s="970"/>
      <c r="M740" s="1513"/>
      <c r="N740" s="1513"/>
    </row>
    <row r="741" spans="1:14">
      <c r="A741" s="1513"/>
      <c r="B741" s="1514"/>
      <c r="C741" s="1513"/>
      <c r="D741" s="1515"/>
      <c r="E741" s="1513"/>
      <c r="F741" s="1513"/>
      <c r="G741" s="1569"/>
      <c r="H741" s="1513"/>
      <c r="I741" s="1513"/>
      <c r="J741" s="1513"/>
      <c r="K741" s="1570"/>
      <c r="L741" s="970"/>
      <c r="M741" s="1513"/>
      <c r="N741" s="1513"/>
    </row>
    <row r="742" spans="1:14">
      <c r="A742" s="1513"/>
      <c r="B742" s="1514"/>
      <c r="C742" s="1513"/>
      <c r="D742" s="1515"/>
      <c r="E742" s="1513"/>
      <c r="F742" s="1513"/>
      <c r="G742" s="1569"/>
      <c r="H742" s="1513"/>
      <c r="I742" s="1513"/>
      <c r="J742" s="1513"/>
      <c r="K742" s="1570"/>
      <c r="L742" s="970"/>
      <c r="M742" s="1513"/>
      <c r="N742" s="1513"/>
    </row>
    <row r="743" spans="1:14">
      <c r="A743" s="1513"/>
      <c r="B743" s="1514"/>
      <c r="C743" s="1513"/>
      <c r="D743" s="1515"/>
      <c r="E743" s="1513"/>
      <c r="F743" s="1513"/>
      <c r="G743" s="1569"/>
      <c r="H743" s="1513"/>
      <c r="I743" s="1513"/>
      <c r="J743" s="1513"/>
      <c r="K743" s="1570"/>
      <c r="L743" s="970"/>
      <c r="M743" s="1513"/>
      <c r="N743" s="1513"/>
    </row>
    <row r="744" spans="1:14">
      <c r="A744" s="1513"/>
      <c r="B744" s="1514"/>
      <c r="C744" s="1513"/>
      <c r="D744" s="1515"/>
      <c r="E744" s="1513"/>
      <c r="F744" s="1513"/>
      <c r="G744" s="1569"/>
      <c r="H744" s="1513"/>
      <c r="I744" s="1513"/>
      <c r="J744" s="1513"/>
      <c r="K744" s="1570"/>
      <c r="L744" s="970"/>
      <c r="M744" s="1513"/>
      <c r="N744" s="1513"/>
    </row>
    <row r="745" spans="1:14">
      <c r="A745" s="1513"/>
      <c r="B745" s="1514"/>
      <c r="C745" s="1513"/>
      <c r="D745" s="1515"/>
      <c r="E745" s="1513"/>
      <c r="F745" s="1513"/>
      <c r="G745" s="1569"/>
      <c r="H745" s="1513"/>
      <c r="I745" s="1513"/>
      <c r="J745" s="1513"/>
      <c r="K745" s="1570"/>
      <c r="L745" s="970"/>
      <c r="M745" s="1513"/>
      <c r="N745" s="1513"/>
    </row>
    <row r="746" spans="1:14">
      <c r="A746" s="1513"/>
      <c r="B746" s="1514"/>
      <c r="C746" s="1513"/>
      <c r="D746" s="1515"/>
      <c r="E746" s="1513"/>
      <c r="F746" s="1513"/>
      <c r="G746" s="1569"/>
      <c r="H746" s="1513"/>
      <c r="I746" s="1513"/>
      <c r="J746" s="1513"/>
      <c r="K746" s="1570"/>
      <c r="L746" s="970"/>
      <c r="M746" s="1513"/>
      <c r="N746" s="1513"/>
    </row>
    <row r="747" spans="1:14">
      <c r="A747" s="1513"/>
      <c r="B747" s="1514"/>
      <c r="C747" s="1513"/>
      <c r="D747" s="1515"/>
      <c r="E747" s="1513"/>
      <c r="F747" s="1513"/>
      <c r="G747" s="1569"/>
      <c r="H747" s="1513"/>
      <c r="I747" s="1513"/>
      <c r="J747" s="1513"/>
      <c r="K747" s="1570"/>
      <c r="L747" s="970"/>
      <c r="M747" s="1513"/>
      <c r="N747" s="1513"/>
    </row>
    <row r="748" spans="1:14">
      <c r="A748" s="1513"/>
      <c r="B748" s="1514"/>
      <c r="C748" s="1513"/>
      <c r="D748" s="1515"/>
      <c r="E748" s="1513"/>
      <c r="F748" s="1513"/>
      <c r="G748" s="1569"/>
      <c r="H748" s="1513"/>
      <c r="I748" s="1513"/>
      <c r="J748" s="1513"/>
      <c r="K748" s="1570"/>
      <c r="L748" s="970"/>
      <c r="M748" s="1513"/>
      <c r="N748" s="1513"/>
    </row>
    <row r="749" spans="1:14">
      <c r="A749" s="1513"/>
      <c r="B749" s="1514"/>
      <c r="C749" s="1513"/>
      <c r="D749" s="1515"/>
      <c r="E749" s="1513"/>
      <c r="F749" s="1513"/>
      <c r="G749" s="1569"/>
      <c r="H749" s="1513"/>
      <c r="I749" s="1513"/>
      <c r="J749" s="1513"/>
      <c r="K749" s="1570"/>
      <c r="L749" s="970"/>
      <c r="M749" s="1513"/>
      <c r="N749" s="1513"/>
    </row>
    <row r="750" spans="1:14">
      <c r="A750" s="1513"/>
      <c r="B750" s="1514"/>
      <c r="C750" s="1513"/>
      <c r="D750" s="1515"/>
      <c r="E750" s="1513"/>
      <c r="F750" s="1513"/>
      <c r="G750" s="1569"/>
      <c r="H750" s="1513"/>
      <c r="I750" s="1513"/>
      <c r="J750" s="1513"/>
      <c r="K750" s="1570"/>
      <c r="L750" s="970"/>
      <c r="M750" s="1513"/>
      <c r="N750" s="1513"/>
    </row>
    <row r="751" spans="1:14">
      <c r="A751" s="1513"/>
      <c r="B751" s="1514"/>
      <c r="C751" s="1513"/>
      <c r="D751" s="1515"/>
      <c r="E751" s="1513"/>
      <c r="F751" s="1513"/>
      <c r="G751" s="1569"/>
      <c r="H751" s="1513"/>
      <c r="I751" s="1513"/>
      <c r="J751" s="1513"/>
      <c r="K751" s="1570"/>
      <c r="L751" s="970"/>
      <c r="M751" s="1513"/>
      <c r="N751" s="1513"/>
    </row>
    <row r="752" spans="1:14">
      <c r="A752" s="1513"/>
      <c r="B752" s="1514"/>
      <c r="C752" s="1513"/>
      <c r="D752" s="1515"/>
      <c r="E752" s="1513"/>
      <c r="F752" s="1513"/>
      <c r="G752" s="1569"/>
      <c r="H752" s="1513"/>
      <c r="I752" s="1513"/>
      <c r="J752" s="1513"/>
      <c r="K752" s="1570"/>
      <c r="L752" s="970"/>
      <c r="M752" s="1513"/>
      <c r="N752" s="1513"/>
    </row>
    <row r="753" spans="1:14">
      <c r="A753" s="1513"/>
      <c r="B753" s="1514"/>
      <c r="C753" s="1513"/>
      <c r="D753" s="1515"/>
      <c r="E753" s="1513"/>
      <c r="F753" s="1513"/>
      <c r="G753" s="1569"/>
      <c r="H753" s="1513"/>
      <c r="I753" s="1513"/>
      <c r="J753" s="1513"/>
      <c r="K753" s="1570"/>
      <c r="L753" s="970"/>
      <c r="M753" s="1513"/>
      <c r="N753" s="1513"/>
    </row>
    <row r="754" spans="1:14">
      <c r="A754" s="1513"/>
      <c r="B754" s="1514"/>
      <c r="C754" s="1513"/>
      <c r="D754" s="1515"/>
      <c r="E754" s="1513"/>
      <c r="F754" s="1513"/>
      <c r="G754" s="1569"/>
      <c r="H754" s="1513"/>
      <c r="I754" s="1513"/>
      <c r="J754" s="1513"/>
      <c r="K754" s="1570"/>
      <c r="L754" s="970"/>
      <c r="M754" s="1513"/>
      <c r="N754" s="1513"/>
    </row>
    <row r="755" spans="1:14">
      <c r="A755" s="1513"/>
      <c r="B755" s="1514"/>
      <c r="C755" s="1513"/>
      <c r="D755" s="1515"/>
      <c r="E755" s="1513"/>
      <c r="F755" s="1513"/>
      <c r="G755" s="1569"/>
      <c r="H755" s="1513"/>
      <c r="I755" s="1513"/>
      <c r="J755" s="1513"/>
      <c r="K755" s="1570"/>
      <c r="L755" s="970"/>
      <c r="M755" s="1513"/>
      <c r="N755" s="1513"/>
    </row>
    <row r="756" spans="1:14">
      <c r="A756" s="1513"/>
      <c r="B756" s="1514"/>
      <c r="C756" s="1513"/>
      <c r="D756" s="1515"/>
      <c r="E756" s="1513"/>
      <c r="F756" s="1513"/>
      <c r="G756" s="1569"/>
      <c r="H756" s="1513"/>
      <c r="I756" s="1513"/>
      <c r="J756" s="1513"/>
      <c r="K756" s="1570"/>
      <c r="L756" s="970"/>
      <c r="M756" s="1513"/>
      <c r="N756" s="1513"/>
    </row>
    <row r="757" spans="1:14">
      <c r="A757" s="1513"/>
      <c r="B757" s="1514"/>
      <c r="C757" s="1513"/>
      <c r="D757" s="1515"/>
      <c r="E757" s="1513"/>
      <c r="F757" s="1513"/>
      <c r="G757" s="1569"/>
      <c r="H757" s="1513"/>
      <c r="I757" s="1513"/>
      <c r="J757" s="1513"/>
      <c r="K757" s="1570"/>
      <c r="L757" s="970"/>
      <c r="M757" s="1513"/>
      <c r="N757" s="1513"/>
    </row>
    <row r="758" spans="1:14">
      <c r="A758" s="1513"/>
      <c r="B758" s="1514"/>
      <c r="C758" s="1513"/>
      <c r="D758" s="1515"/>
      <c r="E758" s="1513"/>
      <c r="F758" s="1513"/>
      <c r="G758" s="1569"/>
      <c r="H758" s="1513"/>
      <c r="I758" s="1513"/>
      <c r="J758" s="1513"/>
      <c r="K758" s="1570"/>
      <c r="L758" s="970"/>
      <c r="M758" s="1513"/>
      <c r="N758" s="1513"/>
    </row>
    <row r="759" spans="1:14">
      <c r="A759" s="1513"/>
      <c r="B759" s="1514"/>
      <c r="C759" s="1513"/>
      <c r="D759" s="1515"/>
      <c r="E759" s="1513"/>
      <c r="F759" s="1513"/>
      <c r="G759" s="1569"/>
      <c r="H759" s="1513"/>
      <c r="I759" s="1513"/>
      <c r="J759" s="1513"/>
      <c r="K759" s="1570"/>
      <c r="L759" s="970"/>
      <c r="M759" s="1513"/>
      <c r="N759" s="1513"/>
    </row>
    <row r="760" spans="1:14">
      <c r="A760" s="1513"/>
      <c r="B760" s="1514"/>
      <c r="C760" s="1513"/>
      <c r="D760" s="1515"/>
      <c r="E760" s="1513"/>
      <c r="F760" s="1513"/>
      <c r="G760" s="1569"/>
      <c r="H760" s="1513"/>
      <c r="I760" s="1513"/>
      <c r="J760" s="1513"/>
      <c r="K760" s="1570"/>
      <c r="L760" s="970"/>
      <c r="M760" s="1513"/>
      <c r="N760" s="1513"/>
    </row>
    <row r="761" spans="1:14">
      <c r="A761" s="1513"/>
      <c r="B761" s="1514"/>
      <c r="C761" s="1513"/>
      <c r="D761" s="1515"/>
      <c r="E761" s="1513"/>
      <c r="F761" s="1513"/>
      <c r="G761" s="1569"/>
      <c r="H761" s="1513"/>
      <c r="I761" s="1513"/>
      <c r="J761" s="1513"/>
      <c r="K761" s="1570"/>
      <c r="L761" s="970"/>
      <c r="M761" s="1513"/>
      <c r="N761" s="1513"/>
    </row>
    <row r="762" spans="1:14">
      <c r="A762" s="1513"/>
      <c r="B762" s="1514"/>
      <c r="C762" s="1513"/>
      <c r="D762" s="1515"/>
      <c r="E762" s="1513"/>
      <c r="F762" s="1513"/>
      <c r="G762" s="1569"/>
      <c r="H762" s="1513"/>
      <c r="I762" s="1513"/>
      <c r="J762" s="1513"/>
      <c r="K762" s="1570"/>
      <c r="L762" s="970"/>
      <c r="M762" s="1513"/>
      <c r="N762" s="1513"/>
    </row>
    <row r="763" spans="1:14">
      <c r="A763" s="1513"/>
      <c r="B763" s="1514"/>
      <c r="C763" s="1513"/>
      <c r="D763" s="1515"/>
      <c r="E763" s="1513"/>
      <c r="F763" s="1513"/>
      <c r="G763" s="1569"/>
      <c r="H763" s="1513"/>
      <c r="I763" s="1513"/>
      <c r="J763" s="1513"/>
      <c r="K763" s="1570"/>
      <c r="L763" s="970"/>
      <c r="M763" s="1513"/>
      <c r="N763" s="1513"/>
    </row>
    <row r="764" spans="1:14">
      <c r="A764" s="1513"/>
      <c r="B764" s="1514"/>
      <c r="C764" s="1513"/>
      <c r="D764" s="1515"/>
      <c r="E764" s="1513"/>
      <c r="F764" s="1513"/>
      <c r="G764" s="1569"/>
      <c r="H764" s="1513"/>
      <c r="I764" s="1513"/>
      <c r="J764" s="1513"/>
      <c r="K764" s="1570"/>
      <c r="L764" s="970"/>
      <c r="M764" s="1513"/>
      <c r="N764" s="1513"/>
    </row>
    <row r="765" spans="1:14">
      <c r="A765" s="1513"/>
      <c r="B765" s="1514"/>
      <c r="C765" s="1513"/>
      <c r="D765" s="1515"/>
      <c r="E765" s="1513"/>
      <c r="F765" s="1513"/>
      <c r="G765" s="1569"/>
      <c r="H765" s="1513"/>
      <c r="I765" s="1513"/>
      <c r="J765" s="1513"/>
      <c r="K765" s="1570"/>
      <c r="L765" s="970"/>
      <c r="M765" s="1513"/>
      <c r="N765" s="1513"/>
    </row>
    <row r="766" spans="1:14">
      <c r="A766" s="1513"/>
      <c r="B766" s="1514"/>
      <c r="C766" s="1513"/>
      <c r="D766" s="1515"/>
      <c r="E766" s="1513"/>
      <c r="F766" s="1513"/>
      <c r="G766" s="1569"/>
      <c r="H766" s="1513"/>
      <c r="I766" s="1513"/>
      <c r="J766" s="1513"/>
      <c r="K766" s="1570"/>
      <c r="L766" s="970"/>
      <c r="M766" s="1513"/>
      <c r="N766" s="1513"/>
    </row>
    <row r="767" spans="1:14">
      <c r="A767" s="1513"/>
      <c r="B767" s="1514"/>
      <c r="C767" s="1513"/>
      <c r="D767" s="1515"/>
      <c r="E767" s="1513"/>
      <c r="F767" s="1513"/>
      <c r="G767" s="1569"/>
      <c r="H767" s="1513"/>
      <c r="I767" s="1513"/>
      <c r="J767" s="1513"/>
      <c r="K767" s="1570"/>
      <c r="L767" s="970"/>
      <c r="M767" s="1513"/>
      <c r="N767" s="1513"/>
    </row>
    <row r="768" spans="1:14">
      <c r="A768" s="1513"/>
      <c r="B768" s="1514"/>
      <c r="C768" s="1513"/>
      <c r="D768" s="1515"/>
      <c r="E768" s="1513"/>
      <c r="F768" s="1513"/>
      <c r="G768" s="1569"/>
      <c r="H768" s="1513"/>
      <c r="I768" s="1513"/>
      <c r="J768" s="1513"/>
      <c r="K768" s="1570"/>
      <c r="L768" s="970"/>
      <c r="M768" s="1513"/>
      <c r="N768" s="1513"/>
    </row>
    <row r="769" spans="1:14">
      <c r="A769" s="1513"/>
      <c r="B769" s="1514"/>
      <c r="C769" s="1513"/>
      <c r="D769" s="1515"/>
      <c r="E769" s="1513"/>
      <c r="F769" s="1513"/>
      <c r="G769" s="1569"/>
      <c r="H769" s="1513"/>
      <c r="I769" s="1513"/>
      <c r="J769" s="1513"/>
      <c r="K769" s="1570"/>
      <c r="L769" s="970"/>
      <c r="M769" s="1513"/>
      <c r="N769" s="1513"/>
    </row>
    <row r="770" spans="1:14">
      <c r="A770" s="1513"/>
      <c r="B770" s="1514"/>
      <c r="C770" s="1513"/>
      <c r="D770" s="1515"/>
      <c r="E770" s="1513"/>
      <c r="F770" s="1513"/>
      <c r="G770" s="1569"/>
      <c r="H770" s="1513"/>
      <c r="I770" s="1513"/>
      <c r="J770" s="1513"/>
      <c r="K770" s="1570"/>
      <c r="L770" s="970"/>
      <c r="M770" s="1513"/>
      <c r="N770" s="1513"/>
    </row>
    <row r="771" spans="1:14">
      <c r="A771" s="1513"/>
      <c r="B771" s="1514"/>
      <c r="C771" s="1513"/>
      <c r="D771" s="1515"/>
      <c r="E771" s="1513"/>
      <c r="F771" s="1513"/>
      <c r="G771" s="1569"/>
      <c r="H771" s="1513"/>
      <c r="I771" s="1513"/>
      <c r="J771" s="1513"/>
      <c r="K771" s="1570"/>
      <c r="L771" s="970"/>
      <c r="M771" s="1513"/>
      <c r="N771" s="1513"/>
    </row>
    <row r="772" spans="1:14">
      <c r="A772" s="1513"/>
      <c r="B772" s="1514"/>
      <c r="C772" s="1513"/>
      <c r="D772" s="1515"/>
      <c r="E772" s="1513"/>
      <c r="F772" s="1513"/>
      <c r="G772" s="1569"/>
      <c r="H772" s="1513"/>
      <c r="I772" s="1513"/>
      <c r="J772" s="1513"/>
      <c r="K772" s="1570"/>
      <c r="L772" s="970"/>
      <c r="M772" s="1513"/>
      <c r="N772" s="1513"/>
    </row>
    <row r="773" spans="1:14">
      <c r="A773" s="1513"/>
      <c r="B773" s="1514"/>
      <c r="C773" s="1513"/>
      <c r="D773" s="1515"/>
      <c r="E773" s="1513"/>
      <c r="F773" s="1513"/>
      <c r="G773" s="1569"/>
      <c r="H773" s="1513"/>
      <c r="I773" s="1513"/>
      <c r="J773" s="1513"/>
      <c r="K773" s="1570"/>
      <c r="L773" s="970"/>
      <c r="M773" s="1513"/>
      <c r="N773" s="1513"/>
    </row>
    <row r="774" spans="1:14">
      <c r="A774" s="1513"/>
      <c r="B774" s="1514"/>
      <c r="C774" s="1513"/>
      <c r="D774" s="1515"/>
      <c r="E774" s="1513"/>
      <c r="F774" s="1513"/>
      <c r="G774" s="1569"/>
      <c r="H774" s="1513"/>
      <c r="I774" s="1513"/>
      <c r="J774" s="1513"/>
      <c r="K774" s="1570"/>
      <c r="L774" s="970"/>
      <c r="M774" s="1513"/>
      <c r="N774" s="1513"/>
    </row>
    <row r="775" spans="1:14">
      <c r="A775" s="1513"/>
      <c r="B775" s="1514"/>
      <c r="C775" s="1513"/>
      <c r="D775" s="1515"/>
      <c r="E775" s="1513"/>
      <c r="F775" s="1513"/>
      <c r="G775" s="1569"/>
      <c r="H775" s="1513"/>
      <c r="I775" s="1513"/>
      <c r="J775" s="1513"/>
      <c r="K775" s="1570"/>
      <c r="L775" s="970"/>
      <c r="M775" s="1513"/>
      <c r="N775" s="1513"/>
    </row>
    <row r="776" spans="1:14">
      <c r="A776" s="1513"/>
      <c r="B776" s="1514"/>
      <c r="C776" s="1513"/>
      <c r="D776" s="1515"/>
      <c r="E776" s="1513"/>
      <c r="F776" s="1513"/>
      <c r="G776" s="1569"/>
      <c r="H776" s="1513"/>
      <c r="I776" s="1513"/>
      <c r="J776" s="1513"/>
      <c r="K776" s="1570"/>
      <c r="L776" s="970"/>
      <c r="M776" s="1513"/>
      <c r="N776" s="1513"/>
    </row>
    <row r="777" spans="1:14">
      <c r="A777" s="1513"/>
      <c r="B777" s="1514"/>
      <c r="C777" s="1513"/>
      <c r="D777" s="1515"/>
      <c r="E777" s="1513"/>
      <c r="F777" s="1513"/>
      <c r="G777" s="1569"/>
      <c r="H777" s="1513"/>
      <c r="I777" s="1513"/>
      <c r="J777" s="1513"/>
      <c r="K777" s="1570"/>
      <c r="L777" s="970"/>
      <c r="M777" s="1513"/>
      <c r="N777" s="1513"/>
    </row>
    <row r="778" spans="1:14">
      <c r="A778" s="1513"/>
      <c r="B778" s="1514"/>
      <c r="C778" s="1513"/>
      <c r="D778" s="1515"/>
      <c r="E778" s="1513"/>
      <c r="F778" s="1513"/>
      <c r="G778" s="1569"/>
      <c r="H778" s="1513"/>
      <c r="I778" s="1513"/>
      <c r="J778" s="1513"/>
      <c r="K778" s="1570"/>
      <c r="L778" s="970"/>
      <c r="M778" s="1513"/>
      <c r="N778" s="1513"/>
    </row>
    <row r="779" spans="1:14">
      <c r="A779" s="1513"/>
      <c r="B779" s="1514"/>
      <c r="C779" s="1513"/>
      <c r="D779" s="1515"/>
      <c r="E779" s="1513"/>
      <c r="F779" s="1513"/>
      <c r="G779" s="1569"/>
      <c r="H779" s="1513"/>
      <c r="I779" s="1513"/>
      <c r="J779" s="1513"/>
      <c r="K779" s="1570"/>
      <c r="L779" s="970"/>
      <c r="M779" s="1513"/>
      <c r="N779" s="1513"/>
    </row>
    <row r="780" spans="1:14">
      <c r="A780" s="1513"/>
      <c r="B780" s="1514"/>
      <c r="C780" s="1513"/>
      <c r="D780" s="1515"/>
      <c r="E780" s="1513"/>
      <c r="F780" s="1513"/>
      <c r="G780" s="1569"/>
      <c r="H780" s="1513"/>
      <c r="I780" s="1513"/>
      <c r="J780" s="1513"/>
      <c r="K780" s="1570"/>
      <c r="L780" s="970"/>
      <c r="M780" s="1513"/>
      <c r="N780" s="1513"/>
    </row>
    <row r="781" spans="1:14">
      <c r="A781" s="1513"/>
      <c r="B781" s="1514"/>
      <c r="C781" s="1513"/>
      <c r="D781" s="1515"/>
      <c r="E781" s="1513"/>
      <c r="F781" s="1513"/>
      <c r="G781" s="1569"/>
      <c r="H781" s="1513"/>
      <c r="I781" s="1513"/>
      <c r="J781" s="1513"/>
      <c r="K781" s="1570"/>
      <c r="L781" s="970"/>
      <c r="M781" s="1513"/>
      <c r="N781" s="1513"/>
    </row>
    <row r="782" spans="1:14">
      <c r="A782" s="1513"/>
      <c r="B782" s="1514"/>
      <c r="C782" s="1513"/>
      <c r="D782" s="1515"/>
      <c r="E782" s="1513"/>
      <c r="F782" s="1513"/>
      <c r="G782" s="1569"/>
      <c r="H782" s="1513"/>
      <c r="I782" s="1513"/>
      <c r="J782" s="1513"/>
      <c r="K782" s="1570"/>
      <c r="L782" s="970"/>
      <c r="M782" s="1513"/>
      <c r="N782" s="1513"/>
    </row>
    <row r="783" spans="1:14">
      <c r="A783" s="1513"/>
      <c r="B783" s="1514"/>
      <c r="C783" s="1513"/>
      <c r="D783" s="1515"/>
      <c r="E783" s="1513"/>
      <c r="F783" s="1513"/>
      <c r="G783" s="1569"/>
      <c r="H783" s="1513"/>
      <c r="I783" s="1513"/>
      <c r="J783" s="1513"/>
      <c r="K783" s="1570"/>
      <c r="L783" s="970"/>
      <c r="M783" s="1513"/>
      <c r="N783" s="1513"/>
    </row>
    <row r="784" spans="1:14">
      <c r="A784" s="1513"/>
      <c r="B784" s="1514"/>
      <c r="C784" s="1513"/>
      <c r="D784" s="1515"/>
      <c r="E784" s="1513"/>
      <c r="F784" s="1513"/>
      <c r="G784" s="1569"/>
      <c r="H784" s="1513"/>
      <c r="I784" s="1513"/>
      <c r="J784" s="1513"/>
      <c r="K784" s="1570"/>
      <c r="L784" s="970"/>
      <c r="M784" s="1513"/>
      <c r="N784" s="1513"/>
    </row>
    <row r="785" spans="1:14">
      <c r="A785" s="1513"/>
      <c r="B785" s="1514"/>
      <c r="C785" s="1513"/>
      <c r="D785" s="1515"/>
      <c r="E785" s="1513"/>
      <c r="F785" s="1513"/>
      <c r="G785" s="1569"/>
      <c r="H785" s="1513"/>
      <c r="I785" s="1513"/>
      <c r="J785" s="1513"/>
      <c r="K785" s="1570"/>
      <c r="L785" s="970"/>
      <c r="M785" s="1513"/>
      <c r="N785" s="1513"/>
    </row>
    <row r="786" spans="1:14">
      <c r="A786" s="1513"/>
      <c r="B786" s="1514"/>
      <c r="C786" s="1513"/>
      <c r="D786" s="1515"/>
      <c r="E786" s="1513"/>
      <c r="F786" s="1513"/>
      <c r="G786" s="1569"/>
      <c r="H786" s="1513"/>
      <c r="I786" s="1513"/>
      <c r="J786" s="1513"/>
      <c r="K786" s="1570"/>
      <c r="L786" s="970"/>
      <c r="M786" s="1513"/>
      <c r="N786" s="1513"/>
    </row>
    <row r="787" spans="1:14">
      <c r="A787" s="1513"/>
      <c r="B787" s="1514"/>
      <c r="C787" s="1513"/>
      <c r="D787" s="1515"/>
      <c r="E787" s="1513"/>
      <c r="F787" s="1513"/>
      <c r="G787" s="1569"/>
      <c r="H787" s="1513"/>
      <c r="I787" s="1513"/>
      <c r="J787" s="1513"/>
      <c r="K787" s="1570"/>
      <c r="L787" s="970"/>
      <c r="M787" s="1513"/>
      <c r="N787" s="1513"/>
    </row>
    <row r="788" spans="1:14">
      <c r="A788" s="1513"/>
      <c r="B788" s="1514"/>
      <c r="C788" s="1513"/>
      <c r="D788" s="1515"/>
      <c r="E788" s="1513"/>
      <c r="F788" s="1513"/>
      <c r="G788" s="1569"/>
      <c r="H788" s="1513"/>
      <c r="I788" s="1513"/>
      <c r="J788" s="1513"/>
      <c r="K788" s="1570"/>
      <c r="L788" s="970"/>
      <c r="M788" s="1513"/>
      <c r="N788" s="1513"/>
    </row>
    <row r="789" spans="1:14">
      <c r="A789" s="1513"/>
      <c r="B789" s="1514"/>
      <c r="C789" s="1513"/>
      <c r="D789" s="1515"/>
      <c r="E789" s="1513"/>
      <c r="F789" s="1513"/>
      <c r="G789" s="1569"/>
      <c r="H789" s="1513"/>
      <c r="I789" s="1513"/>
      <c r="J789" s="1513"/>
      <c r="K789" s="1570"/>
      <c r="L789" s="970"/>
      <c r="M789" s="1513"/>
      <c r="N789" s="1513"/>
    </row>
    <row r="790" spans="1:14">
      <c r="A790" s="1513"/>
      <c r="B790" s="1514"/>
      <c r="C790" s="1513"/>
      <c r="D790" s="1515"/>
      <c r="E790" s="1513"/>
      <c r="F790" s="1513"/>
      <c r="G790" s="1569"/>
      <c r="H790" s="1513"/>
      <c r="I790" s="1513"/>
      <c r="J790" s="1513"/>
      <c r="K790" s="1570"/>
      <c r="L790" s="970"/>
      <c r="M790" s="1513"/>
      <c r="N790" s="1513"/>
    </row>
    <row r="791" spans="1:14">
      <c r="A791" s="1513"/>
      <c r="B791" s="1514"/>
      <c r="C791" s="1513"/>
      <c r="D791" s="1515"/>
      <c r="E791" s="1513"/>
      <c r="F791" s="1513"/>
      <c r="G791" s="1569"/>
      <c r="H791" s="1513"/>
      <c r="I791" s="1513"/>
      <c r="J791" s="1513"/>
      <c r="K791" s="1570"/>
      <c r="L791" s="970"/>
      <c r="M791" s="1513"/>
      <c r="N791" s="1513"/>
    </row>
    <row r="792" spans="1:14">
      <c r="A792" s="1513"/>
      <c r="B792" s="1514"/>
      <c r="C792" s="1513"/>
      <c r="D792" s="1515"/>
      <c r="E792" s="1513"/>
      <c r="F792" s="1513"/>
      <c r="G792" s="1569"/>
      <c r="H792" s="1513"/>
      <c r="I792" s="1513"/>
      <c r="J792" s="1513"/>
      <c r="K792" s="1570"/>
      <c r="L792" s="970"/>
      <c r="M792" s="1513"/>
      <c r="N792" s="1513"/>
    </row>
    <row r="793" spans="1:14">
      <c r="A793" s="1513"/>
      <c r="B793" s="1514"/>
      <c r="C793" s="1513"/>
      <c r="D793" s="1515"/>
      <c r="E793" s="1513"/>
      <c r="F793" s="1513"/>
      <c r="G793" s="1569"/>
      <c r="H793" s="1513"/>
      <c r="I793" s="1513"/>
      <c r="J793" s="1513"/>
      <c r="K793" s="1570"/>
      <c r="L793" s="970"/>
      <c r="M793" s="1513"/>
      <c r="N793" s="1513"/>
    </row>
    <row r="794" spans="1:14">
      <c r="A794" s="1513"/>
      <c r="B794" s="1514"/>
      <c r="C794" s="1513"/>
      <c r="D794" s="1515"/>
      <c r="E794" s="1513"/>
      <c r="F794" s="1513"/>
      <c r="G794" s="1569"/>
      <c r="H794" s="1513"/>
      <c r="I794" s="1513"/>
      <c r="J794" s="1513"/>
      <c r="K794" s="1570"/>
      <c r="L794" s="970"/>
      <c r="M794" s="1513"/>
      <c r="N794" s="1513"/>
    </row>
    <row r="795" spans="1:14">
      <c r="A795" s="1513"/>
      <c r="B795" s="1514"/>
      <c r="C795" s="1513"/>
      <c r="D795" s="1515"/>
      <c r="E795" s="1513"/>
      <c r="F795" s="1513"/>
      <c r="G795" s="1569"/>
      <c r="H795" s="1513"/>
      <c r="I795" s="1513"/>
      <c r="J795" s="1513"/>
      <c r="K795" s="1570"/>
      <c r="L795" s="970"/>
      <c r="M795" s="1513"/>
      <c r="N795" s="1513"/>
    </row>
    <row r="796" spans="1:14">
      <c r="A796" s="1513"/>
      <c r="B796" s="1514"/>
      <c r="C796" s="1513"/>
      <c r="D796" s="1515"/>
      <c r="E796" s="1513"/>
      <c r="F796" s="1513"/>
      <c r="G796" s="1569"/>
      <c r="H796" s="1513"/>
      <c r="I796" s="1513"/>
      <c r="J796" s="1513"/>
      <c r="K796" s="1570"/>
      <c r="L796" s="970"/>
      <c r="M796" s="1513"/>
      <c r="N796" s="1513"/>
    </row>
    <row r="797" spans="1:14">
      <c r="A797" s="1513"/>
      <c r="B797" s="1514"/>
      <c r="C797" s="1513"/>
      <c r="D797" s="1515"/>
      <c r="E797" s="1513"/>
      <c r="F797" s="1513"/>
      <c r="G797" s="1569"/>
      <c r="H797" s="1513"/>
      <c r="I797" s="1513"/>
      <c r="J797" s="1513"/>
      <c r="K797" s="1570"/>
      <c r="L797" s="970"/>
      <c r="M797" s="1513"/>
      <c r="N797" s="1513"/>
    </row>
    <row r="798" spans="1:14">
      <c r="A798" s="1513"/>
      <c r="B798" s="1514"/>
      <c r="C798" s="1513"/>
      <c r="D798" s="1515"/>
      <c r="E798" s="1513"/>
      <c r="F798" s="1513"/>
      <c r="G798" s="1569"/>
      <c r="H798" s="1513"/>
      <c r="I798" s="1513"/>
      <c r="J798" s="1513"/>
      <c r="K798" s="1570"/>
      <c r="L798" s="970"/>
      <c r="M798" s="1513"/>
      <c r="N798" s="1513"/>
    </row>
    <row r="799" spans="1:14">
      <c r="A799" s="1513"/>
      <c r="B799" s="1514"/>
      <c r="C799" s="1513"/>
      <c r="D799" s="1515"/>
      <c r="E799" s="1513"/>
      <c r="F799" s="1513"/>
      <c r="G799" s="1569"/>
      <c r="H799" s="1513"/>
      <c r="I799" s="1513"/>
      <c r="J799" s="1513"/>
      <c r="K799" s="1570"/>
      <c r="L799" s="970"/>
      <c r="M799" s="1513"/>
      <c r="N799" s="1513"/>
    </row>
    <row r="800" spans="1:14">
      <c r="A800" s="1513"/>
      <c r="B800" s="1514"/>
      <c r="C800" s="1513"/>
      <c r="D800" s="1515"/>
      <c r="E800" s="1513"/>
      <c r="F800" s="1513"/>
      <c r="G800" s="1569"/>
      <c r="H800" s="1513"/>
      <c r="I800" s="1513"/>
      <c r="J800" s="1513"/>
      <c r="K800" s="1570"/>
      <c r="L800" s="970"/>
      <c r="M800" s="1513"/>
      <c r="N800" s="1513"/>
    </row>
    <row r="801" spans="1:14">
      <c r="A801" s="1513"/>
      <c r="B801" s="1514"/>
      <c r="C801" s="1513"/>
      <c r="D801" s="1515"/>
      <c r="E801" s="1513"/>
      <c r="F801" s="1513"/>
      <c r="G801" s="1569"/>
      <c r="H801" s="1513"/>
      <c r="I801" s="1513"/>
      <c r="J801" s="1513"/>
      <c r="K801" s="1570"/>
      <c r="L801" s="970"/>
      <c r="M801" s="1513"/>
      <c r="N801" s="1513"/>
    </row>
    <row r="802" spans="1:14">
      <c r="A802" s="1513"/>
      <c r="B802" s="1514"/>
      <c r="C802" s="1513"/>
      <c r="D802" s="1515"/>
      <c r="E802" s="1513"/>
      <c r="F802" s="1513"/>
      <c r="G802" s="1569"/>
      <c r="H802" s="1513"/>
      <c r="I802" s="1513"/>
      <c r="J802" s="1513"/>
      <c r="K802" s="1570"/>
      <c r="L802" s="970"/>
      <c r="M802" s="1513"/>
      <c r="N802" s="1513"/>
    </row>
    <row r="803" spans="1:14">
      <c r="A803" s="1513"/>
      <c r="B803" s="1514"/>
      <c r="C803" s="1513"/>
      <c r="D803" s="1515"/>
      <c r="E803" s="1513"/>
      <c r="F803" s="1513"/>
      <c r="G803" s="1569"/>
      <c r="H803" s="1513"/>
      <c r="I803" s="1513"/>
      <c r="J803" s="1513"/>
      <c r="K803" s="1570"/>
      <c r="L803" s="970"/>
      <c r="M803" s="1513"/>
      <c r="N803" s="1513"/>
    </row>
    <row r="804" spans="1:14">
      <c r="A804" s="1513"/>
      <c r="B804" s="1514"/>
      <c r="C804" s="1513"/>
      <c r="D804" s="1515"/>
      <c r="E804" s="1513"/>
      <c r="F804" s="1513"/>
      <c r="G804" s="1569"/>
      <c r="H804" s="1513"/>
      <c r="I804" s="1513"/>
      <c r="J804" s="1513"/>
      <c r="K804" s="1570"/>
      <c r="L804" s="970"/>
      <c r="M804" s="1513"/>
      <c r="N804" s="1513"/>
    </row>
    <row r="805" spans="1:14">
      <c r="A805" s="1513"/>
      <c r="B805" s="1514"/>
      <c r="C805" s="1513"/>
      <c r="D805" s="1515"/>
      <c r="E805" s="1513"/>
      <c r="F805" s="1513"/>
      <c r="G805" s="1569"/>
      <c r="H805" s="1513"/>
      <c r="I805" s="1513"/>
      <c r="J805" s="1513"/>
      <c r="K805" s="1570"/>
      <c r="L805" s="970"/>
      <c r="M805" s="1513"/>
      <c r="N805" s="1513"/>
    </row>
    <row r="806" spans="1:14">
      <c r="A806" s="1513"/>
      <c r="B806" s="1514"/>
      <c r="C806" s="1513"/>
      <c r="D806" s="1515"/>
      <c r="E806" s="1513"/>
      <c r="F806" s="1513"/>
      <c r="G806" s="1569"/>
      <c r="H806" s="1513"/>
      <c r="I806" s="1513"/>
      <c r="J806" s="1513"/>
      <c r="K806" s="1570"/>
      <c r="L806" s="970"/>
      <c r="M806" s="1513"/>
      <c r="N806" s="1513"/>
    </row>
    <row r="807" spans="1:14">
      <c r="A807" s="1513"/>
      <c r="B807" s="1514"/>
      <c r="C807" s="1513"/>
      <c r="D807" s="1515"/>
      <c r="E807" s="1513"/>
      <c r="F807" s="1513"/>
      <c r="G807" s="1569"/>
      <c r="H807" s="1513"/>
      <c r="I807" s="1513"/>
      <c r="J807" s="1513"/>
      <c r="K807" s="1570"/>
      <c r="L807" s="970"/>
      <c r="M807" s="1513"/>
      <c r="N807" s="1513"/>
    </row>
    <row r="808" spans="1:14">
      <c r="A808" s="1513"/>
      <c r="B808" s="1514"/>
      <c r="C808" s="1513"/>
      <c r="D808" s="1515"/>
      <c r="E808" s="1513"/>
      <c r="F808" s="1513"/>
      <c r="G808" s="1569"/>
      <c r="H808" s="1513"/>
      <c r="I808" s="1513"/>
      <c r="J808" s="1513"/>
      <c r="K808" s="1570"/>
      <c r="L808" s="970"/>
      <c r="M808" s="1513"/>
      <c r="N808" s="1513"/>
    </row>
    <row r="809" spans="1:14">
      <c r="A809" s="1513"/>
      <c r="B809" s="1514"/>
      <c r="C809" s="1513"/>
      <c r="D809" s="1515"/>
      <c r="E809" s="1513"/>
      <c r="F809" s="1513"/>
      <c r="G809" s="1569"/>
      <c r="H809" s="1513"/>
      <c r="I809" s="1513"/>
      <c r="J809" s="1513"/>
      <c r="K809" s="1570"/>
      <c r="L809" s="970"/>
      <c r="M809" s="1513"/>
      <c r="N809" s="1513"/>
    </row>
    <row r="810" spans="1:14">
      <c r="A810" s="1513"/>
      <c r="B810" s="1514"/>
      <c r="C810" s="1513"/>
      <c r="D810" s="1515"/>
      <c r="E810" s="1513"/>
      <c r="F810" s="1513"/>
      <c r="G810" s="1569"/>
      <c r="H810" s="1513"/>
      <c r="I810" s="1513"/>
      <c r="J810" s="1513"/>
      <c r="K810" s="1570"/>
      <c r="L810" s="970"/>
      <c r="M810" s="1513"/>
      <c r="N810" s="1513"/>
    </row>
    <row r="811" spans="1:14">
      <c r="A811" s="1513"/>
      <c r="B811" s="1514"/>
      <c r="C811" s="1513"/>
      <c r="D811" s="1515"/>
      <c r="E811" s="1513"/>
      <c r="F811" s="1513"/>
      <c r="G811" s="1569"/>
      <c r="H811" s="1513"/>
      <c r="I811" s="1513"/>
      <c r="J811" s="1513"/>
      <c r="K811" s="1570"/>
      <c r="L811" s="970"/>
      <c r="M811" s="1513"/>
      <c r="N811" s="1513"/>
    </row>
    <row r="812" spans="1:14">
      <c r="A812" s="1513"/>
      <c r="B812" s="1514"/>
      <c r="C812" s="1513"/>
      <c r="D812" s="1515"/>
      <c r="E812" s="1513"/>
      <c r="F812" s="1513"/>
      <c r="G812" s="1569"/>
      <c r="H812" s="1513"/>
      <c r="I812" s="1513"/>
      <c r="J812" s="1513"/>
      <c r="K812" s="1570"/>
      <c r="L812" s="970"/>
      <c r="M812" s="1513"/>
      <c r="N812" s="1513"/>
    </row>
    <row r="813" spans="1:14">
      <c r="A813" s="1513"/>
      <c r="B813" s="1514"/>
      <c r="C813" s="1513"/>
      <c r="D813" s="1515"/>
      <c r="E813" s="1513"/>
      <c r="F813" s="1513"/>
      <c r="G813" s="1569"/>
      <c r="H813" s="1513"/>
      <c r="I813" s="1513"/>
      <c r="J813" s="1513"/>
      <c r="K813" s="1570"/>
      <c r="L813" s="970"/>
      <c r="M813" s="1513"/>
      <c r="N813" s="1513"/>
    </row>
    <row r="814" spans="1:14">
      <c r="A814" s="1513"/>
      <c r="B814" s="1514"/>
      <c r="C814" s="1513"/>
      <c r="D814" s="1515"/>
      <c r="E814" s="1513"/>
      <c r="F814" s="1513"/>
      <c r="G814" s="1569"/>
      <c r="H814" s="1513"/>
      <c r="I814" s="1513"/>
      <c r="J814" s="1513"/>
      <c r="K814" s="1570"/>
      <c r="L814" s="970"/>
      <c r="M814" s="1513"/>
      <c r="N814" s="1513"/>
    </row>
    <row r="815" spans="1:14">
      <c r="A815" s="1513"/>
      <c r="B815" s="1514"/>
      <c r="C815" s="1513"/>
      <c r="D815" s="1515"/>
      <c r="E815" s="1513"/>
      <c r="F815" s="1513"/>
      <c r="G815" s="1569"/>
      <c r="H815" s="1513"/>
      <c r="I815" s="1513"/>
      <c r="J815" s="1513"/>
      <c r="K815" s="1570"/>
      <c r="L815" s="970"/>
      <c r="M815" s="1513"/>
      <c r="N815" s="1513"/>
    </row>
    <row r="816" spans="1:14">
      <c r="A816" s="1513"/>
      <c r="B816" s="1514"/>
      <c r="C816" s="1513"/>
      <c r="D816" s="1515"/>
      <c r="E816" s="1513"/>
      <c r="F816" s="1513"/>
      <c r="G816" s="1569"/>
      <c r="H816" s="1513"/>
      <c r="I816" s="1513"/>
      <c r="J816" s="1513"/>
      <c r="K816" s="1570"/>
      <c r="L816" s="970"/>
      <c r="M816" s="1513"/>
      <c r="N816" s="1513"/>
    </row>
    <row r="817" spans="1:14">
      <c r="A817" s="1513"/>
      <c r="B817" s="1514"/>
      <c r="C817" s="1513"/>
      <c r="D817" s="1515"/>
      <c r="E817" s="1513"/>
      <c r="F817" s="1513"/>
      <c r="G817" s="1569"/>
      <c r="H817" s="1513"/>
      <c r="I817" s="1513"/>
      <c r="J817" s="1513"/>
      <c r="K817" s="1570"/>
      <c r="L817" s="970"/>
      <c r="M817" s="1513"/>
      <c r="N817" s="1513"/>
    </row>
    <row r="818" spans="1:14">
      <c r="A818" s="1513"/>
      <c r="B818" s="1514"/>
      <c r="C818" s="1513"/>
      <c r="D818" s="1515"/>
      <c r="E818" s="1513"/>
      <c r="F818" s="1513"/>
      <c r="G818" s="1569"/>
      <c r="H818" s="1513"/>
      <c r="I818" s="1513"/>
      <c r="J818" s="1513"/>
      <c r="K818" s="1570"/>
      <c r="L818" s="970"/>
      <c r="M818" s="1513"/>
      <c r="N818" s="1513"/>
    </row>
    <row r="819" spans="1:14">
      <c r="A819" s="1513"/>
      <c r="B819" s="1514"/>
      <c r="C819" s="1513"/>
      <c r="D819" s="1515"/>
      <c r="E819" s="1513"/>
      <c r="F819" s="1513"/>
      <c r="G819" s="1569"/>
      <c r="H819" s="1513"/>
      <c r="I819" s="1513"/>
      <c r="J819" s="1513"/>
      <c r="K819" s="1570"/>
      <c r="L819" s="970"/>
      <c r="M819" s="1513"/>
      <c r="N819" s="1513"/>
    </row>
    <row r="820" spans="1:14">
      <c r="A820" s="1513"/>
      <c r="B820" s="1514"/>
      <c r="C820" s="1513"/>
      <c r="D820" s="1515"/>
      <c r="E820" s="1513"/>
      <c r="F820" s="1513"/>
      <c r="G820" s="1569"/>
      <c r="H820" s="1513"/>
      <c r="I820" s="1513"/>
      <c r="J820" s="1513"/>
      <c r="K820" s="1570"/>
      <c r="L820" s="970"/>
      <c r="M820" s="1513"/>
      <c r="N820" s="1513"/>
    </row>
    <row r="821" spans="1:14">
      <c r="A821" s="1513"/>
      <c r="B821" s="1514"/>
      <c r="C821" s="1513"/>
      <c r="D821" s="1515"/>
      <c r="E821" s="1513"/>
      <c r="F821" s="1513"/>
      <c r="G821" s="1569"/>
      <c r="H821" s="1513"/>
      <c r="I821" s="1513"/>
      <c r="J821" s="1513"/>
      <c r="K821" s="1570"/>
      <c r="L821" s="970"/>
      <c r="M821" s="1513"/>
      <c r="N821" s="1513"/>
    </row>
    <row r="822" spans="1:14">
      <c r="A822" s="1513"/>
      <c r="B822" s="1514"/>
      <c r="C822" s="1513"/>
      <c r="D822" s="1515"/>
      <c r="E822" s="1513"/>
      <c r="F822" s="1513"/>
      <c r="G822" s="1569"/>
      <c r="H822" s="1513"/>
      <c r="I822" s="1513"/>
      <c r="J822" s="1513"/>
      <c r="K822" s="1570"/>
      <c r="L822" s="970"/>
      <c r="M822" s="1513"/>
      <c r="N822" s="1513"/>
    </row>
    <row r="823" spans="1:14">
      <c r="A823" s="1513"/>
      <c r="B823" s="1514"/>
      <c r="C823" s="1513"/>
      <c r="D823" s="1515"/>
      <c r="E823" s="1513"/>
      <c r="F823" s="1513"/>
      <c r="G823" s="1569"/>
      <c r="H823" s="1513"/>
      <c r="I823" s="1513"/>
      <c r="J823" s="1513"/>
      <c r="K823" s="1570"/>
      <c r="L823" s="970"/>
      <c r="M823" s="1513"/>
      <c r="N823" s="1513"/>
    </row>
    <row r="824" spans="1:14">
      <c r="A824" s="1513"/>
      <c r="B824" s="1514"/>
      <c r="C824" s="1513"/>
      <c r="D824" s="1515"/>
      <c r="E824" s="1513"/>
      <c r="F824" s="1513"/>
      <c r="G824" s="1569"/>
      <c r="H824" s="1513"/>
      <c r="I824" s="1513"/>
      <c r="J824" s="1513"/>
      <c r="K824" s="1570"/>
      <c r="L824" s="970"/>
      <c r="M824" s="1513"/>
      <c r="N824" s="1513"/>
    </row>
    <row r="825" spans="1:14">
      <c r="A825" s="1513"/>
      <c r="B825" s="1514"/>
      <c r="C825" s="1513"/>
      <c r="D825" s="1515"/>
      <c r="E825" s="1513"/>
      <c r="F825" s="1513"/>
      <c r="G825" s="1569"/>
      <c r="H825" s="1513"/>
      <c r="I825" s="1513"/>
      <c r="J825" s="1513"/>
      <c r="K825" s="1570"/>
      <c r="L825" s="970"/>
      <c r="M825" s="1513"/>
      <c r="N825" s="1513"/>
    </row>
    <row r="826" spans="1:14">
      <c r="A826" s="1513"/>
      <c r="B826" s="1514"/>
      <c r="C826" s="1513"/>
      <c r="D826" s="1515"/>
      <c r="E826" s="1513"/>
      <c r="F826" s="1513"/>
      <c r="G826" s="1569"/>
      <c r="H826" s="1513"/>
      <c r="I826" s="1513"/>
      <c r="J826" s="1513"/>
      <c r="K826" s="1570"/>
      <c r="L826" s="970"/>
      <c r="M826" s="1513"/>
      <c r="N826" s="1513"/>
    </row>
    <row r="827" spans="1:14">
      <c r="A827" s="1513"/>
      <c r="B827" s="1514"/>
      <c r="C827" s="1513"/>
      <c r="D827" s="1515"/>
      <c r="E827" s="1513"/>
      <c r="F827" s="1513"/>
      <c r="G827" s="1569"/>
      <c r="H827" s="1513"/>
      <c r="I827" s="1513"/>
      <c r="J827" s="1513"/>
      <c r="K827" s="1570"/>
      <c r="L827" s="970"/>
      <c r="M827" s="1513"/>
      <c r="N827" s="1513"/>
    </row>
    <row r="828" spans="1:14">
      <c r="A828" s="1513"/>
      <c r="B828" s="1514"/>
      <c r="C828" s="1513"/>
      <c r="D828" s="1515"/>
      <c r="E828" s="1513"/>
      <c r="F828" s="1513"/>
      <c r="G828" s="1569"/>
      <c r="H828" s="1513"/>
      <c r="I828" s="1513"/>
      <c r="J828" s="1513"/>
      <c r="K828" s="1570"/>
      <c r="L828" s="970"/>
      <c r="M828" s="1513"/>
      <c r="N828" s="1513"/>
    </row>
    <row r="829" spans="1:14">
      <c r="A829" s="1513"/>
      <c r="B829" s="1514"/>
      <c r="C829" s="1513"/>
      <c r="D829" s="1515"/>
      <c r="E829" s="1513"/>
      <c r="F829" s="1513"/>
      <c r="G829" s="1569"/>
      <c r="H829" s="1513"/>
      <c r="I829" s="1513"/>
      <c r="J829" s="1513"/>
      <c r="K829" s="1570"/>
      <c r="L829" s="970"/>
      <c r="M829" s="1513"/>
      <c r="N829" s="1513"/>
    </row>
    <row r="830" spans="1:14">
      <c r="A830" s="1513"/>
      <c r="B830" s="1514"/>
      <c r="C830" s="1513"/>
      <c r="D830" s="1515"/>
      <c r="E830" s="1513"/>
      <c r="F830" s="1513"/>
      <c r="G830" s="1569"/>
      <c r="H830" s="1513"/>
      <c r="I830" s="1513"/>
      <c r="J830" s="1513"/>
      <c r="K830" s="1570"/>
      <c r="L830" s="970"/>
      <c r="M830" s="1513"/>
      <c r="N830" s="1513"/>
    </row>
    <row r="831" spans="1:14">
      <c r="A831" s="1513"/>
      <c r="B831" s="1514"/>
      <c r="C831" s="1513"/>
      <c r="D831" s="1515"/>
      <c r="E831" s="1513"/>
      <c r="F831" s="1513"/>
      <c r="G831" s="1569"/>
      <c r="H831" s="1513"/>
      <c r="I831" s="1513"/>
      <c r="J831" s="1513"/>
      <c r="K831" s="1570"/>
      <c r="L831" s="970"/>
      <c r="M831" s="1513"/>
      <c r="N831" s="1513"/>
    </row>
    <row r="832" spans="1:14">
      <c r="A832" s="1513"/>
      <c r="B832" s="1514"/>
      <c r="C832" s="1513"/>
      <c r="D832" s="1515"/>
      <c r="E832" s="1513"/>
      <c r="F832" s="1513"/>
      <c r="G832" s="1569"/>
      <c r="H832" s="1513"/>
      <c r="I832" s="1513"/>
      <c r="J832" s="1513"/>
      <c r="K832" s="1570"/>
      <c r="L832" s="970"/>
      <c r="M832" s="1513"/>
      <c r="N832" s="1513"/>
    </row>
    <row r="833" spans="1:14">
      <c r="A833" s="1513"/>
      <c r="B833" s="1514"/>
      <c r="C833" s="1513"/>
      <c r="D833" s="1515"/>
      <c r="E833" s="1513"/>
      <c r="F833" s="1513"/>
      <c r="G833" s="1569"/>
      <c r="H833" s="1513"/>
      <c r="I833" s="1513"/>
      <c r="J833" s="1513"/>
      <c r="K833" s="1570"/>
      <c r="L833" s="970"/>
      <c r="M833" s="1513"/>
      <c r="N833" s="1513"/>
    </row>
    <row r="834" spans="1:14">
      <c r="A834" s="1513"/>
      <c r="B834" s="1514"/>
      <c r="C834" s="1513"/>
      <c r="D834" s="1515"/>
      <c r="E834" s="1513"/>
      <c r="F834" s="1513"/>
      <c r="G834" s="1569"/>
      <c r="H834" s="1513"/>
      <c r="I834" s="1513"/>
      <c r="J834" s="1513"/>
      <c r="K834" s="1570"/>
      <c r="L834" s="970"/>
      <c r="M834" s="1513"/>
      <c r="N834" s="1513"/>
    </row>
    <row r="835" spans="1:14">
      <c r="A835" s="1513"/>
      <c r="B835" s="1514"/>
      <c r="C835" s="1513"/>
      <c r="D835" s="1515"/>
      <c r="E835" s="1513"/>
      <c r="F835" s="1513"/>
      <c r="G835" s="1569"/>
      <c r="H835" s="1513"/>
      <c r="I835" s="1513"/>
      <c r="J835" s="1513"/>
      <c r="K835" s="1570"/>
      <c r="L835" s="970"/>
      <c r="M835" s="1513"/>
      <c r="N835" s="1513"/>
    </row>
    <row r="836" spans="1:14">
      <c r="A836" s="1513"/>
      <c r="B836" s="1514"/>
      <c r="C836" s="1513"/>
      <c r="D836" s="1515"/>
      <c r="E836" s="1513"/>
      <c r="F836" s="1513"/>
      <c r="G836" s="1569"/>
      <c r="H836" s="1513"/>
      <c r="I836" s="1513"/>
      <c r="J836" s="1513"/>
      <c r="K836" s="1570"/>
      <c r="L836" s="970"/>
      <c r="M836" s="1513"/>
      <c r="N836" s="1513"/>
    </row>
    <row r="837" spans="1:14">
      <c r="A837" s="1513"/>
      <c r="B837" s="1514"/>
      <c r="C837" s="1513"/>
      <c r="D837" s="1515"/>
      <c r="E837" s="1513"/>
      <c r="F837" s="1513"/>
      <c r="G837" s="1569"/>
      <c r="H837" s="1513"/>
      <c r="I837" s="1513"/>
      <c r="J837" s="1513"/>
      <c r="K837" s="1570"/>
      <c r="L837" s="970"/>
      <c r="M837" s="1513"/>
      <c r="N837" s="1513"/>
    </row>
    <row r="838" spans="1:14">
      <c r="A838" s="1513"/>
      <c r="B838" s="1514"/>
      <c r="C838" s="1513"/>
      <c r="D838" s="1515"/>
      <c r="E838" s="1513"/>
      <c r="F838" s="1513"/>
      <c r="G838" s="1569"/>
      <c r="H838" s="1513"/>
      <c r="I838" s="1513"/>
      <c r="J838" s="1513"/>
      <c r="K838" s="1570"/>
      <c r="L838" s="970"/>
      <c r="M838" s="1513"/>
      <c r="N838" s="1513"/>
    </row>
    <row r="839" spans="1:14">
      <c r="A839" s="1513"/>
      <c r="B839" s="1514"/>
      <c r="C839" s="1513"/>
      <c r="D839" s="1515"/>
      <c r="E839" s="1513"/>
      <c r="F839" s="1513"/>
      <c r="G839" s="1569"/>
      <c r="H839" s="1513"/>
      <c r="I839" s="1513"/>
      <c r="J839" s="1513"/>
      <c r="K839" s="1570"/>
      <c r="L839" s="970"/>
      <c r="M839" s="1513"/>
      <c r="N839" s="1513"/>
    </row>
    <row r="840" spans="1:14">
      <c r="A840" s="1513"/>
      <c r="B840" s="1514"/>
      <c r="C840" s="1513"/>
      <c r="D840" s="1515"/>
      <c r="E840" s="1513"/>
      <c r="F840" s="1513"/>
      <c r="G840" s="1569"/>
      <c r="H840" s="1513"/>
      <c r="I840" s="1513"/>
      <c r="J840" s="1513"/>
      <c r="K840" s="1570"/>
      <c r="L840" s="970"/>
      <c r="M840" s="1513"/>
      <c r="N840" s="1513"/>
    </row>
    <row r="841" spans="1:14">
      <c r="A841" s="1513"/>
      <c r="B841" s="1514"/>
      <c r="C841" s="1513"/>
      <c r="D841" s="1515"/>
      <c r="E841" s="1513"/>
      <c r="F841" s="1513"/>
      <c r="G841" s="1569"/>
      <c r="H841" s="1513"/>
      <c r="I841" s="1513"/>
      <c r="J841" s="1513"/>
      <c r="K841" s="1570"/>
      <c r="L841" s="970"/>
      <c r="M841" s="1513"/>
      <c r="N841" s="1513"/>
    </row>
    <row r="842" spans="1:14">
      <c r="A842" s="1513"/>
      <c r="B842" s="1514"/>
      <c r="C842" s="1513"/>
      <c r="D842" s="1515"/>
      <c r="E842" s="1513"/>
      <c r="F842" s="1513"/>
      <c r="G842" s="1569"/>
      <c r="H842" s="1513"/>
      <c r="I842" s="1513"/>
      <c r="J842" s="1513"/>
      <c r="K842" s="1570"/>
      <c r="L842" s="970"/>
      <c r="M842" s="1513"/>
      <c r="N842" s="1513"/>
    </row>
    <row r="843" spans="1:14">
      <c r="A843" s="1513"/>
      <c r="B843" s="1514"/>
      <c r="C843" s="1513"/>
      <c r="D843" s="1515"/>
      <c r="E843" s="1513"/>
      <c r="F843" s="1513"/>
      <c r="G843" s="1569"/>
      <c r="H843" s="1513"/>
      <c r="I843" s="1513"/>
      <c r="J843" s="1513"/>
      <c r="K843" s="1570"/>
      <c r="L843" s="970"/>
      <c r="M843" s="1513"/>
      <c r="N843" s="1513"/>
    </row>
    <row r="844" spans="1:14">
      <c r="A844" s="1513"/>
      <c r="B844" s="1514"/>
      <c r="C844" s="1513"/>
      <c r="D844" s="1515"/>
      <c r="E844" s="1513"/>
      <c r="F844" s="1513"/>
      <c r="G844" s="1569"/>
      <c r="H844" s="1513"/>
      <c r="I844" s="1513"/>
      <c r="J844" s="1513"/>
      <c r="K844" s="1570"/>
      <c r="L844" s="970"/>
      <c r="M844" s="1513"/>
      <c r="N844" s="1513"/>
    </row>
    <row r="845" spans="1:14">
      <c r="A845" s="1513"/>
      <c r="B845" s="1514"/>
      <c r="C845" s="1513"/>
      <c r="D845" s="1515"/>
      <c r="E845" s="1513"/>
      <c r="F845" s="1513"/>
      <c r="G845" s="1569"/>
      <c r="H845" s="1513"/>
      <c r="I845" s="1513"/>
      <c r="J845" s="1513"/>
      <c r="K845" s="1570"/>
      <c r="L845" s="970"/>
      <c r="M845" s="1513"/>
      <c r="N845" s="1513"/>
    </row>
    <row r="846" spans="1:14">
      <c r="A846" s="1513"/>
      <c r="B846" s="1514"/>
      <c r="C846" s="1513"/>
      <c r="D846" s="1515"/>
      <c r="E846" s="1513"/>
      <c r="F846" s="1513"/>
      <c r="G846" s="1569"/>
      <c r="H846" s="1513"/>
      <c r="I846" s="1513"/>
      <c r="J846" s="1513"/>
      <c r="K846" s="1570"/>
      <c r="L846" s="970"/>
      <c r="M846" s="1513"/>
      <c r="N846" s="1513"/>
    </row>
    <row r="847" spans="1:14">
      <c r="A847" s="1513"/>
      <c r="B847" s="1514"/>
      <c r="C847" s="1513"/>
      <c r="D847" s="1515"/>
      <c r="E847" s="1513"/>
      <c r="F847" s="1513"/>
      <c r="G847" s="1569"/>
      <c r="H847" s="1513"/>
      <c r="I847" s="1513"/>
      <c r="J847" s="1513"/>
      <c r="K847" s="1570"/>
      <c r="L847" s="970"/>
      <c r="M847" s="1513"/>
      <c r="N847" s="1513"/>
    </row>
    <row r="848" spans="1:14">
      <c r="A848" s="1513"/>
      <c r="B848" s="1514"/>
      <c r="C848" s="1513"/>
      <c r="D848" s="1515"/>
      <c r="E848" s="1513"/>
      <c r="F848" s="1513"/>
      <c r="G848" s="1569"/>
      <c r="H848" s="1513"/>
      <c r="I848" s="1513"/>
      <c r="J848" s="1513"/>
      <c r="K848" s="1570"/>
      <c r="L848" s="970"/>
      <c r="M848" s="1513"/>
      <c r="N848" s="1513"/>
    </row>
    <row r="849" spans="1:14">
      <c r="A849" s="1513"/>
      <c r="B849" s="1514"/>
      <c r="C849" s="1513"/>
      <c r="D849" s="1515"/>
      <c r="E849" s="1513"/>
      <c r="F849" s="1513"/>
      <c r="G849" s="1569"/>
      <c r="H849" s="1513"/>
      <c r="I849" s="1513"/>
      <c r="J849" s="1513"/>
      <c r="K849" s="1570"/>
      <c r="L849" s="970"/>
      <c r="M849" s="1513"/>
      <c r="N849" s="1513"/>
    </row>
    <row r="850" spans="1:14">
      <c r="A850" s="1513"/>
      <c r="B850" s="1514"/>
      <c r="C850" s="1513"/>
      <c r="D850" s="1515"/>
      <c r="E850" s="1513"/>
      <c r="F850" s="1513"/>
      <c r="G850" s="1569"/>
      <c r="H850" s="1513"/>
      <c r="I850" s="1513"/>
      <c r="J850" s="1513"/>
      <c r="K850" s="1570"/>
      <c r="L850" s="970"/>
      <c r="M850" s="1513"/>
      <c r="N850" s="1513"/>
    </row>
    <row r="851" spans="1:14">
      <c r="A851" s="1513"/>
      <c r="B851" s="1514"/>
      <c r="C851" s="1513"/>
      <c r="D851" s="1515"/>
      <c r="E851" s="1513"/>
      <c r="F851" s="1513"/>
      <c r="G851" s="1569"/>
      <c r="H851" s="1513"/>
      <c r="I851" s="1513"/>
      <c r="J851" s="1513"/>
      <c r="K851" s="1570"/>
      <c r="L851" s="970"/>
      <c r="M851" s="1513"/>
      <c r="N851" s="1513"/>
    </row>
    <row r="852" spans="1:14">
      <c r="A852" s="1513"/>
      <c r="B852" s="1514"/>
      <c r="C852" s="1513"/>
      <c r="D852" s="1515"/>
      <c r="E852" s="1513"/>
      <c r="F852" s="1513"/>
      <c r="G852" s="1569"/>
      <c r="H852" s="1513"/>
      <c r="I852" s="1513"/>
      <c r="J852" s="1513"/>
      <c r="K852" s="1570"/>
      <c r="L852" s="970"/>
      <c r="M852" s="1513"/>
      <c r="N852" s="1513"/>
    </row>
    <row r="853" spans="1:14">
      <c r="A853" s="1513"/>
      <c r="B853" s="1514"/>
      <c r="C853" s="1513"/>
      <c r="D853" s="1515"/>
      <c r="E853" s="1513"/>
      <c r="F853" s="1513"/>
      <c r="G853" s="1569"/>
      <c r="H853" s="1513"/>
      <c r="I853" s="1513"/>
      <c r="J853" s="1513"/>
      <c r="K853" s="1570"/>
      <c r="L853" s="970"/>
      <c r="M853" s="1513"/>
      <c r="N853" s="1513"/>
    </row>
    <row r="854" spans="1:14">
      <c r="A854" s="1513"/>
      <c r="B854" s="1514"/>
      <c r="C854" s="1513"/>
      <c r="D854" s="1515"/>
      <c r="E854" s="1513"/>
      <c r="F854" s="1513"/>
      <c r="G854" s="1569"/>
      <c r="H854" s="1513"/>
      <c r="I854" s="1513"/>
      <c r="J854" s="1513"/>
      <c r="K854" s="1570"/>
      <c r="L854" s="970"/>
      <c r="M854" s="1513"/>
      <c r="N854" s="1513"/>
    </row>
    <row r="855" spans="1:14">
      <c r="A855" s="1513"/>
      <c r="B855" s="1514"/>
      <c r="C855" s="1513"/>
      <c r="D855" s="1515"/>
      <c r="E855" s="1513"/>
      <c r="F855" s="1513"/>
      <c r="G855" s="1569"/>
      <c r="H855" s="1513"/>
      <c r="I855" s="1513"/>
      <c r="J855" s="1513"/>
      <c r="K855" s="1570"/>
      <c r="L855" s="970"/>
      <c r="M855" s="1513"/>
      <c r="N855" s="1513"/>
    </row>
    <row r="856" spans="1:14">
      <c r="A856" s="1513"/>
      <c r="B856" s="1514"/>
      <c r="C856" s="1513"/>
      <c r="D856" s="1515"/>
      <c r="E856" s="1513"/>
      <c r="F856" s="1513"/>
      <c r="G856" s="1569"/>
      <c r="H856" s="1513"/>
      <c r="I856" s="1513"/>
      <c r="J856" s="1513"/>
      <c r="K856" s="1570"/>
      <c r="L856" s="970"/>
      <c r="M856" s="1513"/>
      <c r="N856" s="1513"/>
    </row>
    <row r="857" spans="1:14">
      <c r="A857" s="1513"/>
      <c r="B857" s="1514"/>
      <c r="C857" s="1513"/>
      <c r="D857" s="1515"/>
      <c r="E857" s="1513"/>
      <c r="F857" s="1513"/>
      <c r="G857" s="1569"/>
      <c r="H857" s="1513"/>
      <c r="I857" s="1513"/>
      <c r="J857" s="1513"/>
      <c r="K857" s="1570"/>
      <c r="L857" s="970"/>
      <c r="M857" s="1513"/>
      <c r="N857" s="1513"/>
    </row>
    <row r="858" spans="1:14">
      <c r="A858" s="1513"/>
      <c r="B858" s="1514"/>
      <c r="C858" s="1513"/>
      <c r="D858" s="1515"/>
      <c r="E858" s="1513"/>
      <c r="F858" s="1513"/>
      <c r="G858" s="1569"/>
      <c r="H858" s="1513"/>
      <c r="I858" s="1513"/>
      <c r="J858" s="1513"/>
      <c r="K858" s="1570"/>
      <c r="L858" s="970"/>
      <c r="M858" s="1513"/>
      <c r="N858" s="1513"/>
    </row>
    <row r="859" spans="1:14">
      <c r="A859" s="1513"/>
      <c r="B859" s="1514"/>
      <c r="C859" s="1513"/>
      <c r="D859" s="1515"/>
      <c r="E859" s="1513"/>
      <c r="F859" s="1513"/>
      <c r="G859" s="1569"/>
      <c r="H859" s="1513"/>
      <c r="I859" s="1513"/>
      <c r="J859" s="1513"/>
      <c r="K859" s="1570"/>
      <c r="L859" s="970"/>
      <c r="M859" s="1513"/>
      <c r="N859" s="1513"/>
    </row>
    <row r="860" spans="1:14">
      <c r="A860" s="1513"/>
      <c r="B860" s="1514"/>
      <c r="C860" s="1513"/>
      <c r="D860" s="1515"/>
      <c r="E860" s="1513"/>
      <c r="F860" s="1513"/>
      <c r="G860" s="1569"/>
      <c r="H860" s="1513"/>
      <c r="I860" s="1513"/>
      <c r="J860" s="1513"/>
      <c r="K860" s="1570"/>
      <c r="L860" s="970"/>
      <c r="M860" s="1513"/>
      <c r="N860" s="1513"/>
    </row>
    <row r="861" spans="1:14">
      <c r="A861" s="1513"/>
      <c r="B861" s="1514"/>
      <c r="C861" s="1513"/>
      <c r="D861" s="1515"/>
      <c r="E861" s="1513"/>
      <c r="F861" s="1513"/>
      <c r="G861" s="1569"/>
      <c r="H861" s="1513"/>
      <c r="I861" s="1513"/>
      <c r="J861" s="1513"/>
      <c r="K861" s="1570"/>
      <c r="L861" s="970"/>
      <c r="M861" s="1513"/>
      <c r="N861" s="1513"/>
    </row>
    <row r="862" spans="1:14">
      <c r="A862" s="1513"/>
      <c r="B862" s="1514"/>
      <c r="C862" s="1513"/>
      <c r="D862" s="1515"/>
      <c r="E862" s="1513"/>
      <c r="F862" s="1513"/>
      <c r="G862" s="1569"/>
      <c r="H862" s="1513"/>
      <c r="I862" s="1513"/>
      <c r="J862" s="1513"/>
      <c r="K862" s="1570"/>
      <c r="L862" s="970"/>
      <c r="M862" s="1513"/>
      <c r="N862" s="1513"/>
    </row>
    <row r="863" spans="1:14">
      <c r="A863" s="1513"/>
      <c r="B863" s="1514"/>
      <c r="C863" s="1513"/>
      <c r="D863" s="1515"/>
      <c r="E863" s="1513"/>
      <c r="F863" s="1513"/>
      <c r="G863" s="1569"/>
      <c r="H863" s="1513"/>
      <c r="I863" s="1513"/>
      <c r="J863" s="1513"/>
      <c r="K863" s="1570"/>
      <c r="L863" s="970"/>
      <c r="M863" s="1513"/>
      <c r="N863" s="1513"/>
    </row>
    <row r="864" spans="1:14">
      <c r="A864" s="1513"/>
      <c r="B864" s="1514"/>
      <c r="C864" s="1513"/>
      <c r="D864" s="1515"/>
      <c r="E864" s="1513"/>
      <c r="F864" s="1513"/>
      <c r="G864" s="1569"/>
      <c r="H864" s="1513"/>
      <c r="I864" s="1513"/>
      <c r="J864" s="1513"/>
      <c r="K864" s="1570"/>
      <c r="L864" s="970"/>
      <c r="M864" s="1513"/>
      <c r="N864" s="1513"/>
    </row>
    <row r="865" spans="1:14">
      <c r="A865" s="1513"/>
      <c r="B865" s="1514"/>
      <c r="C865" s="1513"/>
      <c r="D865" s="1515"/>
      <c r="E865" s="1513"/>
      <c r="F865" s="1513"/>
      <c r="G865" s="1569"/>
      <c r="H865" s="1513"/>
      <c r="I865" s="1513"/>
      <c r="J865" s="1513"/>
      <c r="K865" s="1570"/>
      <c r="L865" s="970"/>
      <c r="M865" s="1513"/>
      <c r="N865" s="1513"/>
    </row>
    <row r="866" spans="1:14">
      <c r="A866" s="1513"/>
      <c r="B866" s="1514"/>
      <c r="C866" s="1513"/>
      <c r="D866" s="1515"/>
      <c r="E866" s="1513"/>
      <c r="F866" s="1513"/>
      <c r="G866" s="1569"/>
      <c r="H866" s="1513"/>
      <c r="I866" s="1513"/>
      <c r="J866" s="1513"/>
      <c r="K866" s="1570"/>
      <c r="L866" s="970"/>
      <c r="M866" s="1513"/>
      <c r="N866" s="1513"/>
    </row>
    <row r="867" spans="1:14">
      <c r="A867" s="1513"/>
      <c r="B867" s="1514"/>
      <c r="C867" s="1513"/>
      <c r="D867" s="1515"/>
      <c r="E867" s="1513"/>
      <c r="F867" s="1513"/>
      <c r="G867" s="1569"/>
      <c r="H867" s="1513"/>
      <c r="I867" s="1513"/>
      <c r="J867" s="1513"/>
      <c r="K867" s="1570"/>
      <c r="L867" s="970"/>
      <c r="M867" s="1513"/>
      <c r="N867" s="1513"/>
    </row>
    <row r="868" spans="1:14">
      <c r="A868" s="1513"/>
      <c r="B868" s="1514"/>
      <c r="C868" s="1513"/>
      <c r="D868" s="1515"/>
      <c r="E868" s="1513"/>
      <c r="F868" s="1513"/>
      <c r="G868" s="1569"/>
      <c r="H868" s="1513"/>
      <c r="I868" s="1513"/>
      <c r="J868" s="1513"/>
      <c r="K868" s="1570"/>
      <c r="L868" s="970"/>
      <c r="M868" s="1513"/>
      <c r="N868" s="1513"/>
    </row>
    <row r="869" spans="1:14">
      <c r="A869" s="1513"/>
      <c r="B869" s="1514"/>
      <c r="C869" s="1513"/>
      <c r="D869" s="1515"/>
      <c r="E869" s="1513"/>
      <c r="F869" s="1513"/>
      <c r="G869" s="1569"/>
      <c r="H869" s="1513"/>
      <c r="I869" s="1513"/>
      <c r="J869" s="1513"/>
      <c r="K869" s="1570"/>
      <c r="L869" s="970"/>
      <c r="M869" s="1513"/>
      <c r="N869" s="1513"/>
    </row>
    <row r="870" spans="1:14">
      <c r="A870" s="1513"/>
      <c r="B870" s="1514"/>
      <c r="C870" s="1513"/>
      <c r="D870" s="1515"/>
      <c r="E870" s="1513"/>
      <c r="F870" s="1513"/>
      <c r="G870" s="1569"/>
      <c r="H870" s="1513"/>
      <c r="I870" s="1513"/>
      <c r="J870" s="1513"/>
      <c r="K870" s="1570"/>
      <c r="L870" s="970"/>
      <c r="M870" s="1513"/>
      <c r="N870" s="1513"/>
    </row>
    <row r="871" spans="1:14">
      <c r="A871" s="1513"/>
      <c r="B871" s="1514"/>
      <c r="C871" s="1513"/>
      <c r="D871" s="1515"/>
      <c r="E871" s="1513"/>
      <c r="F871" s="1513"/>
      <c r="G871" s="1569"/>
      <c r="H871" s="1513"/>
      <c r="I871" s="1513"/>
      <c r="J871" s="1513"/>
      <c r="K871" s="1570"/>
      <c r="L871" s="970"/>
      <c r="M871" s="1513"/>
      <c r="N871" s="1513"/>
    </row>
    <row r="872" spans="1:14">
      <c r="A872" s="1513"/>
      <c r="B872" s="1514"/>
      <c r="C872" s="1513"/>
      <c r="D872" s="1515"/>
      <c r="E872" s="1513"/>
      <c r="F872" s="1513"/>
      <c r="G872" s="1569"/>
      <c r="H872" s="1513"/>
      <c r="I872" s="1513"/>
      <c r="J872" s="1513"/>
      <c r="K872" s="1570"/>
      <c r="L872" s="970"/>
      <c r="M872" s="1513"/>
      <c r="N872" s="1513"/>
    </row>
    <row r="873" spans="1:14">
      <c r="A873" s="1513"/>
      <c r="B873" s="1514"/>
      <c r="C873" s="1513"/>
      <c r="D873" s="1515"/>
      <c r="E873" s="1513"/>
      <c r="F873" s="1513"/>
      <c r="G873" s="1569"/>
      <c r="H873" s="1513"/>
      <c r="I873" s="1513"/>
      <c r="J873" s="1513"/>
      <c r="K873" s="1570"/>
      <c r="L873" s="970"/>
      <c r="M873" s="1513"/>
      <c r="N873" s="1513"/>
    </row>
    <row r="874" spans="1:14">
      <c r="A874" s="1513"/>
      <c r="B874" s="1514"/>
      <c r="C874" s="1513"/>
      <c r="D874" s="1515"/>
      <c r="E874" s="1513"/>
      <c r="F874" s="1513"/>
      <c r="G874" s="1569"/>
      <c r="H874" s="1513"/>
      <c r="I874" s="1513"/>
      <c r="J874" s="1513"/>
      <c r="K874" s="1570"/>
      <c r="L874" s="970"/>
      <c r="M874" s="1513"/>
      <c r="N874" s="1513"/>
    </row>
    <row r="875" spans="1:14">
      <c r="A875" s="1513"/>
      <c r="B875" s="1514"/>
      <c r="C875" s="1513"/>
      <c r="D875" s="1515"/>
      <c r="E875" s="1513"/>
      <c r="F875" s="1513"/>
      <c r="G875" s="1569"/>
      <c r="H875" s="1513"/>
      <c r="I875" s="1513"/>
      <c r="J875" s="1513"/>
      <c r="K875" s="1570"/>
      <c r="L875" s="970"/>
      <c r="M875" s="1513"/>
      <c r="N875" s="1513"/>
    </row>
    <row r="876" spans="1:14">
      <c r="A876" s="1513"/>
      <c r="B876" s="1514"/>
      <c r="C876" s="1513"/>
      <c r="D876" s="1515"/>
      <c r="E876" s="1513"/>
      <c r="F876" s="1513"/>
      <c r="G876" s="1569"/>
      <c r="H876" s="1513"/>
      <c r="I876" s="1513"/>
      <c r="J876" s="1513"/>
      <c r="K876" s="1570"/>
      <c r="L876" s="970"/>
      <c r="M876" s="1513"/>
      <c r="N876" s="1513"/>
    </row>
    <row r="877" spans="1:14">
      <c r="A877" s="1513"/>
      <c r="B877" s="1514"/>
      <c r="C877" s="1513"/>
      <c r="D877" s="1515"/>
      <c r="E877" s="1513"/>
      <c r="F877" s="1513"/>
      <c r="G877" s="1569"/>
      <c r="H877" s="1513"/>
      <c r="I877" s="1513"/>
      <c r="J877" s="1513"/>
      <c r="K877" s="1570"/>
      <c r="L877" s="970"/>
      <c r="M877" s="1513"/>
      <c r="N877" s="1513"/>
    </row>
    <row r="878" spans="1:14">
      <c r="A878" s="1513"/>
      <c r="B878" s="1514"/>
      <c r="C878" s="1513"/>
      <c r="D878" s="1515"/>
      <c r="E878" s="1513"/>
      <c r="F878" s="1513"/>
      <c r="G878" s="1569"/>
      <c r="H878" s="1513"/>
      <c r="I878" s="1513"/>
      <c r="J878" s="1513"/>
      <c r="K878" s="1570"/>
      <c r="L878" s="970"/>
      <c r="M878" s="1513"/>
      <c r="N878" s="1513"/>
    </row>
    <row r="879" spans="1:14">
      <c r="A879" s="1513"/>
      <c r="B879" s="1514"/>
      <c r="C879" s="1513"/>
      <c r="D879" s="1515"/>
      <c r="E879" s="1513"/>
      <c r="F879" s="1513"/>
      <c r="G879" s="1569"/>
      <c r="H879" s="1513"/>
      <c r="I879" s="1513"/>
      <c r="J879" s="1513"/>
      <c r="K879" s="1570"/>
      <c r="L879" s="970"/>
      <c r="M879" s="1513"/>
      <c r="N879" s="1513"/>
    </row>
    <row r="880" spans="1:14">
      <c r="A880" s="1513"/>
      <c r="B880" s="1514"/>
      <c r="C880" s="1513"/>
      <c r="D880" s="1515"/>
      <c r="E880" s="1513"/>
      <c r="F880" s="1513"/>
      <c r="G880" s="1569"/>
      <c r="H880" s="1513"/>
      <c r="I880" s="1513"/>
      <c r="J880" s="1513"/>
      <c r="K880" s="1570"/>
      <c r="L880" s="970"/>
      <c r="M880" s="1513"/>
      <c r="N880" s="1513"/>
    </row>
    <row r="881" spans="1:14">
      <c r="A881" s="1513"/>
      <c r="B881" s="1514"/>
      <c r="C881" s="1513"/>
      <c r="D881" s="1515"/>
      <c r="E881" s="1513"/>
      <c r="F881" s="1513"/>
      <c r="G881" s="1569"/>
      <c r="H881" s="1513"/>
      <c r="I881" s="1513"/>
      <c r="J881" s="1513"/>
      <c r="K881" s="1570"/>
      <c r="L881" s="970"/>
      <c r="M881" s="1513"/>
      <c r="N881" s="1513"/>
    </row>
    <row r="882" spans="1:14">
      <c r="A882" s="1513"/>
      <c r="B882" s="1514"/>
      <c r="C882" s="1513"/>
      <c r="D882" s="1515"/>
      <c r="E882" s="1513"/>
      <c r="F882" s="1513"/>
      <c r="G882" s="1569"/>
      <c r="H882" s="1513"/>
      <c r="I882" s="1513"/>
      <c r="J882" s="1513"/>
      <c r="K882" s="1570"/>
      <c r="L882" s="970"/>
      <c r="M882" s="1513"/>
      <c r="N882" s="1513"/>
    </row>
    <row r="883" spans="1:14">
      <c r="A883" s="1513"/>
      <c r="B883" s="1514"/>
      <c r="C883" s="1513"/>
      <c r="D883" s="1515"/>
      <c r="E883" s="1513"/>
      <c r="F883" s="1513"/>
      <c r="G883" s="1569"/>
      <c r="H883" s="1513"/>
      <c r="I883" s="1513"/>
      <c r="J883" s="1513"/>
      <c r="K883" s="1570"/>
      <c r="L883" s="970"/>
      <c r="M883" s="1513"/>
      <c r="N883" s="1513"/>
    </row>
    <row r="884" spans="1:14">
      <c r="A884" s="1513"/>
      <c r="B884" s="1514"/>
      <c r="C884" s="1513"/>
      <c r="D884" s="1515"/>
      <c r="E884" s="1513"/>
      <c r="F884" s="1513"/>
      <c r="G884" s="1569"/>
      <c r="H884" s="1513"/>
      <c r="I884" s="1513"/>
      <c r="J884" s="1513"/>
      <c r="K884" s="1570"/>
      <c r="L884" s="970"/>
      <c r="M884" s="1513"/>
      <c r="N884" s="1513"/>
    </row>
    <row r="885" spans="1:14">
      <c r="A885" s="1513"/>
      <c r="B885" s="1514"/>
      <c r="C885" s="1513"/>
      <c r="D885" s="1515"/>
      <c r="E885" s="1513"/>
      <c r="F885" s="1513"/>
      <c r="G885" s="1569"/>
      <c r="H885" s="1513"/>
      <c r="I885" s="1513"/>
      <c r="J885" s="1513"/>
      <c r="K885" s="1570"/>
      <c r="L885" s="970"/>
      <c r="M885" s="1513"/>
      <c r="N885" s="1513"/>
    </row>
    <row r="886" spans="1:14">
      <c r="A886" s="1513"/>
      <c r="B886" s="1514"/>
      <c r="C886" s="1513"/>
      <c r="D886" s="1515"/>
      <c r="E886" s="1513"/>
      <c r="F886" s="1513"/>
      <c r="G886" s="1569"/>
      <c r="H886" s="1513"/>
      <c r="I886" s="1513"/>
      <c r="J886" s="1513"/>
      <c r="K886" s="1570"/>
      <c r="L886" s="970"/>
      <c r="M886" s="1513"/>
      <c r="N886" s="1513"/>
    </row>
    <row r="887" spans="1:14">
      <c r="A887" s="1513"/>
      <c r="B887" s="1514"/>
      <c r="C887" s="1513"/>
      <c r="D887" s="1515"/>
      <c r="E887" s="1513"/>
      <c r="F887" s="1513"/>
      <c r="G887" s="1569"/>
      <c r="H887" s="1513"/>
      <c r="I887" s="1513"/>
      <c r="J887" s="1513"/>
      <c r="K887" s="1570"/>
      <c r="L887" s="970"/>
      <c r="M887" s="1513"/>
      <c r="N887" s="1513"/>
    </row>
    <row r="888" spans="1:14">
      <c r="A888" s="1513"/>
      <c r="B888" s="1514"/>
      <c r="C888" s="1513"/>
      <c r="D888" s="1515"/>
      <c r="E888" s="1513"/>
      <c r="F888" s="1513"/>
      <c r="G888" s="1569"/>
      <c r="H888" s="1513"/>
      <c r="I888" s="1513"/>
      <c r="J888" s="1513"/>
      <c r="K888" s="1570"/>
      <c r="L888" s="970"/>
      <c r="M888" s="1513"/>
      <c r="N888" s="1513"/>
    </row>
    <row r="889" spans="1:14">
      <c r="A889" s="1513"/>
      <c r="B889" s="1514"/>
      <c r="C889" s="1513"/>
      <c r="D889" s="1515"/>
      <c r="E889" s="1513"/>
      <c r="F889" s="1513"/>
      <c r="G889" s="1569"/>
      <c r="H889" s="1513"/>
      <c r="I889" s="1513"/>
      <c r="J889" s="1513"/>
      <c r="K889" s="1570"/>
      <c r="L889" s="970"/>
      <c r="M889" s="1513"/>
      <c r="N889" s="1513"/>
    </row>
    <row r="890" spans="1:14">
      <c r="A890" s="1513"/>
      <c r="B890" s="1514"/>
      <c r="C890" s="1513"/>
      <c r="D890" s="1515"/>
      <c r="E890" s="1513"/>
      <c r="F890" s="1513"/>
      <c r="G890" s="1569"/>
      <c r="H890" s="1513"/>
      <c r="I890" s="1513"/>
      <c r="J890" s="1513"/>
      <c r="K890" s="1570"/>
      <c r="L890" s="970"/>
      <c r="M890" s="1513"/>
      <c r="N890" s="1513"/>
    </row>
    <row r="891" spans="1:14">
      <c r="A891" s="1513"/>
      <c r="B891" s="1514"/>
      <c r="C891" s="1513"/>
      <c r="D891" s="1515"/>
      <c r="E891" s="1513"/>
      <c r="F891" s="1513"/>
      <c r="G891" s="1569"/>
      <c r="H891" s="1513"/>
      <c r="I891" s="1513"/>
      <c r="J891" s="1513"/>
      <c r="K891" s="1570"/>
      <c r="L891" s="970"/>
      <c r="M891" s="1513"/>
      <c r="N891" s="1513"/>
    </row>
    <row r="892" spans="1:14">
      <c r="A892" s="1513"/>
      <c r="B892" s="1514"/>
      <c r="C892" s="1513"/>
      <c r="D892" s="1515"/>
      <c r="E892" s="1513"/>
      <c r="F892" s="1513"/>
      <c r="G892" s="1569"/>
      <c r="H892" s="1513"/>
      <c r="I892" s="1513"/>
      <c r="J892" s="1513"/>
      <c r="K892" s="1570"/>
      <c r="L892" s="970"/>
      <c r="M892" s="1513"/>
      <c r="N892" s="1513"/>
    </row>
    <row r="893" spans="1:14">
      <c r="A893" s="1513"/>
      <c r="B893" s="1514"/>
      <c r="C893" s="1513"/>
      <c r="D893" s="1515"/>
      <c r="E893" s="1513"/>
      <c r="F893" s="1513"/>
      <c r="G893" s="1569"/>
      <c r="H893" s="1513"/>
      <c r="I893" s="1513"/>
      <c r="J893" s="1513"/>
      <c r="K893" s="1570"/>
      <c r="L893" s="970"/>
      <c r="M893" s="1513"/>
      <c r="N893" s="1513"/>
    </row>
    <row r="894" spans="1:14">
      <c r="A894" s="1513"/>
      <c r="B894" s="1514"/>
      <c r="C894" s="1513"/>
      <c r="D894" s="1515"/>
      <c r="E894" s="1513"/>
      <c r="F894" s="1513"/>
      <c r="G894" s="1569"/>
      <c r="H894" s="1513"/>
      <c r="I894" s="1513"/>
      <c r="J894" s="1513"/>
      <c r="K894" s="1570"/>
      <c r="L894" s="970"/>
      <c r="M894" s="1513"/>
      <c r="N894" s="1513"/>
    </row>
    <row r="895" spans="1:14">
      <c r="A895" s="1513"/>
      <c r="B895" s="1514"/>
      <c r="C895" s="1513"/>
      <c r="D895" s="1515"/>
      <c r="E895" s="1513"/>
      <c r="F895" s="1513"/>
      <c r="G895" s="1569"/>
      <c r="H895" s="1513"/>
      <c r="I895" s="1513"/>
      <c r="J895" s="1513"/>
      <c r="K895" s="1570"/>
      <c r="L895" s="970"/>
      <c r="M895" s="1513"/>
      <c r="N895" s="1513"/>
    </row>
    <row r="896" spans="1:14">
      <c r="A896" s="1513"/>
      <c r="B896" s="1514"/>
      <c r="C896" s="1513"/>
      <c r="D896" s="1515"/>
      <c r="E896" s="1513"/>
      <c r="F896" s="1513"/>
      <c r="G896" s="1569"/>
      <c r="H896" s="1513"/>
      <c r="I896" s="1513"/>
      <c r="J896" s="1513"/>
      <c r="K896" s="1570"/>
      <c r="L896" s="970"/>
      <c r="M896" s="1513"/>
      <c r="N896" s="1513"/>
    </row>
    <row r="897" spans="1:14">
      <c r="A897" s="1513"/>
      <c r="B897" s="1514"/>
      <c r="C897" s="1513"/>
      <c r="D897" s="1515"/>
      <c r="E897" s="1513"/>
      <c r="F897" s="1513"/>
      <c r="G897" s="1569"/>
      <c r="H897" s="1513"/>
      <c r="I897" s="1513"/>
      <c r="J897" s="1513"/>
      <c r="K897" s="1570"/>
      <c r="L897" s="970"/>
      <c r="M897" s="1513"/>
      <c r="N897" s="1513"/>
    </row>
    <row r="898" spans="1:14">
      <c r="A898" s="1513"/>
      <c r="B898" s="1514"/>
      <c r="C898" s="1513"/>
      <c r="D898" s="1515"/>
      <c r="E898" s="1513"/>
      <c r="F898" s="1513"/>
      <c r="G898" s="1569"/>
      <c r="H898" s="1513"/>
      <c r="I898" s="1513"/>
      <c r="J898" s="1513"/>
      <c r="K898" s="1570"/>
      <c r="L898" s="970"/>
      <c r="M898" s="1513"/>
      <c r="N898" s="1513"/>
    </row>
    <row r="899" spans="1:14">
      <c r="A899" s="1513"/>
      <c r="B899" s="1514"/>
      <c r="C899" s="1513"/>
      <c r="D899" s="1515"/>
      <c r="E899" s="1513"/>
      <c r="F899" s="1513"/>
      <c r="G899" s="1569"/>
      <c r="H899" s="1513"/>
      <c r="I899" s="1513"/>
      <c r="J899" s="1513"/>
      <c r="K899" s="1570"/>
      <c r="L899" s="970"/>
      <c r="M899" s="1513"/>
      <c r="N899" s="1513"/>
    </row>
    <row r="900" spans="1:14">
      <c r="A900" s="1513"/>
      <c r="B900" s="1514"/>
      <c r="C900" s="1513"/>
      <c r="D900" s="1515"/>
      <c r="E900" s="1513"/>
      <c r="F900" s="1513"/>
      <c r="G900" s="1569"/>
      <c r="H900" s="1513"/>
      <c r="I900" s="1513"/>
      <c r="J900" s="1513"/>
      <c r="K900" s="1570"/>
      <c r="L900" s="970"/>
      <c r="M900" s="1513"/>
      <c r="N900" s="1513"/>
    </row>
    <row r="901" spans="1:14">
      <c r="A901" s="1513"/>
      <c r="B901" s="1514"/>
      <c r="C901" s="1513"/>
      <c r="D901" s="1515"/>
      <c r="E901" s="1513"/>
      <c r="F901" s="1513"/>
      <c r="G901" s="1569"/>
      <c r="H901" s="1513"/>
      <c r="I901" s="1513"/>
      <c r="J901" s="1513"/>
      <c r="K901" s="1570"/>
      <c r="L901" s="970"/>
      <c r="M901" s="1513"/>
      <c r="N901" s="1513"/>
    </row>
    <row r="902" spans="1:14">
      <c r="A902" s="1513"/>
      <c r="B902" s="1514"/>
      <c r="C902" s="1513"/>
      <c r="D902" s="1515"/>
      <c r="E902" s="1513"/>
      <c r="F902" s="1513"/>
      <c r="G902" s="1569"/>
      <c r="H902" s="1513"/>
      <c r="I902" s="1513"/>
      <c r="J902" s="1513"/>
      <c r="K902" s="1570"/>
      <c r="L902" s="970"/>
      <c r="M902" s="1513"/>
      <c r="N902" s="1513"/>
    </row>
    <row r="903" spans="1:14">
      <c r="A903" s="1513"/>
      <c r="B903" s="1514"/>
      <c r="C903" s="1513"/>
      <c r="D903" s="1515"/>
      <c r="E903" s="1513"/>
      <c r="F903" s="1513"/>
      <c r="G903" s="1569"/>
      <c r="H903" s="1513"/>
      <c r="I903" s="1513"/>
      <c r="J903" s="1513"/>
      <c r="K903" s="1570"/>
      <c r="L903" s="970"/>
      <c r="M903" s="1513"/>
      <c r="N903" s="1513"/>
    </row>
    <row r="904" spans="1:14">
      <c r="A904" s="1513"/>
      <c r="B904" s="1514"/>
      <c r="C904" s="1513"/>
      <c r="D904" s="1515"/>
      <c r="E904" s="1513"/>
      <c r="F904" s="1513"/>
      <c r="G904" s="1569"/>
      <c r="H904" s="1513"/>
      <c r="I904" s="1513"/>
      <c r="J904" s="1513"/>
      <c r="K904" s="1570"/>
      <c r="L904" s="970"/>
      <c r="M904" s="1513"/>
      <c r="N904" s="1513"/>
    </row>
    <row r="905" spans="1:14">
      <c r="A905" s="1513"/>
      <c r="B905" s="1514"/>
      <c r="C905" s="1513"/>
      <c r="D905" s="1515"/>
      <c r="E905" s="1513"/>
      <c r="F905" s="1513"/>
      <c r="G905" s="1569"/>
      <c r="H905" s="1513"/>
      <c r="I905" s="1513"/>
      <c r="J905" s="1513"/>
      <c r="K905" s="1570"/>
      <c r="L905" s="970"/>
      <c r="M905" s="1513"/>
      <c r="N905" s="1513"/>
    </row>
    <row r="906" spans="1:14">
      <c r="A906" s="1513"/>
      <c r="B906" s="1514"/>
      <c r="C906" s="1513"/>
      <c r="D906" s="1515"/>
      <c r="E906" s="1513"/>
      <c r="F906" s="1513"/>
      <c r="G906" s="1569"/>
      <c r="H906" s="1513"/>
      <c r="I906" s="1513"/>
      <c r="J906" s="1513"/>
      <c r="K906" s="1570"/>
      <c r="L906" s="970"/>
      <c r="M906" s="1513"/>
      <c r="N906" s="1513"/>
    </row>
    <row r="907" spans="1:14">
      <c r="A907" s="1513"/>
      <c r="B907" s="1514"/>
      <c r="C907" s="1513"/>
      <c r="D907" s="1515"/>
      <c r="E907" s="1513"/>
      <c r="F907" s="1513"/>
      <c r="G907" s="1569"/>
      <c r="H907" s="1513"/>
      <c r="I907" s="1513"/>
      <c r="J907" s="1513"/>
      <c r="K907" s="1570"/>
      <c r="L907" s="970"/>
      <c r="M907" s="1513"/>
      <c r="N907" s="1513"/>
    </row>
    <row r="908" spans="1:14">
      <c r="A908" s="1513"/>
      <c r="B908" s="1514"/>
      <c r="C908" s="1513"/>
      <c r="D908" s="1515"/>
      <c r="E908" s="1513"/>
      <c r="F908" s="1513"/>
      <c r="G908" s="1569"/>
      <c r="H908" s="1513"/>
      <c r="I908" s="1513"/>
      <c r="J908" s="1513"/>
      <c r="K908" s="1570"/>
      <c r="L908" s="970"/>
      <c r="M908" s="1513"/>
      <c r="N908" s="1513"/>
    </row>
    <row r="909" spans="1:14">
      <c r="A909" s="1513"/>
      <c r="B909" s="1514"/>
      <c r="C909" s="1513"/>
      <c r="D909" s="1515"/>
      <c r="E909" s="1513"/>
      <c r="F909" s="1513"/>
      <c r="G909" s="1569"/>
      <c r="H909" s="1513"/>
      <c r="I909" s="1513"/>
      <c r="J909" s="1513"/>
      <c r="K909" s="1570"/>
      <c r="L909" s="970"/>
      <c r="M909" s="1513"/>
      <c r="N909" s="1513"/>
    </row>
    <row r="910" spans="1:14">
      <c r="A910" s="1513"/>
      <c r="B910" s="1514"/>
      <c r="C910" s="1513"/>
      <c r="D910" s="1515"/>
      <c r="E910" s="1513"/>
      <c r="F910" s="1513"/>
      <c r="G910" s="1569"/>
      <c r="H910" s="1513"/>
      <c r="I910" s="1513"/>
      <c r="J910" s="1513"/>
      <c r="K910" s="1570"/>
      <c r="L910" s="970"/>
      <c r="M910" s="1513"/>
      <c r="N910" s="1513"/>
    </row>
    <row r="911" spans="1:14">
      <c r="A911" s="1513"/>
      <c r="B911" s="1514"/>
      <c r="C911" s="1513"/>
      <c r="D911" s="1515"/>
      <c r="E911" s="1513"/>
      <c r="F911" s="1513"/>
      <c r="G911" s="1569"/>
      <c r="H911" s="1513"/>
      <c r="I911" s="1513"/>
      <c r="J911" s="1513"/>
      <c r="K911" s="1570"/>
      <c r="L911" s="970"/>
      <c r="M911" s="1513"/>
      <c r="N911" s="1513"/>
    </row>
    <row r="912" spans="1:14">
      <c r="A912" s="1513"/>
      <c r="B912" s="1514"/>
      <c r="C912" s="1513"/>
      <c r="D912" s="1515"/>
      <c r="E912" s="1513"/>
      <c r="F912" s="1513"/>
      <c r="G912" s="1569"/>
      <c r="H912" s="1513"/>
      <c r="I912" s="1513"/>
      <c r="J912" s="1513"/>
      <c r="K912" s="1570"/>
      <c r="L912" s="970"/>
      <c r="M912" s="1513"/>
      <c r="N912" s="1513"/>
    </row>
    <row r="913" spans="1:14">
      <c r="A913" s="1513"/>
      <c r="B913" s="1514"/>
      <c r="C913" s="1513"/>
      <c r="D913" s="1515"/>
      <c r="E913" s="1513"/>
      <c r="F913" s="1513"/>
      <c r="G913" s="1569"/>
      <c r="H913" s="1513"/>
      <c r="I913" s="1513"/>
      <c r="J913" s="1513"/>
      <c r="K913" s="1570"/>
      <c r="L913" s="970"/>
      <c r="M913" s="1513"/>
      <c r="N913" s="1513"/>
    </row>
    <row r="914" spans="1:14">
      <c r="A914" s="1513"/>
      <c r="B914" s="1514"/>
      <c r="C914" s="1513"/>
      <c r="D914" s="1515"/>
      <c r="E914" s="1513"/>
      <c r="F914" s="1513"/>
      <c r="G914" s="1569"/>
      <c r="H914" s="1513"/>
      <c r="I914" s="1513"/>
      <c r="J914" s="1513"/>
      <c r="K914" s="1570"/>
      <c r="L914" s="970"/>
      <c r="M914" s="1513"/>
      <c r="N914" s="1513"/>
    </row>
    <row r="915" spans="1:14">
      <c r="A915" s="1513"/>
      <c r="B915" s="1514"/>
      <c r="C915" s="1513"/>
      <c r="D915" s="1515"/>
      <c r="E915" s="1513"/>
      <c r="F915" s="1513"/>
      <c r="G915" s="1569"/>
      <c r="H915" s="1513"/>
      <c r="I915" s="1513"/>
      <c r="J915" s="1513"/>
      <c r="K915" s="1570"/>
      <c r="L915" s="970"/>
      <c r="M915" s="1513"/>
      <c r="N915" s="1513"/>
    </row>
    <row r="916" spans="1:14">
      <c r="A916" s="1513"/>
      <c r="B916" s="1514"/>
      <c r="C916" s="1513"/>
      <c r="D916" s="1515"/>
      <c r="E916" s="1513"/>
      <c r="F916" s="1513"/>
      <c r="G916" s="1569"/>
      <c r="H916" s="1513"/>
      <c r="I916" s="1513"/>
      <c r="J916" s="1513"/>
      <c r="K916" s="1570"/>
      <c r="L916" s="970"/>
      <c r="M916" s="1513"/>
      <c r="N916" s="1513"/>
    </row>
    <row r="917" spans="1:14">
      <c r="A917" s="1513"/>
      <c r="B917" s="1514"/>
      <c r="C917" s="1513"/>
      <c r="D917" s="1515"/>
      <c r="E917" s="1513"/>
      <c r="F917" s="1513"/>
      <c r="G917" s="1569"/>
      <c r="H917" s="1513"/>
      <c r="I917" s="1513"/>
      <c r="J917" s="1513"/>
      <c r="K917" s="1570"/>
      <c r="L917" s="970"/>
      <c r="M917" s="1513"/>
      <c r="N917" s="1513"/>
    </row>
    <row r="918" spans="1:14">
      <c r="A918" s="1513"/>
      <c r="B918" s="1514"/>
      <c r="C918" s="1513"/>
      <c r="D918" s="1515"/>
      <c r="E918" s="1513"/>
      <c r="F918" s="1513"/>
      <c r="G918" s="1569"/>
      <c r="H918" s="1513"/>
      <c r="I918" s="1513"/>
      <c r="J918" s="1513"/>
      <c r="K918" s="1570"/>
      <c r="L918" s="970"/>
      <c r="M918" s="1513"/>
      <c r="N918" s="1513"/>
    </row>
    <row r="919" spans="1:14">
      <c r="A919" s="1513"/>
      <c r="B919" s="1514"/>
      <c r="C919" s="1513"/>
      <c r="D919" s="1515"/>
      <c r="E919" s="1513"/>
      <c r="F919" s="1513"/>
      <c r="G919" s="1569"/>
      <c r="H919" s="1513"/>
      <c r="I919" s="1513"/>
      <c r="J919" s="1513"/>
      <c r="K919" s="1570"/>
      <c r="L919" s="970"/>
      <c r="M919" s="1513"/>
      <c r="N919" s="1513"/>
    </row>
    <row r="920" spans="1:14">
      <c r="A920" s="1513"/>
      <c r="B920" s="1514"/>
      <c r="C920" s="1513"/>
      <c r="D920" s="1515"/>
      <c r="E920" s="1513"/>
      <c r="F920" s="1513"/>
      <c r="G920" s="1569"/>
      <c r="H920" s="1513"/>
      <c r="I920" s="1513"/>
      <c r="J920" s="1513"/>
      <c r="K920" s="1570"/>
      <c r="L920" s="970"/>
      <c r="M920" s="1513"/>
      <c r="N920" s="1513"/>
    </row>
    <row r="921" spans="1:14">
      <c r="A921" s="1513"/>
      <c r="B921" s="1514"/>
      <c r="C921" s="1513"/>
      <c r="D921" s="1515"/>
      <c r="E921" s="1513"/>
      <c r="F921" s="1513"/>
      <c r="G921" s="1569"/>
      <c r="H921" s="1513"/>
      <c r="I921" s="1513"/>
      <c r="J921" s="1513"/>
      <c r="K921" s="1570"/>
      <c r="L921" s="970"/>
      <c r="M921" s="1513"/>
      <c r="N921" s="1513"/>
    </row>
    <row r="922" spans="1:14">
      <c r="A922" s="1513"/>
      <c r="B922" s="1514"/>
      <c r="C922" s="1513"/>
      <c r="D922" s="1515"/>
      <c r="E922" s="1513"/>
      <c r="F922" s="1513"/>
      <c r="G922" s="1569"/>
      <c r="H922" s="1513"/>
      <c r="I922" s="1513"/>
      <c r="J922" s="1513"/>
      <c r="K922" s="1570"/>
      <c r="L922" s="970"/>
      <c r="M922" s="1513"/>
      <c r="N922" s="1513"/>
    </row>
    <row r="923" spans="1:14">
      <c r="A923" s="1513"/>
      <c r="B923" s="1514"/>
      <c r="C923" s="1513"/>
      <c r="D923" s="1515"/>
      <c r="E923" s="1513"/>
      <c r="F923" s="1513"/>
      <c r="G923" s="1569"/>
      <c r="H923" s="1513"/>
      <c r="I923" s="1513"/>
      <c r="J923" s="1513"/>
      <c r="K923" s="1570"/>
      <c r="L923" s="970"/>
      <c r="M923" s="1513"/>
      <c r="N923" s="1513"/>
    </row>
    <row r="924" spans="1:14">
      <c r="A924" s="1513"/>
      <c r="B924" s="1514"/>
      <c r="C924" s="1513"/>
      <c r="D924" s="1515"/>
      <c r="E924" s="1513"/>
      <c r="F924" s="1513"/>
      <c r="G924" s="1569"/>
      <c r="H924" s="1513"/>
      <c r="I924" s="1513"/>
      <c r="J924" s="1513"/>
      <c r="K924" s="1570"/>
      <c r="L924" s="970"/>
      <c r="M924" s="1513"/>
      <c r="N924" s="1513"/>
    </row>
    <row r="925" spans="1:14">
      <c r="A925" s="1513"/>
      <c r="B925" s="1514"/>
      <c r="C925" s="1513"/>
      <c r="D925" s="1515"/>
      <c r="E925" s="1513"/>
      <c r="F925" s="1513"/>
      <c r="G925" s="1569"/>
      <c r="H925" s="1513"/>
      <c r="I925" s="1513"/>
      <c r="J925" s="1513"/>
      <c r="K925" s="1570"/>
      <c r="L925" s="970"/>
      <c r="M925" s="1513"/>
      <c r="N925" s="1513"/>
    </row>
    <row r="926" spans="1:14">
      <c r="A926" s="1513"/>
      <c r="B926" s="1514"/>
      <c r="C926" s="1513"/>
      <c r="D926" s="1515"/>
      <c r="E926" s="1513"/>
      <c r="F926" s="1513"/>
      <c r="G926" s="1569"/>
      <c r="H926" s="1513"/>
      <c r="I926" s="1513"/>
      <c r="J926" s="1513"/>
      <c r="K926" s="1570"/>
      <c r="L926" s="970"/>
      <c r="M926" s="1513"/>
      <c r="N926" s="1513"/>
    </row>
    <row r="927" spans="1:14">
      <c r="A927" s="1513"/>
      <c r="B927" s="1514"/>
      <c r="C927" s="1513"/>
      <c r="D927" s="1515"/>
      <c r="E927" s="1513"/>
      <c r="F927" s="1513"/>
      <c r="G927" s="1569"/>
      <c r="H927" s="1513"/>
      <c r="I927" s="1513"/>
      <c r="J927" s="1513"/>
      <c r="K927" s="1570"/>
      <c r="L927" s="970"/>
      <c r="M927" s="1513"/>
      <c r="N927" s="1513"/>
    </row>
    <row r="928" spans="1:14">
      <c r="A928" s="1513"/>
      <c r="B928" s="1514"/>
      <c r="C928" s="1513"/>
      <c r="D928" s="1515"/>
      <c r="E928" s="1513"/>
      <c r="F928" s="1513"/>
      <c r="G928" s="1569"/>
      <c r="H928" s="1513"/>
      <c r="I928" s="1513"/>
      <c r="J928" s="1513"/>
      <c r="K928" s="1570"/>
      <c r="L928" s="970"/>
      <c r="M928" s="1513"/>
      <c r="N928" s="1513"/>
    </row>
    <row r="929" spans="1:14">
      <c r="A929" s="1513"/>
      <c r="B929" s="1514"/>
      <c r="C929" s="1513"/>
      <c r="D929" s="1515"/>
      <c r="E929" s="1513"/>
      <c r="F929" s="1513"/>
      <c r="G929" s="1569"/>
      <c r="H929" s="1513"/>
      <c r="I929" s="1513"/>
      <c r="J929" s="1513"/>
      <c r="K929" s="1570"/>
      <c r="L929" s="970"/>
      <c r="M929" s="1513"/>
      <c r="N929" s="1513"/>
    </row>
    <row r="930" spans="1:14">
      <c r="A930" s="1513"/>
      <c r="B930" s="1514"/>
      <c r="C930" s="1513"/>
      <c r="D930" s="1515"/>
      <c r="E930" s="1513"/>
      <c r="F930" s="1513"/>
      <c r="G930" s="1569"/>
      <c r="H930" s="1513"/>
      <c r="I930" s="1513"/>
      <c r="J930" s="1513"/>
      <c r="K930" s="1570"/>
      <c r="L930" s="970"/>
      <c r="M930" s="1513"/>
      <c r="N930" s="1513"/>
    </row>
    <row r="931" spans="1:14">
      <c r="A931" s="1513"/>
      <c r="B931" s="1514"/>
      <c r="C931" s="1513"/>
      <c r="D931" s="1515"/>
      <c r="E931" s="1513"/>
      <c r="F931" s="1513"/>
      <c r="G931" s="1569"/>
      <c r="H931" s="1513"/>
      <c r="I931" s="1513"/>
      <c r="J931" s="1513"/>
      <c r="K931" s="1570"/>
      <c r="L931" s="970"/>
      <c r="M931" s="1513"/>
      <c r="N931" s="1513"/>
    </row>
    <row r="932" spans="1:14">
      <c r="A932" s="1513"/>
      <c r="B932" s="1514"/>
      <c r="C932" s="1513"/>
      <c r="D932" s="1515"/>
      <c r="E932" s="1513"/>
      <c r="F932" s="1513"/>
      <c r="G932" s="1569"/>
      <c r="H932" s="1513"/>
      <c r="I932" s="1513"/>
      <c r="J932" s="1513"/>
      <c r="K932" s="1570"/>
      <c r="L932" s="970"/>
      <c r="M932" s="1513"/>
      <c r="N932" s="1513"/>
    </row>
    <row r="933" spans="1:14">
      <c r="A933" s="1513"/>
      <c r="B933" s="1514"/>
      <c r="C933" s="1513"/>
      <c r="D933" s="1515"/>
      <c r="E933" s="1513"/>
      <c r="F933" s="1513"/>
      <c r="G933" s="1569"/>
      <c r="H933" s="1513"/>
      <c r="I933" s="1513"/>
      <c r="J933" s="1513"/>
      <c r="K933" s="1570"/>
      <c r="L933" s="970"/>
      <c r="M933" s="1513"/>
      <c r="N933" s="1513"/>
    </row>
    <row r="934" spans="1:14">
      <c r="A934" s="1513"/>
      <c r="B934" s="1514"/>
      <c r="C934" s="1513"/>
      <c r="D934" s="1515"/>
      <c r="E934" s="1513"/>
      <c r="F934" s="1513"/>
      <c r="G934" s="1569"/>
      <c r="H934" s="1513"/>
      <c r="I934" s="1513"/>
      <c r="J934" s="1513"/>
      <c r="K934" s="1570"/>
      <c r="L934" s="970"/>
      <c r="M934" s="1513"/>
      <c r="N934" s="1513"/>
    </row>
    <row r="935" spans="1:14">
      <c r="A935" s="1513"/>
      <c r="B935" s="1514"/>
      <c r="C935" s="1513"/>
      <c r="D935" s="1515"/>
      <c r="E935" s="1513"/>
      <c r="F935" s="1513"/>
      <c r="G935" s="1569"/>
      <c r="H935" s="1513"/>
      <c r="I935" s="1513"/>
      <c r="J935" s="1513"/>
      <c r="K935" s="1570"/>
      <c r="L935" s="970"/>
      <c r="M935" s="1513"/>
      <c r="N935" s="1513"/>
    </row>
    <row r="936" spans="1:14">
      <c r="A936" s="1513"/>
      <c r="B936" s="1514"/>
      <c r="C936" s="1513"/>
      <c r="D936" s="1515"/>
      <c r="E936" s="1513"/>
      <c r="F936" s="1513"/>
      <c r="G936" s="1569"/>
      <c r="H936" s="1513"/>
      <c r="I936" s="1513"/>
      <c r="J936" s="1513"/>
      <c r="K936" s="1570"/>
      <c r="L936" s="970"/>
      <c r="M936" s="1513"/>
      <c r="N936" s="1513"/>
    </row>
    <row r="937" spans="1:14">
      <c r="A937" s="1513"/>
      <c r="B937" s="1514"/>
      <c r="C937" s="1513"/>
      <c r="D937" s="1515"/>
      <c r="E937" s="1513"/>
      <c r="F937" s="1513"/>
      <c r="G937" s="1569"/>
      <c r="H937" s="1513"/>
      <c r="I937" s="1513"/>
      <c r="J937" s="1513"/>
      <c r="K937" s="1570"/>
      <c r="L937" s="970"/>
      <c r="M937" s="1513"/>
      <c r="N937" s="1513"/>
    </row>
    <row r="938" spans="1:14">
      <c r="A938" s="1513"/>
      <c r="B938" s="1514"/>
      <c r="C938" s="1513"/>
      <c r="D938" s="1515"/>
      <c r="E938" s="1513"/>
      <c r="F938" s="1513"/>
      <c r="G938" s="1569"/>
      <c r="H938" s="1513"/>
      <c r="I938" s="1513"/>
      <c r="J938" s="1513"/>
      <c r="K938" s="1570"/>
      <c r="L938" s="970"/>
      <c r="M938" s="1513"/>
      <c r="N938" s="1513"/>
    </row>
    <row r="939" spans="1:14">
      <c r="A939" s="1513"/>
      <c r="B939" s="1514"/>
      <c r="C939" s="1513"/>
      <c r="D939" s="1515"/>
      <c r="E939" s="1513"/>
      <c r="F939" s="1513"/>
      <c r="G939" s="1569"/>
      <c r="H939" s="1513"/>
      <c r="I939" s="1513"/>
      <c r="J939" s="1513"/>
      <c r="K939" s="1570"/>
      <c r="L939" s="970"/>
      <c r="M939" s="1513"/>
      <c r="N939" s="1513"/>
    </row>
    <row r="940" spans="1:14">
      <c r="A940" s="1513"/>
      <c r="B940" s="1514"/>
      <c r="C940" s="1513"/>
      <c r="D940" s="1515"/>
      <c r="E940" s="1513"/>
      <c r="F940" s="1513"/>
      <c r="G940" s="1569"/>
      <c r="H940" s="1513"/>
      <c r="I940" s="1513"/>
      <c r="J940" s="1513"/>
      <c r="K940" s="1570"/>
      <c r="L940" s="970"/>
      <c r="M940" s="1513"/>
      <c r="N940" s="1513"/>
    </row>
    <row r="941" spans="1:14">
      <c r="A941" s="1513"/>
      <c r="B941" s="1514"/>
      <c r="C941" s="1513"/>
      <c r="D941" s="1515"/>
      <c r="E941" s="1513"/>
      <c r="F941" s="1513"/>
      <c r="G941" s="1569"/>
      <c r="H941" s="1513"/>
      <c r="I941" s="1513"/>
      <c r="J941" s="1513"/>
      <c r="K941" s="1570"/>
      <c r="L941" s="970"/>
      <c r="M941" s="1513"/>
      <c r="N941" s="1513"/>
    </row>
    <row r="942" spans="1:14">
      <c r="A942" s="1513"/>
      <c r="B942" s="1514"/>
      <c r="C942" s="1513"/>
      <c r="D942" s="1515"/>
      <c r="E942" s="1513"/>
      <c r="F942" s="1513"/>
      <c r="G942" s="1569"/>
      <c r="H942" s="1513"/>
      <c r="I942" s="1513"/>
      <c r="J942" s="1513"/>
      <c r="K942" s="1570"/>
      <c r="L942" s="970"/>
      <c r="M942" s="1513"/>
      <c r="N942" s="1513"/>
    </row>
    <row r="943" spans="1:14">
      <c r="A943" s="1513"/>
      <c r="B943" s="1514"/>
      <c r="C943" s="1513"/>
      <c r="D943" s="1515"/>
      <c r="E943" s="1513"/>
      <c r="F943" s="1513"/>
      <c r="G943" s="1569"/>
      <c r="H943" s="1513"/>
      <c r="I943" s="1513"/>
      <c r="J943" s="1513"/>
      <c r="K943" s="1570"/>
      <c r="L943" s="970"/>
      <c r="M943" s="1513"/>
      <c r="N943" s="1513"/>
    </row>
    <row r="944" spans="1:14">
      <c r="A944" s="1513"/>
      <c r="B944" s="1514"/>
      <c r="C944" s="1513"/>
      <c r="D944" s="1515"/>
      <c r="E944" s="1513"/>
      <c r="F944" s="1513"/>
      <c r="G944" s="1569"/>
      <c r="H944" s="1513"/>
      <c r="I944" s="1513"/>
      <c r="J944" s="1513"/>
      <c r="K944" s="1570"/>
      <c r="L944" s="970"/>
      <c r="M944" s="1513"/>
      <c r="N944" s="1513"/>
    </row>
    <row r="945" spans="1:14">
      <c r="A945" s="1513"/>
      <c r="B945" s="1514"/>
      <c r="C945" s="1513"/>
      <c r="D945" s="1515"/>
      <c r="E945" s="1513"/>
      <c r="F945" s="1513"/>
      <c r="G945" s="1569"/>
      <c r="H945" s="1513"/>
      <c r="I945" s="1513"/>
      <c r="J945" s="1513"/>
      <c r="K945" s="1570"/>
      <c r="L945" s="970"/>
      <c r="M945" s="1513"/>
      <c r="N945" s="1513"/>
    </row>
    <row r="946" spans="1:14">
      <c r="A946" s="1513"/>
      <c r="B946" s="1514"/>
      <c r="C946" s="1513"/>
      <c r="D946" s="1515"/>
      <c r="E946" s="1513"/>
      <c r="F946" s="1513"/>
      <c r="G946" s="1569"/>
      <c r="H946" s="1513"/>
      <c r="I946" s="1513"/>
      <c r="J946" s="1513"/>
      <c r="K946" s="1570"/>
      <c r="L946" s="970"/>
      <c r="M946" s="1513"/>
      <c r="N946" s="1513"/>
    </row>
    <row r="947" spans="1:14">
      <c r="A947" s="1513"/>
      <c r="B947" s="1514"/>
      <c r="C947" s="1513"/>
      <c r="D947" s="1515"/>
      <c r="E947" s="1513"/>
      <c r="F947" s="1513"/>
      <c r="G947" s="1569"/>
      <c r="H947" s="1513"/>
      <c r="I947" s="1513"/>
      <c r="J947" s="1513"/>
      <c r="K947" s="1570"/>
      <c r="L947" s="970"/>
      <c r="M947" s="1513"/>
      <c r="N947" s="1513"/>
    </row>
    <row r="948" spans="1:14">
      <c r="A948" s="1513"/>
      <c r="B948" s="1514"/>
      <c r="C948" s="1513"/>
      <c r="D948" s="1515"/>
      <c r="E948" s="1513"/>
      <c r="F948" s="1513"/>
      <c r="G948" s="1569"/>
      <c r="H948" s="1513"/>
      <c r="I948" s="1513"/>
      <c r="J948" s="1513"/>
      <c r="K948" s="1570"/>
      <c r="L948" s="970"/>
      <c r="M948" s="1513"/>
      <c r="N948" s="1513"/>
    </row>
    <row r="949" spans="1:14">
      <c r="A949" s="1513"/>
      <c r="B949" s="1514"/>
      <c r="C949" s="1513"/>
      <c r="D949" s="1515"/>
      <c r="E949" s="1513"/>
      <c r="F949" s="1513"/>
      <c r="G949" s="1569"/>
      <c r="H949" s="1513"/>
      <c r="I949" s="1513"/>
      <c r="J949" s="1513"/>
      <c r="K949" s="1570"/>
      <c r="L949" s="970"/>
      <c r="M949" s="1513"/>
      <c r="N949" s="1513"/>
    </row>
    <row r="950" spans="1:14">
      <c r="A950" s="1513"/>
      <c r="B950" s="1514"/>
      <c r="C950" s="1513"/>
      <c r="D950" s="1515"/>
      <c r="E950" s="1513"/>
      <c r="F950" s="1513"/>
      <c r="G950" s="1569"/>
      <c r="H950" s="1513"/>
      <c r="I950" s="1513"/>
      <c r="J950" s="1513"/>
      <c r="K950" s="1570"/>
      <c r="L950" s="970"/>
      <c r="M950" s="1513"/>
      <c r="N950" s="1513"/>
    </row>
    <row r="951" spans="1:14">
      <c r="A951" s="1513"/>
      <c r="B951" s="1514"/>
      <c r="C951" s="1513"/>
      <c r="D951" s="1515"/>
      <c r="E951" s="1513"/>
      <c r="F951" s="1513"/>
      <c r="G951" s="1569"/>
      <c r="H951" s="1513"/>
      <c r="I951" s="1513"/>
      <c r="J951" s="1513"/>
      <c r="K951" s="1570"/>
      <c r="L951" s="970"/>
      <c r="M951" s="1513"/>
      <c r="N951" s="1513"/>
    </row>
    <row r="952" spans="1:14">
      <c r="A952" s="1513"/>
      <c r="B952" s="1514"/>
      <c r="C952" s="1513"/>
      <c r="D952" s="1515"/>
      <c r="E952" s="1513"/>
      <c r="F952" s="1513"/>
      <c r="G952" s="1569"/>
      <c r="H952" s="1513"/>
      <c r="I952" s="1513"/>
      <c r="J952" s="1513"/>
      <c r="K952" s="1570"/>
      <c r="L952" s="970"/>
      <c r="M952" s="1513"/>
      <c r="N952" s="1513"/>
    </row>
    <row r="953" spans="1:14">
      <c r="A953" s="1513"/>
      <c r="B953" s="1514"/>
      <c r="C953" s="1513"/>
      <c r="D953" s="1515"/>
      <c r="E953" s="1513"/>
      <c r="F953" s="1513"/>
      <c r="G953" s="1569"/>
      <c r="H953" s="1513"/>
      <c r="I953" s="1513"/>
      <c r="J953" s="1513"/>
      <c r="K953" s="1570"/>
      <c r="L953" s="970"/>
      <c r="M953" s="1513"/>
      <c r="N953" s="1513"/>
    </row>
    <row r="954" spans="1:14">
      <c r="A954" s="1513"/>
      <c r="B954" s="1514"/>
      <c r="C954" s="1513"/>
      <c r="D954" s="1515"/>
      <c r="E954" s="1513"/>
      <c r="F954" s="1513"/>
      <c r="G954" s="1569"/>
      <c r="H954" s="1513"/>
      <c r="I954" s="1513"/>
      <c r="J954" s="1513"/>
      <c r="K954" s="1570"/>
      <c r="L954" s="970"/>
      <c r="M954" s="1513"/>
      <c r="N954" s="1513"/>
    </row>
    <row r="955" spans="1:14">
      <c r="A955" s="1513"/>
      <c r="B955" s="1514"/>
      <c r="C955" s="1513"/>
      <c r="D955" s="1515"/>
      <c r="E955" s="1513"/>
      <c r="F955" s="1513"/>
      <c r="G955" s="1569"/>
      <c r="H955" s="1513"/>
      <c r="I955" s="1513"/>
      <c r="J955" s="1513"/>
      <c r="K955" s="1570"/>
      <c r="L955" s="970"/>
      <c r="M955" s="1513"/>
      <c r="N955" s="1513"/>
    </row>
    <row r="956" spans="1:14">
      <c r="A956" s="1513"/>
      <c r="B956" s="1514"/>
      <c r="C956" s="1513"/>
      <c r="D956" s="1515"/>
      <c r="E956" s="1513"/>
      <c r="F956" s="1513"/>
      <c r="G956" s="1569"/>
      <c r="H956" s="1513"/>
      <c r="I956" s="1513"/>
      <c r="J956" s="1513"/>
      <c r="K956" s="1570"/>
      <c r="L956" s="970"/>
      <c r="M956" s="1513"/>
      <c r="N956" s="1513"/>
    </row>
    <row r="957" spans="1:14">
      <c r="A957" s="1513"/>
      <c r="B957" s="1514"/>
      <c r="C957" s="1513"/>
      <c r="D957" s="1515"/>
      <c r="E957" s="1513"/>
      <c r="F957" s="1513"/>
      <c r="G957" s="1569"/>
      <c r="H957" s="1513"/>
      <c r="I957" s="1513"/>
      <c r="J957" s="1513"/>
      <c r="K957" s="1570"/>
      <c r="L957" s="970"/>
      <c r="M957" s="1513"/>
      <c r="N957" s="1513"/>
    </row>
    <row r="958" spans="1:14">
      <c r="A958" s="1513"/>
      <c r="B958" s="1514"/>
      <c r="C958" s="1513"/>
      <c r="D958" s="1515"/>
      <c r="E958" s="1513"/>
      <c r="F958" s="1513"/>
      <c r="G958" s="1569"/>
      <c r="H958" s="1513"/>
      <c r="I958" s="1513"/>
      <c r="J958" s="1513"/>
      <c r="K958" s="1570"/>
      <c r="L958" s="970"/>
      <c r="M958" s="1513"/>
      <c r="N958" s="1513"/>
    </row>
    <row r="959" spans="1:14">
      <c r="A959" s="1513"/>
      <c r="B959" s="1514"/>
      <c r="C959" s="1513"/>
      <c r="D959" s="1515"/>
      <c r="E959" s="1513"/>
      <c r="F959" s="1513"/>
      <c r="G959" s="1569"/>
      <c r="H959" s="1513"/>
      <c r="I959" s="1513"/>
      <c r="J959" s="1513"/>
      <c r="K959" s="1570"/>
      <c r="L959" s="970"/>
      <c r="M959" s="1513"/>
      <c r="N959" s="1513"/>
    </row>
    <row r="960" spans="1:14">
      <c r="A960" s="1513"/>
      <c r="B960" s="1514"/>
      <c r="C960" s="1513"/>
      <c r="D960" s="1515"/>
      <c r="E960" s="1513"/>
      <c r="F960" s="1513"/>
      <c r="G960" s="1569"/>
      <c r="H960" s="1513"/>
      <c r="I960" s="1513"/>
      <c r="J960" s="1513"/>
      <c r="K960" s="1570"/>
      <c r="L960" s="970"/>
      <c r="M960" s="1513"/>
      <c r="N960" s="1513"/>
    </row>
    <row r="961" spans="1:14">
      <c r="A961" s="1513"/>
      <c r="B961" s="1514"/>
      <c r="C961" s="1513"/>
      <c r="D961" s="1515"/>
      <c r="E961" s="1513"/>
      <c r="F961" s="1513"/>
      <c r="G961" s="1569"/>
      <c r="H961" s="1513"/>
      <c r="I961" s="1513"/>
      <c r="J961" s="1513"/>
      <c r="K961" s="1570"/>
      <c r="L961" s="970"/>
      <c r="M961" s="1513"/>
      <c r="N961" s="1513"/>
    </row>
    <row r="962" spans="1:14">
      <c r="A962" s="1513"/>
      <c r="B962" s="1514"/>
      <c r="C962" s="1513"/>
      <c r="D962" s="1515"/>
      <c r="E962" s="1513"/>
      <c r="F962" s="1513"/>
      <c r="G962" s="1569"/>
      <c r="H962" s="1513"/>
      <c r="I962" s="1513"/>
      <c r="J962" s="1513"/>
      <c r="K962" s="1570"/>
      <c r="L962" s="970"/>
      <c r="M962" s="1513"/>
      <c r="N962" s="1513"/>
    </row>
    <row r="963" spans="1:14">
      <c r="A963" s="1513"/>
      <c r="B963" s="1514"/>
      <c r="C963" s="1513"/>
      <c r="D963" s="1515"/>
      <c r="E963" s="1513"/>
      <c r="F963" s="1513"/>
      <c r="G963" s="1569"/>
      <c r="H963" s="1513"/>
      <c r="I963" s="1513"/>
      <c r="J963" s="1513"/>
      <c r="K963" s="1570"/>
      <c r="L963" s="970"/>
      <c r="M963" s="1513"/>
      <c r="N963" s="1513"/>
    </row>
    <row r="964" spans="1:14">
      <c r="A964" s="1513"/>
      <c r="B964" s="1514"/>
      <c r="C964" s="1513"/>
      <c r="D964" s="1515"/>
      <c r="E964" s="1513"/>
      <c r="F964" s="1513"/>
      <c r="G964" s="1569"/>
      <c r="H964" s="1513"/>
      <c r="I964" s="1513"/>
      <c r="J964" s="1513"/>
      <c r="K964" s="1570"/>
      <c r="L964" s="970"/>
      <c r="M964" s="1513"/>
      <c r="N964" s="1513"/>
    </row>
    <row r="965" spans="1:14">
      <c r="A965" s="1513"/>
      <c r="B965" s="1514"/>
      <c r="C965" s="1513"/>
      <c r="D965" s="1515"/>
      <c r="E965" s="1513"/>
      <c r="F965" s="1513"/>
      <c r="G965" s="1569"/>
      <c r="H965" s="1513"/>
      <c r="I965" s="1513"/>
      <c r="J965" s="1513"/>
      <c r="K965" s="1570"/>
      <c r="L965" s="970"/>
      <c r="M965" s="1513"/>
      <c r="N965" s="1513"/>
    </row>
    <row r="966" spans="1:14">
      <c r="A966" s="1513"/>
      <c r="B966" s="1514"/>
      <c r="C966" s="1513"/>
      <c r="D966" s="1515"/>
      <c r="E966" s="1513"/>
      <c r="F966" s="1513"/>
      <c r="G966" s="1569"/>
      <c r="H966" s="1513"/>
      <c r="I966" s="1513"/>
      <c r="J966" s="1513"/>
      <c r="K966" s="1570"/>
      <c r="L966" s="970"/>
      <c r="M966" s="1513"/>
      <c r="N966" s="1513"/>
    </row>
    <row r="967" spans="1:14">
      <c r="A967" s="1513"/>
      <c r="B967" s="1514"/>
      <c r="C967" s="1513"/>
      <c r="D967" s="1515"/>
      <c r="E967" s="1513"/>
      <c r="F967" s="1513"/>
      <c r="G967" s="1569"/>
      <c r="H967" s="1513"/>
      <c r="I967" s="1513"/>
      <c r="J967" s="1513"/>
      <c r="K967" s="1570"/>
      <c r="L967" s="970"/>
      <c r="M967" s="1513"/>
      <c r="N967" s="1513"/>
    </row>
    <row r="968" spans="1:14">
      <c r="A968" s="1513"/>
      <c r="B968" s="1514"/>
      <c r="C968" s="1513"/>
      <c r="D968" s="1515"/>
      <c r="E968" s="1513"/>
      <c r="F968" s="1513"/>
      <c r="G968" s="1569"/>
      <c r="H968" s="1513"/>
      <c r="I968" s="1513"/>
      <c r="J968" s="1513"/>
      <c r="K968" s="1570"/>
      <c r="L968" s="970"/>
      <c r="M968" s="1513"/>
      <c r="N968" s="1513"/>
    </row>
    <row r="969" spans="1:14">
      <c r="A969" s="1513"/>
      <c r="B969" s="1514"/>
      <c r="C969" s="1513"/>
      <c r="D969" s="1515"/>
      <c r="E969" s="1513"/>
      <c r="F969" s="1513"/>
      <c r="G969" s="1569"/>
      <c r="H969" s="1513"/>
      <c r="I969" s="1513"/>
      <c r="J969" s="1513"/>
      <c r="K969" s="1570"/>
      <c r="L969" s="970"/>
      <c r="M969" s="1513"/>
      <c r="N969" s="1513"/>
    </row>
    <row r="970" spans="1:14">
      <c r="A970" s="1513"/>
      <c r="B970" s="1514"/>
      <c r="C970" s="1513"/>
      <c r="D970" s="1515"/>
      <c r="E970" s="1513"/>
      <c r="F970" s="1513"/>
      <c r="G970" s="1569"/>
      <c r="H970" s="1513"/>
      <c r="I970" s="1513"/>
      <c r="J970" s="1513"/>
      <c r="K970" s="1570"/>
      <c r="L970" s="970"/>
      <c r="M970" s="1513"/>
      <c r="N970" s="1513"/>
    </row>
    <row r="971" spans="1:14">
      <c r="A971" s="1513"/>
      <c r="B971" s="1514"/>
      <c r="C971" s="1513"/>
      <c r="D971" s="1515"/>
      <c r="E971" s="1513"/>
      <c r="F971" s="1513"/>
      <c r="G971" s="1569"/>
      <c r="H971" s="1513"/>
      <c r="I971" s="1513"/>
      <c r="J971" s="1513"/>
      <c r="K971" s="1570"/>
      <c r="L971" s="970"/>
      <c r="M971" s="1513"/>
      <c r="N971" s="1513"/>
    </row>
    <row r="972" spans="1:14">
      <c r="A972" s="1513"/>
      <c r="B972" s="1514"/>
      <c r="C972" s="1513"/>
      <c r="D972" s="1515"/>
      <c r="E972" s="1513"/>
      <c r="F972" s="1513"/>
      <c r="G972" s="1569"/>
      <c r="H972" s="1513"/>
      <c r="I972" s="1513"/>
      <c r="J972" s="1513"/>
      <c r="K972" s="1570"/>
      <c r="L972" s="970"/>
      <c r="M972" s="1513"/>
      <c r="N972" s="1513"/>
    </row>
    <row r="973" spans="1:14">
      <c r="A973" s="1513"/>
      <c r="B973" s="1514"/>
      <c r="C973" s="1513"/>
      <c r="D973" s="1515"/>
      <c r="E973" s="1513"/>
      <c r="F973" s="1513"/>
      <c r="G973" s="1569"/>
      <c r="H973" s="1513"/>
      <c r="I973" s="1513"/>
      <c r="J973" s="1513"/>
      <c r="K973" s="1570"/>
      <c r="L973" s="970"/>
      <c r="M973" s="1513"/>
      <c r="N973" s="1513"/>
    </row>
    <row r="974" spans="1:14">
      <c r="A974" s="1513"/>
      <c r="B974" s="1514"/>
      <c r="C974" s="1513"/>
      <c r="D974" s="1515"/>
      <c r="E974" s="1513"/>
      <c r="F974" s="1513"/>
      <c r="G974" s="1569"/>
      <c r="H974" s="1513"/>
      <c r="I974" s="1513"/>
      <c r="J974" s="1513"/>
      <c r="K974" s="1570"/>
      <c r="L974" s="970"/>
      <c r="M974" s="1513"/>
      <c r="N974" s="1513"/>
    </row>
    <row r="975" spans="1:14">
      <c r="A975" s="1513"/>
      <c r="B975" s="1514"/>
      <c r="C975" s="1513"/>
      <c r="D975" s="1515"/>
      <c r="E975" s="1513"/>
      <c r="F975" s="1513"/>
      <c r="G975" s="1569"/>
      <c r="H975" s="1513"/>
      <c r="I975" s="1513"/>
      <c r="J975" s="1513"/>
      <c r="K975" s="1570"/>
      <c r="L975" s="970"/>
      <c r="M975" s="1513"/>
      <c r="N975" s="1513"/>
    </row>
    <row r="976" spans="1:14">
      <c r="A976" s="1513"/>
      <c r="B976" s="1514"/>
      <c r="C976" s="1513"/>
      <c r="D976" s="1515"/>
      <c r="E976" s="1513"/>
      <c r="F976" s="1513"/>
      <c r="G976" s="1569"/>
      <c r="H976" s="1513"/>
      <c r="I976" s="1513"/>
      <c r="J976" s="1513"/>
      <c r="K976" s="1570"/>
      <c r="L976" s="970"/>
      <c r="M976" s="1513"/>
      <c r="N976" s="1513"/>
    </row>
    <row r="977" spans="1:14">
      <c r="A977" s="1513"/>
      <c r="B977" s="1514"/>
      <c r="C977" s="1513"/>
      <c r="D977" s="1515"/>
      <c r="E977" s="1513"/>
      <c r="F977" s="1513"/>
      <c r="G977" s="1569"/>
      <c r="H977" s="1513"/>
      <c r="I977" s="1513"/>
      <c r="J977" s="1513"/>
      <c r="K977" s="1570"/>
      <c r="L977" s="970"/>
      <c r="M977" s="1513"/>
      <c r="N977" s="1513"/>
    </row>
    <row r="978" spans="1:14">
      <c r="A978" s="1513"/>
      <c r="B978" s="1514"/>
      <c r="C978" s="1513"/>
      <c r="D978" s="1515"/>
      <c r="E978" s="1513"/>
      <c r="F978" s="1513"/>
      <c r="G978" s="1569"/>
      <c r="H978" s="1513"/>
      <c r="I978" s="1513"/>
      <c r="J978" s="1513"/>
      <c r="K978" s="1570"/>
      <c r="L978" s="970"/>
      <c r="M978" s="1513"/>
      <c r="N978" s="1513"/>
    </row>
    <row r="979" spans="1:14">
      <c r="A979" s="1513"/>
      <c r="B979" s="1514"/>
      <c r="C979" s="1513"/>
      <c r="D979" s="1515"/>
      <c r="E979" s="1513"/>
      <c r="F979" s="1513"/>
      <c r="G979" s="1569"/>
      <c r="H979" s="1513"/>
      <c r="I979" s="1513"/>
      <c r="J979" s="1513"/>
      <c r="K979" s="1570"/>
      <c r="L979" s="970"/>
      <c r="M979" s="1513"/>
      <c r="N979" s="1513"/>
    </row>
    <row r="980" spans="1:14">
      <c r="A980" s="1513"/>
      <c r="B980" s="1514"/>
      <c r="C980" s="1513"/>
      <c r="D980" s="1515"/>
      <c r="E980" s="1513"/>
      <c r="F980" s="1513"/>
      <c r="G980" s="1569"/>
      <c r="H980" s="1513"/>
      <c r="I980" s="1513"/>
      <c r="J980" s="1513"/>
      <c r="K980" s="1570"/>
      <c r="L980" s="970"/>
      <c r="M980" s="1513"/>
      <c r="N980" s="1513"/>
    </row>
    <row r="981" spans="1:14">
      <c r="A981" s="1513"/>
      <c r="B981" s="1514"/>
      <c r="C981" s="1513"/>
      <c r="D981" s="1515"/>
      <c r="E981" s="1513"/>
      <c r="F981" s="1513"/>
      <c r="G981" s="1569"/>
      <c r="H981" s="1513"/>
      <c r="I981" s="1513"/>
      <c r="J981" s="1513"/>
      <c r="K981" s="1570"/>
      <c r="L981" s="970"/>
      <c r="M981" s="1513"/>
      <c r="N981" s="1513"/>
    </row>
    <row r="982" spans="1:14">
      <c r="A982" s="1513"/>
      <c r="B982" s="1514"/>
      <c r="C982" s="1513"/>
      <c r="D982" s="1515"/>
      <c r="E982" s="1513"/>
      <c r="F982" s="1513"/>
      <c r="G982" s="1569"/>
      <c r="H982" s="1513"/>
      <c r="I982" s="1513"/>
      <c r="J982" s="1513"/>
      <c r="K982" s="1570"/>
      <c r="L982" s="970"/>
      <c r="M982" s="1513"/>
      <c r="N982" s="1513"/>
    </row>
    <row r="983" spans="1:14">
      <c r="A983" s="1513"/>
      <c r="B983" s="1514"/>
      <c r="C983" s="1513"/>
      <c r="D983" s="1515"/>
      <c r="E983" s="1513"/>
      <c r="F983" s="1513"/>
      <c r="G983" s="1569"/>
      <c r="H983" s="1513"/>
      <c r="I983" s="1513"/>
      <c r="J983" s="1513"/>
      <c r="K983" s="1570"/>
      <c r="L983" s="970"/>
      <c r="M983" s="1513"/>
      <c r="N983" s="1513"/>
    </row>
    <row r="984" spans="1:14">
      <c r="A984" s="1513"/>
      <c r="B984" s="1514"/>
      <c r="C984" s="1513"/>
      <c r="D984" s="1515"/>
      <c r="E984" s="1513"/>
      <c r="F984" s="1513"/>
      <c r="G984" s="1569"/>
      <c r="H984" s="1513"/>
      <c r="I984" s="1513"/>
      <c r="J984" s="1513"/>
      <c r="K984" s="1570"/>
      <c r="L984" s="970"/>
      <c r="M984" s="1513"/>
      <c r="N984" s="1513"/>
    </row>
    <row r="985" spans="1:14">
      <c r="A985" s="1513"/>
      <c r="B985" s="1514"/>
      <c r="C985" s="1513"/>
      <c r="D985" s="1515"/>
      <c r="E985" s="1513"/>
      <c r="F985" s="1513"/>
      <c r="G985" s="1569"/>
      <c r="H985" s="1513"/>
      <c r="I985" s="1513"/>
      <c r="J985" s="1513"/>
      <c r="K985" s="1570"/>
      <c r="L985" s="970"/>
      <c r="M985" s="1513"/>
      <c r="N985" s="1513"/>
    </row>
    <row r="986" spans="1:14">
      <c r="A986" s="1513"/>
      <c r="B986" s="1514"/>
      <c r="C986" s="1513"/>
      <c r="D986" s="1515"/>
      <c r="E986" s="1513"/>
      <c r="F986" s="1513"/>
      <c r="G986" s="1569"/>
      <c r="H986" s="1513"/>
      <c r="I986" s="1513"/>
      <c r="J986" s="1513"/>
      <c r="K986" s="1570"/>
      <c r="L986" s="970"/>
      <c r="M986" s="1513"/>
      <c r="N986" s="1513"/>
    </row>
    <row r="987" spans="1:14">
      <c r="A987" s="1513"/>
      <c r="B987" s="1514"/>
      <c r="C987" s="1513"/>
      <c r="D987" s="1515"/>
      <c r="E987" s="1513"/>
      <c r="F987" s="1513"/>
      <c r="G987" s="1569"/>
      <c r="H987" s="1513"/>
      <c r="I987" s="1513"/>
      <c r="J987" s="1513"/>
      <c r="K987" s="1570"/>
      <c r="L987" s="970"/>
      <c r="M987" s="1513"/>
      <c r="N987" s="1513"/>
    </row>
    <row r="988" spans="1:14">
      <c r="A988" s="1513"/>
      <c r="B988" s="1514"/>
      <c r="C988" s="1513"/>
      <c r="D988" s="1515"/>
      <c r="E988" s="1513"/>
      <c r="F988" s="1513"/>
      <c r="G988" s="1569"/>
      <c r="H988" s="1513"/>
      <c r="I988" s="1513"/>
      <c r="J988" s="1513"/>
      <c r="K988" s="1570"/>
      <c r="L988" s="970"/>
      <c r="M988" s="1513"/>
      <c r="N988" s="1513"/>
    </row>
    <row r="989" spans="1:14">
      <c r="A989" s="1513"/>
      <c r="B989" s="1514"/>
      <c r="C989" s="1513"/>
      <c r="D989" s="1515"/>
      <c r="E989" s="1513"/>
      <c r="F989" s="1513"/>
      <c r="G989" s="1569"/>
      <c r="H989" s="1513"/>
      <c r="I989" s="1513"/>
      <c r="J989" s="1513"/>
      <c r="K989" s="1570"/>
      <c r="L989" s="970"/>
      <c r="M989" s="1513"/>
      <c r="N989" s="1513"/>
    </row>
    <row r="990" spans="1:14">
      <c r="A990" s="1513"/>
      <c r="B990" s="1514"/>
      <c r="C990" s="1513"/>
      <c r="D990" s="1515"/>
      <c r="E990" s="1513"/>
      <c r="F990" s="1513"/>
      <c r="G990" s="1569"/>
      <c r="H990" s="1513"/>
      <c r="I990" s="1513"/>
      <c r="J990" s="1513"/>
      <c r="K990" s="1570"/>
      <c r="L990" s="970"/>
      <c r="M990" s="1513"/>
      <c r="N990" s="1513"/>
    </row>
    <row r="991" spans="1:14">
      <c r="A991" s="1513"/>
      <c r="B991" s="1514"/>
      <c r="C991" s="1513"/>
      <c r="D991" s="1515"/>
      <c r="E991" s="1513"/>
      <c r="F991" s="1513"/>
      <c r="G991" s="1569"/>
      <c r="H991" s="1513"/>
      <c r="I991" s="1513"/>
      <c r="J991" s="1513"/>
      <c r="K991" s="1570"/>
      <c r="L991" s="970"/>
      <c r="M991" s="1513"/>
      <c r="N991" s="1513"/>
    </row>
    <row r="992" spans="1:14">
      <c r="A992" s="1513"/>
      <c r="B992" s="1514"/>
      <c r="C992" s="1513"/>
      <c r="D992" s="1515"/>
      <c r="E992" s="1513"/>
      <c r="F992" s="1513"/>
      <c r="G992" s="1569"/>
      <c r="H992" s="1513"/>
      <c r="I992" s="1513"/>
      <c r="J992" s="1513"/>
      <c r="K992" s="1570"/>
      <c r="L992" s="970"/>
      <c r="M992" s="1513"/>
      <c r="N992" s="1513"/>
    </row>
    <row r="993" spans="1:14">
      <c r="A993" s="1513"/>
      <c r="B993" s="1514"/>
      <c r="C993" s="1513"/>
      <c r="D993" s="1515"/>
      <c r="E993" s="1513"/>
      <c r="F993" s="1513"/>
      <c r="G993" s="1569"/>
      <c r="H993" s="1513"/>
      <c r="I993" s="1513"/>
      <c r="J993" s="1513"/>
      <c r="K993" s="1570"/>
      <c r="L993" s="970"/>
      <c r="M993" s="1513"/>
      <c r="N993" s="1513"/>
    </row>
    <row r="994" spans="1:14">
      <c r="A994" s="1513"/>
      <c r="B994" s="1514"/>
      <c r="C994" s="1513"/>
      <c r="D994" s="1515"/>
      <c r="E994" s="1513"/>
      <c r="F994" s="1513"/>
      <c r="G994" s="1569"/>
      <c r="H994" s="1513"/>
      <c r="I994" s="1513"/>
      <c r="J994" s="1513"/>
      <c r="K994" s="1570"/>
      <c r="L994" s="970"/>
      <c r="M994" s="1513"/>
      <c r="N994" s="1513"/>
    </row>
    <row r="995" spans="1:14">
      <c r="A995" s="1513"/>
      <c r="B995" s="1514"/>
      <c r="C995" s="1513"/>
      <c r="D995" s="1515"/>
      <c r="E995" s="1513"/>
      <c r="F995" s="1513"/>
      <c r="G995" s="1569"/>
      <c r="H995" s="1513"/>
      <c r="I995" s="1513"/>
      <c r="J995" s="1513"/>
      <c r="K995" s="1570"/>
      <c r="L995" s="970"/>
      <c r="M995" s="1513"/>
      <c r="N995" s="1513"/>
    </row>
    <row r="996" spans="1:14">
      <c r="A996" s="1513"/>
      <c r="B996" s="1514"/>
      <c r="C996" s="1513"/>
      <c r="D996" s="1515"/>
      <c r="E996" s="1513"/>
      <c r="F996" s="1513"/>
      <c r="G996" s="1569"/>
      <c r="H996" s="1513"/>
      <c r="I996" s="1513"/>
      <c r="J996" s="1513"/>
      <c r="K996" s="1570"/>
      <c r="L996" s="970"/>
      <c r="M996" s="1513"/>
      <c r="N996" s="1513"/>
    </row>
    <row r="997" spans="1:14">
      <c r="A997" s="1513"/>
      <c r="B997" s="1514"/>
      <c r="C997" s="1513"/>
      <c r="D997" s="1515"/>
      <c r="E997" s="1513"/>
      <c r="F997" s="1513"/>
      <c r="G997" s="1569"/>
      <c r="H997" s="1513"/>
      <c r="I997" s="1513"/>
      <c r="J997" s="1513"/>
      <c r="K997" s="1570"/>
      <c r="L997" s="970"/>
      <c r="M997" s="1513"/>
      <c r="N997" s="1513"/>
    </row>
    <row r="998" spans="1:14">
      <c r="A998" s="1513"/>
      <c r="B998" s="1514"/>
      <c r="C998" s="1513"/>
      <c r="D998" s="1515"/>
      <c r="E998" s="1513"/>
      <c r="F998" s="1513"/>
      <c r="G998" s="1569"/>
      <c r="H998" s="1513"/>
      <c r="I998" s="1513"/>
      <c r="J998" s="1513"/>
      <c r="K998" s="1570"/>
      <c r="L998" s="970"/>
      <c r="M998" s="1513"/>
      <c r="N998" s="1513"/>
    </row>
  </sheetData>
  <mergeCells count="40">
    <mergeCell ref="B44:N44"/>
    <mergeCell ref="B32:M32"/>
    <mergeCell ref="N32:N38"/>
    <mergeCell ref="E33:E37"/>
    <mergeCell ref="F33:F37"/>
    <mergeCell ref="B39:M39"/>
    <mergeCell ref="N39:N43"/>
    <mergeCell ref="E40:E42"/>
    <mergeCell ref="F40:F42"/>
    <mergeCell ref="I4:J4"/>
    <mergeCell ref="A1:N1"/>
    <mergeCell ref="A2:N2"/>
    <mergeCell ref="A3:N3"/>
    <mergeCell ref="A4:A5"/>
    <mergeCell ref="K4:L4"/>
    <mergeCell ref="M4:M5"/>
    <mergeCell ref="N4:N5"/>
    <mergeCell ref="C4:C5"/>
    <mergeCell ref="D4:D5"/>
    <mergeCell ref="E4:E5"/>
    <mergeCell ref="F4:F5"/>
    <mergeCell ref="G4:H4"/>
    <mergeCell ref="B25:N25"/>
    <mergeCell ref="E26:E30"/>
    <mergeCell ref="F26:F30"/>
    <mergeCell ref="H26:H30"/>
    <mergeCell ref="J26:J30"/>
    <mergeCell ref="L26:L30"/>
    <mergeCell ref="N26:N31"/>
    <mergeCell ref="B7:N7"/>
    <mergeCell ref="B9:N9"/>
    <mergeCell ref="B11:N11"/>
    <mergeCell ref="B14:N14"/>
    <mergeCell ref="A15:A21"/>
    <mergeCell ref="E15:E21"/>
    <mergeCell ref="F15:F21"/>
    <mergeCell ref="H15:H21"/>
    <mergeCell ref="J15:J21"/>
    <mergeCell ref="L15:L21"/>
    <mergeCell ref="N15:N21"/>
  </mergeCells>
  <pageMargins left="0.7" right="0.7" top="0.75" bottom="0.75" header="0.3" footer="0.3"/>
  <pageSetup paperSize="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topLeftCell="A58" workbookViewId="0">
      <selection activeCell="C70" sqref="C70"/>
    </sheetView>
  </sheetViews>
  <sheetFormatPr defaultRowHeight="15"/>
  <cols>
    <col min="1" max="1" width="4.140625" customWidth="1"/>
    <col min="2" max="2" width="24.28515625" customWidth="1"/>
    <col min="4" max="4" width="10.7109375" customWidth="1"/>
    <col min="9" max="9" width="18.7109375" customWidth="1"/>
    <col min="13" max="13" width="11.85546875" customWidth="1"/>
  </cols>
  <sheetData>
    <row r="1" spans="1:16" ht="19.5" customHeight="1">
      <c r="A1" s="2603" t="s">
        <v>2149</v>
      </c>
      <c r="B1" s="2604"/>
      <c r="C1" s="2604"/>
      <c r="D1" s="2604"/>
      <c r="E1" s="2604"/>
      <c r="F1" s="2604"/>
      <c r="G1" s="2604"/>
      <c r="H1" s="2604"/>
      <c r="I1" s="2604"/>
      <c r="J1" s="2604"/>
      <c r="K1" s="2604"/>
      <c r="L1" s="2604"/>
      <c r="M1" s="2604"/>
      <c r="N1" s="2605"/>
    </row>
    <row r="2" spans="1:16" ht="21.75" customHeight="1">
      <c r="A2" s="2597" t="s">
        <v>1717</v>
      </c>
      <c r="B2" s="2598"/>
      <c r="C2" s="2598"/>
      <c r="D2" s="2599"/>
      <c r="E2" s="2600"/>
      <c r="F2" s="2601"/>
      <c r="G2" s="2601"/>
      <c r="H2" s="2601"/>
      <c r="I2" s="2601"/>
      <c r="J2" s="2601"/>
      <c r="K2" s="2601"/>
      <c r="L2" s="2601"/>
      <c r="M2" s="2601"/>
      <c r="N2" s="2602"/>
    </row>
    <row r="3" spans="1:16">
      <c r="A3" s="2592" t="s">
        <v>1236</v>
      </c>
      <c r="B3" s="2587" t="s">
        <v>1237</v>
      </c>
      <c r="C3" s="2587" t="s">
        <v>1238</v>
      </c>
      <c r="D3" s="2587" t="s">
        <v>1239</v>
      </c>
      <c r="E3" s="2587" t="s">
        <v>7</v>
      </c>
      <c r="F3" s="2587" t="s">
        <v>8</v>
      </c>
      <c r="G3" s="2587" t="s">
        <v>301</v>
      </c>
      <c r="H3" s="2587"/>
      <c r="I3" s="2587" t="s">
        <v>10</v>
      </c>
      <c r="J3" s="2587"/>
      <c r="K3" s="2587" t="s">
        <v>1240</v>
      </c>
      <c r="L3" s="2587"/>
      <c r="M3" s="2587" t="s">
        <v>12</v>
      </c>
      <c r="N3" s="2591" t="s">
        <v>13</v>
      </c>
    </row>
    <row r="4" spans="1:16" ht="26.25" customHeight="1">
      <c r="A4" s="2592"/>
      <c r="B4" s="2587"/>
      <c r="C4" s="2587"/>
      <c r="D4" s="2587"/>
      <c r="E4" s="2587"/>
      <c r="F4" s="2587"/>
      <c r="G4" s="2587"/>
      <c r="H4" s="2587"/>
      <c r="I4" s="2587"/>
      <c r="J4" s="2587"/>
      <c r="K4" s="2587"/>
      <c r="L4" s="2587"/>
      <c r="M4" s="2587"/>
      <c r="N4" s="2591"/>
    </row>
    <row r="5" spans="1:16" ht="23.25" customHeight="1">
      <c r="A5" s="2592"/>
      <c r="B5" s="2587"/>
      <c r="C5" s="2587"/>
      <c r="D5" s="2587"/>
      <c r="E5" s="2587"/>
      <c r="F5" s="2587"/>
      <c r="G5" s="5" t="s">
        <v>14</v>
      </c>
      <c r="H5" s="5" t="s">
        <v>1241</v>
      </c>
      <c r="I5" s="5" t="s">
        <v>14</v>
      </c>
      <c r="J5" s="5" t="s">
        <v>1241</v>
      </c>
      <c r="K5" s="5" t="s">
        <v>14</v>
      </c>
      <c r="L5" s="5" t="s">
        <v>1241</v>
      </c>
      <c r="M5" s="2587"/>
      <c r="N5" s="2591"/>
    </row>
    <row r="6" spans="1:16">
      <c r="A6" s="972">
        <v>1</v>
      </c>
      <c r="B6" s="5">
        <v>2</v>
      </c>
      <c r="C6" s="5">
        <v>3</v>
      </c>
      <c r="D6" s="5">
        <v>4</v>
      </c>
      <c r="E6" s="5">
        <v>5</v>
      </c>
      <c r="F6" s="5">
        <v>6</v>
      </c>
      <c r="G6" s="5">
        <v>7</v>
      </c>
      <c r="H6" s="5">
        <v>8</v>
      </c>
      <c r="I6" s="5">
        <v>9</v>
      </c>
      <c r="J6" s="5">
        <v>10</v>
      </c>
      <c r="K6" s="5">
        <v>11</v>
      </c>
      <c r="L6" s="5">
        <v>12</v>
      </c>
      <c r="M6" s="5">
        <v>13</v>
      </c>
      <c r="N6" s="973">
        <v>14</v>
      </c>
    </row>
    <row r="7" spans="1:16">
      <c r="A7" s="2592">
        <v>1</v>
      </c>
      <c r="B7" s="2587" t="s">
        <v>1242</v>
      </c>
      <c r="C7" s="2587" t="s">
        <v>2150</v>
      </c>
      <c r="D7" s="2587" t="s">
        <v>1243</v>
      </c>
      <c r="E7" s="2587" t="s">
        <v>409</v>
      </c>
      <c r="F7" s="2587" t="s">
        <v>1905</v>
      </c>
      <c r="G7" s="2606">
        <v>0.18759999999999999</v>
      </c>
      <c r="H7" s="2606">
        <v>0.22500000000000001</v>
      </c>
      <c r="I7" s="2606">
        <v>6.2897542053964195E-2</v>
      </c>
      <c r="J7" s="2606">
        <v>1.7919999999999991E-2</v>
      </c>
      <c r="K7" s="2608">
        <v>0.25049754205396418</v>
      </c>
      <c r="L7" s="2609">
        <v>0.24292</v>
      </c>
      <c r="M7" s="2607"/>
      <c r="N7" s="2591" t="s">
        <v>22</v>
      </c>
    </row>
    <row r="8" spans="1:16">
      <c r="A8" s="2592"/>
      <c r="B8" s="2587"/>
      <c r="C8" s="2587"/>
      <c r="D8" s="2587"/>
      <c r="E8" s="2587"/>
      <c r="F8" s="2587"/>
      <c r="G8" s="2606"/>
      <c r="H8" s="2606"/>
      <c r="I8" s="2606"/>
      <c r="J8" s="2606"/>
      <c r="K8" s="2608"/>
      <c r="L8" s="2609"/>
      <c r="M8" s="2607"/>
      <c r="N8" s="2591"/>
    </row>
    <row r="9" spans="1:16">
      <c r="A9" s="2592"/>
      <c r="B9" s="2587"/>
      <c r="C9" s="2587"/>
      <c r="D9" s="2587"/>
      <c r="E9" s="2587"/>
      <c r="F9" s="2587"/>
      <c r="G9" s="2606"/>
      <c r="H9" s="2606"/>
      <c r="I9" s="2606"/>
      <c r="J9" s="2606"/>
      <c r="K9" s="2608"/>
      <c r="L9" s="2609"/>
      <c r="M9" s="2607"/>
      <c r="N9" s="2591"/>
    </row>
    <row r="10" spans="1:16">
      <c r="A10" s="2592"/>
      <c r="B10" s="2587"/>
      <c r="C10" s="2587"/>
      <c r="D10" s="2587"/>
      <c r="E10" s="2587"/>
      <c r="F10" s="2587"/>
      <c r="G10" s="2606"/>
      <c r="H10" s="2606"/>
      <c r="I10" s="2606"/>
      <c r="J10" s="2606"/>
      <c r="K10" s="2608"/>
      <c r="L10" s="2609"/>
      <c r="M10" s="2607"/>
      <c r="N10" s="2591"/>
    </row>
    <row r="11" spans="1:16">
      <c r="A11" s="2592"/>
      <c r="B11" s="2587"/>
      <c r="C11" s="2587"/>
      <c r="D11" s="2587"/>
      <c r="E11" s="2587"/>
      <c r="F11" s="2587"/>
      <c r="G11" s="2606"/>
      <c r="H11" s="2606"/>
      <c r="I11" s="2606"/>
      <c r="J11" s="2606"/>
      <c r="K11" s="2608"/>
      <c r="L11" s="2609"/>
      <c r="M11" s="2607"/>
      <c r="N11" s="2591"/>
    </row>
    <row r="13" spans="1:16" ht="19.5" customHeight="1">
      <c r="A13" s="2616" t="s">
        <v>2149</v>
      </c>
      <c r="B13" s="2616"/>
      <c r="C13" s="2616"/>
      <c r="D13" s="2616"/>
      <c r="E13" s="2616"/>
      <c r="F13" s="2616"/>
      <c r="G13" s="2616"/>
      <c r="H13" s="2616"/>
      <c r="I13" s="2616"/>
      <c r="J13" s="2616"/>
      <c r="K13" s="2616"/>
      <c r="L13" s="2616"/>
      <c r="M13" s="2616"/>
      <c r="N13" s="2616"/>
      <c r="O13" s="2616"/>
      <c r="P13" s="2616"/>
    </row>
    <row r="14" spans="1:16" ht="21" customHeight="1">
      <c r="A14" s="2619" t="s">
        <v>1254</v>
      </c>
      <c r="B14" s="2620"/>
      <c r="C14" s="2620"/>
      <c r="D14" s="2620"/>
      <c r="E14" s="2620"/>
      <c r="F14" s="2620"/>
      <c r="G14" s="2620"/>
      <c r="H14" s="2620"/>
      <c r="I14" s="2620"/>
      <c r="J14" s="2620"/>
      <c r="K14" s="2620"/>
      <c r="L14" s="2620"/>
      <c r="M14" s="2620"/>
      <c r="N14" s="2620"/>
      <c r="O14" s="2620"/>
      <c r="P14" s="2621"/>
    </row>
    <row r="15" spans="1:16" ht="13.5" customHeight="1">
      <c r="A15" s="2587" t="s">
        <v>261</v>
      </c>
      <c r="B15" s="2587" t="s">
        <v>1255</v>
      </c>
      <c r="C15" s="2587" t="s">
        <v>1256</v>
      </c>
      <c r="D15" s="2611" t="s">
        <v>1257</v>
      </c>
      <c r="E15" s="2612"/>
      <c r="F15" s="2587" t="s">
        <v>1258</v>
      </c>
      <c r="G15" s="2587" t="s">
        <v>584</v>
      </c>
      <c r="H15" s="2587" t="s">
        <v>1259</v>
      </c>
      <c r="I15" s="2587"/>
      <c r="J15" s="2587"/>
      <c r="K15" s="2587"/>
      <c r="L15" s="2611" t="s">
        <v>586</v>
      </c>
      <c r="M15" s="2617"/>
      <c r="N15" s="2617"/>
      <c r="O15" s="2612"/>
      <c r="P15" s="2615" t="s">
        <v>1260</v>
      </c>
    </row>
    <row r="16" spans="1:16" ht="9.75" customHeight="1">
      <c r="A16" s="2587"/>
      <c r="B16" s="2587"/>
      <c r="C16" s="2587"/>
      <c r="D16" s="2613"/>
      <c r="E16" s="2614"/>
      <c r="F16" s="2587"/>
      <c r="G16" s="2587"/>
      <c r="H16" s="2587"/>
      <c r="I16" s="2587"/>
      <c r="J16" s="2587"/>
      <c r="K16" s="2587"/>
      <c r="L16" s="2613"/>
      <c r="M16" s="2618"/>
      <c r="N16" s="2618"/>
      <c r="O16" s="2614"/>
      <c r="P16" s="2615"/>
    </row>
    <row r="17" spans="1:16" ht="38.25">
      <c r="A17" s="2587"/>
      <c r="B17" s="2587"/>
      <c r="C17" s="2587"/>
      <c r="D17" s="5" t="s">
        <v>1261</v>
      </c>
      <c r="E17" s="16" t="s">
        <v>588</v>
      </c>
      <c r="F17" s="2587"/>
      <c r="G17" s="2587"/>
      <c r="H17" s="2587"/>
      <c r="I17" s="2587"/>
      <c r="J17" s="2587"/>
      <c r="K17" s="2587"/>
      <c r="L17" s="5" t="s">
        <v>1262</v>
      </c>
      <c r="M17" s="5" t="s">
        <v>1263</v>
      </c>
      <c r="N17" s="5" t="s">
        <v>1264</v>
      </c>
      <c r="O17" s="5" t="s">
        <v>1265</v>
      </c>
      <c r="P17" s="2615"/>
    </row>
    <row r="18" spans="1:16">
      <c r="A18" s="5">
        <v>1</v>
      </c>
      <c r="B18" s="5">
        <v>2</v>
      </c>
      <c r="C18" s="5">
        <v>3</v>
      </c>
      <c r="D18" s="16">
        <v>4</v>
      </c>
      <c r="E18" s="16">
        <v>5</v>
      </c>
      <c r="F18" s="5">
        <v>6</v>
      </c>
      <c r="G18" s="5">
        <v>7</v>
      </c>
      <c r="H18" s="2587">
        <v>8</v>
      </c>
      <c r="I18" s="2587"/>
      <c r="J18" s="2587"/>
      <c r="K18" s="2587"/>
      <c r="L18" s="5">
        <v>9</v>
      </c>
      <c r="M18" s="5">
        <v>10</v>
      </c>
      <c r="N18" s="5">
        <v>11</v>
      </c>
      <c r="O18" s="5">
        <v>12</v>
      </c>
      <c r="P18" s="16">
        <v>13</v>
      </c>
    </row>
    <row r="19" spans="1:16" ht="25.5">
      <c r="A19" s="2615">
        <v>1</v>
      </c>
      <c r="B19" s="2610" t="s">
        <v>1242</v>
      </c>
      <c r="C19" s="2610" t="s">
        <v>1243</v>
      </c>
      <c r="D19" s="2610">
        <v>4510</v>
      </c>
      <c r="E19" s="2610" t="s">
        <v>1244</v>
      </c>
      <c r="F19" s="2610" t="s">
        <v>1244</v>
      </c>
      <c r="G19" s="2610" t="s">
        <v>1905</v>
      </c>
      <c r="H19" s="1445">
        <v>1</v>
      </c>
      <c r="I19" s="43" t="s">
        <v>1266</v>
      </c>
      <c r="J19" s="1446" t="s">
        <v>17</v>
      </c>
      <c r="K19" s="1447">
        <v>45</v>
      </c>
      <c r="L19" s="1448">
        <v>27.5</v>
      </c>
      <c r="M19" s="1449">
        <v>0.61111111111111116</v>
      </c>
      <c r="N19" s="1449">
        <v>0.53522222222222227</v>
      </c>
      <c r="O19" s="1449">
        <v>7.5888888888888895E-2</v>
      </c>
      <c r="P19" s="5"/>
    </row>
    <row r="20" spans="1:16" ht="25.5">
      <c r="A20" s="2615"/>
      <c r="B20" s="2610"/>
      <c r="C20" s="2610"/>
      <c r="D20" s="2610"/>
      <c r="E20" s="2610"/>
      <c r="F20" s="2610"/>
      <c r="G20" s="2610"/>
      <c r="H20" s="1445">
        <v>2</v>
      </c>
      <c r="I20" s="43" t="s">
        <v>1267</v>
      </c>
      <c r="J20" s="1446" t="s">
        <v>17</v>
      </c>
      <c r="K20" s="1447">
        <v>45</v>
      </c>
      <c r="L20" s="1447">
        <v>9.9600000000000009</v>
      </c>
      <c r="M20" s="1449">
        <v>0.22133333333333335</v>
      </c>
      <c r="N20" s="1446">
        <v>9.3333333333333324E-3</v>
      </c>
      <c r="O20" s="1449">
        <v>0.21200000000000002</v>
      </c>
      <c r="P20" s="16"/>
    </row>
    <row r="21" spans="1:16" ht="25.5">
      <c r="A21" s="2615"/>
      <c r="B21" s="2610"/>
      <c r="C21" s="2610"/>
      <c r="D21" s="2610"/>
      <c r="E21" s="2610"/>
      <c r="F21" s="2610"/>
      <c r="G21" s="2610"/>
      <c r="H21" s="1445">
        <v>3</v>
      </c>
      <c r="I21" s="43" t="s">
        <v>1268</v>
      </c>
      <c r="J21" s="1446" t="s">
        <v>17</v>
      </c>
      <c r="K21" s="1447">
        <v>45</v>
      </c>
      <c r="L21" s="1447"/>
      <c r="M21" s="1450">
        <v>0</v>
      </c>
      <c r="N21" s="1451">
        <v>0</v>
      </c>
      <c r="O21" s="1449">
        <v>0</v>
      </c>
      <c r="P21" s="16"/>
    </row>
    <row r="22" spans="1:16">
      <c r="A22" s="2615"/>
      <c r="B22" s="2610"/>
      <c r="C22" s="2610"/>
      <c r="D22" s="2610"/>
      <c r="E22" s="2610"/>
      <c r="F22" s="2610"/>
      <c r="G22" s="2610"/>
      <c r="H22" s="1445">
        <v>4</v>
      </c>
      <c r="I22" s="1445" t="s">
        <v>1269</v>
      </c>
      <c r="J22" s="1446" t="s">
        <v>17</v>
      </c>
      <c r="K22" s="1447">
        <v>45</v>
      </c>
      <c r="L22" s="1447"/>
      <c r="M22" s="1450">
        <v>0</v>
      </c>
      <c r="N22" s="1451">
        <v>0</v>
      </c>
      <c r="O22" s="1449">
        <v>0</v>
      </c>
      <c r="P22" s="16"/>
    </row>
    <row r="23" spans="1:16">
      <c r="A23" s="2615"/>
      <c r="B23" s="2610"/>
      <c r="C23" s="2610"/>
      <c r="D23" s="2610"/>
      <c r="E23" s="2610"/>
      <c r="F23" s="2610"/>
      <c r="G23" s="2610"/>
      <c r="H23" s="1445">
        <v>5</v>
      </c>
      <c r="I23" s="1445" t="s">
        <v>1270</v>
      </c>
      <c r="J23" s="1446" t="s">
        <v>17</v>
      </c>
      <c r="K23" s="1447">
        <v>45</v>
      </c>
      <c r="L23" s="1447"/>
      <c r="M23" s="1450">
        <v>0</v>
      </c>
      <c r="N23" s="1451">
        <v>0</v>
      </c>
      <c r="O23" s="1449">
        <v>0</v>
      </c>
      <c r="P23" s="16"/>
    </row>
    <row r="24" spans="1:16" ht="76.5">
      <c r="A24" s="2615"/>
      <c r="B24" s="2610"/>
      <c r="C24" s="2610"/>
      <c r="D24" s="2610"/>
      <c r="E24" s="2610"/>
      <c r="F24" s="2610"/>
      <c r="G24" s="2610"/>
      <c r="H24" s="1445">
        <v>6</v>
      </c>
      <c r="I24" s="43" t="s">
        <v>1271</v>
      </c>
      <c r="J24" s="1446" t="s">
        <v>1074</v>
      </c>
      <c r="K24" s="1452">
        <v>205</v>
      </c>
      <c r="L24" s="1452">
        <v>29</v>
      </c>
      <c r="M24" s="1449">
        <v>0.14146341463414633</v>
      </c>
      <c r="N24" s="1446">
        <v>7.8048780487804878E-2</v>
      </c>
      <c r="O24" s="1449">
        <v>6.341463414634145E-2</v>
      </c>
      <c r="P24" s="16"/>
    </row>
    <row r="25" spans="1:16" ht="76.5">
      <c r="A25" s="2615"/>
      <c r="B25" s="2610"/>
      <c r="C25" s="2610"/>
      <c r="D25" s="2610"/>
      <c r="E25" s="2610"/>
      <c r="F25" s="2610"/>
      <c r="G25" s="2610"/>
      <c r="H25" s="1445">
        <v>7</v>
      </c>
      <c r="I25" s="43" t="s">
        <v>1272</v>
      </c>
      <c r="J25" s="1446" t="s">
        <v>1074</v>
      </c>
      <c r="K25" s="1452">
        <v>12</v>
      </c>
      <c r="L25" s="1452">
        <v>5</v>
      </c>
      <c r="M25" s="1450">
        <v>0.41666666666666669</v>
      </c>
      <c r="N25" s="1451">
        <v>0</v>
      </c>
      <c r="O25" s="1449">
        <v>0.41666666666666669</v>
      </c>
      <c r="P25" s="16"/>
    </row>
    <row r="26" spans="1:16" ht="63.75">
      <c r="A26" s="2615"/>
      <c r="B26" s="2610"/>
      <c r="C26" s="2610"/>
      <c r="D26" s="2610"/>
      <c r="E26" s="2610"/>
      <c r="F26" s="2610"/>
      <c r="G26" s="2610"/>
      <c r="H26" s="1445">
        <v>8</v>
      </c>
      <c r="I26" s="43" t="s">
        <v>1273</v>
      </c>
      <c r="J26" s="1446" t="s">
        <v>1074</v>
      </c>
      <c r="K26" s="1452">
        <v>1278</v>
      </c>
      <c r="L26" s="1452">
        <v>115.6</v>
      </c>
      <c r="M26" s="1450">
        <v>9.0453834115805945E-2</v>
      </c>
      <c r="N26" s="1451">
        <v>0</v>
      </c>
      <c r="O26" s="1449">
        <v>9.0453834115805945E-2</v>
      </c>
      <c r="P26" s="16"/>
    </row>
    <row r="27" spans="1:16">
      <c r="A27" s="2615"/>
      <c r="B27" s="2610"/>
      <c r="C27" s="2610"/>
      <c r="D27" s="2610"/>
      <c r="E27" s="2610"/>
      <c r="F27" s="2610"/>
      <c r="G27" s="2610"/>
      <c r="H27" s="1453" t="s">
        <v>320</v>
      </c>
      <c r="I27" s="1455" t="s">
        <v>1274</v>
      </c>
      <c r="J27" s="1456"/>
      <c r="K27" s="1445"/>
      <c r="L27" s="1445"/>
      <c r="M27" s="1450"/>
      <c r="N27" s="1451"/>
      <c r="O27" s="1449">
        <v>0</v>
      </c>
      <c r="P27" s="16"/>
    </row>
    <row r="28" spans="1:16" ht="38.25">
      <c r="A28" s="2615"/>
      <c r="B28" s="2610"/>
      <c r="C28" s="2610"/>
      <c r="D28" s="2610"/>
      <c r="E28" s="2610"/>
      <c r="F28" s="2610"/>
      <c r="G28" s="2610"/>
      <c r="H28" s="1445">
        <v>1</v>
      </c>
      <c r="I28" s="43" t="s">
        <v>1275</v>
      </c>
      <c r="J28" s="1446"/>
      <c r="K28" s="1454">
        <v>0</v>
      </c>
      <c r="L28" s="1454"/>
      <c r="M28" s="1450"/>
      <c r="N28" s="1451"/>
      <c r="O28" s="1449">
        <v>0</v>
      </c>
      <c r="P28" s="16"/>
    </row>
    <row r="29" spans="1:16">
      <c r="A29" s="2615"/>
      <c r="B29" s="2610"/>
      <c r="C29" s="2610"/>
      <c r="D29" s="2610"/>
      <c r="E29" s="2610"/>
      <c r="F29" s="2610"/>
      <c r="G29" s="2610"/>
      <c r="H29" s="1453" t="s">
        <v>322</v>
      </c>
      <c r="I29" s="1453" t="s">
        <v>1276</v>
      </c>
      <c r="J29" s="1446"/>
      <c r="K29" s="1445"/>
      <c r="L29" s="1445"/>
      <c r="M29" s="1450"/>
      <c r="N29" s="1451"/>
      <c r="O29" s="1449">
        <v>0</v>
      </c>
      <c r="P29" s="16"/>
    </row>
    <row r="30" spans="1:16">
      <c r="A30" s="2615"/>
      <c r="B30" s="2610"/>
      <c r="C30" s="2610"/>
      <c r="D30" s="2610"/>
      <c r="E30" s="2610"/>
      <c r="F30" s="2610"/>
      <c r="G30" s="2610"/>
      <c r="H30" s="1445">
        <v>1</v>
      </c>
      <c r="I30" s="1445" t="s">
        <v>1277</v>
      </c>
      <c r="J30" s="1446" t="s">
        <v>169</v>
      </c>
      <c r="K30" s="1454">
        <v>8</v>
      </c>
      <c r="L30" s="1454"/>
      <c r="M30" s="1450">
        <v>0</v>
      </c>
      <c r="N30" s="1451">
        <v>0</v>
      </c>
      <c r="O30" s="1449">
        <v>0</v>
      </c>
      <c r="P30" s="16"/>
    </row>
    <row r="31" spans="1:16">
      <c r="A31" s="2615"/>
      <c r="B31" s="2610"/>
      <c r="C31" s="2610"/>
      <c r="D31" s="2610"/>
      <c r="E31" s="2610"/>
      <c r="F31" s="2610"/>
      <c r="G31" s="2610"/>
      <c r="H31" s="1445">
        <v>2</v>
      </c>
      <c r="I31" s="1445" t="s">
        <v>1278</v>
      </c>
      <c r="J31" s="1446" t="s">
        <v>169</v>
      </c>
      <c r="K31" s="1454">
        <v>8</v>
      </c>
      <c r="L31" s="1454"/>
      <c r="M31" s="1450">
        <v>0</v>
      </c>
      <c r="N31" s="1451">
        <v>0</v>
      </c>
      <c r="O31" s="1449">
        <v>0</v>
      </c>
      <c r="P31" s="16"/>
    </row>
    <row r="32" spans="1:16">
      <c r="A32" s="2615"/>
      <c r="B32" s="2610"/>
      <c r="C32" s="2610"/>
      <c r="D32" s="2610"/>
      <c r="E32" s="2610"/>
      <c r="F32" s="2610"/>
      <c r="G32" s="2610"/>
      <c r="H32" s="1445">
        <v>3</v>
      </c>
      <c r="I32" s="43" t="s">
        <v>1279</v>
      </c>
      <c r="J32" s="1446" t="s">
        <v>169</v>
      </c>
      <c r="K32" s="1454">
        <v>8</v>
      </c>
      <c r="L32" s="1454"/>
      <c r="M32" s="1450">
        <v>0</v>
      </c>
      <c r="N32" s="1451">
        <v>0</v>
      </c>
      <c r="O32" s="1449">
        <v>0</v>
      </c>
      <c r="P32" s="16"/>
    </row>
    <row r="33" spans="1:16">
      <c r="A33" s="2615"/>
      <c r="B33" s="2610"/>
      <c r="C33" s="2610"/>
      <c r="D33" s="2610"/>
      <c r="E33" s="2610"/>
      <c r="F33" s="2610"/>
      <c r="G33" s="2610"/>
      <c r="H33" s="1445">
        <v>4</v>
      </c>
      <c r="I33" s="43" t="s">
        <v>1280</v>
      </c>
      <c r="J33" s="1446" t="s">
        <v>169</v>
      </c>
      <c r="K33" s="1454">
        <v>8</v>
      </c>
      <c r="L33" s="1454"/>
      <c r="M33" s="1450">
        <v>0</v>
      </c>
      <c r="N33" s="1451">
        <v>0</v>
      </c>
      <c r="O33" s="1449">
        <v>0</v>
      </c>
      <c r="P33" s="16"/>
    </row>
    <row r="34" spans="1:16" ht="25.5">
      <c r="A34" s="2615"/>
      <c r="B34" s="2610"/>
      <c r="C34" s="2610"/>
      <c r="D34" s="2610"/>
      <c r="E34" s="2610"/>
      <c r="F34" s="2610"/>
      <c r="G34" s="2610"/>
      <c r="H34" s="1445" t="s">
        <v>69</v>
      </c>
      <c r="I34" s="43" t="s">
        <v>1281</v>
      </c>
      <c r="J34" s="1446" t="s">
        <v>1282</v>
      </c>
      <c r="K34" s="1447">
        <v>2140</v>
      </c>
      <c r="L34" s="1447"/>
      <c r="M34" s="1450">
        <v>0</v>
      </c>
      <c r="N34" s="1451">
        <v>0</v>
      </c>
      <c r="O34" s="1449">
        <v>0</v>
      </c>
      <c r="P34" s="16"/>
    </row>
    <row r="35" spans="1:16" ht="25.5">
      <c r="A35" s="2615"/>
      <c r="B35" s="2610"/>
      <c r="C35" s="2610"/>
      <c r="D35" s="2610"/>
      <c r="E35" s="2610"/>
      <c r="F35" s="2610"/>
      <c r="G35" s="2610"/>
      <c r="H35" s="1445" t="s">
        <v>73</v>
      </c>
      <c r="I35" s="43" t="s">
        <v>1283</v>
      </c>
      <c r="J35" s="1446" t="s">
        <v>169</v>
      </c>
      <c r="K35" s="1454">
        <v>1722</v>
      </c>
      <c r="L35" s="1454"/>
      <c r="M35" s="1450">
        <v>0</v>
      </c>
      <c r="N35" s="1451">
        <v>0</v>
      </c>
      <c r="O35" s="1449">
        <v>0</v>
      </c>
      <c r="P35" s="16"/>
    </row>
    <row r="36" spans="1:16">
      <c r="A36" s="2615"/>
      <c r="B36" s="2610"/>
      <c r="C36" s="2610"/>
      <c r="D36" s="2610"/>
      <c r="E36" s="2610"/>
      <c r="F36" s="2610"/>
      <c r="G36" s="2610"/>
      <c r="H36" s="1445" t="s">
        <v>77</v>
      </c>
      <c r="I36" s="1445" t="s">
        <v>178</v>
      </c>
      <c r="J36" s="1446" t="s">
        <v>1282</v>
      </c>
      <c r="K36" s="1448">
        <v>946</v>
      </c>
      <c r="L36" s="1448">
        <v>150</v>
      </c>
      <c r="M36" s="1450">
        <v>0.15856236786469344</v>
      </c>
      <c r="N36" s="1451">
        <v>0</v>
      </c>
      <c r="O36" s="1449">
        <v>0.15856236786469344</v>
      </c>
      <c r="P36" s="16"/>
    </row>
    <row r="37" spans="1:16">
      <c r="A37" s="2615"/>
      <c r="B37" s="2610"/>
      <c r="C37" s="2610"/>
      <c r="D37" s="2610"/>
      <c r="E37" s="2610"/>
      <c r="F37" s="2610"/>
      <c r="G37" s="2610"/>
      <c r="H37" s="1445" t="s">
        <v>82</v>
      </c>
      <c r="I37" s="1445" t="s">
        <v>1284</v>
      </c>
      <c r="J37" s="1446" t="s">
        <v>1282</v>
      </c>
      <c r="K37" s="1447">
        <v>946</v>
      </c>
      <c r="L37" s="1447"/>
      <c r="M37" s="1450">
        <v>0</v>
      </c>
      <c r="N37" s="1451">
        <v>0</v>
      </c>
      <c r="O37" s="1449">
        <v>0</v>
      </c>
      <c r="P37" s="16"/>
    </row>
    <row r="38" spans="1:16">
      <c r="A38" s="2615"/>
      <c r="B38" s="2610"/>
      <c r="C38" s="2610"/>
      <c r="D38" s="2610"/>
      <c r="E38" s="2610"/>
      <c r="F38" s="2610"/>
      <c r="G38" s="2610"/>
      <c r="H38" s="1445" t="s">
        <v>87</v>
      </c>
      <c r="I38" s="1445" t="s">
        <v>1285</v>
      </c>
      <c r="J38" s="1446" t="s">
        <v>1282</v>
      </c>
      <c r="K38" s="1447">
        <v>1355</v>
      </c>
      <c r="L38" s="1447">
        <v>1166.5</v>
      </c>
      <c r="M38" s="1449">
        <v>0.86088560885608856</v>
      </c>
      <c r="N38" s="1446">
        <v>0.35350553505535054</v>
      </c>
      <c r="O38" s="1449">
        <v>0.50738007380073802</v>
      </c>
      <c r="P38" s="16"/>
    </row>
    <row r="39" spans="1:16">
      <c r="A39" s="2615"/>
      <c r="B39" s="2610"/>
      <c r="C39" s="2610"/>
      <c r="D39" s="2610"/>
      <c r="E39" s="2610"/>
      <c r="F39" s="2610"/>
      <c r="G39" s="2610"/>
      <c r="H39" s="1445" t="s">
        <v>92</v>
      </c>
      <c r="I39" s="1445" t="s">
        <v>177</v>
      </c>
      <c r="J39" s="1446" t="s">
        <v>1286</v>
      </c>
      <c r="K39" s="1447">
        <v>5000</v>
      </c>
      <c r="L39" s="1447"/>
      <c r="M39" s="1450">
        <v>0</v>
      </c>
      <c r="N39" s="1451">
        <v>0</v>
      </c>
      <c r="O39" s="1449">
        <v>0</v>
      </c>
      <c r="P39" s="16"/>
    </row>
    <row r="40" spans="1:16">
      <c r="A40" s="2615"/>
      <c r="B40" s="2610"/>
      <c r="C40" s="2610"/>
      <c r="D40" s="2610"/>
      <c r="E40" s="2610"/>
      <c r="F40" s="2610"/>
      <c r="G40" s="2610"/>
      <c r="H40" s="1445" t="s">
        <v>96</v>
      </c>
      <c r="I40" s="1445" t="s">
        <v>1287</v>
      </c>
      <c r="J40" s="1446" t="s">
        <v>1282</v>
      </c>
      <c r="K40" s="1447">
        <v>2560</v>
      </c>
      <c r="L40" s="1447"/>
      <c r="M40" s="1450">
        <v>0</v>
      </c>
      <c r="N40" s="1451">
        <v>0</v>
      </c>
      <c r="O40" s="1449">
        <v>0</v>
      </c>
      <c r="P40" s="16"/>
    </row>
    <row r="41" spans="1:16">
      <c r="A41" s="2615"/>
      <c r="B41" s="2610"/>
      <c r="C41" s="2610"/>
      <c r="D41" s="2610"/>
      <c r="E41" s="2610"/>
      <c r="F41" s="2610"/>
      <c r="G41" s="2610"/>
      <c r="H41" s="1445" t="s">
        <v>100</v>
      </c>
      <c r="I41" s="1445" t="s">
        <v>1288</v>
      </c>
      <c r="J41" s="1446" t="s">
        <v>169</v>
      </c>
      <c r="K41" s="1447">
        <v>225</v>
      </c>
      <c r="L41" s="1447"/>
      <c r="M41" s="1450">
        <v>0</v>
      </c>
      <c r="N41" s="1451">
        <v>0</v>
      </c>
      <c r="O41" s="1449">
        <v>0</v>
      </c>
      <c r="P41" s="16"/>
    </row>
    <row r="42" spans="1:16">
      <c r="A42" s="2615"/>
      <c r="B42" s="2610"/>
      <c r="C42" s="2610"/>
      <c r="D42" s="2610"/>
      <c r="E42" s="2610"/>
      <c r="F42" s="2610"/>
      <c r="G42" s="2610"/>
      <c r="H42" s="1445" t="s">
        <v>105</v>
      </c>
      <c r="I42" s="1445" t="s">
        <v>1289</v>
      </c>
      <c r="J42" s="1446"/>
      <c r="K42" s="1447">
        <v>13050</v>
      </c>
      <c r="L42" s="1447"/>
      <c r="M42" s="1450">
        <v>0</v>
      </c>
      <c r="N42" s="1451">
        <v>0</v>
      </c>
      <c r="O42" s="1449">
        <v>0</v>
      </c>
      <c r="P42" s="16"/>
    </row>
    <row r="43" spans="1:16">
      <c r="A43" s="2615"/>
      <c r="B43" s="2610"/>
      <c r="C43" s="2610"/>
      <c r="D43" s="2610"/>
      <c r="E43" s="2610"/>
      <c r="F43" s="2610"/>
      <c r="G43" s="2610"/>
      <c r="H43" s="1445" t="s">
        <v>109</v>
      </c>
      <c r="I43" s="1445" t="s">
        <v>1290</v>
      </c>
      <c r="J43" s="1446"/>
      <c r="K43" s="1447">
        <v>220</v>
      </c>
      <c r="L43" s="1447"/>
      <c r="M43" s="1450">
        <v>0</v>
      </c>
      <c r="N43" s="1451">
        <v>0</v>
      </c>
      <c r="O43" s="1449">
        <v>0</v>
      </c>
      <c r="P43" s="16"/>
    </row>
    <row r="44" spans="1:16">
      <c r="A44" s="2615"/>
      <c r="B44" s="2610"/>
      <c r="C44" s="2610"/>
      <c r="D44" s="2610"/>
      <c r="E44" s="2610"/>
      <c r="F44" s="2610"/>
      <c r="G44" s="2610"/>
      <c r="H44" s="1445" t="s">
        <v>1080</v>
      </c>
      <c r="I44" s="1445" t="s">
        <v>1291</v>
      </c>
      <c r="J44" s="1446"/>
      <c r="K44" s="1447">
        <v>600</v>
      </c>
      <c r="L44" s="1447"/>
      <c r="M44" s="1450">
        <v>0</v>
      </c>
      <c r="N44" s="1451">
        <v>0</v>
      </c>
      <c r="O44" s="1449">
        <v>0</v>
      </c>
      <c r="P44" s="16"/>
    </row>
    <row r="45" spans="1:16" ht="25.5">
      <c r="A45" s="2615"/>
      <c r="B45" s="2610"/>
      <c r="C45" s="2610"/>
      <c r="D45" s="2610"/>
      <c r="E45" s="2610"/>
      <c r="F45" s="2610"/>
      <c r="G45" s="2610"/>
      <c r="H45" s="1445" t="s">
        <v>1082</v>
      </c>
      <c r="I45" s="43" t="s">
        <v>1913</v>
      </c>
      <c r="J45" s="1446"/>
      <c r="K45" s="1447">
        <v>35</v>
      </c>
      <c r="L45" s="1447"/>
      <c r="M45" s="1450">
        <v>0</v>
      </c>
      <c r="N45" s="1451">
        <v>0</v>
      </c>
      <c r="O45" s="1449">
        <v>0</v>
      </c>
      <c r="P45" s="16"/>
    </row>
    <row r="46" spans="1:16" ht="15.75" thickBot="1"/>
    <row r="47" spans="1:16">
      <c r="A47" s="2584" t="s">
        <v>2149</v>
      </c>
      <c r="B47" s="2585"/>
      <c r="C47" s="2585"/>
      <c r="D47" s="2585"/>
      <c r="E47" s="2585"/>
      <c r="F47" s="2585"/>
      <c r="G47" s="2585"/>
      <c r="H47" s="2585"/>
      <c r="I47" s="2585"/>
      <c r="J47" s="2585"/>
      <c r="K47" s="2585"/>
      <c r="L47" s="2585"/>
      <c r="M47" s="2586"/>
    </row>
    <row r="48" spans="1:16">
      <c r="A48" s="2581" t="s">
        <v>1245</v>
      </c>
      <c r="B48" s="2582"/>
      <c r="C48" s="2582"/>
      <c r="D48" s="2582"/>
      <c r="E48" s="2582"/>
      <c r="F48" s="2582"/>
      <c r="G48" s="2582"/>
      <c r="H48" s="2582"/>
      <c r="I48" s="2582"/>
      <c r="J48" s="2582"/>
      <c r="K48" s="2582"/>
      <c r="L48" s="2582"/>
      <c r="M48" s="2583"/>
    </row>
    <row r="49" spans="1:13" ht="31.5" customHeight="1">
      <c r="A49" s="2592" t="s">
        <v>261</v>
      </c>
      <c r="B49" s="2587" t="s">
        <v>1246</v>
      </c>
      <c r="C49" s="2587" t="s">
        <v>1239</v>
      </c>
      <c r="D49" s="2587"/>
      <c r="E49" s="2587" t="s">
        <v>1247</v>
      </c>
      <c r="F49" s="2587"/>
      <c r="G49" s="2587" t="s">
        <v>1248</v>
      </c>
      <c r="H49" s="2587"/>
      <c r="I49" s="2587" t="s">
        <v>1249</v>
      </c>
      <c r="J49" s="2587"/>
      <c r="K49" s="2587" t="s">
        <v>597</v>
      </c>
      <c r="L49" s="2587" t="s">
        <v>1250</v>
      </c>
      <c r="M49" s="2591" t="s">
        <v>12</v>
      </c>
    </row>
    <row r="50" spans="1:13" ht="51">
      <c r="A50" s="2592"/>
      <c r="B50" s="2587"/>
      <c r="C50" s="2587"/>
      <c r="D50" s="2587"/>
      <c r="E50" s="5" t="s">
        <v>1251</v>
      </c>
      <c r="F50" s="5" t="s">
        <v>1252</v>
      </c>
      <c r="G50" s="5" t="s">
        <v>1253</v>
      </c>
      <c r="H50" s="5" t="s">
        <v>1907</v>
      </c>
      <c r="I50" s="5" t="s">
        <v>603</v>
      </c>
      <c r="J50" s="5" t="s">
        <v>1908</v>
      </c>
      <c r="K50" s="2587"/>
      <c r="L50" s="2587"/>
      <c r="M50" s="2591"/>
    </row>
    <row r="51" spans="1:13">
      <c r="A51" s="1458">
        <v>1</v>
      </c>
      <c r="B51" s="974">
        <v>2</v>
      </c>
      <c r="C51" s="2596">
        <v>3</v>
      </c>
      <c r="D51" s="2596"/>
      <c r="E51" s="974">
        <v>4</v>
      </c>
      <c r="F51" s="974">
        <v>5</v>
      </c>
      <c r="G51" s="974">
        <v>6</v>
      </c>
      <c r="H51" s="974">
        <v>7</v>
      </c>
      <c r="I51" s="974">
        <v>8</v>
      </c>
      <c r="J51" s="974">
        <v>9</v>
      </c>
      <c r="K51" s="974">
        <v>10</v>
      </c>
      <c r="L51" s="974">
        <v>11</v>
      </c>
      <c r="M51" s="1459">
        <v>12</v>
      </c>
    </row>
    <row r="52" spans="1:13" ht="21" customHeight="1">
      <c r="A52" s="2592">
        <v>1</v>
      </c>
      <c r="B52" s="2587" t="s">
        <v>1242</v>
      </c>
      <c r="C52" s="2587" t="s">
        <v>1243</v>
      </c>
      <c r="D52" s="2587"/>
      <c r="E52" s="2587">
        <v>500</v>
      </c>
      <c r="F52" s="2587" t="s">
        <v>739</v>
      </c>
      <c r="G52" s="2587">
        <v>20.28</v>
      </c>
      <c r="H52" s="2595">
        <v>133.23490000000001</v>
      </c>
      <c r="I52" s="2587">
        <v>20.37</v>
      </c>
      <c r="J52" s="2587">
        <v>131.49</v>
      </c>
      <c r="K52" s="2593">
        <v>1.7449000000000012</v>
      </c>
      <c r="L52" s="2587" t="s">
        <v>1909</v>
      </c>
      <c r="M52" s="2588" t="s">
        <v>2151</v>
      </c>
    </row>
    <row r="53" spans="1:13" ht="23.25" customHeight="1">
      <c r="A53" s="2592"/>
      <c r="B53" s="2587"/>
      <c r="C53" s="2587"/>
      <c r="D53" s="2587"/>
      <c r="E53" s="2587"/>
      <c r="F53" s="2587"/>
      <c r="G53" s="2587"/>
      <c r="H53" s="2595"/>
      <c r="I53" s="2587"/>
      <c r="J53" s="2587"/>
      <c r="K53" s="2593"/>
      <c r="L53" s="2587"/>
      <c r="M53" s="2589"/>
    </row>
    <row r="54" spans="1:13" ht="21.75" customHeight="1">
      <c r="A54" s="2592"/>
      <c r="B54" s="2587"/>
      <c r="C54" s="2587"/>
      <c r="D54" s="2587"/>
      <c r="E54" s="2587"/>
      <c r="F54" s="2587"/>
      <c r="G54" s="2587"/>
      <c r="H54" s="2595"/>
      <c r="I54" s="2587"/>
      <c r="J54" s="2587"/>
      <c r="K54" s="2593"/>
      <c r="L54" s="2587"/>
      <c r="M54" s="2589"/>
    </row>
    <row r="55" spans="1:13" ht="24.75" customHeight="1">
      <c r="A55" s="2592"/>
      <c r="B55" s="2587"/>
      <c r="C55" s="2587"/>
      <c r="D55" s="2587"/>
      <c r="E55" s="2587"/>
      <c r="F55" s="2587"/>
      <c r="G55" s="2587"/>
      <c r="H55" s="2595"/>
      <c r="I55" s="2587"/>
      <c r="J55" s="2587"/>
      <c r="K55" s="2593"/>
      <c r="L55" s="2587"/>
      <c r="M55" s="2589"/>
    </row>
    <row r="56" spans="1:13">
      <c r="A56" s="2592"/>
      <c r="B56" s="2587"/>
      <c r="C56" s="2587"/>
      <c r="D56" s="2587"/>
      <c r="E56" s="2587"/>
      <c r="F56" s="2587"/>
      <c r="G56" s="2587"/>
      <c r="H56" s="2595"/>
      <c r="I56" s="2587"/>
      <c r="J56" s="2587"/>
      <c r="K56" s="2593"/>
      <c r="L56" s="2587"/>
      <c r="M56" s="2589"/>
    </row>
    <row r="57" spans="1:13" ht="18" customHeight="1">
      <c r="A57" s="2592"/>
      <c r="B57" s="2587"/>
      <c r="C57" s="2587"/>
      <c r="D57" s="2587"/>
      <c r="E57" s="2587"/>
      <c r="F57" s="2587"/>
      <c r="G57" s="2587"/>
      <c r="H57" s="2595"/>
      <c r="I57" s="2587"/>
      <c r="J57" s="2587"/>
      <c r="K57" s="2593"/>
      <c r="L57" s="2587"/>
      <c r="M57" s="2589"/>
    </row>
    <row r="58" spans="1:13">
      <c r="A58" s="2592"/>
      <c r="B58" s="2587"/>
      <c r="C58" s="2587"/>
      <c r="D58" s="2587"/>
      <c r="E58" s="2587"/>
      <c r="F58" s="2587"/>
      <c r="G58" s="2587"/>
      <c r="H58" s="2595"/>
      <c r="I58" s="2587"/>
      <c r="J58" s="2587"/>
      <c r="K58" s="2593"/>
      <c r="L58" s="2587"/>
      <c r="M58" s="2589"/>
    </row>
    <row r="59" spans="1:13">
      <c r="A59" s="2592"/>
      <c r="B59" s="2587"/>
      <c r="C59" s="2587"/>
      <c r="D59" s="2587"/>
      <c r="E59" s="2587"/>
      <c r="F59" s="2587"/>
      <c r="G59" s="2587"/>
      <c r="H59" s="2595"/>
      <c r="I59" s="2587"/>
      <c r="J59" s="2587"/>
      <c r="K59" s="2593"/>
      <c r="L59" s="2587"/>
      <c r="M59" s="2590"/>
    </row>
    <row r="60" spans="1:13">
      <c r="A60" s="1460"/>
      <c r="B60" s="5" t="s">
        <v>1910</v>
      </c>
      <c r="C60" s="2587" t="s">
        <v>1911</v>
      </c>
      <c r="D60" s="2587"/>
      <c r="E60" s="1461"/>
      <c r="F60" s="1461"/>
      <c r="G60" s="1462"/>
      <c r="H60" s="1461"/>
      <c r="I60" s="1461"/>
      <c r="J60" s="1463"/>
      <c r="K60" s="1461"/>
      <c r="L60" s="1461"/>
      <c r="M60" s="1464"/>
    </row>
    <row r="61" spans="1:13" ht="26.25" thickBot="1">
      <c r="A61" s="1457"/>
      <c r="B61" s="1465" t="s">
        <v>1912</v>
      </c>
      <c r="C61" s="2594">
        <v>0.24292</v>
      </c>
      <c r="D61" s="2594"/>
      <c r="E61" s="1466"/>
      <c r="F61" s="1466"/>
      <c r="G61" s="1466"/>
      <c r="H61" s="1466"/>
      <c r="I61" s="1466"/>
      <c r="J61" s="1467"/>
      <c r="K61" s="1466"/>
      <c r="L61" s="1466"/>
      <c r="M61" s="1468"/>
    </row>
    <row r="63" spans="1:13">
      <c r="B63" s="2580" t="s">
        <v>2152</v>
      </c>
      <c r="C63" s="2580"/>
      <c r="D63" s="1473" t="s">
        <v>2153</v>
      </c>
      <c r="E63" s="1473">
        <v>121.46</v>
      </c>
    </row>
    <row r="64" spans="1:13">
      <c r="B64" s="1471" t="s">
        <v>1608</v>
      </c>
      <c r="C64" s="1472"/>
      <c r="D64" s="1473" t="s">
        <v>2153</v>
      </c>
      <c r="E64" s="1474">
        <v>0.24292</v>
      </c>
      <c r="K64" s="1469"/>
      <c r="M64" s="1470"/>
    </row>
    <row r="67" spans="10:12" ht="15" customHeight="1">
      <c r="J67" s="2579" t="s">
        <v>1906</v>
      </c>
      <c r="K67" s="2579"/>
      <c r="L67" s="2579"/>
    </row>
    <row r="68" spans="10:12">
      <c r="J68" s="2579"/>
      <c r="K68" s="2579"/>
      <c r="L68" s="2579"/>
    </row>
    <row r="69" spans="10:12">
      <c r="J69" s="2579"/>
      <c r="K69" s="2579"/>
      <c r="L69" s="2579"/>
    </row>
    <row r="70" spans="10:12">
      <c r="J70" s="2579"/>
      <c r="K70" s="2579"/>
      <c r="L70" s="2579"/>
    </row>
  </sheetData>
  <mergeCells count="75">
    <mergeCell ref="A13:P13"/>
    <mergeCell ref="P15:P17"/>
    <mergeCell ref="H15:K17"/>
    <mergeCell ref="G7:G11"/>
    <mergeCell ref="H7:H11"/>
    <mergeCell ref="L15:O16"/>
    <mergeCell ref="G15:G17"/>
    <mergeCell ref="A14:P14"/>
    <mergeCell ref="B15:B17"/>
    <mergeCell ref="G19:G45"/>
    <mergeCell ref="A15:A17"/>
    <mergeCell ref="C15:C17"/>
    <mergeCell ref="D15:E16"/>
    <mergeCell ref="F15:F17"/>
    <mergeCell ref="F19:F45"/>
    <mergeCell ref="A19:A45"/>
    <mergeCell ref="B19:B45"/>
    <mergeCell ref="D19:D45"/>
    <mergeCell ref="C19:C45"/>
    <mergeCell ref="E19:E45"/>
    <mergeCell ref="H18:K18"/>
    <mergeCell ref="A1:N1"/>
    <mergeCell ref="A3:A5"/>
    <mergeCell ref="I7:I11"/>
    <mergeCell ref="J7:J11"/>
    <mergeCell ref="K3:L4"/>
    <mergeCell ref="M7:M11"/>
    <mergeCell ref="N7:N11"/>
    <mergeCell ref="N3:N5"/>
    <mergeCell ref="M3:M5"/>
    <mergeCell ref="K7:K11"/>
    <mergeCell ref="L7:L11"/>
    <mergeCell ref="C3:C5"/>
    <mergeCell ref="G3:H4"/>
    <mergeCell ref="I3:J4"/>
    <mergeCell ref="B3:B5"/>
    <mergeCell ref="A2:D2"/>
    <mergeCell ref="E2:N2"/>
    <mergeCell ref="D3:D5"/>
    <mergeCell ref="F7:F11"/>
    <mergeCell ref="A7:A11"/>
    <mergeCell ref="B7:B11"/>
    <mergeCell ref="C7:C11"/>
    <mergeCell ref="D7:D11"/>
    <mergeCell ref="E7:E11"/>
    <mergeCell ref="F3:F5"/>
    <mergeCell ref="E3:E5"/>
    <mergeCell ref="I49:J49"/>
    <mergeCell ref="I52:I59"/>
    <mergeCell ref="J52:J59"/>
    <mergeCell ref="G52:G59"/>
    <mergeCell ref="C49:D50"/>
    <mergeCell ref="E49:F49"/>
    <mergeCell ref="G49:H49"/>
    <mergeCell ref="K52:K59"/>
    <mergeCell ref="C60:D60"/>
    <mergeCell ref="C61:D61"/>
    <mergeCell ref="H52:H59"/>
    <mergeCell ref="C51:D51"/>
    <mergeCell ref="J67:L70"/>
    <mergeCell ref="B63:C63"/>
    <mergeCell ref="A48:M48"/>
    <mergeCell ref="A47:M47"/>
    <mergeCell ref="L52:L59"/>
    <mergeCell ref="M52:M59"/>
    <mergeCell ref="K49:K50"/>
    <mergeCell ref="L49:L50"/>
    <mergeCell ref="M49:M50"/>
    <mergeCell ref="A52:A59"/>
    <mergeCell ref="B52:B59"/>
    <mergeCell ref="C52:D59"/>
    <mergeCell ref="E52:E59"/>
    <mergeCell ref="F52:F59"/>
    <mergeCell ref="B49:B50"/>
    <mergeCell ref="A49:A50"/>
  </mergeCells>
  <phoneticPr fontId="148" type="noConversion"/>
  <pageMargins left="0.7" right="0.7" top="0.75" bottom="0.75" header="0.3" footer="0.3"/>
  <pageSetup paperSize="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0"/>
  <sheetViews>
    <sheetView topLeftCell="A64" zoomScaleNormal="100" workbookViewId="0">
      <selection activeCell="F85" sqref="F85"/>
    </sheetView>
  </sheetViews>
  <sheetFormatPr defaultRowHeight="15"/>
  <cols>
    <col min="1" max="1" width="4.5703125" customWidth="1"/>
    <col min="2" max="2" width="25.85546875" customWidth="1"/>
    <col min="13" max="13" width="12.28515625" customWidth="1"/>
  </cols>
  <sheetData>
    <row r="1" spans="1:13" ht="18.75">
      <c r="A1" s="2632" t="s">
        <v>1979</v>
      </c>
      <c r="B1" s="2632"/>
      <c r="C1" s="2632"/>
      <c r="D1" s="2632"/>
      <c r="E1" s="2632"/>
      <c r="F1" s="2632"/>
      <c r="G1" s="2632"/>
      <c r="H1" s="2632"/>
      <c r="I1" s="2632"/>
      <c r="J1" s="2632"/>
      <c r="K1" s="2632"/>
      <c r="L1" s="2632"/>
      <c r="M1" s="2632"/>
    </row>
    <row r="2" spans="1:13" ht="15.75">
      <c r="A2" s="2633" t="s">
        <v>2291</v>
      </c>
      <c r="B2" s="2634"/>
      <c r="C2" s="2634"/>
      <c r="D2" s="2634"/>
      <c r="E2" s="2634"/>
      <c r="F2" s="2634"/>
      <c r="G2" s="2634"/>
      <c r="H2" s="2634"/>
      <c r="I2" s="2634"/>
      <c r="J2" s="2634"/>
      <c r="K2" s="2634"/>
      <c r="L2" s="2634"/>
      <c r="M2" s="2635"/>
    </row>
    <row r="3" spans="1:13" ht="15.75">
      <c r="A3" s="2636" t="s">
        <v>2292</v>
      </c>
      <c r="B3" s="2637"/>
      <c r="C3" s="2637"/>
      <c r="D3" s="2637"/>
      <c r="E3" s="2637"/>
      <c r="F3" s="2637"/>
      <c r="G3" s="2637"/>
      <c r="H3" s="2637"/>
      <c r="I3" s="2637"/>
      <c r="J3" s="2637"/>
      <c r="K3" s="2637"/>
      <c r="L3" s="2637"/>
      <c r="M3" s="2638"/>
    </row>
    <row r="4" spans="1:13" ht="39" customHeight="1">
      <c r="A4" s="2622" t="s">
        <v>719</v>
      </c>
      <c r="B4" s="2623" t="s">
        <v>720</v>
      </c>
      <c r="C4" s="2639" t="s">
        <v>5</v>
      </c>
      <c r="D4" s="2622" t="s">
        <v>721</v>
      </c>
      <c r="E4" s="2622" t="s">
        <v>7</v>
      </c>
      <c r="F4" s="2628" t="s">
        <v>119</v>
      </c>
      <c r="G4" s="2630" t="s">
        <v>722</v>
      </c>
      <c r="H4" s="2631"/>
      <c r="I4" s="2587" t="s">
        <v>723</v>
      </c>
      <c r="J4" s="2615"/>
      <c r="K4" s="2630" t="s">
        <v>121</v>
      </c>
      <c r="L4" s="2631"/>
      <c r="M4" s="6" t="s">
        <v>12</v>
      </c>
    </row>
    <row r="5" spans="1:13">
      <c r="A5" s="2623"/>
      <c r="B5" s="2623"/>
      <c r="C5" s="2640"/>
      <c r="D5" s="2622"/>
      <c r="E5" s="2622"/>
      <c r="F5" s="2629"/>
      <c r="G5" s="6" t="s">
        <v>652</v>
      </c>
      <c r="H5" s="6" t="s">
        <v>724</v>
      </c>
      <c r="I5" s="1684" t="s">
        <v>652</v>
      </c>
      <c r="J5" s="6" t="s">
        <v>724</v>
      </c>
      <c r="K5" s="1683" t="s">
        <v>652</v>
      </c>
      <c r="L5" s="6" t="s">
        <v>724</v>
      </c>
      <c r="M5" s="6"/>
    </row>
    <row r="6" spans="1:13">
      <c r="A6" s="1680">
        <v>1</v>
      </c>
      <c r="B6" s="1680">
        <v>2</v>
      </c>
      <c r="C6" s="1680"/>
      <c r="D6" s="1681">
        <v>3</v>
      </c>
      <c r="E6" s="1681">
        <v>6</v>
      </c>
      <c r="F6" s="1681"/>
      <c r="G6" s="1682">
        <v>10</v>
      </c>
      <c r="H6" s="1682">
        <v>11</v>
      </c>
      <c r="I6" s="1685">
        <v>12</v>
      </c>
      <c r="J6" s="1686">
        <v>13</v>
      </c>
      <c r="K6" s="1687">
        <v>14</v>
      </c>
      <c r="L6" s="1682">
        <v>15</v>
      </c>
      <c r="M6" s="1682">
        <v>18</v>
      </c>
    </row>
    <row r="7" spans="1:13" ht="89.25">
      <c r="A7" s="1610">
        <v>1</v>
      </c>
      <c r="B7" s="1693" t="s">
        <v>1884</v>
      </c>
      <c r="C7" s="16" t="s">
        <v>125</v>
      </c>
      <c r="D7" s="1583">
        <v>39.24</v>
      </c>
      <c r="E7" s="16" t="s">
        <v>1885</v>
      </c>
      <c r="F7" s="16" t="s">
        <v>1886</v>
      </c>
      <c r="G7" s="1450">
        <v>1</v>
      </c>
      <c r="H7" s="16" t="s">
        <v>377</v>
      </c>
      <c r="I7" s="1689">
        <v>0</v>
      </c>
      <c r="J7" s="1583" t="s">
        <v>732</v>
      </c>
      <c r="K7" s="1450">
        <v>1</v>
      </c>
      <c r="L7" s="16">
        <v>39.24</v>
      </c>
      <c r="M7" s="1710" t="s">
        <v>2293</v>
      </c>
    </row>
    <row r="8" spans="1:13" ht="114.75">
      <c r="A8" s="1610">
        <v>2</v>
      </c>
      <c r="B8" s="1688" t="s">
        <v>725</v>
      </c>
      <c r="C8" s="16" t="s">
        <v>125</v>
      </c>
      <c r="D8" s="1583">
        <v>25.27</v>
      </c>
      <c r="E8" s="5" t="s">
        <v>726</v>
      </c>
      <c r="F8" s="16" t="s">
        <v>727</v>
      </c>
      <c r="G8" s="1450">
        <v>0.97</v>
      </c>
      <c r="H8" s="16" t="s">
        <v>377</v>
      </c>
      <c r="I8" s="1689">
        <v>0</v>
      </c>
      <c r="J8" s="1583" t="s">
        <v>732</v>
      </c>
      <c r="K8" s="1450">
        <v>0.97</v>
      </c>
      <c r="L8" s="16">
        <v>25.27</v>
      </c>
      <c r="M8" s="1710" t="s">
        <v>2294</v>
      </c>
    </row>
    <row r="9" spans="1:13" ht="25.5">
      <c r="A9" s="981">
        <v>3</v>
      </c>
      <c r="B9" s="1688" t="s">
        <v>1887</v>
      </c>
      <c r="C9" s="16" t="s">
        <v>125</v>
      </c>
      <c r="D9" s="16">
        <v>37.32</v>
      </c>
      <c r="E9" s="16" t="s">
        <v>728</v>
      </c>
      <c r="F9" s="16" t="s">
        <v>727</v>
      </c>
      <c r="G9" s="1451">
        <v>1</v>
      </c>
      <c r="H9" s="16" t="s">
        <v>377</v>
      </c>
      <c r="I9" s="1450">
        <v>0</v>
      </c>
      <c r="J9" s="1583" t="s">
        <v>732</v>
      </c>
      <c r="K9" s="1450">
        <v>1</v>
      </c>
      <c r="L9" s="16">
        <v>37.32</v>
      </c>
      <c r="M9" s="5" t="s">
        <v>2295</v>
      </c>
    </row>
    <row r="10" spans="1:13" ht="140.25">
      <c r="A10" s="1610">
        <v>4</v>
      </c>
      <c r="B10" s="1688" t="s">
        <v>729</v>
      </c>
      <c r="C10" s="16" t="s">
        <v>125</v>
      </c>
      <c r="D10" s="16">
        <v>247.74</v>
      </c>
      <c r="E10" s="16" t="s">
        <v>730</v>
      </c>
      <c r="F10" s="16" t="s">
        <v>731</v>
      </c>
      <c r="G10" s="1690">
        <v>0.98499999999999999</v>
      </c>
      <c r="H10" s="16" t="s">
        <v>377</v>
      </c>
      <c r="I10" s="1689">
        <v>0</v>
      </c>
      <c r="J10" s="1583" t="s">
        <v>732</v>
      </c>
      <c r="K10" s="1691">
        <v>0.98499999999999999</v>
      </c>
      <c r="L10" s="16">
        <v>244.44</v>
      </c>
      <c r="M10" s="5" t="s">
        <v>2296</v>
      </c>
    </row>
    <row r="11" spans="1:13" ht="51">
      <c r="A11" s="981">
        <v>5</v>
      </c>
      <c r="B11" s="1688" t="s">
        <v>733</v>
      </c>
      <c r="C11" s="16" t="s">
        <v>125</v>
      </c>
      <c r="D11" s="16">
        <v>24.64</v>
      </c>
      <c r="E11" s="16" t="s">
        <v>728</v>
      </c>
      <c r="F11" s="16" t="s">
        <v>734</v>
      </c>
      <c r="G11" s="1450">
        <v>0.98</v>
      </c>
      <c r="H11" s="16" t="s">
        <v>377</v>
      </c>
      <c r="I11" s="1450">
        <v>0</v>
      </c>
      <c r="J11" s="1692" t="s">
        <v>732</v>
      </c>
      <c r="K11" s="1450">
        <v>0.98</v>
      </c>
      <c r="L11" s="16">
        <v>19.46</v>
      </c>
      <c r="M11" s="1710" t="s">
        <v>2293</v>
      </c>
    </row>
    <row r="12" spans="1:13" ht="51">
      <c r="A12" s="16">
        <v>6</v>
      </c>
      <c r="B12" s="1688" t="s">
        <v>735</v>
      </c>
      <c r="C12" s="16" t="s">
        <v>125</v>
      </c>
      <c r="D12" s="16">
        <v>36.36</v>
      </c>
      <c r="E12" s="16" t="s">
        <v>728</v>
      </c>
      <c r="F12" s="16" t="s">
        <v>734</v>
      </c>
      <c r="G12" s="1450">
        <v>0.99</v>
      </c>
      <c r="H12" s="16" t="s">
        <v>377</v>
      </c>
      <c r="I12" s="1450">
        <v>0</v>
      </c>
      <c r="J12" s="16" t="s">
        <v>732</v>
      </c>
      <c r="K12" s="1450">
        <v>1</v>
      </c>
      <c r="L12" s="16">
        <v>28.82</v>
      </c>
      <c r="M12" s="1710" t="s">
        <v>2293</v>
      </c>
    </row>
    <row r="13" spans="1:13">
      <c r="A13" s="134"/>
      <c r="B13" s="1717"/>
      <c r="C13" s="134"/>
      <c r="D13" s="134"/>
      <c r="E13" s="134"/>
      <c r="F13" s="134"/>
      <c r="G13" s="1714"/>
      <c r="H13" s="134"/>
      <c r="I13" s="1714"/>
      <c r="J13" s="134"/>
      <c r="K13" s="1714"/>
      <c r="L13" s="134"/>
      <c r="M13" s="1718"/>
    </row>
    <row r="14" spans="1:13" ht="45.75" customHeight="1">
      <c r="A14" s="2622" t="s">
        <v>719</v>
      </c>
      <c r="B14" s="2623" t="s">
        <v>720</v>
      </c>
      <c r="C14" s="2623" t="s">
        <v>5</v>
      </c>
      <c r="D14" s="2622" t="s">
        <v>721</v>
      </c>
      <c r="E14" s="2622" t="s">
        <v>7</v>
      </c>
      <c r="F14" s="2622" t="s">
        <v>119</v>
      </c>
      <c r="G14" s="2622" t="s">
        <v>722</v>
      </c>
      <c r="H14" s="2622"/>
      <c r="I14" s="2587" t="s">
        <v>723</v>
      </c>
      <c r="J14" s="2615"/>
      <c r="K14" s="2622" t="s">
        <v>121</v>
      </c>
      <c r="L14" s="2622"/>
      <c r="M14" s="6" t="s">
        <v>12</v>
      </c>
    </row>
    <row r="15" spans="1:13">
      <c r="A15" s="2623"/>
      <c r="B15" s="2623"/>
      <c r="C15" s="2623"/>
      <c r="D15" s="2622"/>
      <c r="E15" s="2622"/>
      <c r="F15" s="2622"/>
      <c r="G15" s="6" t="s">
        <v>652</v>
      </c>
      <c r="H15" s="6" t="s">
        <v>724</v>
      </c>
      <c r="I15" s="1684" t="s">
        <v>652</v>
      </c>
      <c r="J15" s="6" t="s">
        <v>724</v>
      </c>
      <c r="K15" s="1683" t="s">
        <v>652</v>
      </c>
      <c r="L15" s="6" t="s">
        <v>724</v>
      </c>
      <c r="M15" s="6"/>
    </row>
    <row r="16" spans="1:13">
      <c r="A16" s="1680">
        <v>1</v>
      </c>
      <c r="B16" s="1680">
        <v>2</v>
      </c>
      <c r="C16" s="1680"/>
      <c r="D16" s="1681">
        <v>3</v>
      </c>
      <c r="E16" s="1681">
        <v>6</v>
      </c>
      <c r="F16" s="1681"/>
      <c r="G16" s="1682">
        <v>10</v>
      </c>
      <c r="H16" s="1682">
        <v>11</v>
      </c>
      <c r="I16" s="1682">
        <v>12</v>
      </c>
      <c r="J16" s="1682">
        <v>13</v>
      </c>
      <c r="K16" s="1687">
        <v>14</v>
      </c>
      <c r="L16" s="1682">
        <v>15</v>
      </c>
      <c r="M16" s="1682">
        <v>18</v>
      </c>
    </row>
    <row r="17" spans="1:13" ht="178.5">
      <c r="A17" s="1610">
        <v>7</v>
      </c>
      <c r="B17" s="1688" t="s">
        <v>736</v>
      </c>
      <c r="C17" s="16" t="s">
        <v>125</v>
      </c>
      <c r="D17" s="16">
        <v>119.96</v>
      </c>
      <c r="E17" s="16" t="s">
        <v>728</v>
      </c>
      <c r="F17" s="16" t="s">
        <v>734</v>
      </c>
      <c r="G17" s="1450">
        <v>0.98</v>
      </c>
      <c r="H17" s="16" t="s">
        <v>377</v>
      </c>
      <c r="I17" s="1450">
        <v>0</v>
      </c>
      <c r="J17" s="16" t="s">
        <v>732</v>
      </c>
      <c r="K17" s="1450">
        <v>0.98</v>
      </c>
      <c r="L17" s="16">
        <v>94.72</v>
      </c>
      <c r="M17" s="5" t="s">
        <v>2297</v>
      </c>
    </row>
    <row r="18" spans="1:13" ht="140.25">
      <c r="A18" s="1610">
        <v>8</v>
      </c>
      <c r="B18" s="1688" t="s">
        <v>737</v>
      </c>
      <c r="C18" s="16" t="s">
        <v>125</v>
      </c>
      <c r="D18" s="16">
        <v>94.76</v>
      </c>
      <c r="E18" s="16" t="s">
        <v>728</v>
      </c>
      <c r="F18" s="16" t="s">
        <v>734</v>
      </c>
      <c r="G18" s="1450">
        <v>0.98</v>
      </c>
      <c r="H18" s="16" t="s">
        <v>377</v>
      </c>
      <c r="I18" s="1450">
        <v>0</v>
      </c>
      <c r="J18" s="1583" t="s">
        <v>732</v>
      </c>
      <c r="K18" s="1450">
        <v>0.98</v>
      </c>
      <c r="L18" s="16">
        <v>67.61</v>
      </c>
      <c r="M18" s="5" t="s">
        <v>2298</v>
      </c>
    </row>
    <row r="19" spans="1:13" ht="63.75">
      <c r="A19" s="1610">
        <v>9</v>
      </c>
      <c r="B19" s="1688" t="s">
        <v>738</v>
      </c>
      <c r="C19" s="16" t="s">
        <v>125</v>
      </c>
      <c r="D19" s="16">
        <v>20.05</v>
      </c>
      <c r="E19" s="16" t="s">
        <v>728</v>
      </c>
      <c r="F19" s="16" t="s">
        <v>734</v>
      </c>
      <c r="G19" s="1450">
        <v>0.99</v>
      </c>
      <c r="H19" s="16" t="s">
        <v>377</v>
      </c>
      <c r="I19" s="1450">
        <v>0</v>
      </c>
      <c r="J19" s="16" t="s">
        <v>732</v>
      </c>
      <c r="K19" s="1450">
        <v>0.99</v>
      </c>
      <c r="L19" s="16">
        <v>15.76</v>
      </c>
      <c r="M19" s="5" t="s">
        <v>2299</v>
      </c>
    </row>
    <row r="20" spans="1:13" ht="38.25">
      <c r="A20" s="1610">
        <v>10</v>
      </c>
      <c r="B20" s="1708" t="s">
        <v>1888</v>
      </c>
      <c r="C20" s="16" t="s">
        <v>125</v>
      </c>
      <c r="D20" s="5">
        <v>7.99</v>
      </c>
      <c r="E20" s="16" t="s">
        <v>728</v>
      </c>
      <c r="F20" s="974"/>
      <c r="G20" s="1451">
        <v>1</v>
      </c>
      <c r="H20" s="16" t="s">
        <v>377</v>
      </c>
      <c r="I20" s="1450">
        <v>0</v>
      </c>
      <c r="J20" s="16" t="s">
        <v>732</v>
      </c>
      <c r="K20" s="1450">
        <v>1</v>
      </c>
      <c r="L20" s="16">
        <v>7.99</v>
      </c>
      <c r="M20" s="5" t="s">
        <v>2295</v>
      </c>
    </row>
    <row r="21" spans="1:13" ht="63.75">
      <c r="A21" s="1610">
        <v>11</v>
      </c>
      <c r="B21" s="1693" t="s">
        <v>1142</v>
      </c>
      <c r="C21" s="16" t="s">
        <v>125</v>
      </c>
      <c r="D21" s="16">
        <v>18.649999999999999</v>
      </c>
      <c r="E21" s="1694" t="s">
        <v>1143</v>
      </c>
      <c r="F21" s="16" t="s">
        <v>1144</v>
      </c>
      <c r="G21" s="1450">
        <v>0.98</v>
      </c>
      <c r="H21" s="16" t="s">
        <v>377</v>
      </c>
      <c r="I21" s="1450">
        <v>0</v>
      </c>
      <c r="J21" s="16" t="s">
        <v>377</v>
      </c>
      <c r="K21" s="1450">
        <v>0.98</v>
      </c>
      <c r="L21" s="16">
        <v>18.649999999999999</v>
      </c>
      <c r="M21" s="5" t="s">
        <v>1390</v>
      </c>
    </row>
    <row r="22" spans="1:13" ht="63.75">
      <c r="A22" s="1610">
        <v>12</v>
      </c>
      <c r="B22" s="1693" t="s">
        <v>1145</v>
      </c>
      <c r="C22" s="16" t="s">
        <v>125</v>
      </c>
      <c r="D22" s="16">
        <v>18.71</v>
      </c>
      <c r="E22" s="1694" t="s">
        <v>1143</v>
      </c>
      <c r="F22" s="16" t="s">
        <v>1144</v>
      </c>
      <c r="G22" s="1450">
        <v>0.98</v>
      </c>
      <c r="H22" s="16" t="s">
        <v>377</v>
      </c>
      <c r="I22" s="1450">
        <v>0</v>
      </c>
      <c r="J22" s="16" t="s">
        <v>377</v>
      </c>
      <c r="K22" s="1450">
        <v>0.98</v>
      </c>
      <c r="L22" s="16">
        <v>18.71</v>
      </c>
      <c r="M22" s="5" t="s">
        <v>1390</v>
      </c>
    </row>
    <row r="23" spans="1:13" ht="63.75">
      <c r="A23" s="1610">
        <v>13</v>
      </c>
      <c r="B23" s="1693" t="s">
        <v>1146</v>
      </c>
      <c r="C23" s="16" t="s">
        <v>125</v>
      </c>
      <c r="D23" s="16">
        <v>9.52</v>
      </c>
      <c r="E23" s="1694" t="s">
        <v>1143</v>
      </c>
      <c r="F23" s="16" t="s">
        <v>1144</v>
      </c>
      <c r="G23" s="1450">
        <v>0.98</v>
      </c>
      <c r="H23" s="16" t="s">
        <v>377</v>
      </c>
      <c r="I23" s="1450">
        <v>0</v>
      </c>
      <c r="J23" s="16" t="s">
        <v>377</v>
      </c>
      <c r="K23" s="1450">
        <v>0.98</v>
      </c>
      <c r="L23" s="16">
        <v>9.52</v>
      </c>
      <c r="M23" s="5" t="s">
        <v>1390</v>
      </c>
    </row>
    <row r="24" spans="1:13" ht="40.5" customHeight="1">
      <c r="A24" s="2622" t="s">
        <v>719</v>
      </c>
      <c r="B24" s="2623" t="s">
        <v>720</v>
      </c>
      <c r="C24" s="2623" t="s">
        <v>5</v>
      </c>
      <c r="D24" s="2622" t="s">
        <v>721</v>
      </c>
      <c r="E24" s="2622" t="s">
        <v>7</v>
      </c>
      <c r="F24" s="2622" t="s">
        <v>119</v>
      </c>
      <c r="G24" s="2622" t="s">
        <v>722</v>
      </c>
      <c r="H24" s="2622"/>
      <c r="I24" s="2587" t="s">
        <v>723</v>
      </c>
      <c r="J24" s="2615"/>
      <c r="K24" s="2622" t="s">
        <v>121</v>
      </c>
      <c r="L24" s="2622"/>
      <c r="M24" s="6" t="s">
        <v>12</v>
      </c>
    </row>
    <row r="25" spans="1:13">
      <c r="A25" s="2623"/>
      <c r="B25" s="2623"/>
      <c r="C25" s="2623"/>
      <c r="D25" s="2622"/>
      <c r="E25" s="2622"/>
      <c r="F25" s="2622"/>
      <c r="G25" s="6" t="s">
        <v>652</v>
      </c>
      <c r="H25" s="6" t="s">
        <v>724</v>
      </c>
      <c r="I25" s="1684" t="s">
        <v>652</v>
      </c>
      <c r="J25" s="6" t="s">
        <v>724</v>
      </c>
      <c r="K25" s="1683" t="s">
        <v>652</v>
      </c>
      <c r="L25" s="6" t="s">
        <v>724</v>
      </c>
      <c r="M25" s="6"/>
    </row>
    <row r="26" spans="1:13">
      <c r="A26" s="1680">
        <v>1</v>
      </c>
      <c r="B26" s="1680">
        <v>2</v>
      </c>
      <c r="C26" s="1680"/>
      <c r="D26" s="1681">
        <v>3</v>
      </c>
      <c r="E26" s="1681">
        <v>6</v>
      </c>
      <c r="F26" s="1681"/>
      <c r="G26" s="1682">
        <v>10</v>
      </c>
      <c r="H26" s="1682">
        <v>11</v>
      </c>
      <c r="I26" s="1682">
        <v>12</v>
      </c>
      <c r="J26" s="1682">
        <v>13</v>
      </c>
      <c r="K26" s="1687">
        <v>14</v>
      </c>
      <c r="L26" s="1682">
        <v>15</v>
      </c>
      <c r="M26" s="1682">
        <v>18</v>
      </c>
    </row>
    <row r="27" spans="1:13" ht="63.75">
      <c r="A27" s="1610">
        <v>14</v>
      </c>
      <c r="B27" s="1688" t="s">
        <v>1147</v>
      </c>
      <c r="C27" s="16" t="s">
        <v>125</v>
      </c>
      <c r="D27" s="1695">
        <v>11.05</v>
      </c>
      <c r="E27" s="1694" t="s">
        <v>1143</v>
      </c>
      <c r="F27" s="16" t="s">
        <v>1144</v>
      </c>
      <c r="G27" s="1450">
        <v>0.98</v>
      </c>
      <c r="H27" s="1583" t="s">
        <v>377</v>
      </c>
      <c r="I27" s="1450">
        <v>0</v>
      </c>
      <c r="J27" s="16" t="s">
        <v>377</v>
      </c>
      <c r="K27" s="1450">
        <v>0.98</v>
      </c>
      <c r="L27" s="1583">
        <v>11.05</v>
      </c>
      <c r="M27" s="5" t="s">
        <v>1390</v>
      </c>
    </row>
    <row r="28" spans="1:13" ht="51">
      <c r="A28" s="1610">
        <v>15</v>
      </c>
      <c r="B28" s="1693" t="s">
        <v>1148</v>
      </c>
      <c r="C28" s="16" t="s">
        <v>125</v>
      </c>
      <c r="D28" s="16">
        <v>3.9</v>
      </c>
      <c r="E28" s="1694" t="s">
        <v>417</v>
      </c>
      <c r="F28" s="16" t="s">
        <v>1149</v>
      </c>
      <c r="G28" s="1451">
        <v>0.2</v>
      </c>
      <c r="H28" s="141" t="s">
        <v>377</v>
      </c>
      <c r="I28" s="1450">
        <v>0</v>
      </c>
      <c r="J28" s="16" t="s">
        <v>377</v>
      </c>
      <c r="K28" s="1451">
        <v>0.2</v>
      </c>
      <c r="L28" s="1696"/>
      <c r="M28" s="5" t="s">
        <v>2300</v>
      </c>
    </row>
    <row r="29" spans="1:13" ht="51">
      <c r="A29" s="1610">
        <v>16</v>
      </c>
      <c r="B29" s="1693" t="s">
        <v>1150</v>
      </c>
      <c r="C29" s="16" t="s">
        <v>125</v>
      </c>
      <c r="D29" s="16">
        <v>49.85</v>
      </c>
      <c r="E29" s="1694" t="s">
        <v>417</v>
      </c>
      <c r="F29" s="16" t="s">
        <v>1149</v>
      </c>
      <c r="G29" s="1451">
        <v>0.2</v>
      </c>
      <c r="H29" s="141" t="s">
        <v>377</v>
      </c>
      <c r="I29" s="1450">
        <v>0</v>
      </c>
      <c r="J29" s="16" t="s">
        <v>377</v>
      </c>
      <c r="K29" s="1451">
        <v>0.2</v>
      </c>
      <c r="L29" s="1696"/>
      <c r="M29" s="5" t="s">
        <v>2300</v>
      </c>
    </row>
    <row r="30" spans="1:13" ht="76.5">
      <c r="A30" s="16">
        <v>17</v>
      </c>
      <c r="B30" s="1688" t="s">
        <v>1889</v>
      </c>
      <c r="C30" s="16" t="s">
        <v>125</v>
      </c>
      <c r="D30" s="1692">
        <v>192.5</v>
      </c>
      <c r="E30" s="16" t="s">
        <v>1890</v>
      </c>
      <c r="F30" s="16" t="s">
        <v>1891</v>
      </c>
      <c r="G30" s="1689">
        <v>1</v>
      </c>
      <c r="H30" s="2626" t="s">
        <v>377</v>
      </c>
      <c r="I30" s="1450">
        <v>0</v>
      </c>
      <c r="J30" s="2626" t="s">
        <v>732</v>
      </c>
      <c r="K30" s="1450">
        <v>1</v>
      </c>
      <c r="L30" s="2624">
        <v>373.6</v>
      </c>
      <c r="M30" s="5" t="s">
        <v>2301</v>
      </c>
    </row>
    <row r="31" spans="1:13" ht="76.5">
      <c r="A31" s="1610">
        <v>18</v>
      </c>
      <c r="B31" s="1688" t="s">
        <v>1892</v>
      </c>
      <c r="C31" s="16" t="s">
        <v>125</v>
      </c>
      <c r="D31" s="1692">
        <v>192.5</v>
      </c>
      <c r="E31" s="16" t="s">
        <v>1890</v>
      </c>
      <c r="F31" s="16" t="s">
        <v>1891</v>
      </c>
      <c r="G31" s="1689">
        <v>1</v>
      </c>
      <c r="H31" s="2627"/>
      <c r="I31" s="1450">
        <v>0</v>
      </c>
      <c r="J31" s="2627"/>
      <c r="K31" s="1450">
        <v>1</v>
      </c>
      <c r="L31" s="2625"/>
      <c r="M31" s="5" t="s">
        <v>2301</v>
      </c>
    </row>
    <row r="32" spans="1:13" ht="63.75">
      <c r="A32" s="16">
        <v>19</v>
      </c>
      <c r="B32" s="1693" t="s">
        <v>1151</v>
      </c>
      <c r="C32" s="16" t="s">
        <v>125</v>
      </c>
      <c r="D32" s="1692">
        <v>136.72999999999999</v>
      </c>
      <c r="E32" s="16" t="s">
        <v>1152</v>
      </c>
      <c r="F32" s="16"/>
      <c r="G32" s="1451">
        <v>0.2</v>
      </c>
      <c r="H32" s="1697" t="s">
        <v>377</v>
      </c>
      <c r="I32" s="1450">
        <v>0</v>
      </c>
      <c r="J32" s="16" t="s">
        <v>377</v>
      </c>
      <c r="K32" s="1451">
        <v>0.2</v>
      </c>
      <c r="L32" s="1698"/>
      <c r="M32" s="5" t="s">
        <v>2302</v>
      </c>
    </row>
    <row r="33" spans="1:13" ht="51">
      <c r="A33" s="1610">
        <v>20</v>
      </c>
      <c r="B33" s="1693" t="s">
        <v>1708</v>
      </c>
      <c r="C33" s="16" t="s">
        <v>125</v>
      </c>
      <c r="D33" s="1692">
        <v>18.350000000000001</v>
      </c>
      <c r="E33" s="16" t="s">
        <v>1609</v>
      </c>
      <c r="F33" s="16" t="s">
        <v>1709</v>
      </c>
      <c r="G33" s="1451">
        <v>1</v>
      </c>
      <c r="H33" s="1697">
        <v>18.350000000000001</v>
      </c>
      <c r="I33" s="1450">
        <v>0</v>
      </c>
      <c r="J33" s="16" t="s">
        <v>2435</v>
      </c>
      <c r="K33" s="1451">
        <v>1</v>
      </c>
      <c r="L33" s="2072">
        <v>18.350000000000001</v>
      </c>
      <c r="M33" s="5" t="s">
        <v>58</v>
      </c>
    </row>
    <row r="34" spans="1:13" ht="63.75">
      <c r="A34" s="1610">
        <v>21</v>
      </c>
      <c r="B34" s="1693" t="s">
        <v>1893</v>
      </c>
      <c r="C34" s="16" t="s">
        <v>125</v>
      </c>
      <c r="D34" s="1692">
        <v>13.26</v>
      </c>
      <c r="E34" s="16" t="s">
        <v>1894</v>
      </c>
      <c r="F34" s="16" t="s">
        <v>1611</v>
      </c>
      <c r="G34" s="1451">
        <v>0.2</v>
      </c>
      <c r="H34" s="1697" t="s">
        <v>377</v>
      </c>
      <c r="I34" s="1450">
        <v>0.79</v>
      </c>
      <c r="J34" s="16" t="s">
        <v>377</v>
      </c>
      <c r="K34" s="1451">
        <v>0.99</v>
      </c>
      <c r="L34" s="1698"/>
      <c r="M34" s="5" t="s">
        <v>2303</v>
      </c>
    </row>
    <row r="35" spans="1:13" ht="63.75">
      <c r="A35" s="16">
        <v>22</v>
      </c>
      <c r="B35" s="1693" t="s">
        <v>1895</v>
      </c>
      <c r="C35" s="16" t="s">
        <v>125</v>
      </c>
      <c r="D35" s="1692">
        <v>15.04</v>
      </c>
      <c r="E35" s="16" t="s">
        <v>1894</v>
      </c>
      <c r="F35" s="16" t="s">
        <v>1611</v>
      </c>
      <c r="G35" s="1451">
        <v>0.2</v>
      </c>
      <c r="H35" s="141" t="s">
        <v>377</v>
      </c>
      <c r="I35" s="1450">
        <v>0.79</v>
      </c>
      <c r="J35" s="16" t="s">
        <v>377</v>
      </c>
      <c r="K35" s="1451">
        <v>0.99</v>
      </c>
      <c r="L35" s="1696"/>
      <c r="M35" s="5" t="s">
        <v>2303</v>
      </c>
    </row>
    <row r="36" spans="1:13">
      <c r="A36" s="134"/>
      <c r="B36" s="1711"/>
      <c r="C36" s="134"/>
      <c r="D36" s="1712"/>
      <c r="E36" s="134"/>
      <c r="F36" s="134"/>
      <c r="G36" s="1713"/>
      <c r="H36" s="145"/>
      <c r="I36" s="1714"/>
      <c r="J36" s="134"/>
      <c r="K36" s="1713"/>
      <c r="L36" s="1715"/>
      <c r="M36" s="1716"/>
    </row>
    <row r="37" spans="1:13" ht="47.25" customHeight="1">
      <c r="A37" s="2622" t="s">
        <v>719</v>
      </c>
      <c r="B37" s="2623" t="s">
        <v>720</v>
      </c>
      <c r="C37" s="2623" t="s">
        <v>5</v>
      </c>
      <c r="D37" s="2622" t="s">
        <v>721</v>
      </c>
      <c r="E37" s="2622" t="s">
        <v>7</v>
      </c>
      <c r="F37" s="2622" t="s">
        <v>119</v>
      </c>
      <c r="G37" s="2622" t="s">
        <v>722</v>
      </c>
      <c r="H37" s="2622"/>
      <c r="I37" s="2587" t="s">
        <v>723</v>
      </c>
      <c r="J37" s="2615"/>
      <c r="K37" s="2622" t="s">
        <v>121</v>
      </c>
      <c r="L37" s="2622"/>
      <c r="M37" s="6" t="s">
        <v>12</v>
      </c>
    </row>
    <row r="38" spans="1:13">
      <c r="A38" s="2623"/>
      <c r="B38" s="2623"/>
      <c r="C38" s="2623"/>
      <c r="D38" s="2622"/>
      <c r="E38" s="2622"/>
      <c r="F38" s="2622"/>
      <c r="G38" s="6" t="s">
        <v>652</v>
      </c>
      <c r="H38" s="6" t="s">
        <v>724</v>
      </c>
      <c r="I38" s="1684" t="s">
        <v>652</v>
      </c>
      <c r="J38" s="6" t="s">
        <v>724</v>
      </c>
      <c r="K38" s="1683" t="s">
        <v>652</v>
      </c>
      <c r="L38" s="6" t="s">
        <v>724</v>
      </c>
      <c r="M38" s="6"/>
    </row>
    <row r="39" spans="1:13">
      <c r="A39" s="1680">
        <v>1</v>
      </c>
      <c r="B39" s="1680">
        <v>2</v>
      </c>
      <c r="C39" s="1680"/>
      <c r="D39" s="1681">
        <v>3</v>
      </c>
      <c r="E39" s="1681">
        <v>6</v>
      </c>
      <c r="F39" s="1681"/>
      <c r="G39" s="1682">
        <v>10</v>
      </c>
      <c r="H39" s="1682">
        <v>11</v>
      </c>
      <c r="I39" s="1682">
        <v>12</v>
      </c>
      <c r="J39" s="1682">
        <v>13</v>
      </c>
      <c r="K39" s="1687">
        <v>14</v>
      </c>
      <c r="L39" s="1682">
        <v>15</v>
      </c>
      <c r="M39" s="1682">
        <v>18</v>
      </c>
    </row>
    <row r="40" spans="1:13" ht="76.5">
      <c r="A40" s="1610">
        <v>23</v>
      </c>
      <c r="B40" s="1693" t="s">
        <v>1896</v>
      </c>
      <c r="C40" s="16" t="s">
        <v>125</v>
      </c>
      <c r="D40" s="1692">
        <v>184.74</v>
      </c>
      <c r="E40" s="16" t="s">
        <v>1897</v>
      </c>
      <c r="F40" s="16" t="s">
        <v>1898</v>
      </c>
      <c r="G40" s="1451">
        <v>0.1</v>
      </c>
      <c r="H40" s="1697" t="s">
        <v>377</v>
      </c>
      <c r="I40" s="1450">
        <v>0.4</v>
      </c>
      <c r="J40" s="16" t="s">
        <v>377</v>
      </c>
      <c r="K40" s="1451">
        <v>0.5</v>
      </c>
      <c r="L40" s="1698"/>
      <c r="M40" s="5" t="s">
        <v>2304</v>
      </c>
    </row>
    <row r="41" spans="1:13" ht="76.5">
      <c r="A41" s="1610">
        <v>24</v>
      </c>
      <c r="B41" s="1693" t="s">
        <v>1899</v>
      </c>
      <c r="C41" s="16" t="s">
        <v>125</v>
      </c>
      <c r="D41" s="1692">
        <v>184.74</v>
      </c>
      <c r="E41" s="16" t="s">
        <v>1897</v>
      </c>
      <c r="F41" s="16" t="s">
        <v>1898</v>
      </c>
      <c r="G41" s="1451">
        <v>0.1</v>
      </c>
      <c r="H41" s="1697" t="s">
        <v>377</v>
      </c>
      <c r="I41" s="1450">
        <v>0.4</v>
      </c>
      <c r="J41" s="16" t="s">
        <v>377</v>
      </c>
      <c r="K41" s="1451">
        <v>0.5</v>
      </c>
      <c r="L41" s="1698"/>
      <c r="M41" s="5" t="s">
        <v>2304</v>
      </c>
    </row>
    <row r="42" spans="1:13" ht="63.75">
      <c r="A42" s="1610">
        <v>25</v>
      </c>
      <c r="B42" s="1693" t="s">
        <v>1900</v>
      </c>
      <c r="C42" s="16" t="s">
        <v>125</v>
      </c>
      <c r="D42" s="1692">
        <v>6.36</v>
      </c>
      <c r="E42" s="16" t="s">
        <v>1897</v>
      </c>
      <c r="F42" s="16" t="s">
        <v>1898</v>
      </c>
      <c r="G42" s="1451">
        <v>0.1</v>
      </c>
      <c r="H42" s="1697" t="s">
        <v>377</v>
      </c>
      <c r="I42" s="1450">
        <v>0</v>
      </c>
      <c r="J42" s="16" t="s">
        <v>377</v>
      </c>
      <c r="K42" s="1451">
        <v>0.1</v>
      </c>
      <c r="L42" s="1698"/>
      <c r="M42" s="5" t="s">
        <v>2305</v>
      </c>
    </row>
    <row r="43" spans="1:13" ht="76.5">
      <c r="A43" s="1610">
        <v>26</v>
      </c>
      <c r="B43" s="1693" t="s">
        <v>1901</v>
      </c>
      <c r="C43" s="16" t="s">
        <v>125</v>
      </c>
      <c r="D43" s="1692">
        <v>247.29</v>
      </c>
      <c r="E43" s="16" t="s">
        <v>1897</v>
      </c>
      <c r="F43" s="16" t="s">
        <v>1898</v>
      </c>
      <c r="G43" s="1451">
        <v>0.1</v>
      </c>
      <c r="H43" s="1697" t="s">
        <v>377</v>
      </c>
      <c r="I43" s="1450">
        <v>0.1</v>
      </c>
      <c r="J43" s="16" t="s">
        <v>377</v>
      </c>
      <c r="K43" s="1451">
        <v>0.2</v>
      </c>
      <c r="L43" s="1698"/>
      <c r="M43" s="5" t="s">
        <v>2304</v>
      </c>
    </row>
    <row r="44" spans="1:13" ht="76.5">
      <c r="A44" s="1610">
        <v>27</v>
      </c>
      <c r="B44" s="1693" t="s">
        <v>1902</v>
      </c>
      <c r="C44" s="16" t="s">
        <v>125</v>
      </c>
      <c r="D44" s="1692">
        <v>237.84</v>
      </c>
      <c r="E44" s="16" t="s">
        <v>1897</v>
      </c>
      <c r="F44" s="16" t="s">
        <v>1898</v>
      </c>
      <c r="G44" s="1451">
        <v>0.1</v>
      </c>
      <c r="H44" s="1697" t="s">
        <v>377</v>
      </c>
      <c r="I44" s="1450">
        <v>0.1</v>
      </c>
      <c r="J44" s="16" t="s">
        <v>377</v>
      </c>
      <c r="K44" s="1451">
        <v>0.2</v>
      </c>
      <c r="L44" s="1698"/>
      <c r="M44" s="5" t="s">
        <v>2304</v>
      </c>
    </row>
    <row r="45" spans="1:13" ht="89.25">
      <c r="A45" s="1610">
        <v>28</v>
      </c>
      <c r="B45" s="1693" t="s">
        <v>2306</v>
      </c>
      <c r="C45" s="16" t="s">
        <v>125</v>
      </c>
      <c r="D45" s="1692">
        <v>58.92</v>
      </c>
      <c r="E45" s="16" t="s">
        <v>1897</v>
      </c>
      <c r="F45" s="16" t="s">
        <v>1898</v>
      </c>
      <c r="G45" s="1451">
        <v>0.1</v>
      </c>
      <c r="H45" s="1697" t="s">
        <v>377</v>
      </c>
      <c r="I45" s="1450">
        <v>0</v>
      </c>
      <c r="J45" s="16" t="s">
        <v>377</v>
      </c>
      <c r="K45" s="1451">
        <v>0.1</v>
      </c>
      <c r="L45" s="1698"/>
      <c r="M45" s="5" t="s">
        <v>2305</v>
      </c>
    </row>
    <row r="46" spans="1:13" ht="51">
      <c r="A46" s="16">
        <v>29</v>
      </c>
      <c r="B46" s="1693" t="s">
        <v>2307</v>
      </c>
      <c r="C46" s="16" t="s">
        <v>125</v>
      </c>
      <c r="D46" s="1692">
        <v>167.63</v>
      </c>
      <c r="E46" s="16" t="s">
        <v>2308</v>
      </c>
      <c r="F46" s="16" t="s">
        <v>2309</v>
      </c>
      <c r="G46" s="1451">
        <v>0.3</v>
      </c>
      <c r="H46" s="140" t="s">
        <v>377</v>
      </c>
      <c r="I46" s="1450">
        <v>0.2</v>
      </c>
      <c r="J46" s="1451" t="s">
        <v>377</v>
      </c>
      <c r="K46" s="1451">
        <v>0.5</v>
      </c>
      <c r="L46" s="1696"/>
      <c r="M46" s="5" t="s">
        <v>2310</v>
      </c>
    </row>
    <row r="47" spans="1:13">
      <c r="A47" s="134"/>
      <c r="B47" s="1711"/>
      <c r="C47" s="134"/>
      <c r="D47" s="1712"/>
      <c r="E47" s="134"/>
      <c r="F47" s="134"/>
      <c r="G47" s="1713"/>
      <c r="H47" s="1719"/>
      <c r="I47" s="1714"/>
      <c r="J47" s="1713"/>
      <c r="K47" s="1713"/>
      <c r="L47" s="1715"/>
      <c r="M47" s="1716"/>
    </row>
    <row r="48" spans="1:13" ht="47.25" customHeight="1">
      <c r="A48" s="2622" t="s">
        <v>719</v>
      </c>
      <c r="B48" s="2623" t="s">
        <v>720</v>
      </c>
      <c r="C48" s="2623" t="s">
        <v>5</v>
      </c>
      <c r="D48" s="2622" t="s">
        <v>721</v>
      </c>
      <c r="E48" s="2622" t="s">
        <v>7</v>
      </c>
      <c r="F48" s="2622" t="s">
        <v>119</v>
      </c>
      <c r="G48" s="2622" t="s">
        <v>722</v>
      </c>
      <c r="H48" s="2622"/>
      <c r="I48" s="2587" t="s">
        <v>723</v>
      </c>
      <c r="J48" s="2615"/>
      <c r="K48" s="2622" t="s">
        <v>121</v>
      </c>
      <c r="L48" s="2622"/>
      <c r="M48" s="6" t="s">
        <v>12</v>
      </c>
    </row>
    <row r="49" spans="1:13">
      <c r="A49" s="2623"/>
      <c r="B49" s="2623"/>
      <c r="C49" s="2623"/>
      <c r="D49" s="2622"/>
      <c r="E49" s="2622"/>
      <c r="F49" s="2622"/>
      <c r="G49" s="6" t="s">
        <v>652</v>
      </c>
      <c r="H49" s="6" t="s">
        <v>724</v>
      </c>
      <c r="I49" s="1684" t="s">
        <v>652</v>
      </c>
      <c r="J49" s="6" t="s">
        <v>724</v>
      </c>
      <c r="K49" s="1683" t="s">
        <v>652</v>
      </c>
      <c r="L49" s="6" t="s">
        <v>724</v>
      </c>
      <c r="M49" s="6"/>
    </row>
    <row r="50" spans="1:13">
      <c r="A50" s="1680">
        <v>1</v>
      </c>
      <c r="B50" s="1680">
        <v>2</v>
      </c>
      <c r="C50" s="1680"/>
      <c r="D50" s="1681">
        <v>3</v>
      </c>
      <c r="E50" s="1681">
        <v>6</v>
      </c>
      <c r="F50" s="1681"/>
      <c r="G50" s="1682">
        <v>10</v>
      </c>
      <c r="H50" s="1682">
        <v>11</v>
      </c>
      <c r="I50" s="1682">
        <v>12</v>
      </c>
      <c r="J50" s="1682">
        <v>13</v>
      </c>
      <c r="K50" s="1687">
        <v>14</v>
      </c>
      <c r="L50" s="1682">
        <v>15</v>
      </c>
      <c r="M50" s="1682">
        <v>18</v>
      </c>
    </row>
    <row r="51" spans="1:13" ht="63.75">
      <c r="A51" s="16">
        <v>30</v>
      </c>
      <c r="B51" s="1693" t="s">
        <v>2311</v>
      </c>
      <c r="C51" s="16" t="s">
        <v>125</v>
      </c>
      <c r="D51" s="1692">
        <v>148.91</v>
      </c>
      <c r="E51" s="16" t="s">
        <v>2308</v>
      </c>
      <c r="F51" s="16" t="s">
        <v>2309</v>
      </c>
      <c r="G51" s="1451">
        <v>0.3</v>
      </c>
      <c r="H51" s="141" t="s">
        <v>377</v>
      </c>
      <c r="I51" s="1450">
        <v>0.2</v>
      </c>
      <c r="J51" s="16" t="s">
        <v>377</v>
      </c>
      <c r="K51" s="1451">
        <v>0.5</v>
      </c>
      <c r="L51" s="1696"/>
      <c r="M51" s="5" t="s">
        <v>2310</v>
      </c>
    </row>
    <row r="52" spans="1:13" ht="51">
      <c r="A52" s="16">
        <v>31</v>
      </c>
      <c r="B52" s="1693" t="s">
        <v>2312</v>
      </c>
      <c r="C52" s="16" t="s">
        <v>125</v>
      </c>
      <c r="D52" s="1692">
        <v>5.8756000000000004</v>
      </c>
      <c r="E52" s="16" t="s">
        <v>2313</v>
      </c>
      <c r="F52" s="16" t="s">
        <v>2314</v>
      </c>
      <c r="G52" s="1451">
        <v>0</v>
      </c>
      <c r="H52" s="141" t="s">
        <v>377</v>
      </c>
      <c r="I52" s="1450">
        <v>0.2</v>
      </c>
      <c r="J52" s="16" t="s">
        <v>377</v>
      </c>
      <c r="K52" s="1451">
        <v>0.2</v>
      </c>
      <c r="L52" s="1696"/>
      <c r="M52" s="5" t="s">
        <v>2315</v>
      </c>
    </row>
    <row r="53" spans="1:13" ht="25.5">
      <c r="A53" s="16">
        <v>32</v>
      </c>
      <c r="B53" s="1693" t="s">
        <v>1153</v>
      </c>
      <c r="C53" s="16" t="s">
        <v>125</v>
      </c>
      <c r="D53" s="1692">
        <v>28.5</v>
      </c>
      <c r="E53" s="16" t="s">
        <v>1154</v>
      </c>
      <c r="F53" s="16" t="s">
        <v>1155</v>
      </c>
      <c r="G53" s="1451">
        <v>1</v>
      </c>
      <c r="H53" s="1697">
        <v>28.5</v>
      </c>
      <c r="I53" s="1450">
        <v>0</v>
      </c>
      <c r="J53" s="16" t="s">
        <v>377</v>
      </c>
      <c r="K53" s="1451">
        <v>1</v>
      </c>
      <c r="L53" s="1697">
        <v>28.5</v>
      </c>
      <c r="M53" s="5" t="s">
        <v>58</v>
      </c>
    </row>
    <row r="54" spans="1:13" ht="38.25">
      <c r="A54" s="16">
        <v>33</v>
      </c>
      <c r="B54" s="1693" t="s">
        <v>1156</v>
      </c>
      <c r="C54" s="16" t="s">
        <v>125</v>
      </c>
      <c r="D54" s="1692" t="s">
        <v>444</v>
      </c>
      <c r="E54" s="16" t="s">
        <v>1157</v>
      </c>
      <c r="F54" s="16" t="s">
        <v>1158</v>
      </c>
      <c r="G54" s="1451">
        <v>1</v>
      </c>
      <c r="H54" s="141" t="s">
        <v>377</v>
      </c>
      <c r="I54" s="1450">
        <v>0</v>
      </c>
      <c r="J54" s="16" t="s">
        <v>377</v>
      </c>
      <c r="K54" s="1451">
        <v>1</v>
      </c>
      <c r="L54" s="141">
        <v>8.7799999999999994</v>
      </c>
      <c r="M54" s="5" t="s">
        <v>58</v>
      </c>
    </row>
    <row r="55" spans="1:13" ht="63.75">
      <c r="A55" s="16">
        <v>34</v>
      </c>
      <c r="B55" s="1693" t="s">
        <v>1159</v>
      </c>
      <c r="C55" s="16" t="s">
        <v>125</v>
      </c>
      <c r="D55" s="1692">
        <v>10.86</v>
      </c>
      <c r="E55" s="16" t="s">
        <v>1160</v>
      </c>
      <c r="F55" s="16" t="s">
        <v>1161</v>
      </c>
      <c r="G55" s="1451">
        <v>1</v>
      </c>
      <c r="H55" s="1697" t="s">
        <v>377</v>
      </c>
      <c r="I55" s="1450">
        <v>0</v>
      </c>
      <c r="J55" s="1699">
        <v>10.4</v>
      </c>
      <c r="K55" s="1451">
        <v>1</v>
      </c>
      <c r="L55" s="1697">
        <v>10.4</v>
      </c>
      <c r="M55" s="5" t="s">
        <v>58</v>
      </c>
    </row>
    <row r="56" spans="1:13" ht="25.5">
      <c r="A56" s="16">
        <v>35</v>
      </c>
      <c r="B56" s="1693" t="s">
        <v>1162</v>
      </c>
      <c r="C56" s="16" t="s">
        <v>125</v>
      </c>
      <c r="D56" s="1692">
        <v>30.34</v>
      </c>
      <c r="E56" s="16" t="s">
        <v>1163</v>
      </c>
      <c r="F56" s="16" t="s">
        <v>1164</v>
      </c>
      <c r="G56" s="1451">
        <v>1</v>
      </c>
      <c r="H56" s="1697">
        <v>29.46</v>
      </c>
      <c r="I56" s="1450">
        <v>0</v>
      </c>
      <c r="J56" s="1699" t="s">
        <v>377</v>
      </c>
      <c r="K56" s="1451">
        <v>1</v>
      </c>
      <c r="L56" s="1697">
        <v>29.46</v>
      </c>
      <c r="M56" s="5" t="s">
        <v>58</v>
      </c>
    </row>
    <row r="57" spans="1:13" ht="63.75">
      <c r="A57" s="16">
        <v>36</v>
      </c>
      <c r="B57" s="1693" t="s">
        <v>1710</v>
      </c>
      <c r="C57" s="16" t="s">
        <v>125</v>
      </c>
      <c r="D57" s="1692">
        <v>15.71</v>
      </c>
      <c r="E57" s="16" t="s">
        <v>1610</v>
      </c>
      <c r="F57" s="16" t="s">
        <v>1611</v>
      </c>
      <c r="G57" s="1451">
        <v>0.4</v>
      </c>
      <c r="H57" s="1697">
        <v>15.55</v>
      </c>
      <c r="I57" s="1450">
        <v>0.6</v>
      </c>
      <c r="J57" s="1699">
        <v>0.16</v>
      </c>
      <c r="K57" s="1451">
        <v>1</v>
      </c>
      <c r="L57" s="1697">
        <v>15.71</v>
      </c>
      <c r="M57" s="5" t="s">
        <v>58</v>
      </c>
    </row>
    <row r="58" spans="1:13" ht="51">
      <c r="A58" s="16">
        <v>37</v>
      </c>
      <c r="B58" s="1693" t="s">
        <v>1711</v>
      </c>
      <c r="C58" s="16" t="s">
        <v>125</v>
      </c>
      <c r="D58" s="1700">
        <v>15.3575</v>
      </c>
      <c r="E58" s="16" t="s">
        <v>1712</v>
      </c>
      <c r="F58" s="16" t="s">
        <v>1713</v>
      </c>
      <c r="G58" s="1451">
        <v>0.8</v>
      </c>
      <c r="H58" s="1697" t="s">
        <v>377</v>
      </c>
      <c r="I58" s="1450">
        <v>0.2</v>
      </c>
      <c r="J58" s="1699">
        <v>15.35</v>
      </c>
      <c r="K58" s="1451">
        <v>1</v>
      </c>
      <c r="L58" s="1697">
        <v>15.35</v>
      </c>
      <c r="M58" s="5" t="s">
        <v>58</v>
      </c>
    </row>
    <row r="59" spans="1:13" ht="38.25">
      <c r="A59" s="16">
        <v>38</v>
      </c>
      <c r="B59" s="1693" t="s">
        <v>1903</v>
      </c>
      <c r="C59" s="16" t="s">
        <v>125</v>
      </c>
      <c r="D59" s="1701">
        <v>1.377</v>
      </c>
      <c r="E59" s="16" t="s">
        <v>1714</v>
      </c>
      <c r="F59" s="16" t="s">
        <v>1715</v>
      </c>
      <c r="G59" s="1451">
        <v>1</v>
      </c>
      <c r="H59" s="141" t="s">
        <v>377</v>
      </c>
      <c r="I59" s="1450">
        <v>0</v>
      </c>
      <c r="J59" s="1702">
        <v>1.37</v>
      </c>
      <c r="K59" s="1451">
        <v>1</v>
      </c>
      <c r="L59" s="141">
        <v>1.377</v>
      </c>
      <c r="M59" s="5" t="s">
        <v>58</v>
      </c>
    </row>
    <row r="60" spans="1:13" ht="38.25">
      <c r="A60" s="16">
        <v>39</v>
      </c>
      <c r="B60" s="1693" t="s">
        <v>1391</v>
      </c>
      <c r="C60" s="16" t="s">
        <v>125</v>
      </c>
      <c r="D60" s="1692">
        <v>45.98</v>
      </c>
      <c r="E60" s="16" t="s">
        <v>377</v>
      </c>
      <c r="F60" s="16" t="s">
        <v>377</v>
      </c>
      <c r="G60" s="1451" t="s">
        <v>377</v>
      </c>
      <c r="H60" s="141" t="s">
        <v>377</v>
      </c>
      <c r="I60" s="1450">
        <v>0.3</v>
      </c>
      <c r="J60" s="1702" t="s">
        <v>377</v>
      </c>
      <c r="K60" s="1451">
        <v>0.7</v>
      </c>
      <c r="L60" s="141" t="s">
        <v>377</v>
      </c>
      <c r="M60" s="5" t="s">
        <v>1392</v>
      </c>
    </row>
    <row r="61" spans="1:13" ht="25.5">
      <c r="A61" s="16">
        <v>40</v>
      </c>
      <c r="B61" s="1693" t="s">
        <v>1393</v>
      </c>
      <c r="C61" s="16" t="s">
        <v>125</v>
      </c>
      <c r="D61" s="1692">
        <v>5.91</v>
      </c>
      <c r="E61" s="16" t="s">
        <v>377</v>
      </c>
      <c r="F61" s="16" t="s">
        <v>377</v>
      </c>
      <c r="G61" s="1451" t="s">
        <v>377</v>
      </c>
      <c r="H61" s="1697">
        <v>5.91</v>
      </c>
      <c r="I61" s="1450">
        <v>1</v>
      </c>
      <c r="J61" s="1699" t="s">
        <v>377</v>
      </c>
      <c r="K61" s="1451">
        <v>1</v>
      </c>
      <c r="L61" s="1697">
        <v>5.91</v>
      </c>
      <c r="M61" s="5" t="s">
        <v>1612</v>
      </c>
    </row>
    <row r="62" spans="1:13" ht="48" customHeight="1">
      <c r="A62" s="2622" t="s">
        <v>719</v>
      </c>
      <c r="B62" s="2623" t="s">
        <v>720</v>
      </c>
      <c r="C62" s="2623" t="s">
        <v>5</v>
      </c>
      <c r="D62" s="2622" t="s">
        <v>721</v>
      </c>
      <c r="E62" s="2622" t="s">
        <v>7</v>
      </c>
      <c r="F62" s="2622" t="s">
        <v>119</v>
      </c>
      <c r="G62" s="2622" t="s">
        <v>722</v>
      </c>
      <c r="H62" s="2622"/>
      <c r="I62" s="2587" t="s">
        <v>723</v>
      </c>
      <c r="J62" s="2615"/>
      <c r="K62" s="2622" t="s">
        <v>121</v>
      </c>
      <c r="L62" s="2622"/>
      <c r="M62" s="6" t="s">
        <v>12</v>
      </c>
    </row>
    <row r="63" spans="1:13">
      <c r="A63" s="2623"/>
      <c r="B63" s="2623"/>
      <c r="C63" s="2623"/>
      <c r="D63" s="2622"/>
      <c r="E63" s="2622"/>
      <c r="F63" s="2622"/>
      <c r="G63" s="6" t="s">
        <v>652</v>
      </c>
      <c r="H63" s="6" t="s">
        <v>724</v>
      </c>
      <c r="I63" s="1684" t="s">
        <v>652</v>
      </c>
      <c r="J63" s="6" t="s">
        <v>724</v>
      </c>
      <c r="K63" s="1683" t="s">
        <v>652</v>
      </c>
      <c r="L63" s="6" t="s">
        <v>724</v>
      </c>
      <c r="M63" s="6"/>
    </row>
    <row r="64" spans="1:13">
      <c r="A64" s="1680">
        <v>1</v>
      </c>
      <c r="B64" s="1680">
        <v>2</v>
      </c>
      <c r="C64" s="1680"/>
      <c r="D64" s="1681">
        <v>3</v>
      </c>
      <c r="E64" s="1681">
        <v>6</v>
      </c>
      <c r="F64" s="1681"/>
      <c r="G64" s="1682">
        <v>10</v>
      </c>
      <c r="H64" s="1682">
        <v>11</v>
      </c>
      <c r="I64" s="1682">
        <v>12</v>
      </c>
      <c r="J64" s="1682">
        <v>13</v>
      </c>
      <c r="K64" s="1687">
        <v>14</v>
      </c>
      <c r="L64" s="1682">
        <v>15</v>
      </c>
      <c r="M64" s="1682">
        <v>18</v>
      </c>
    </row>
    <row r="65" spans="1:13" ht="25.5">
      <c r="A65" s="16">
        <v>41</v>
      </c>
      <c r="B65" s="1703" t="s">
        <v>1479</v>
      </c>
      <c r="C65" s="1610" t="s">
        <v>125</v>
      </c>
      <c r="D65" s="1704">
        <v>8.9499999999999993</v>
      </c>
      <c r="E65" s="1610" t="s">
        <v>377</v>
      </c>
      <c r="F65" s="1610" t="s">
        <v>377</v>
      </c>
      <c r="G65" s="1705">
        <v>1</v>
      </c>
      <c r="H65" s="1697">
        <v>8.9499999999999993</v>
      </c>
      <c r="I65" s="1706">
        <v>0</v>
      </c>
      <c r="J65" s="1699" t="s">
        <v>377</v>
      </c>
      <c r="K65" s="1705">
        <v>1</v>
      </c>
      <c r="L65" s="1697">
        <v>8.9499999999999993</v>
      </c>
      <c r="M65" s="1707" t="s">
        <v>1612</v>
      </c>
    </row>
    <row r="69" spans="1:13">
      <c r="K69" t="s">
        <v>1541</v>
      </c>
    </row>
    <row r="70" spans="1:13">
      <c r="K70" s="1709" t="s">
        <v>1716</v>
      </c>
    </row>
  </sheetData>
  <mergeCells count="60">
    <mergeCell ref="B4:B5"/>
    <mergeCell ref="A1:M1"/>
    <mergeCell ref="A2:M2"/>
    <mergeCell ref="A3:M3"/>
    <mergeCell ref="A4:A5"/>
    <mergeCell ref="I4:J4"/>
    <mergeCell ref="K4:L4"/>
    <mergeCell ref="C4:C5"/>
    <mergeCell ref="I14:J14"/>
    <mergeCell ref="K14:L14"/>
    <mergeCell ref="D4:D5"/>
    <mergeCell ref="J30:J31"/>
    <mergeCell ref="F24:F25"/>
    <mergeCell ref="G24:H24"/>
    <mergeCell ref="I24:J24"/>
    <mergeCell ref="H30:H31"/>
    <mergeCell ref="E4:E5"/>
    <mergeCell ref="F4:F5"/>
    <mergeCell ref="F14:F15"/>
    <mergeCell ref="G14:H14"/>
    <mergeCell ref="G4:H4"/>
    <mergeCell ref="K48:L48"/>
    <mergeCell ref="A62:A63"/>
    <mergeCell ref="B62:B63"/>
    <mergeCell ref="C62:C63"/>
    <mergeCell ref="D62:D63"/>
    <mergeCell ref="E62:E63"/>
    <mergeCell ref="F62:F63"/>
    <mergeCell ref="G62:H62"/>
    <mergeCell ref="I62:J62"/>
    <mergeCell ref="K62:L62"/>
    <mergeCell ref="A48:A49"/>
    <mergeCell ref="B48:B49"/>
    <mergeCell ref="C48:C49"/>
    <mergeCell ref="D48:D49"/>
    <mergeCell ref="E48:E49"/>
    <mergeCell ref="F48:F49"/>
    <mergeCell ref="G48:H48"/>
    <mergeCell ref="I48:J48"/>
    <mergeCell ref="K24:L24"/>
    <mergeCell ref="A24:A25"/>
    <mergeCell ref="B24:B25"/>
    <mergeCell ref="C24:C25"/>
    <mergeCell ref="D24:D25"/>
    <mergeCell ref="E24:E25"/>
    <mergeCell ref="L30:L31"/>
    <mergeCell ref="F37:F38"/>
    <mergeCell ref="G37:H37"/>
    <mergeCell ref="I37:J37"/>
    <mergeCell ref="K37:L37"/>
    <mergeCell ref="A37:A38"/>
    <mergeCell ref="B37:B38"/>
    <mergeCell ref="C37:C38"/>
    <mergeCell ref="D37:D38"/>
    <mergeCell ref="E37:E38"/>
    <mergeCell ref="A14:A15"/>
    <mergeCell ref="B14:B15"/>
    <mergeCell ref="C14:C15"/>
    <mergeCell ref="D14:D15"/>
    <mergeCell ref="E14:E15"/>
  </mergeCells>
  <pageMargins left="0.7" right="0.7" top="0.75" bottom="0.75" header="0.3" footer="0.3"/>
  <pageSetup paperSize="5"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4"/>
  <sheetViews>
    <sheetView topLeftCell="A25" zoomScaleNormal="100" workbookViewId="0">
      <selection activeCell="I52" sqref="I52"/>
    </sheetView>
  </sheetViews>
  <sheetFormatPr defaultRowHeight="15"/>
  <cols>
    <col min="1" max="1" width="4" customWidth="1"/>
    <col min="2" max="2" width="39.85546875" bestFit="1" customWidth="1"/>
    <col min="13" max="13" width="11.85546875" customWidth="1"/>
    <col min="14" max="14" width="10.140625" customWidth="1"/>
  </cols>
  <sheetData>
    <row r="1" spans="1:22">
      <c r="A1" s="2647" t="s">
        <v>2171</v>
      </c>
      <c r="B1" s="2647"/>
      <c r="C1" s="2647"/>
      <c r="D1" s="2647"/>
      <c r="E1" s="2647"/>
      <c r="F1" s="2647"/>
      <c r="G1" s="2647"/>
      <c r="H1" s="2647"/>
      <c r="I1" s="2647"/>
      <c r="J1" s="2647"/>
      <c r="K1" s="2647"/>
      <c r="L1" s="2647"/>
      <c r="M1" s="2647"/>
      <c r="N1" s="2647"/>
    </row>
    <row r="2" spans="1:22">
      <c r="A2" s="1479"/>
      <c r="B2" s="1479"/>
      <c r="C2" s="1479"/>
      <c r="D2" s="1479"/>
      <c r="E2" s="1479"/>
      <c r="F2" s="1479"/>
      <c r="G2" s="1479"/>
      <c r="H2" s="1479"/>
      <c r="I2" s="1479"/>
      <c r="J2" s="1479"/>
      <c r="K2" s="1479"/>
      <c r="L2" s="1479"/>
      <c r="M2" s="1479"/>
      <c r="N2" s="1479"/>
    </row>
    <row r="3" spans="1:22">
      <c r="A3" s="1480" t="s">
        <v>224</v>
      </c>
      <c r="B3" s="1480"/>
    </row>
    <row r="4" spans="1:22" ht="45.75" customHeight="1">
      <c r="A4" s="2646" t="s">
        <v>225</v>
      </c>
      <c r="B4" s="39" t="s">
        <v>199</v>
      </c>
      <c r="C4" s="2648" t="s">
        <v>5</v>
      </c>
      <c r="D4" s="2646" t="s">
        <v>226</v>
      </c>
      <c r="E4" s="2646" t="s">
        <v>7</v>
      </c>
      <c r="F4" s="2646" t="s">
        <v>119</v>
      </c>
      <c r="G4" s="2646" t="s">
        <v>120</v>
      </c>
      <c r="H4" s="2646"/>
      <c r="I4" s="2646" t="s">
        <v>227</v>
      </c>
      <c r="J4" s="2646"/>
      <c r="K4" s="2646" t="s">
        <v>195</v>
      </c>
      <c r="L4" s="2646"/>
      <c r="M4" s="2648" t="s">
        <v>12</v>
      </c>
      <c r="N4" s="2646" t="s">
        <v>65</v>
      </c>
      <c r="O4" s="117"/>
      <c r="P4" s="117" t="s">
        <v>265</v>
      </c>
      <c r="Q4" s="117"/>
      <c r="R4" s="117"/>
      <c r="S4" s="117"/>
      <c r="T4" s="117"/>
      <c r="U4" s="117"/>
      <c r="V4" s="117"/>
    </row>
    <row r="5" spans="1:22">
      <c r="A5" s="2646"/>
      <c r="B5" s="39" t="s">
        <v>4</v>
      </c>
      <c r="C5" s="2648"/>
      <c r="D5" s="2646"/>
      <c r="E5" s="2646"/>
      <c r="F5" s="2646"/>
      <c r="G5" s="39" t="s">
        <v>28</v>
      </c>
      <c r="H5" s="39" t="s">
        <v>15</v>
      </c>
      <c r="I5" s="39" t="s">
        <v>28</v>
      </c>
      <c r="J5" s="39" t="s">
        <v>15</v>
      </c>
      <c r="K5" s="39" t="s">
        <v>28</v>
      </c>
      <c r="L5" s="39" t="s">
        <v>15</v>
      </c>
      <c r="M5" s="2648"/>
      <c r="N5" s="2646"/>
      <c r="O5" s="117"/>
      <c r="P5" s="117"/>
      <c r="Q5" s="117"/>
      <c r="R5" s="117"/>
      <c r="S5" s="117"/>
      <c r="T5" s="117"/>
      <c r="U5" s="117"/>
      <c r="V5" s="117"/>
    </row>
    <row r="6" spans="1:22">
      <c r="A6" s="1478">
        <v>1</v>
      </c>
      <c r="B6" s="1478">
        <v>2</v>
      </c>
      <c r="C6" s="1478">
        <v>3</v>
      </c>
      <c r="D6" s="1478">
        <v>4</v>
      </c>
      <c r="E6" s="1478">
        <v>5</v>
      </c>
      <c r="F6" s="1478">
        <v>6</v>
      </c>
      <c r="G6" s="1478">
        <v>7</v>
      </c>
      <c r="H6" s="1478">
        <v>8</v>
      </c>
      <c r="I6" s="1478">
        <v>9</v>
      </c>
      <c r="J6" s="1478">
        <v>10</v>
      </c>
      <c r="K6" s="1478">
        <v>11</v>
      </c>
      <c r="L6" s="1478">
        <v>12</v>
      </c>
      <c r="M6" s="1478">
        <v>13</v>
      </c>
      <c r="N6" s="1478">
        <v>14</v>
      </c>
      <c r="O6" s="117"/>
      <c r="P6" s="117"/>
      <c r="Q6" s="117"/>
      <c r="R6" s="117"/>
      <c r="S6" s="117"/>
      <c r="T6" s="117"/>
      <c r="U6" s="117"/>
      <c r="V6" s="117"/>
    </row>
    <row r="7" spans="1:22">
      <c r="A7" s="1477" t="s">
        <v>159</v>
      </c>
      <c r="B7" s="2644" t="s">
        <v>1643</v>
      </c>
      <c r="C7" s="2645"/>
      <c r="D7" s="1476"/>
      <c r="E7" s="1476"/>
      <c r="F7" s="1476"/>
      <c r="G7" s="1476"/>
      <c r="H7" s="1476"/>
      <c r="I7" s="1476"/>
      <c r="J7" s="1476"/>
      <c r="K7" s="1476"/>
      <c r="L7" s="1476"/>
      <c r="M7" s="1476"/>
      <c r="N7" s="1476"/>
      <c r="O7" s="117"/>
      <c r="P7" s="117"/>
      <c r="Q7" s="117"/>
      <c r="R7" s="117"/>
      <c r="S7" s="117"/>
      <c r="T7" s="117"/>
      <c r="U7" s="117"/>
      <c r="V7" s="117"/>
    </row>
    <row r="8" spans="1:22" ht="45">
      <c r="A8" s="6">
        <v>1</v>
      </c>
      <c r="B8" s="27" t="s">
        <v>228</v>
      </c>
      <c r="C8" s="6" t="s">
        <v>17</v>
      </c>
      <c r="D8" s="26">
        <v>128.28</v>
      </c>
      <c r="E8" s="6" t="s">
        <v>229</v>
      </c>
      <c r="F8" s="6" t="s">
        <v>230</v>
      </c>
      <c r="G8" s="116">
        <v>0.9</v>
      </c>
      <c r="H8" s="6">
        <v>74.319999999999993</v>
      </c>
      <c r="I8" s="116">
        <v>0.1</v>
      </c>
      <c r="J8" s="116" t="s">
        <v>231</v>
      </c>
      <c r="K8" s="116">
        <v>1</v>
      </c>
      <c r="L8" s="6">
        <v>74.319999999999993</v>
      </c>
      <c r="M8" s="4" t="s">
        <v>2172</v>
      </c>
      <c r="N8" s="4" t="s">
        <v>217</v>
      </c>
      <c r="O8" s="117"/>
      <c r="P8" s="117"/>
      <c r="Q8" s="117"/>
      <c r="R8" s="117"/>
      <c r="S8" s="117"/>
      <c r="T8" s="1571"/>
      <c r="U8" s="117"/>
      <c r="V8" s="117"/>
    </row>
    <row r="9" spans="1:22" ht="45">
      <c r="A9" s="126">
        <v>2</v>
      </c>
      <c r="B9" s="125" t="s">
        <v>232</v>
      </c>
      <c r="C9" s="126" t="s">
        <v>233</v>
      </c>
      <c r="D9" s="126">
        <v>53.06</v>
      </c>
      <c r="E9" s="126" t="s">
        <v>234</v>
      </c>
      <c r="F9" s="126"/>
      <c r="G9" s="128">
        <v>0.78</v>
      </c>
      <c r="H9" s="126">
        <v>53.06</v>
      </c>
      <c r="I9" s="128">
        <v>7.0000000000000007E-2</v>
      </c>
      <c r="J9" s="126" t="s">
        <v>231</v>
      </c>
      <c r="K9" s="128">
        <v>0.85000000000000009</v>
      </c>
      <c r="L9" s="126">
        <v>53.06</v>
      </c>
      <c r="M9" s="4" t="s">
        <v>21</v>
      </c>
      <c r="N9" s="127" t="s">
        <v>235</v>
      </c>
      <c r="O9" s="117"/>
      <c r="P9" s="117"/>
      <c r="Q9" s="117"/>
      <c r="R9" s="117">
        <v>5.3333333333333337E-2</v>
      </c>
      <c r="S9" s="117"/>
      <c r="T9" s="117"/>
      <c r="U9" s="117"/>
      <c r="V9" s="117"/>
    </row>
    <row r="10" spans="1:22">
      <c r="A10" s="1477" t="s">
        <v>161</v>
      </c>
      <c r="B10" s="1572" t="s">
        <v>1339</v>
      </c>
      <c r="C10" s="1476"/>
      <c r="D10" s="1476"/>
      <c r="E10" s="1476"/>
      <c r="F10" s="1476"/>
      <c r="G10" s="1476"/>
      <c r="H10" s="1476"/>
      <c r="I10" s="1476"/>
      <c r="J10" s="1476"/>
      <c r="K10" s="1476"/>
      <c r="L10" s="1476"/>
      <c r="M10" s="1476"/>
      <c r="N10" s="1476"/>
      <c r="O10" s="117"/>
      <c r="P10" s="117"/>
      <c r="Q10" s="117"/>
      <c r="R10" s="117"/>
      <c r="S10" s="117"/>
      <c r="T10" s="117"/>
      <c r="U10" s="117"/>
      <c r="V10" s="117"/>
    </row>
    <row r="11" spans="1:22" ht="30">
      <c r="A11" s="6">
        <v>1</v>
      </c>
      <c r="B11" s="27" t="s">
        <v>236</v>
      </c>
      <c r="C11" s="6" t="s">
        <v>17</v>
      </c>
      <c r="D11" s="26">
        <v>600</v>
      </c>
      <c r="E11" s="6" t="s">
        <v>1644</v>
      </c>
      <c r="F11" s="6" t="s">
        <v>237</v>
      </c>
      <c r="G11" s="116">
        <v>0.17</v>
      </c>
      <c r="H11" s="117"/>
      <c r="I11" s="116">
        <v>0.03</v>
      </c>
      <c r="J11" s="6">
        <v>11.33</v>
      </c>
      <c r="K11" s="116">
        <v>0.2</v>
      </c>
      <c r="L11" s="6">
        <v>11.33</v>
      </c>
      <c r="M11" s="4" t="s">
        <v>21</v>
      </c>
      <c r="N11" s="4" t="s">
        <v>72</v>
      </c>
      <c r="O11" s="117"/>
      <c r="P11" s="117"/>
      <c r="Q11" s="117"/>
      <c r="R11" s="117" t="s">
        <v>1790</v>
      </c>
      <c r="S11" s="117"/>
      <c r="T11" s="117"/>
      <c r="U11" s="117"/>
      <c r="V11" s="117"/>
    </row>
    <row r="12" spans="1:22" ht="45">
      <c r="A12" s="6">
        <v>2</v>
      </c>
      <c r="B12" s="129" t="s">
        <v>238</v>
      </c>
      <c r="C12" s="6" t="s">
        <v>17</v>
      </c>
      <c r="D12" s="26">
        <v>2000</v>
      </c>
      <c r="E12" s="6" t="s">
        <v>1645</v>
      </c>
      <c r="F12" s="6" t="s">
        <v>239</v>
      </c>
      <c r="G12" s="116">
        <v>0.25</v>
      </c>
      <c r="H12" s="6"/>
      <c r="I12" s="116">
        <v>0.05</v>
      </c>
      <c r="J12" s="6" t="s">
        <v>231</v>
      </c>
      <c r="K12" s="116">
        <v>0.3</v>
      </c>
      <c r="L12" s="6" t="s">
        <v>231</v>
      </c>
      <c r="M12" s="4" t="s">
        <v>21</v>
      </c>
      <c r="N12" s="4" t="s">
        <v>72</v>
      </c>
      <c r="O12" s="117"/>
      <c r="P12" s="117">
        <v>4.0999999999999996</v>
      </c>
      <c r="Q12" s="2643" t="s">
        <v>1791</v>
      </c>
      <c r="R12" s="2643"/>
      <c r="S12" s="2643"/>
      <c r="T12" s="117"/>
      <c r="U12" s="117"/>
      <c r="V12" s="117">
        <v>0.25</v>
      </c>
    </row>
    <row r="13" spans="1:22" ht="45">
      <c r="A13" s="6">
        <v>3</v>
      </c>
      <c r="B13" s="129" t="s">
        <v>240</v>
      </c>
      <c r="C13" s="6" t="s">
        <v>17</v>
      </c>
      <c r="D13" s="26">
        <v>600</v>
      </c>
      <c r="E13" s="6" t="s">
        <v>231</v>
      </c>
      <c r="F13" s="6" t="s">
        <v>241</v>
      </c>
      <c r="G13" s="6" t="s">
        <v>231</v>
      </c>
      <c r="H13" s="6" t="s">
        <v>231</v>
      </c>
      <c r="I13" s="6" t="s">
        <v>231</v>
      </c>
      <c r="J13" s="6" t="s">
        <v>231</v>
      </c>
      <c r="K13" s="6" t="s">
        <v>231</v>
      </c>
      <c r="L13" s="6" t="s">
        <v>231</v>
      </c>
      <c r="M13" s="4" t="s">
        <v>1062</v>
      </c>
      <c r="N13" s="4" t="s">
        <v>72</v>
      </c>
      <c r="O13" s="117"/>
      <c r="P13" s="117"/>
      <c r="Q13" s="117"/>
      <c r="R13" s="710"/>
      <c r="S13" s="117"/>
      <c r="T13" s="117"/>
      <c r="U13" s="117"/>
      <c r="V13" s="117">
        <v>25</v>
      </c>
    </row>
    <row r="14" spans="1:22" ht="30">
      <c r="A14" s="6">
        <v>4</v>
      </c>
      <c r="B14" s="129" t="s">
        <v>2173</v>
      </c>
      <c r="C14" s="6" t="s">
        <v>17</v>
      </c>
      <c r="D14" s="26">
        <v>300</v>
      </c>
      <c r="E14" s="6" t="s">
        <v>2174</v>
      </c>
      <c r="F14" s="6" t="s">
        <v>2175</v>
      </c>
      <c r="G14" s="116">
        <v>0.3</v>
      </c>
      <c r="H14" s="6"/>
      <c r="I14" s="116">
        <v>0.3</v>
      </c>
      <c r="J14" s="6"/>
      <c r="K14" s="116">
        <v>0.6</v>
      </c>
      <c r="L14" s="6"/>
      <c r="M14" s="4" t="s">
        <v>21</v>
      </c>
      <c r="N14" s="4"/>
      <c r="O14" s="117"/>
      <c r="P14" s="117"/>
      <c r="Q14" s="117"/>
      <c r="R14" s="117"/>
      <c r="S14" s="117"/>
      <c r="T14" s="117"/>
      <c r="U14" s="117"/>
      <c r="V14" s="117"/>
    </row>
    <row r="15" spans="1:22" ht="47.25">
      <c r="A15" s="6">
        <v>5</v>
      </c>
      <c r="B15" s="46" t="s">
        <v>2176</v>
      </c>
      <c r="C15" s="1575" t="s">
        <v>17</v>
      </c>
      <c r="D15" s="122">
        <v>1446.71</v>
      </c>
      <c r="E15" s="108"/>
      <c r="F15" s="6"/>
      <c r="G15" s="6"/>
      <c r="H15" s="6"/>
      <c r="I15" s="116">
        <v>0.05</v>
      </c>
      <c r="J15" s="6" t="s">
        <v>231</v>
      </c>
      <c r="K15" s="6"/>
      <c r="L15" s="6" t="s">
        <v>231</v>
      </c>
      <c r="M15" s="4" t="s">
        <v>21</v>
      </c>
      <c r="N15" s="4" t="s">
        <v>72</v>
      </c>
      <c r="O15" s="117"/>
      <c r="P15" s="117"/>
      <c r="Q15" s="117"/>
      <c r="R15" s="117"/>
      <c r="S15" s="117"/>
      <c r="T15" s="117"/>
      <c r="U15" s="117"/>
      <c r="V15" s="117"/>
    </row>
    <row r="16" spans="1:22">
      <c r="A16" s="1573" t="s">
        <v>163</v>
      </c>
      <c r="B16" s="1573" t="s">
        <v>1354</v>
      </c>
      <c r="C16" s="1476"/>
      <c r="D16" s="1576"/>
      <c r="E16" s="1476"/>
      <c r="F16" s="1476"/>
      <c r="G16" s="1476"/>
      <c r="H16" s="1476"/>
      <c r="I16" s="1476"/>
      <c r="J16" s="1476"/>
      <c r="K16" s="1476"/>
      <c r="L16" s="1476"/>
      <c r="M16" s="1476"/>
      <c r="N16" s="1476"/>
      <c r="O16" s="117"/>
      <c r="P16" s="117"/>
      <c r="Q16" s="117"/>
      <c r="R16" s="117"/>
      <c r="S16" s="117"/>
      <c r="T16" s="117"/>
      <c r="U16" s="117"/>
      <c r="V16" s="117"/>
    </row>
    <row r="17" spans="1:14" ht="45">
      <c r="A17" s="6">
        <v>1</v>
      </c>
      <c r="B17" s="129" t="s">
        <v>1355</v>
      </c>
      <c r="C17" s="6" t="s">
        <v>17</v>
      </c>
      <c r="D17" s="26">
        <v>8.18</v>
      </c>
      <c r="E17" s="6" t="s">
        <v>481</v>
      </c>
      <c r="F17" s="6" t="s">
        <v>1139</v>
      </c>
      <c r="G17" s="116">
        <v>1</v>
      </c>
      <c r="H17" s="26">
        <v>7.41</v>
      </c>
      <c r="I17" s="128" t="s">
        <v>231</v>
      </c>
      <c r="J17" s="128" t="s">
        <v>231</v>
      </c>
      <c r="K17" s="116">
        <v>1</v>
      </c>
      <c r="L17" s="26">
        <v>7.41</v>
      </c>
      <c r="M17" s="4" t="s">
        <v>137</v>
      </c>
      <c r="N17" s="4" t="s">
        <v>59</v>
      </c>
    </row>
    <row r="18" spans="1:14" ht="45">
      <c r="A18" s="6">
        <v>2</v>
      </c>
      <c r="B18" s="129" t="s">
        <v>1356</v>
      </c>
      <c r="C18" s="6" t="s">
        <v>17</v>
      </c>
      <c r="D18" s="26">
        <v>21.55</v>
      </c>
      <c r="E18" s="6" t="s">
        <v>481</v>
      </c>
      <c r="F18" s="6" t="s">
        <v>1139</v>
      </c>
      <c r="G18" s="116">
        <v>1</v>
      </c>
      <c r="H18" s="26">
        <v>19.600000000000001</v>
      </c>
      <c r="I18" s="128" t="s">
        <v>231</v>
      </c>
      <c r="J18" s="128" t="s">
        <v>231</v>
      </c>
      <c r="K18" s="116">
        <v>1</v>
      </c>
      <c r="L18" s="26">
        <v>19.600000000000001</v>
      </c>
      <c r="M18" s="4" t="s">
        <v>137</v>
      </c>
      <c r="N18" s="4" t="s">
        <v>59</v>
      </c>
    </row>
    <row r="19" spans="1:14" ht="30">
      <c r="A19" s="6">
        <v>3</v>
      </c>
      <c r="B19" s="129" t="s">
        <v>1357</v>
      </c>
      <c r="C19" s="6" t="s">
        <v>17</v>
      </c>
      <c r="D19" s="26">
        <v>2.48</v>
      </c>
      <c r="E19" s="6" t="s">
        <v>481</v>
      </c>
      <c r="F19" s="6" t="s">
        <v>1139</v>
      </c>
      <c r="G19" s="116">
        <v>1</v>
      </c>
      <c r="H19" s="26">
        <v>2.21</v>
      </c>
      <c r="I19" s="128" t="s">
        <v>231</v>
      </c>
      <c r="J19" s="128" t="s">
        <v>231</v>
      </c>
      <c r="K19" s="116">
        <v>1</v>
      </c>
      <c r="L19" s="26">
        <v>2.21</v>
      </c>
      <c r="M19" s="4" t="s">
        <v>137</v>
      </c>
      <c r="N19" s="4" t="s">
        <v>59</v>
      </c>
    </row>
    <row r="20" spans="1:14" ht="30">
      <c r="A20" s="6">
        <v>4</v>
      </c>
      <c r="B20" s="129" t="s">
        <v>1358</v>
      </c>
      <c r="C20" s="6" t="s">
        <v>17</v>
      </c>
      <c r="D20" s="26">
        <v>10.78</v>
      </c>
      <c r="E20" s="6" t="s">
        <v>481</v>
      </c>
      <c r="F20" s="6" t="s">
        <v>1139</v>
      </c>
      <c r="G20" s="116">
        <v>1</v>
      </c>
      <c r="H20" s="26">
        <v>9.8699999999999992</v>
      </c>
      <c r="I20" s="128" t="s">
        <v>231</v>
      </c>
      <c r="J20" s="128" t="s">
        <v>231</v>
      </c>
      <c r="K20" s="116">
        <v>1</v>
      </c>
      <c r="L20" s="26">
        <v>9.8699999999999992</v>
      </c>
      <c r="M20" s="4" t="s">
        <v>137</v>
      </c>
      <c r="N20" s="4" t="s">
        <v>59</v>
      </c>
    </row>
    <row r="21" spans="1:14" ht="30">
      <c r="A21" s="6">
        <v>5</v>
      </c>
      <c r="B21" s="129" t="s">
        <v>1359</v>
      </c>
      <c r="C21" s="6" t="s">
        <v>17</v>
      </c>
      <c r="D21" s="26">
        <v>6.41</v>
      </c>
      <c r="E21" s="6" t="s">
        <v>481</v>
      </c>
      <c r="F21" s="6" t="s">
        <v>1139</v>
      </c>
      <c r="G21" s="116">
        <v>1</v>
      </c>
      <c r="H21" s="26">
        <v>5.83</v>
      </c>
      <c r="I21" s="128" t="s">
        <v>231</v>
      </c>
      <c r="J21" s="128" t="s">
        <v>231</v>
      </c>
      <c r="K21" s="116">
        <v>1</v>
      </c>
      <c r="L21" s="26">
        <v>5.83</v>
      </c>
      <c r="M21" s="4" t="s">
        <v>137</v>
      </c>
      <c r="N21" s="4" t="s">
        <v>59</v>
      </c>
    </row>
    <row r="22" spans="1:14" ht="45">
      <c r="A22" s="6">
        <v>6</v>
      </c>
      <c r="B22" s="129" t="s">
        <v>1360</v>
      </c>
      <c r="C22" s="6" t="s">
        <v>17</v>
      </c>
      <c r="D22" s="26">
        <v>9.7200000000000006</v>
      </c>
      <c r="E22" s="6" t="s">
        <v>481</v>
      </c>
      <c r="F22" s="6" t="s">
        <v>1139</v>
      </c>
      <c r="G22" s="116">
        <v>1</v>
      </c>
      <c r="H22" s="26">
        <v>8.69</v>
      </c>
      <c r="I22" s="128" t="s">
        <v>231</v>
      </c>
      <c r="J22" s="128" t="s">
        <v>231</v>
      </c>
      <c r="K22" s="116">
        <v>1</v>
      </c>
      <c r="L22" s="26">
        <v>8.69</v>
      </c>
      <c r="M22" s="4" t="s">
        <v>137</v>
      </c>
      <c r="N22" s="4" t="s">
        <v>59</v>
      </c>
    </row>
    <row r="23" spans="1:14" ht="30">
      <c r="A23" s="6">
        <v>7</v>
      </c>
      <c r="B23" s="129" t="s">
        <v>1361</v>
      </c>
      <c r="C23" s="6" t="s">
        <v>17</v>
      </c>
      <c r="D23" s="26">
        <v>8.01</v>
      </c>
      <c r="E23" s="6" t="s">
        <v>481</v>
      </c>
      <c r="F23" s="6" t="s">
        <v>1139</v>
      </c>
      <c r="G23" s="116">
        <v>1</v>
      </c>
      <c r="H23" s="26">
        <v>5.54</v>
      </c>
      <c r="I23" s="128" t="s">
        <v>231</v>
      </c>
      <c r="J23" s="128" t="s">
        <v>231</v>
      </c>
      <c r="K23" s="116">
        <v>1</v>
      </c>
      <c r="L23" s="26">
        <v>5.54</v>
      </c>
      <c r="M23" s="4" t="s">
        <v>137</v>
      </c>
      <c r="N23" s="4" t="s">
        <v>59</v>
      </c>
    </row>
    <row r="24" spans="1:14" ht="45">
      <c r="A24" s="6">
        <v>8</v>
      </c>
      <c r="B24" s="129" t="s">
        <v>1362</v>
      </c>
      <c r="C24" s="6" t="s">
        <v>17</v>
      </c>
      <c r="D24" s="26">
        <v>4.59</v>
      </c>
      <c r="E24" s="6" t="s">
        <v>1363</v>
      </c>
      <c r="F24" s="6" t="s">
        <v>1139</v>
      </c>
      <c r="G24" s="116">
        <v>0.8</v>
      </c>
      <c r="H24" s="26">
        <v>3.1</v>
      </c>
      <c r="I24" s="116">
        <v>0.2</v>
      </c>
      <c r="J24" s="6">
        <v>1.49</v>
      </c>
      <c r="K24" s="116">
        <v>1</v>
      </c>
      <c r="L24" s="26">
        <v>4.59</v>
      </c>
      <c r="M24" s="4" t="s">
        <v>21</v>
      </c>
      <c r="N24" s="4" t="s">
        <v>59</v>
      </c>
    </row>
    <row r="25" spans="1:14" ht="30">
      <c r="A25" s="6">
        <v>9</v>
      </c>
      <c r="B25" s="129" t="s">
        <v>1364</v>
      </c>
      <c r="C25" s="6" t="s">
        <v>17</v>
      </c>
      <c r="D25" s="26">
        <v>10.55</v>
      </c>
      <c r="E25" s="6" t="s">
        <v>1363</v>
      </c>
      <c r="F25" s="6" t="s">
        <v>1139</v>
      </c>
      <c r="G25" s="116">
        <v>1</v>
      </c>
      <c r="H25" s="6">
        <v>10.55</v>
      </c>
      <c r="I25" s="116"/>
      <c r="J25" s="116" t="s">
        <v>231</v>
      </c>
      <c r="K25" s="116">
        <v>1</v>
      </c>
      <c r="L25" s="26">
        <v>10.55</v>
      </c>
      <c r="M25" s="4" t="s">
        <v>137</v>
      </c>
      <c r="N25" s="4" t="s">
        <v>59</v>
      </c>
    </row>
    <row r="26" spans="1:14" ht="30">
      <c r="A26" s="6">
        <v>10</v>
      </c>
      <c r="B26" s="129" t="s">
        <v>1365</v>
      </c>
      <c r="C26" s="6" t="s">
        <v>17</v>
      </c>
      <c r="D26" s="26">
        <v>3.01</v>
      </c>
      <c r="E26" s="6" t="s">
        <v>1363</v>
      </c>
      <c r="F26" s="6" t="s">
        <v>1139</v>
      </c>
      <c r="G26" s="116">
        <v>1</v>
      </c>
      <c r="H26" s="26">
        <v>3.01</v>
      </c>
      <c r="I26" s="116"/>
      <c r="J26" s="116" t="s">
        <v>231</v>
      </c>
      <c r="K26" s="116">
        <v>1</v>
      </c>
      <c r="L26" s="26">
        <v>3.01</v>
      </c>
      <c r="M26" s="4" t="s">
        <v>137</v>
      </c>
      <c r="N26" s="4" t="s">
        <v>59</v>
      </c>
    </row>
    <row r="27" spans="1:14" ht="30">
      <c r="A27" s="6">
        <v>11</v>
      </c>
      <c r="B27" s="129" t="s">
        <v>1366</v>
      </c>
      <c r="C27" s="6" t="s">
        <v>17</v>
      </c>
      <c r="D27" s="26">
        <v>4.5199999999999996</v>
      </c>
      <c r="E27" s="6" t="s">
        <v>1363</v>
      </c>
      <c r="F27" s="6" t="s">
        <v>1139</v>
      </c>
      <c r="G27" s="116">
        <v>1</v>
      </c>
      <c r="H27" s="26">
        <v>3.06</v>
      </c>
      <c r="I27" s="116"/>
      <c r="J27" s="6">
        <v>1.47</v>
      </c>
      <c r="K27" s="116">
        <v>1</v>
      </c>
      <c r="L27" s="26">
        <v>4.53</v>
      </c>
      <c r="M27" s="4" t="s">
        <v>137</v>
      </c>
      <c r="N27" s="4" t="s">
        <v>59</v>
      </c>
    </row>
    <row r="28" spans="1:14" ht="45">
      <c r="A28" s="6">
        <v>12</v>
      </c>
      <c r="B28" s="129" t="s">
        <v>1367</v>
      </c>
      <c r="C28" s="6" t="s">
        <v>17</v>
      </c>
      <c r="D28" s="26">
        <v>3.79</v>
      </c>
      <c r="E28" s="6" t="s">
        <v>1363</v>
      </c>
      <c r="F28" s="6" t="s">
        <v>1139</v>
      </c>
      <c r="G28" s="116">
        <v>1</v>
      </c>
      <c r="H28" s="26">
        <v>3.79</v>
      </c>
      <c r="I28" s="116"/>
      <c r="J28" s="116" t="s">
        <v>231</v>
      </c>
      <c r="K28" s="116">
        <v>1</v>
      </c>
      <c r="L28" s="26">
        <v>3.79</v>
      </c>
      <c r="M28" s="4" t="s">
        <v>137</v>
      </c>
      <c r="N28" s="4" t="s">
        <v>59</v>
      </c>
    </row>
    <row r="29" spans="1:14" ht="30">
      <c r="A29" s="6">
        <v>13</v>
      </c>
      <c r="B29" s="129" t="s">
        <v>1368</v>
      </c>
      <c r="C29" s="6" t="s">
        <v>17</v>
      </c>
      <c r="D29" s="26">
        <v>5</v>
      </c>
      <c r="E29" s="6" t="s">
        <v>1363</v>
      </c>
      <c r="F29" s="6" t="s">
        <v>1139</v>
      </c>
      <c r="G29" s="116">
        <v>1</v>
      </c>
      <c r="H29" s="26">
        <v>5</v>
      </c>
      <c r="I29" s="116" t="s">
        <v>231</v>
      </c>
      <c r="J29" s="116" t="s">
        <v>231</v>
      </c>
      <c r="K29" s="116">
        <v>1</v>
      </c>
      <c r="L29" s="26">
        <v>5</v>
      </c>
      <c r="M29" s="4" t="s">
        <v>137</v>
      </c>
      <c r="N29" s="4" t="s">
        <v>59</v>
      </c>
    </row>
    <row r="30" spans="1:14">
      <c r="A30" s="1573" t="s">
        <v>164</v>
      </c>
      <c r="B30" s="1574" t="s">
        <v>1369</v>
      </c>
      <c r="C30" s="1476"/>
      <c r="D30" s="1476"/>
      <c r="E30" s="1476"/>
      <c r="F30" s="1476"/>
      <c r="G30" s="1476"/>
      <c r="H30" s="1476"/>
      <c r="I30" s="1476"/>
      <c r="J30" s="1476"/>
      <c r="K30" s="1476"/>
      <c r="L30" s="1476"/>
      <c r="M30" s="1476"/>
      <c r="N30" s="1476"/>
    </row>
    <row r="31" spans="1:14" ht="30">
      <c r="A31" s="6">
        <v>1</v>
      </c>
      <c r="B31" s="129" t="s">
        <v>1370</v>
      </c>
      <c r="C31" s="6" t="s">
        <v>17</v>
      </c>
      <c r="D31" s="26">
        <v>70</v>
      </c>
      <c r="E31" s="6" t="s">
        <v>1345</v>
      </c>
      <c r="F31" s="6" t="s">
        <v>1139</v>
      </c>
      <c r="G31" s="116">
        <v>1</v>
      </c>
      <c r="H31" s="6">
        <v>67.08</v>
      </c>
      <c r="I31" s="116" t="s">
        <v>231</v>
      </c>
      <c r="J31" s="26">
        <v>2.62</v>
      </c>
      <c r="K31" s="116">
        <v>1</v>
      </c>
      <c r="L31" s="26">
        <v>69.7</v>
      </c>
      <c r="M31" s="4" t="s">
        <v>137</v>
      </c>
      <c r="N31" s="4" t="s">
        <v>59</v>
      </c>
    </row>
    <row r="32" spans="1:14" ht="45">
      <c r="A32" s="6">
        <v>2</v>
      </c>
      <c r="B32" s="129" t="s">
        <v>1575</v>
      </c>
      <c r="C32" s="6" t="s">
        <v>17</v>
      </c>
      <c r="D32" s="26">
        <v>30</v>
      </c>
      <c r="E32" s="6" t="s">
        <v>1576</v>
      </c>
      <c r="F32" s="6" t="s">
        <v>1577</v>
      </c>
      <c r="G32" s="116">
        <v>1</v>
      </c>
      <c r="H32" s="6" t="s">
        <v>231</v>
      </c>
      <c r="I32" s="116" t="s">
        <v>231</v>
      </c>
      <c r="J32" s="116" t="s">
        <v>231</v>
      </c>
      <c r="K32" s="116">
        <v>1</v>
      </c>
      <c r="L32" s="1476"/>
      <c r="M32" s="4" t="s">
        <v>137</v>
      </c>
      <c r="N32" s="4" t="s">
        <v>1578</v>
      </c>
    </row>
    <row r="33" spans="1:15">
      <c r="A33" s="320" t="s">
        <v>165</v>
      </c>
      <c r="B33" s="2641" t="s">
        <v>1792</v>
      </c>
      <c r="C33" s="2642"/>
      <c r="D33" s="1476"/>
      <c r="E33" s="1476"/>
      <c r="F33" s="1476"/>
      <c r="G33" s="1476"/>
      <c r="H33" s="1476"/>
      <c r="I33" s="1476"/>
      <c r="J33" s="1476"/>
      <c r="K33" s="1476"/>
      <c r="L33" s="1476"/>
      <c r="M33" s="1476"/>
      <c r="N33" s="1476"/>
    </row>
    <row r="34" spans="1:15" ht="31.5">
      <c r="A34" s="6">
        <v>1</v>
      </c>
      <c r="B34" s="122" t="s">
        <v>1646</v>
      </c>
      <c r="C34" s="6" t="s">
        <v>17</v>
      </c>
      <c r="D34" s="6">
        <v>75.25</v>
      </c>
      <c r="E34" s="6" t="s">
        <v>1647</v>
      </c>
      <c r="F34" s="6" t="s">
        <v>1648</v>
      </c>
      <c r="G34" s="116">
        <v>0.1</v>
      </c>
      <c r="H34" s="6">
        <v>14.83</v>
      </c>
      <c r="I34" s="116">
        <v>0.3</v>
      </c>
      <c r="J34" s="6">
        <v>60.42</v>
      </c>
      <c r="K34" s="116">
        <v>1</v>
      </c>
      <c r="L34" s="6">
        <f>H34+J34</f>
        <v>75.25</v>
      </c>
      <c r="M34" s="4" t="s">
        <v>137</v>
      </c>
      <c r="N34" s="4" t="s">
        <v>217</v>
      </c>
      <c r="O34">
        <f>L34-H34</f>
        <v>60.42</v>
      </c>
    </row>
    <row r="35" spans="1:15" ht="31.5">
      <c r="A35" s="6">
        <v>2</v>
      </c>
      <c r="B35" s="122" t="s">
        <v>1649</v>
      </c>
      <c r="C35" s="6" t="s">
        <v>17</v>
      </c>
      <c r="D35" s="6">
        <v>50.8</v>
      </c>
      <c r="E35" s="6" t="s">
        <v>1647</v>
      </c>
      <c r="F35" s="6" t="s">
        <v>1648</v>
      </c>
      <c r="G35" s="116">
        <v>0.15</v>
      </c>
      <c r="H35" s="1476"/>
      <c r="I35" s="116">
        <v>0.3</v>
      </c>
      <c r="J35" s="2010">
        <v>50.8</v>
      </c>
      <c r="K35" s="116">
        <v>1</v>
      </c>
      <c r="L35" s="6">
        <v>50.8</v>
      </c>
      <c r="M35" s="4" t="s">
        <v>137</v>
      </c>
      <c r="N35" s="4" t="s">
        <v>217</v>
      </c>
    </row>
    <row r="36" spans="1:15" ht="31.5">
      <c r="A36" s="6">
        <v>3</v>
      </c>
      <c r="B36" s="122" t="s">
        <v>1650</v>
      </c>
      <c r="C36" s="6" t="s">
        <v>17</v>
      </c>
      <c r="D36" s="6">
        <v>43.47</v>
      </c>
      <c r="E36" s="6" t="s">
        <v>1647</v>
      </c>
      <c r="F36" s="6" t="s">
        <v>1648</v>
      </c>
      <c r="G36" s="116">
        <v>0.1</v>
      </c>
      <c r="H36" s="2010">
        <v>21.72</v>
      </c>
      <c r="I36" s="116">
        <v>0.3</v>
      </c>
      <c r="J36" s="6">
        <f>L36-H36</f>
        <v>21.75</v>
      </c>
      <c r="K36" s="116">
        <v>1</v>
      </c>
      <c r="L36" s="6">
        <v>43.47</v>
      </c>
      <c r="M36" s="4" t="s">
        <v>137</v>
      </c>
      <c r="N36" s="4" t="s">
        <v>217</v>
      </c>
    </row>
    <row r="37" spans="1:15" ht="31.5">
      <c r="A37" s="6">
        <v>4</v>
      </c>
      <c r="B37" s="122" t="s">
        <v>1651</v>
      </c>
      <c r="C37" s="6" t="s">
        <v>17</v>
      </c>
      <c r="D37" s="6">
        <v>24.88</v>
      </c>
      <c r="E37" s="6" t="s">
        <v>1647</v>
      </c>
      <c r="F37" s="6" t="s">
        <v>1648</v>
      </c>
      <c r="G37" s="116">
        <v>0.1</v>
      </c>
      <c r="H37" s="1476"/>
      <c r="I37" s="116">
        <v>0.3</v>
      </c>
      <c r="J37" s="1476"/>
      <c r="K37" s="116">
        <v>1</v>
      </c>
      <c r="L37" s="6">
        <v>24.88</v>
      </c>
      <c r="M37" s="4" t="s">
        <v>137</v>
      </c>
      <c r="N37" s="4" t="s">
        <v>217</v>
      </c>
    </row>
    <row r="38" spans="1:15" ht="15.75">
      <c r="A38" s="703" t="s">
        <v>168</v>
      </c>
      <c r="B38" s="137" t="s">
        <v>2177</v>
      </c>
      <c r="C38" s="9"/>
      <c r="D38" s="9"/>
      <c r="E38" s="9"/>
      <c r="F38" s="9"/>
      <c r="G38" s="9"/>
      <c r="H38" s="9"/>
      <c r="I38" s="9"/>
      <c r="J38" s="9"/>
      <c r="K38" s="9"/>
      <c r="L38" s="9"/>
      <c r="M38" s="9"/>
      <c r="N38" s="143"/>
    </row>
    <row r="39" spans="1:15" ht="63">
      <c r="A39" s="29">
        <v>1</v>
      </c>
      <c r="B39" s="1577" t="s">
        <v>2178</v>
      </c>
      <c r="C39" s="6" t="s">
        <v>17</v>
      </c>
      <c r="D39" s="6">
        <v>62.55</v>
      </c>
      <c r="E39" s="6" t="s">
        <v>2179</v>
      </c>
      <c r="F39" s="6" t="s">
        <v>2180</v>
      </c>
      <c r="G39" s="6" t="s">
        <v>231</v>
      </c>
      <c r="H39" s="6" t="s">
        <v>231</v>
      </c>
      <c r="I39" s="6" t="s">
        <v>231</v>
      </c>
      <c r="J39" s="6" t="s">
        <v>231</v>
      </c>
      <c r="K39" s="6" t="s">
        <v>231</v>
      </c>
      <c r="L39" s="6" t="s">
        <v>231</v>
      </c>
      <c r="M39" s="143" t="s">
        <v>2181</v>
      </c>
      <c r="N39" s="1" t="s">
        <v>217</v>
      </c>
    </row>
    <row r="40" spans="1:15" ht="63">
      <c r="A40" s="29">
        <v>2</v>
      </c>
      <c r="B40" s="122" t="s">
        <v>2182</v>
      </c>
      <c r="C40" s="6" t="s">
        <v>17</v>
      </c>
      <c r="D40" s="6">
        <v>14.41</v>
      </c>
      <c r="E40" s="6" t="s">
        <v>2183</v>
      </c>
      <c r="F40" s="6" t="s">
        <v>2180</v>
      </c>
      <c r="G40" s="6" t="s">
        <v>231</v>
      </c>
      <c r="H40" s="6" t="s">
        <v>231</v>
      </c>
      <c r="I40" s="6" t="s">
        <v>231</v>
      </c>
      <c r="J40" s="6" t="s">
        <v>231</v>
      </c>
      <c r="K40" s="6" t="s">
        <v>231</v>
      </c>
      <c r="L40" s="6" t="s">
        <v>231</v>
      </c>
      <c r="M40" s="143" t="s">
        <v>2181</v>
      </c>
      <c r="N40" s="1" t="s">
        <v>217</v>
      </c>
    </row>
    <row r="41" spans="1:15" ht="63">
      <c r="A41" s="29">
        <v>3</v>
      </c>
      <c r="B41" s="122" t="s">
        <v>2184</v>
      </c>
      <c r="C41" s="6" t="s">
        <v>17</v>
      </c>
      <c r="D41" s="6">
        <v>48.04</v>
      </c>
      <c r="E41" s="6" t="s">
        <v>2185</v>
      </c>
      <c r="F41" s="6" t="s">
        <v>2186</v>
      </c>
      <c r="G41" s="6" t="s">
        <v>231</v>
      </c>
      <c r="H41" s="6" t="s">
        <v>231</v>
      </c>
      <c r="I41" s="6" t="s">
        <v>231</v>
      </c>
      <c r="J41" s="6" t="s">
        <v>231</v>
      </c>
      <c r="K41" s="6" t="s">
        <v>231</v>
      </c>
      <c r="L41" s="6" t="s">
        <v>231</v>
      </c>
      <c r="M41" s="143" t="s">
        <v>2181</v>
      </c>
      <c r="N41" s="1" t="s">
        <v>217</v>
      </c>
    </row>
    <row r="42" spans="1:15" ht="63">
      <c r="A42" s="29">
        <v>4</v>
      </c>
      <c r="B42" s="122" t="s">
        <v>2187</v>
      </c>
      <c r="C42" s="6" t="s">
        <v>17</v>
      </c>
      <c r="D42" s="6">
        <v>18.29</v>
      </c>
      <c r="E42" s="6" t="s">
        <v>2179</v>
      </c>
      <c r="F42" s="6" t="s">
        <v>2180</v>
      </c>
      <c r="G42" s="6" t="s">
        <v>231</v>
      </c>
      <c r="H42" s="6" t="s">
        <v>231</v>
      </c>
      <c r="I42" s="6" t="s">
        <v>231</v>
      </c>
      <c r="J42" s="6" t="s">
        <v>231</v>
      </c>
      <c r="K42" s="6" t="s">
        <v>231</v>
      </c>
      <c r="L42" s="6" t="s">
        <v>231</v>
      </c>
      <c r="M42" s="143" t="s">
        <v>2181</v>
      </c>
      <c r="N42" s="1" t="s">
        <v>217</v>
      </c>
    </row>
    <row r="43" spans="1:15" ht="63">
      <c r="A43" s="29">
        <v>5</v>
      </c>
      <c r="B43" s="1577" t="s">
        <v>2188</v>
      </c>
      <c r="C43" s="6" t="s">
        <v>17</v>
      </c>
      <c r="D43" s="6">
        <v>26.85</v>
      </c>
      <c r="E43" s="6"/>
      <c r="F43" s="6"/>
      <c r="G43" s="6" t="s">
        <v>231</v>
      </c>
      <c r="H43" s="6" t="s">
        <v>231</v>
      </c>
      <c r="I43" s="6" t="s">
        <v>231</v>
      </c>
      <c r="J43" s="6" t="s">
        <v>231</v>
      </c>
      <c r="K43" s="6" t="s">
        <v>231</v>
      </c>
      <c r="L43" s="6" t="s">
        <v>231</v>
      </c>
      <c r="M43" s="143" t="s">
        <v>2181</v>
      </c>
      <c r="N43" s="1" t="s">
        <v>217</v>
      </c>
    </row>
    <row r="44" spans="1:15" ht="60">
      <c r="A44" s="29">
        <v>6</v>
      </c>
      <c r="B44" s="1577" t="s">
        <v>2189</v>
      </c>
      <c r="C44" s="6" t="s">
        <v>17</v>
      </c>
      <c r="D44" s="6">
        <v>48.05</v>
      </c>
      <c r="E44" s="6" t="s">
        <v>2185</v>
      </c>
      <c r="F44" s="6" t="s">
        <v>2186</v>
      </c>
      <c r="G44" s="6" t="s">
        <v>231</v>
      </c>
      <c r="H44" s="6" t="s">
        <v>231</v>
      </c>
      <c r="I44" s="6" t="s">
        <v>231</v>
      </c>
      <c r="J44" s="6" t="s">
        <v>231</v>
      </c>
      <c r="K44" s="6" t="s">
        <v>231</v>
      </c>
      <c r="L44" s="6" t="s">
        <v>231</v>
      </c>
      <c r="M44" s="143" t="s">
        <v>2181</v>
      </c>
      <c r="N44" s="1" t="s">
        <v>217</v>
      </c>
    </row>
  </sheetData>
  <mergeCells count="14">
    <mergeCell ref="B33:C33"/>
    <mergeCell ref="Q12:S12"/>
    <mergeCell ref="B7:C7"/>
    <mergeCell ref="N4:N5"/>
    <mergeCell ref="A1:N1"/>
    <mergeCell ref="A4:A5"/>
    <mergeCell ref="C4:C5"/>
    <mergeCell ref="D4:D5"/>
    <mergeCell ref="E4:E5"/>
    <mergeCell ref="F4:F5"/>
    <mergeCell ref="G4:H4"/>
    <mergeCell ref="I4:J4"/>
    <mergeCell ref="K4:L4"/>
    <mergeCell ref="M4:M5"/>
  </mergeCells>
  <pageMargins left="0.7" right="0.7" top="0.75" bottom="0.75" header="0.3" footer="0.3"/>
  <pageSetup paperSize="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4"/>
  <sheetViews>
    <sheetView topLeftCell="A13" zoomScaleNormal="100" workbookViewId="0">
      <selection activeCell="G28" sqref="G28"/>
    </sheetView>
  </sheetViews>
  <sheetFormatPr defaultRowHeight="15"/>
  <cols>
    <col min="1" max="1" width="5.140625" customWidth="1"/>
    <col min="2" max="2" width="26.7109375" customWidth="1"/>
    <col min="5" max="5" width="11.85546875" customWidth="1"/>
    <col min="6" max="6" width="12.85546875" customWidth="1"/>
    <col min="13" max="13" width="13.140625" customWidth="1"/>
    <col min="14" max="14" width="10.85546875" customWidth="1"/>
  </cols>
  <sheetData>
    <row r="1" spans="1:14">
      <c r="A1" s="2649" t="s">
        <v>2033</v>
      </c>
      <c r="B1" s="2649"/>
      <c r="C1" s="2649"/>
      <c r="D1" s="2649"/>
      <c r="E1" s="2649"/>
      <c r="F1" s="2649"/>
      <c r="G1" s="2649"/>
      <c r="H1" s="2649"/>
      <c r="I1" s="2649"/>
      <c r="J1" s="2649"/>
      <c r="K1" s="2649"/>
      <c r="L1" s="2649"/>
      <c r="M1" s="2649"/>
      <c r="N1" s="2649"/>
    </row>
    <row r="2" spans="1:14">
      <c r="A2" s="721"/>
      <c r="B2" s="722"/>
      <c r="C2" s="723"/>
      <c r="D2" s="724"/>
      <c r="E2" s="721"/>
      <c r="F2" s="725"/>
      <c r="G2" s="725"/>
      <c r="H2" s="725"/>
      <c r="I2" s="725"/>
      <c r="J2" s="725"/>
      <c r="K2" s="725"/>
      <c r="L2" s="750"/>
      <c r="M2" s="724"/>
      <c r="N2" s="727"/>
    </row>
    <row r="3" spans="1:14">
      <c r="A3" s="2650" t="s">
        <v>635</v>
      </c>
      <c r="B3" s="2650"/>
      <c r="C3" s="2650"/>
      <c r="D3" s="2650"/>
      <c r="E3" s="2650"/>
      <c r="F3" s="2650"/>
      <c r="G3" s="2650"/>
      <c r="H3" s="2650"/>
      <c r="I3" s="2650"/>
      <c r="J3" s="2650"/>
      <c r="K3" s="2650"/>
      <c r="L3" s="2650"/>
      <c r="M3" s="2650"/>
      <c r="N3" s="2650"/>
    </row>
    <row r="4" spans="1:14" ht="30">
      <c r="A4" s="721"/>
      <c r="B4" s="722"/>
      <c r="C4" s="723"/>
      <c r="D4" s="724"/>
      <c r="E4" s="721"/>
      <c r="F4" s="725"/>
      <c r="G4" s="725"/>
      <c r="H4" s="725"/>
      <c r="I4" s="725"/>
      <c r="J4" s="725"/>
      <c r="K4" s="725"/>
      <c r="L4" s="750"/>
      <c r="M4" s="724"/>
      <c r="N4" s="728" t="s">
        <v>325</v>
      </c>
    </row>
    <row r="5" spans="1:14" ht="36.75" customHeight="1">
      <c r="A5" s="2651" t="s">
        <v>636</v>
      </c>
      <c r="B5" s="720" t="s">
        <v>199</v>
      </c>
      <c r="C5" s="2654" t="s">
        <v>5</v>
      </c>
      <c r="D5" s="2665" t="s">
        <v>327</v>
      </c>
      <c r="E5" s="2665" t="s">
        <v>7</v>
      </c>
      <c r="F5" s="2665" t="s">
        <v>8</v>
      </c>
      <c r="G5" s="2653" t="s">
        <v>329</v>
      </c>
      <c r="H5" s="2653"/>
      <c r="I5" s="2653" t="s">
        <v>227</v>
      </c>
      <c r="J5" s="2653"/>
      <c r="K5" s="2653" t="s">
        <v>330</v>
      </c>
      <c r="L5" s="2653"/>
      <c r="M5" s="2664" t="s">
        <v>12</v>
      </c>
      <c r="N5" s="2653" t="s">
        <v>65</v>
      </c>
    </row>
    <row r="6" spans="1:14">
      <c r="A6" s="2652"/>
      <c r="B6" s="454" t="s">
        <v>4</v>
      </c>
      <c r="C6" s="2654"/>
      <c r="D6" s="2665"/>
      <c r="E6" s="2665"/>
      <c r="F6" s="2665"/>
      <c r="G6" s="720" t="s">
        <v>28</v>
      </c>
      <c r="H6" s="454" t="s">
        <v>331</v>
      </c>
      <c r="I6" s="720" t="s">
        <v>28</v>
      </c>
      <c r="J6" s="454" t="s">
        <v>331</v>
      </c>
      <c r="K6" s="720" t="s">
        <v>28</v>
      </c>
      <c r="L6" s="751" t="s">
        <v>331</v>
      </c>
      <c r="M6" s="2664"/>
      <c r="N6" s="2653"/>
    </row>
    <row r="7" spans="1:14">
      <c r="A7" s="730">
        <v>1</v>
      </c>
      <c r="B7" s="731">
        <v>2</v>
      </c>
      <c r="C7" s="732">
        <v>3</v>
      </c>
      <c r="D7" s="730">
        <v>4</v>
      </c>
      <c r="E7" s="730">
        <v>5</v>
      </c>
      <c r="F7" s="730">
        <v>6</v>
      </c>
      <c r="G7" s="730">
        <v>7</v>
      </c>
      <c r="H7" s="730">
        <v>8</v>
      </c>
      <c r="I7" s="730">
        <v>9</v>
      </c>
      <c r="J7" s="730">
        <v>10</v>
      </c>
      <c r="K7" s="730">
        <v>11</v>
      </c>
      <c r="L7" s="762">
        <v>12</v>
      </c>
      <c r="M7" s="730">
        <v>13</v>
      </c>
      <c r="N7" s="731">
        <v>14</v>
      </c>
    </row>
    <row r="8" spans="1:14">
      <c r="A8" s="736"/>
      <c r="B8" s="759" t="s">
        <v>536</v>
      </c>
      <c r="C8" s="739"/>
      <c r="D8" s="458"/>
      <c r="E8" s="126"/>
      <c r="F8" s="126"/>
      <c r="G8" s="740"/>
      <c r="H8" s="741"/>
      <c r="I8" s="128"/>
      <c r="J8" s="741"/>
      <c r="K8" s="740"/>
      <c r="L8" s="741"/>
      <c r="M8" s="127"/>
      <c r="N8" s="742"/>
    </row>
    <row r="9" spans="1:14" ht="60">
      <c r="A9" s="736">
        <v>1</v>
      </c>
      <c r="B9" s="757" t="s">
        <v>637</v>
      </c>
      <c r="D9" s="455">
        <v>6668.18</v>
      </c>
      <c r="E9" s="456" t="s">
        <v>638</v>
      </c>
      <c r="F9" s="457" t="s">
        <v>639</v>
      </c>
      <c r="G9" s="737">
        <v>1</v>
      </c>
      <c r="H9" s="743">
        <v>6282.93</v>
      </c>
      <c r="I9" s="733"/>
      <c r="J9" s="749"/>
      <c r="K9" s="738">
        <v>1</v>
      </c>
      <c r="L9" s="459">
        <v>6282.93</v>
      </c>
      <c r="M9" s="734" t="s">
        <v>196</v>
      </c>
      <c r="N9" s="742" t="s">
        <v>72</v>
      </c>
    </row>
    <row r="10" spans="1:14" ht="30">
      <c r="A10" s="736">
        <v>2</v>
      </c>
      <c r="B10" s="125" t="s">
        <v>640</v>
      </c>
      <c r="C10" s="125"/>
      <c r="D10" s="2661">
        <v>5996</v>
      </c>
      <c r="E10" s="2655" t="s">
        <v>641</v>
      </c>
      <c r="F10" s="2655" t="s">
        <v>642</v>
      </c>
      <c r="G10" s="128"/>
      <c r="H10" s="458"/>
      <c r="I10" s="744"/>
      <c r="J10" s="741"/>
      <c r="K10" s="128"/>
      <c r="L10" s="458"/>
      <c r="M10" s="127"/>
      <c r="N10" s="2659" t="s">
        <v>72</v>
      </c>
    </row>
    <row r="11" spans="1:14" ht="30">
      <c r="A11" s="736"/>
      <c r="B11" s="125" t="s">
        <v>643</v>
      </c>
      <c r="C11" s="125"/>
      <c r="D11" s="2662"/>
      <c r="E11" s="2656"/>
      <c r="F11" s="2656"/>
      <c r="G11" s="128">
        <v>1</v>
      </c>
      <c r="H11" s="2658">
        <v>2460</v>
      </c>
      <c r="I11" s="744"/>
      <c r="J11" s="2667"/>
      <c r="K11" s="128">
        <v>1</v>
      </c>
      <c r="L11" s="2666">
        <v>2460</v>
      </c>
      <c r="M11" s="127" t="s">
        <v>196</v>
      </c>
      <c r="N11" s="2660"/>
    </row>
    <row r="12" spans="1:14" ht="30">
      <c r="A12" s="736"/>
      <c r="B12" s="125" t="s">
        <v>644</v>
      </c>
      <c r="C12" s="125"/>
      <c r="D12" s="2662"/>
      <c r="E12" s="2656"/>
      <c r="F12" s="2656"/>
      <c r="G12" s="744">
        <v>0.24510000000000001</v>
      </c>
      <c r="H12" s="2658"/>
      <c r="I12" s="744"/>
      <c r="J12" s="2668"/>
      <c r="K12" s="744">
        <v>0.24510000000000001</v>
      </c>
      <c r="L12" s="2666"/>
      <c r="M12" s="127" t="s">
        <v>126</v>
      </c>
      <c r="N12" s="2660"/>
    </row>
    <row r="13" spans="1:14">
      <c r="A13" s="729"/>
      <c r="B13" s="752" t="s">
        <v>645</v>
      </c>
      <c r="C13" s="745"/>
      <c r="D13" s="2663"/>
      <c r="E13" s="2657"/>
      <c r="F13" s="2657"/>
      <c r="G13" s="746"/>
      <c r="H13" s="2658"/>
      <c r="I13" s="746"/>
      <c r="J13" s="2669"/>
      <c r="K13" s="746"/>
      <c r="L13" s="2666"/>
      <c r="M13" s="127" t="s">
        <v>418</v>
      </c>
      <c r="N13" s="2660"/>
    </row>
    <row r="14" spans="1:14">
      <c r="A14" s="736"/>
      <c r="B14" s="758" t="s">
        <v>420</v>
      </c>
      <c r="C14" s="739"/>
      <c r="D14" s="458"/>
      <c r="E14" s="753"/>
      <c r="F14" s="753"/>
      <c r="G14" s="128"/>
      <c r="H14" s="754"/>
      <c r="I14" s="747"/>
      <c r="J14" s="756"/>
      <c r="K14" s="747"/>
      <c r="L14" s="755"/>
      <c r="M14" s="127"/>
      <c r="N14" s="742"/>
    </row>
    <row r="15" spans="1:14" ht="110.25">
      <c r="A15" s="736">
        <v>1</v>
      </c>
      <c r="B15" s="763" t="s">
        <v>646</v>
      </c>
      <c r="C15" s="739"/>
      <c r="D15" s="760">
        <v>1170</v>
      </c>
      <c r="E15" s="607" t="s">
        <v>647</v>
      </c>
      <c r="F15" s="607" t="s">
        <v>648</v>
      </c>
      <c r="G15" s="738">
        <v>1</v>
      </c>
      <c r="H15" s="608"/>
      <c r="I15" s="764"/>
      <c r="J15" s="735"/>
      <c r="K15" s="738">
        <v>1</v>
      </c>
      <c r="L15" s="735"/>
      <c r="M15" s="726" t="s">
        <v>1579</v>
      </c>
      <c r="N15" s="742" t="s">
        <v>72</v>
      </c>
    </row>
    <row r="16" spans="1:14" ht="45">
      <c r="A16" s="736">
        <v>2</v>
      </c>
      <c r="B16" s="763" t="s">
        <v>650</v>
      </c>
      <c r="C16" s="739"/>
      <c r="D16" s="760">
        <v>1175</v>
      </c>
      <c r="E16" s="607" t="s">
        <v>647</v>
      </c>
      <c r="F16" s="607" t="s">
        <v>648</v>
      </c>
      <c r="G16" s="738">
        <v>1</v>
      </c>
      <c r="H16" s="608">
        <v>980</v>
      </c>
      <c r="I16" s="738"/>
      <c r="J16" s="735"/>
      <c r="K16" s="738">
        <v>1</v>
      </c>
      <c r="L16" s="735">
        <v>980</v>
      </c>
      <c r="M16" s="726" t="s">
        <v>1441</v>
      </c>
      <c r="N16" s="742" t="s">
        <v>72</v>
      </c>
    </row>
    <row r="17" spans="1:14" ht="15.75">
      <c r="A17" s="765"/>
      <c r="B17" s="766"/>
      <c r="C17" s="767"/>
      <c r="D17" s="768"/>
      <c r="E17" s="769"/>
      <c r="F17" s="770"/>
      <c r="G17" s="771"/>
      <c r="H17" s="772"/>
      <c r="I17" s="771"/>
      <c r="J17" s="773"/>
      <c r="K17" s="771"/>
      <c r="L17" s="768"/>
      <c r="M17" s="774"/>
      <c r="N17" s="775"/>
    </row>
    <row r="18" spans="1:14" ht="15.75">
      <c r="A18" s="765"/>
      <c r="B18" s="766"/>
      <c r="C18" s="767"/>
      <c r="D18" s="768"/>
      <c r="E18" s="769"/>
      <c r="F18" s="770"/>
      <c r="G18" s="771"/>
      <c r="H18" s="772"/>
      <c r="I18" s="771"/>
      <c r="J18" s="773"/>
      <c r="K18" s="771"/>
      <c r="L18" s="768"/>
      <c r="M18" s="774"/>
      <c r="N18" s="775"/>
    </row>
    <row r="19" spans="1:14">
      <c r="A19" s="721"/>
      <c r="B19" s="722"/>
      <c r="C19" s="723"/>
      <c r="D19" s="724"/>
      <c r="E19" s="721"/>
      <c r="F19" s="725"/>
      <c r="G19" s="725"/>
      <c r="H19" s="725"/>
      <c r="I19" s="725"/>
      <c r="J19" s="725"/>
      <c r="K19" s="725"/>
      <c r="L19" s="750"/>
      <c r="M19" s="724"/>
      <c r="N19" s="727"/>
    </row>
    <row r="20" spans="1:14">
      <c r="A20" s="721"/>
      <c r="B20" s="722"/>
      <c r="C20" s="723"/>
      <c r="D20" s="724"/>
      <c r="E20" s="721"/>
      <c r="F20" s="725"/>
      <c r="G20" s="725"/>
      <c r="H20" s="725"/>
      <c r="I20" s="725"/>
      <c r="J20" s="725"/>
      <c r="K20" s="725"/>
      <c r="L20" s="750"/>
      <c r="M20" s="724"/>
      <c r="N20" s="727"/>
    </row>
    <row r="21" spans="1:14">
      <c r="A21" s="721"/>
      <c r="B21" s="722"/>
      <c r="C21" s="723"/>
      <c r="D21" s="724"/>
      <c r="E21" s="721"/>
      <c r="F21" s="725"/>
      <c r="G21" s="725"/>
      <c r="H21" s="725"/>
      <c r="I21" s="725"/>
      <c r="J21" s="725"/>
      <c r="K21" s="748"/>
      <c r="M21" s="724"/>
      <c r="N21" s="761" t="s">
        <v>1541</v>
      </c>
    </row>
    <row r="22" spans="1:14">
      <c r="A22" s="721"/>
      <c r="B22" s="722"/>
      <c r="C22" s="723"/>
      <c r="D22" s="724"/>
      <c r="E22" s="721"/>
      <c r="F22" s="725"/>
      <c r="G22" s="725"/>
      <c r="H22" s="725"/>
      <c r="I22" s="725"/>
      <c r="J22" s="725"/>
      <c r="K22" s="725"/>
      <c r="M22" s="724"/>
      <c r="N22" s="761" t="s">
        <v>1580</v>
      </c>
    </row>
    <row r="23" spans="1:14">
      <c r="A23" s="721"/>
      <c r="B23" s="722"/>
      <c r="C23" s="723"/>
      <c r="D23" s="724"/>
      <c r="E23" s="721"/>
      <c r="F23" s="725"/>
      <c r="G23" s="725"/>
      <c r="H23" s="725"/>
      <c r="I23" s="725"/>
      <c r="J23" s="725"/>
    </row>
    <row r="24" spans="1:14">
      <c r="A24" s="721"/>
      <c r="B24" s="722"/>
      <c r="C24" s="723"/>
      <c r="D24" s="724"/>
      <c r="E24" s="721"/>
      <c r="F24" s="725"/>
      <c r="G24" s="725"/>
      <c r="H24" s="725"/>
      <c r="I24" s="725"/>
      <c r="J24" s="725"/>
      <c r="K24" s="725"/>
      <c r="M24" s="724"/>
      <c r="N24" s="727"/>
    </row>
    <row r="25" spans="1:14">
      <c r="A25" s="721"/>
      <c r="B25" s="722"/>
      <c r="C25" s="723"/>
      <c r="D25" s="724"/>
      <c r="E25" s="721"/>
      <c r="F25" s="725"/>
      <c r="G25" s="725"/>
      <c r="H25" s="725"/>
      <c r="I25" s="725"/>
      <c r="J25" s="725"/>
      <c r="K25" s="725"/>
      <c r="M25" s="724"/>
      <c r="N25" s="727"/>
    </row>
    <row r="26" spans="1:14">
      <c r="A26" s="721"/>
      <c r="B26" s="722"/>
      <c r="C26" s="723"/>
      <c r="D26" s="724"/>
      <c r="E26" s="721"/>
      <c r="F26" s="725"/>
      <c r="G26" s="725"/>
      <c r="H26" s="725"/>
      <c r="I26" s="725"/>
      <c r="J26" s="725"/>
    </row>
    <row r="27" spans="1:14">
      <c r="A27" s="721"/>
      <c r="B27" s="722"/>
      <c r="C27" s="723"/>
      <c r="D27" s="724"/>
      <c r="E27" s="721"/>
      <c r="F27" s="725"/>
      <c r="G27" s="725"/>
      <c r="H27" s="725"/>
      <c r="I27" s="725"/>
      <c r="J27" s="725"/>
    </row>
    <row r="28" spans="1:14">
      <c r="A28" s="721"/>
      <c r="B28" s="722"/>
      <c r="C28" s="723"/>
      <c r="D28" s="724"/>
      <c r="E28" s="721"/>
      <c r="F28" s="725"/>
      <c r="G28" s="725"/>
      <c r="H28" s="725"/>
      <c r="I28" s="725"/>
      <c r="J28" s="725"/>
    </row>
    <row r="29" spans="1:14">
      <c r="A29" s="721"/>
      <c r="B29" s="722"/>
      <c r="C29" s="723"/>
      <c r="D29" s="724"/>
      <c r="E29" s="721"/>
      <c r="F29" s="725"/>
      <c r="G29" s="725"/>
      <c r="H29" s="725"/>
      <c r="I29" s="725"/>
      <c r="J29" s="725"/>
    </row>
    <row r="30" spans="1:14">
      <c r="A30" s="721"/>
      <c r="B30" s="722"/>
      <c r="C30" s="723"/>
      <c r="D30" s="724"/>
      <c r="E30" s="721"/>
      <c r="F30" s="725"/>
      <c r="G30" s="725"/>
      <c r="H30" s="725"/>
      <c r="I30" s="725"/>
      <c r="J30" s="725"/>
      <c r="K30" s="725"/>
      <c r="M30" s="724"/>
      <c r="N30" s="727"/>
    </row>
    <row r="31" spans="1:14">
      <c r="A31" s="721"/>
    </row>
    <row r="32" spans="1:14">
      <c r="A32" s="721"/>
    </row>
    <row r="33" spans="1:1">
      <c r="A33" s="721"/>
    </row>
    <row r="34" spans="1:1">
      <c r="A34" s="721"/>
    </row>
  </sheetData>
  <mergeCells count="19">
    <mergeCell ref="D10:D13"/>
    <mergeCell ref="E10:E13"/>
    <mergeCell ref="M5:M6"/>
    <mergeCell ref="F5:F6"/>
    <mergeCell ref="D5:D6"/>
    <mergeCell ref="E5:E6"/>
    <mergeCell ref="L11:L13"/>
    <mergeCell ref="J11:J13"/>
    <mergeCell ref="F10:F13"/>
    <mergeCell ref="H11:H13"/>
    <mergeCell ref="G5:H5"/>
    <mergeCell ref="I5:J5"/>
    <mergeCell ref="N10:N13"/>
    <mergeCell ref="A1:N1"/>
    <mergeCell ref="A3:N3"/>
    <mergeCell ref="A5:A6"/>
    <mergeCell ref="N5:N6"/>
    <mergeCell ref="C5:C6"/>
    <mergeCell ref="K5:L5"/>
  </mergeCells>
  <pageMargins left="0.7" right="0.7" top="0.75" bottom="0.75" header="0.3" footer="0.3"/>
  <pageSetup paperSize="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7" zoomScaleNormal="100" workbookViewId="0">
      <selection activeCell="C11" sqref="C11"/>
    </sheetView>
  </sheetViews>
  <sheetFormatPr defaultRowHeight="15"/>
  <cols>
    <col min="1" max="1" width="6.140625" customWidth="1"/>
    <col min="2" max="2" width="33.28515625" customWidth="1"/>
    <col min="13" max="13" width="12.5703125" customWidth="1"/>
  </cols>
  <sheetData>
    <row r="1" spans="1:13" ht="15.75">
      <c r="A1" s="769"/>
      <c r="B1" s="1904"/>
      <c r="C1" s="1904"/>
      <c r="D1" s="1904"/>
      <c r="E1" s="1905"/>
      <c r="F1" s="1904"/>
      <c r="G1" s="1904"/>
      <c r="H1" s="1904"/>
      <c r="I1" s="1904"/>
      <c r="J1" s="1904"/>
      <c r="K1" s="1904"/>
      <c r="L1" s="1904"/>
    </row>
    <row r="2" spans="1:13" ht="15.75">
      <c r="A2" s="2670" t="s">
        <v>2335</v>
      </c>
      <c r="B2" s="2670"/>
      <c r="C2" s="2670"/>
      <c r="D2" s="2670"/>
      <c r="E2" s="2670"/>
      <c r="F2" s="2670"/>
      <c r="G2" s="2670"/>
      <c r="H2" s="2670"/>
      <c r="I2" s="2670"/>
      <c r="J2" s="2670"/>
      <c r="K2" s="2670"/>
      <c r="L2" s="2670"/>
      <c r="M2" s="2670"/>
    </row>
    <row r="3" spans="1:13" ht="15.75">
      <c r="A3" s="2671" t="s">
        <v>1586</v>
      </c>
      <c r="B3" s="2671"/>
      <c r="C3" s="2671"/>
      <c r="D3" s="2671"/>
      <c r="E3" s="2671"/>
      <c r="F3" s="1906"/>
      <c r="G3" s="1906"/>
      <c r="H3" s="1906"/>
      <c r="I3" s="1906"/>
      <c r="J3" s="1906"/>
      <c r="K3" s="1906"/>
      <c r="L3" s="1906"/>
      <c r="M3" s="1906"/>
    </row>
    <row r="4" spans="1:13" ht="60.75" customHeight="1">
      <c r="A4" s="2672" t="s">
        <v>261</v>
      </c>
      <c r="B4" s="2672" t="s">
        <v>1587</v>
      </c>
      <c r="C4" s="2672" t="s">
        <v>1588</v>
      </c>
      <c r="D4" s="2672" t="s">
        <v>1589</v>
      </c>
      <c r="E4" s="2672" t="s">
        <v>1590</v>
      </c>
      <c r="F4" s="2672" t="s">
        <v>1591</v>
      </c>
      <c r="G4" s="2672" t="s">
        <v>1592</v>
      </c>
      <c r="H4" s="2672"/>
      <c r="I4" s="2672"/>
      <c r="J4" s="2675" t="s">
        <v>1593</v>
      </c>
      <c r="K4" s="2598"/>
      <c r="L4" s="2599"/>
      <c r="M4" s="2673" t="s">
        <v>12</v>
      </c>
    </row>
    <row r="5" spans="1:13" ht="60.75" customHeight="1">
      <c r="A5" s="2672"/>
      <c r="B5" s="2672"/>
      <c r="C5" s="2672"/>
      <c r="D5" s="2672"/>
      <c r="E5" s="2672"/>
      <c r="F5" s="2672"/>
      <c r="G5" s="5" t="s">
        <v>1594</v>
      </c>
      <c r="H5" s="5" t="s">
        <v>1595</v>
      </c>
      <c r="I5" s="35" t="s">
        <v>1596</v>
      </c>
      <c r="J5" s="5" t="s">
        <v>1597</v>
      </c>
      <c r="K5" s="5" t="s">
        <v>1598</v>
      </c>
      <c r="L5" s="5" t="s">
        <v>1599</v>
      </c>
      <c r="M5" s="2674"/>
    </row>
    <row r="6" spans="1:13" ht="60.75" customHeight="1">
      <c r="A6" s="6">
        <v>1</v>
      </c>
      <c r="B6" s="1907" t="s">
        <v>1600</v>
      </c>
      <c r="C6" s="6" t="s">
        <v>1601</v>
      </c>
      <c r="D6" s="1908">
        <v>0.75</v>
      </c>
      <c r="E6" s="1909">
        <v>32.270000000000003</v>
      </c>
      <c r="F6" s="6" t="s">
        <v>1602</v>
      </c>
      <c r="G6" s="6">
        <v>30.65</v>
      </c>
      <c r="H6" s="6"/>
      <c r="I6" s="39">
        <v>30.65</v>
      </c>
      <c r="J6" s="6">
        <v>100</v>
      </c>
      <c r="K6" s="6"/>
      <c r="L6" s="6">
        <v>100</v>
      </c>
      <c r="M6" s="4" t="s">
        <v>137</v>
      </c>
    </row>
    <row r="7" spans="1:13" ht="60.75" customHeight="1">
      <c r="A7" s="6">
        <v>2</v>
      </c>
      <c r="B7" s="1907" t="s">
        <v>1603</v>
      </c>
      <c r="C7" s="6" t="s">
        <v>1601</v>
      </c>
      <c r="D7" s="1908">
        <v>0.38</v>
      </c>
      <c r="E7" s="1909">
        <v>21.52</v>
      </c>
      <c r="F7" s="6" t="s">
        <v>1602</v>
      </c>
      <c r="G7" s="6">
        <v>20.440000000000001</v>
      </c>
      <c r="H7" s="6"/>
      <c r="I7" s="39">
        <v>20.440000000000001</v>
      </c>
      <c r="J7" s="6">
        <v>100</v>
      </c>
      <c r="K7" s="6"/>
      <c r="L7" s="6">
        <v>100</v>
      </c>
      <c r="M7" s="4" t="s">
        <v>137</v>
      </c>
    </row>
    <row r="8" spans="1:13" ht="60.75" customHeight="1">
      <c r="A8" s="6">
        <v>3</v>
      </c>
      <c r="B8" s="1907" t="s">
        <v>1604</v>
      </c>
      <c r="C8" s="6" t="s">
        <v>1601</v>
      </c>
      <c r="D8" s="1908">
        <v>1.1299999999999999</v>
      </c>
      <c r="E8" s="1909">
        <v>49.72</v>
      </c>
      <c r="F8" s="6" t="s">
        <v>1602</v>
      </c>
      <c r="G8" s="6">
        <v>47.23</v>
      </c>
      <c r="H8" s="6"/>
      <c r="I8" s="39">
        <v>47.23</v>
      </c>
      <c r="J8" s="6">
        <v>100</v>
      </c>
      <c r="K8" s="6"/>
      <c r="L8" s="6">
        <v>100</v>
      </c>
      <c r="M8" s="4" t="s">
        <v>137</v>
      </c>
    </row>
    <row r="9" spans="1:13" ht="60.75" customHeight="1">
      <c r="A9" s="6">
        <v>4</v>
      </c>
      <c r="B9" s="1907" t="s">
        <v>1605</v>
      </c>
      <c r="C9" s="6" t="s">
        <v>1601</v>
      </c>
      <c r="D9" s="1908">
        <v>0.74399999999999999</v>
      </c>
      <c r="E9" s="1909">
        <v>47.17</v>
      </c>
      <c r="F9" s="6" t="s">
        <v>1602</v>
      </c>
      <c r="G9" s="6">
        <v>44.81</v>
      </c>
      <c r="H9" s="6"/>
      <c r="I9" s="39">
        <v>44.81</v>
      </c>
      <c r="J9" s="6">
        <v>100</v>
      </c>
      <c r="K9" s="6"/>
      <c r="L9" s="6">
        <v>100</v>
      </c>
      <c r="M9" s="4" t="s">
        <v>137</v>
      </c>
    </row>
    <row r="10" spans="1:13" ht="60.75" customHeight="1">
      <c r="A10" s="6">
        <v>5</v>
      </c>
      <c r="B10" s="1907" t="s">
        <v>1606</v>
      </c>
      <c r="C10" s="6" t="s">
        <v>1601</v>
      </c>
      <c r="D10" s="1908">
        <v>0.48699999999999999</v>
      </c>
      <c r="E10" s="1909">
        <v>17.46</v>
      </c>
      <c r="F10" s="6" t="s">
        <v>1607</v>
      </c>
      <c r="G10" s="6"/>
      <c r="H10" s="6">
        <v>16.579999999999998</v>
      </c>
      <c r="I10" s="39">
        <v>16.579999999999998</v>
      </c>
      <c r="J10" s="6">
        <v>100</v>
      </c>
      <c r="K10" s="6"/>
      <c r="L10" s="6">
        <v>100</v>
      </c>
      <c r="M10" s="4" t="s">
        <v>137</v>
      </c>
    </row>
    <row r="11" spans="1:13" ht="60.75" customHeight="1">
      <c r="A11" s="6">
        <v>6</v>
      </c>
      <c r="B11" s="1907" t="s">
        <v>2336</v>
      </c>
      <c r="C11" s="6" t="s">
        <v>2337</v>
      </c>
      <c r="D11" s="1908">
        <v>3</v>
      </c>
      <c r="E11" s="1909">
        <v>47.17</v>
      </c>
      <c r="F11" s="6" t="s">
        <v>2338</v>
      </c>
      <c r="G11" s="6"/>
      <c r="H11" s="6">
        <v>47.17</v>
      </c>
      <c r="I11" s="39">
        <v>47.17</v>
      </c>
      <c r="J11" s="6"/>
      <c r="K11" s="6">
        <v>100</v>
      </c>
      <c r="L11" s="6">
        <v>100</v>
      </c>
      <c r="M11" s="4" t="s">
        <v>137</v>
      </c>
    </row>
    <row r="12" spans="1:13" ht="60.75" customHeight="1">
      <c r="A12" s="6">
        <v>7</v>
      </c>
      <c r="B12" s="1907" t="s">
        <v>2339</v>
      </c>
      <c r="C12" s="6" t="s">
        <v>2340</v>
      </c>
      <c r="D12" s="1908">
        <v>0.17</v>
      </c>
      <c r="E12" s="1909">
        <v>8.9700000000000006</v>
      </c>
      <c r="F12" s="6" t="s">
        <v>2338</v>
      </c>
      <c r="G12" s="6"/>
      <c r="H12" s="6">
        <v>8.9700000000000006</v>
      </c>
      <c r="I12" s="39">
        <v>8.9700000000000006</v>
      </c>
      <c r="J12" s="6"/>
      <c r="K12" s="6">
        <v>100</v>
      </c>
      <c r="L12" s="6">
        <v>100</v>
      </c>
      <c r="M12" s="4" t="s">
        <v>137</v>
      </c>
    </row>
    <row r="13" spans="1:13" ht="60.75" customHeight="1">
      <c r="A13" s="6">
        <v>8</v>
      </c>
      <c r="B13" s="1907" t="s">
        <v>2341</v>
      </c>
      <c r="C13" s="6" t="s">
        <v>2342</v>
      </c>
      <c r="D13" s="1908">
        <v>1.5</v>
      </c>
      <c r="E13" s="1909">
        <v>44.81</v>
      </c>
      <c r="F13" s="6" t="s">
        <v>2338</v>
      </c>
      <c r="G13" s="6"/>
      <c r="H13" s="26">
        <v>44.8</v>
      </c>
      <c r="I13" s="1910">
        <v>44.8</v>
      </c>
      <c r="J13" s="6"/>
      <c r="K13" s="6">
        <v>100</v>
      </c>
      <c r="L13" s="6">
        <v>100</v>
      </c>
      <c r="M13" s="4" t="s">
        <v>137</v>
      </c>
    </row>
    <row r="14" spans="1:13" ht="15.75">
      <c r="A14" s="1911"/>
      <c r="B14" s="1911"/>
      <c r="C14" s="1911"/>
      <c r="D14" s="1911"/>
      <c r="E14" s="1911"/>
      <c r="F14" s="1911"/>
      <c r="G14" s="1911"/>
      <c r="H14" s="1911"/>
      <c r="I14" s="1911"/>
      <c r="J14" s="1911"/>
      <c r="K14" s="1911"/>
      <c r="L14" s="1911"/>
      <c r="M14" s="1911"/>
    </row>
    <row r="15" spans="1:13" ht="15.75">
      <c r="A15" s="1911"/>
      <c r="B15" s="1911"/>
      <c r="C15" s="1911"/>
      <c r="D15" s="1911"/>
      <c r="E15" s="1911"/>
      <c r="F15" s="1911"/>
      <c r="G15" s="1911"/>
      <c r="H15" s="1911"/>
      <c r="I15" s="1911"/>
      <c r="J15" s="1911"/>
      <c r="K15" s="1911"/>
      <c r="L15" s="1911"/>
      <c r="M15" s="1911"/>
    </row>
    <row r="16" spans="1:13" ht="15.75">
      <c r="A16" s="1911"/>
      <c r="B16" s="1911"/>
      <c r="C16" s="1911"/>
      <c r="D16" s="1911"/>
      <c r="E16" s="1911"/>
      <c r="F16" s="1911"/>
      <c r="G16" s="1911"/>
      <c r="H16" s="1911"/>
      <c r="I16" s="1911"/>
      <c r="J16" s="1911"/>
      <c r="K16" s="1911"/>
      <c r="L16" s="1911"/>
      <c r="M16" s="1911"/>
    </row>
    <row r="17" spans="1:13" ht="15.75">
      <c r="A17" s="1911"/>
      <c r="B17" s="1911"/>
      <c r="C17" s="1911"/>
      <c r="D17" s="1911"/>
      <c r="E17" s="1911"/>
      <c r="F17" s="1911"/>
      <c r="G17" s="1911"/>
      <c r="H17" s="1911"/>
      <c r="I17" s="1911"/>
      <c r="J17" s="1911"/>
      <c r="K17" s="1911"/>
      <c r="L17" s="1911"/>
      <c r="M17" s="1911"/>
    </row>
  </sheetData>
  <mergeCells count="11">
    <mergeCell ref="A2:M2"/>
    <mergeCell ref="A3:E3"/>
    <mergeCell ref="A4:A5"/>
    <mergeCell ref="B4:B5"/>
    <mergeCell ref="C4:C5"/>
    <mergeCell ref="M4:M5"/>
    <mergeCell ref="D4:D5"/>
    <mergeCell ref="E4:E5"/>
    <mergeCell ref="F4:F5"/>
    <mergeCell ref="G4:I4"/>
    <mergeCell ref="J4:L4"/>
  </mergeCells>
  <pageMargins left="0.7" right="0.7" top="0.75" bottom="0.75" header="0.3" footer="0.3"/>
  <pageSetup paperSize="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8"/>
  <sheetViews>
    <sheetView zoomScaleNormal="100" workbookViewId="0">
      <selection activeCell="D67" sqref="D67"/>
    </sheetView>
  </sheetViews>
  <sheetFormatPr defaultRowHeight="15"/>
  <cols>
    <col min="1" max="1" width="4.5703125" customWidth="1"/>
    <col min="2" max="2" width="31.140625" customWidth="1"/>
    <col min="12" max="13" width="9.140625" style="14"/>
    <col min="14" max="14" width="12.140625" customWidth="1"/>
    <col min="15" max="15" width="10" customWidth="1"/>
  </cols>
  <sheetData>
    <row r="1" spans="1:17" ht="18.75">
      <c r="A1" s="2698" t="s">
        <v>1307</v>
      </c>
      <c r="B1" s="2698"/>
      <c r="C1" s="2698"/>
      <c r="D1" s="2698"/>
      <c r="E1" s="2698"/>
      <c r="F1" s="2698"/>
      <c r="G1" s="2698"/>
      <c r="H1" s="2698"/>
      <c r="I1" s="2698"/>
      <c r="J1" s="2698"/>
      <c r="K1" s="2698"/>
      <c r="L1" s="2698"/>
      <c r="M1" s="2698"/>
      <c r="N1" s="2698"/>
      <c r="O1" s="2698"/>
    </row>
    <row r="2" spans="1:17" ht="18.75">
      <c r="A2" s="2698" t="s">
        <v>2326</v>
      </c>
      <c r="B2" s="2698"/>
      <c r="C2" s="2698"/>
      <c r="D2" s="2698"/>
      <c r="E2" s="2698"/>
      <c r="F2" s="2698"/>
      <c r="G2" s="2698"/>
      <c r="H2" s="2698"/>
      <c r="I2" s="2698"/>
      <c r="J2" s="2698"/>
      <c r="K2" s="2698"/>
      <c r="L2" s="2698"/>
      <c r="M2" s="2698"/>
      <c r="N2" s="2698"/>
      <c r="O2" s="2698"/>
    </row>
    <row r="3" spans="1:17" ht="18.75">
      <c r="A3" s="2698" t="s">
        <v>1063</v>
      </c>
      <c r="B3" s="2698"/>
      <c r="C3" s="2698"/>
      <c r="D3" s="2698"/>
      <c r="E3" s="2698"/>
      <c r="F3" s="2698"/>
      <c r="G3" s="2698"/>
      <c r="H3" s="2698"/>
      <c r="I3" s="2698"/>
      <c r="J3" s="2698"/>
      <c r="K3" s="2698"/>
      <c r="L3" s="2698"/>
      <c r="M3" s="2698"/>
      <c r="N3" s="2698"/>
      <c r="O3" s="2698"/>
    </row>
    <row r="4" spans="1:17" ht="18.75">
      <c r="A4" s="2699"/>
      <c r="B4" s="2699"/>
      <c r="C4" s="2699"/>
      <c r="D4" s="2699"/>
      <c r="E4" s="2699"/>
      <c r="F4" s="2699"/>
      <c r="G4" s="2699"/>
      <c r="H4" s="2699"/>
      <c r="I4" s="2699"/>
      <c r="J4" s="2699"/>
      <c r="K4" s="2699"/>
      <c r="L4" s="2700"/>
      <c r="M4" s="2700"/>
      <c r="N4" s="2700"/>
      <c r="O4" s="2700"/>
    </row>
    <row r="5" spans="1:17" ht="40.5" customHeight="1">
      <c r="A5" s="2676" t="s">
        <v>60</v>
      </c>
      <c r="B5" s="139" t="s">
        <v>61</v>
      </c>
      <c r="C5" s="2682" t="s">
        <v>62</v>
      </c>
      <c r="D5" s="2676" t="s">
        <v>5</v>
      </c>
      <c r="E5" s="2678" t="s">
        <v>63</v>
      </c>
      <c r="F5" s="2676" t="s">
        <v>7</v>
      </c>
      <c r="G5" s="2676" t="s">
        <v>64</v>
      </c>
      <c r="H5" s="2704" t="s">
        <v>9</v>
      </c>
      <c r="I5" s="2705"/>
      <c r="J5" s="2704" t="s">
        <v>10</v>
      </c>
      <c r="K5" s="2705"/>
      <c r="L5" s="2704" t="s">
        <v>11</v>
      </c>
      <c r="M5" s="2705"/>
      <c r="N5" s="2676" t="s">
        <v>12</v>
      </c>
      <c r="O5" s="2703" t="s">
        <v>65</v>
      </c>
    </row>
    <row r="6" spans="1:17">
      <c r="A6" s="2677"/>
      <c r="B6" s="1796" t="s">
        <v>66</v>
      </c>
      <c r="C6" s="2683"/>
      <c r="D6" s="2677"/>
      <c r="E6" s="2679"/>
      <c r="F6" s="2680"/>
      <c r="G6" s="2677"/>
      <c r="H6" s="1796" t="s">
        <v>28</v>
      </c>
      <c r="I6" s="1796" t="s">
        <v>15</v>
      </c>
      <c r="J6" s="1796" t="s">
        <v>28</v>
      </c>
      <c r="K6" s="1796" t="s">
        <v>15</v>
      </c>
      <c r="L6" s="1792" t="s">
        <v>28</v>
      </c>
      <c r="M6" s="1796" t="s">
        <v>15</v>
      </c>
      <c r="N6" s="2677"/>
      <c r="O6" s="2703"/>
    </row>
    <row r="7" spans="1:17">
      <c r="A7" s="1821">
        <v>1</v>
      </c>
      <c r="B7" s="1821">
        <v>2</v>
      </c>
      <c r="C7" s="1821"/>
      <c r="D7" s="1821">
        <v>3</v>
      </c>
      <c r="E7" s="1821">
        <v>4</v>
      </c>
      <c r="F7" s="1821">
        <v>6</v>
      </c>
      <c r="G7" s="1821">
        <v>7</v>
      </c>
      <c r="H7" s="1821">
        <v>8</v>
      </c>
      <c r="I7" s="1821">
        <v>9</v>
      </c>
      <c r="J7" s="1821">
        <v>10</v>
      </c>
      <c r="K7" s="1821" t="s">
        <v>1735</v>
      </c>
      <c r="L7" s="1864" t="s">
        <v>1736</v>
      </c>
      <c r="M7" s="1864" t="s">
        <v>1737</v>
      </c>
      <c r="N7" s="1821">
        <v>14</v>
      </c>
      <c r="O7" s="1822">
        <v>15</v>
      </c>
    </row>
    <row r="8" spans="1:17" ht="18.75">
      <c r="A8" s="133">
        <v>1</v>
      </c>
      <c r="B8" s="1824" t="s">
        <v>67</v>
      </c>
      <c r="C8" s="1815"/>
      <c r="D8" s="1807"/>
      <c r="E8" s="1807"/>
      <c r="F8" s="1807"/>
      <c r="G8" s="1807"/>
      <c r="H8" s="1814"/>
      <c r="I8" s="1814"/>
      <c r="J8" s="134"/>
      <c r="K8" s="1814"/>
      <c r="L8" s="1814"/>
      <c r="M8" s="1814"/>
      <c r="N8" s="1809"/>
      <c r="O8" s="1808"/>
      <c r="P8" s="134"/>
      <c r="Q8" s="134"/>
    </row>
    <row r="9" spans="1:17" ht="15.75">
      <c r="A9" s="1818">
        <v>1</v>
      </c>
      <c r="B9" s="2692" t="s">
        <v>68</v>
      </c>
      <c r="C9" s="2693"/>
      <c r="D9" s="2693"/>
      <c r="E9" s="2693"/>
      <c r="F9" s="2693"/>
      <c r="G9" s="2693"/>
      <c r="H9" s="2693"/>
      <c r="I9" s="2693"/>
      <c r="J9" s="2693"/>
      <c r="K9" s="2693"/>
      <c r="L9" s="2693"/>
      <c r="M9" s="2693"/>
      <c r="N9" s="2693"/>
      <c r="O9" s="2694"/>
      <c r="P9" s="134"/>
      <c r="Q9" s="134"/>
    </row>
    <row r="10" spans="1:17" ht="25.5">
      <c r="A10" s="1806" t="s">
        <v>69</v>
      </c>
      <c r="B10" s="1816" t="s">
        <v>1308</v>
      </c>
      <c r="C10" s="1806">
        <v>3.3050000000000002</v>
      </c>
      <c r="D10" s="1806" t="s">
        <v>17</v>
      </c>
      <c r="E10" s="2681">
        <v>13366</v>
      </c>
      <c r="F10" s="1806" t="s">
        <v>70</v>
      </c>
      <c r="G10" s="1806" t="s">
        <v>71</v>
      </c>
      <c r="H10" s="1810">
        <v>1</v>
      </c>
      <c r="I10" s="1812">
        <v>1035.6210000000001</v>
      </c>
      <c r="J10" s="1806"/>
      <c r="K10" s="1806"/>
      <c r="L10" s="1823">
        <v>1</v>
      </c>
      <c r="M10" s="1813">
        <v>1035.6210000000001</v>
      </c>
      <c r="N10" s="1806" t="s">
        <v>58</v>
      </c>
      <c r="O10" s="1794" t="s">
        <v>72</v>
      </c>
      <c r="P10" s="134"/>
      <c r="Q10" s="134"/>
    </row>
    <row r="11" spans="1:17" ht="25.5">
      <c r="A11" s="1806" t="s">
        <v>73</v>
      </c>
      <c r="B11" s="1816" t="s">
        <v>74</v>
      </c>
      <c r="C11" s="1812">
        <v>3.2749999999999999</v>
      </c>
      <c r="D11" s="1806" t="s">
        <v>17</v>
      </c>
      <c r="E11" s="2681"/>
      <c r="F11" s="1795" t="s">
        <v>75</v>
      </c>
      <c r="G11" s="1795" t="s">
        <v>76</v>
      </c>
      <c r="H11" s="1810">
        <v>0.97</v>
      </c>
      <c r="I11" s="1812">
        <v>933.46500000000003</v>
      </c>
      <c r="J11" s="1817"/>
      <c r="K11" s="1794"/>
      <c r="L11" s="1823">
        <v>0.97</v>
      </c>
      <c r="M11" s="1813">
        <v>933.46500000000003</v>
      </c>
      <c r="N11" s="1794"/>
      <c r="O11" s="1794" t="s">
        <v>72</v>
      </c>
      <c r="P11" s="134"/>
      <c r="Q11" s="134"/>
    </row>
    <row r="12" spans="1:17" ht="76.5">
      <c r="A12" s="1806" t="s">
        <v>77</v>
      </c>
      <c r="B12" s="1816" t="s">
        <v>78</v>
      </c>
      <c r="C12" s="1812">
        <v>3.3149999999999999</v>
      </c>
      <c r="D12" s="1806" t="s">
        <v>17</v>
      </c>
      <c r="E12" s="2681"/>
      <c r="F12" s="1795" t="s">
        <v>79</v>
      </c>
      <c r="G12" s="1795" t="s">
        <v>80</v>
      </c>
      <c r="H12" s="1810">
        <v>0.98</v>
      </c>
      <c r="I12" s="1812">
        <v>1223.502</v>
      </c>
      <c r="J12" s="1817"/>
      <c r="K12" s="1794"/>
      <c r="L12" s="1823">
        <v>0.98</v>
      </c>
      <c r="M12" s="1813">
        <v>1223.502</v>
      </c>
      <c r="N12" s="1794" t="s">
        <v>81</v>
      </c>
      <c r="O12" s="1794" t="s">
        <v>72</v>
      </c>
      <c r="P12" s="134"/>
      <c r="Q12" s="134"/>
    </row>
    <row r="13" spans="1:17" ht="76.5">
      <c r="A13" s="1806" t="s">
        <v>82</v>
      </c>
      <c r="B13" s="1816" t="s">
        <v>83</v>
      </c>
      <c r="C13" s="1812">
        <v>3.355</v>
      </c>
      <c r="D13" s="1806" t="s">
        <v>17</v>
      </c>
      <c r="E13" s="2681"/>
      <c r="F13" s="1795" t="s">
        <v>84</v>
      </c>
      <c r="G13" s="1795" t="s">
        <v>85</v>
      </c>
      <c r="H13" s="1810">
        <v>0.99</v>
      </c>
      <c r="I13" s="1812">
        <v>726.52800000000002</v>
      </c>
      <c r="J13" s="1817"/>
      <c r="K13" s="1794"/>
      <c r="L13" s="1823">
        <v>0.99</v>
      </c>
      <c r="M13" s="1813">
        <v>726.52800000000002</v>
      </c>
      <c r="N13" s="1794" t="s">
        <v>86</v>
      </c>
      <c r="O13" s="1794" t="s">
        <v>72</v>
      </c>
      <c r="P13" s="134"/>
      <c r="Q13" s="134"/>
    </row>
    <row r="14" spans="1:17" ht="89.25">
      <c r="A14" s="1806" t="s">
        <v>87</v>
      </c>
      <c r="B14" s="1816" t="s">
        <v>88</v>
      </c>
      <c r="C14" s="1806">
        <v>5.58</v>
      </c>
      <c r="D14" s="1806" t="s">
        <v>17</v>
      </c>
      <c r="E14" s="2681"/>
      <c r="F14" s="1795" t="s">
        <v>89</v>
      </c>
      <c r="G14" s="1795" t="s">
        <v>90</v>
      </c>
      <c r="H14" s="1810">
        <v>0.38</v>
      </c>
      <c r="I14" s="1812">
        <v>722.15800000000002</v>
      </c>
      <c r="J14" s="1817"/>
      <c r="K14" s="1794"/>
      <c r="L14" s="1823">
        <v>0.38</v>
      </c>
      <c r="M14" s="1813">
        <v>722.15800000000002</v>
      </c>
      <c r="N14" s="1794" t="s">
        <v>91</v>
      </c>
      <c r="O14" s="1794" t="s">
        <v>72</v>
      </c>
      <c r="P14" s="134"/>
      <c r="Q14" s="134"/>
    </row>
    <row r="15" spans="1:17" ht="89.25">
      <c r="A15" s="1806" t="s">
        <v>92</v>
      </c>
      <c r="B15" s="1816" t="s">
        <v>93</v>
      </c>
      <c r="C15" s="1806">
        <v>5.58</v>
      </c>
      <c r="D15" s="1806" t="s">
        <v>17</v>
      </c>
      <c r="E15" s="2681"/>
      <c r="F15" s="1795" t="s">
        <v>89</v>
      </c>
      <c r="G15" s="1795" t="s">
        <v>94</v>
      </c>
      <c r="H15" s="1848">
        <v>9.1700000000000004E-2</v>
      </c>
      <c r="I15" s="1812">
        <v>188.46299999999999</v>
      </c>
      <c r="J15" s="1817"/>
      <c r="K15" s="1794"/>
      <c r="L15" s="1847">
        <v>9.1700000000000004E-2</v>
      </c>
      <c r="M15" s="1813">
        <v>188.46299999999999</v>
      </c>
      <c r="N15" s="1794" t="s">
        <v>95</v>
      </c>
      <c r="O15" s="1794" t="s">
        <v>72</v>
      </c>
      <c r="P15" s="134"/>
      <c r="Q15" s="134"/>
    </row>
    <row r="16" spans="1:17" ht="38.25">
      <c r="A16" s="1806" t="s">
        <v>96</v>
      </c>
      <c r="B16" s="1816" t="s">
        <v>97</v>
      </c>
      <c r="C16" s="1806">
        <v>24</v>
      </c>
      <c r="D16" s="1806" t="s">
        <v>98</v>
      </c>
      <c r="E16" s="2681"/>
      <c r="F16" s="1795" t="s">
        <v>79</v>
      </c>
      <c r="G16" s="1795"/>
      <c r="H16" s="1810">
        <v>1</v>
      </c>
      <c r="I16" s="1812">
        <v>482.62099999999998</v>
      </c>
      <c r="J16" s="1817"/>
      <c r="K16" s="1812"/>
      <c r="L16" s="1823">
        <v>1</v>
      </c>
      <c r="M16" s="1813">
        <v>482.62099999999998</v>
      </c>
      <c r="N16" s="1794" t="s">
        <v>99</v>
      </c>
      <c r="O16" s="1794" t="s">
        <v>59</v>
      </c>
      <c r="P16" s="134"/>
      <c r="Q16" s="1825"/>
    </row>
    <row r="17" spans="1:25" ht="38.25">
      <c r="A17" s="1806" t="s">
        <v>100</v>
      </c>
      <c r="B17" s="1816" t="s">
        <v>101</v>
      </c>
      <c r="C17" s="1806">
        <v>20</v>
      </c>
      <c r="D17" s="1806" t="s">
        <v>98</v>
      </c>
      <c r="E17" s="2681"/>
      <c r="F17" s="1795" t="s">
        <v>102</v>
      </c>
      <c r="G17" s="1795" t="s">
        <v>103</v>
      </c>
      <c r="H17" s="1810">
        <v>0.27</v>
      </c>
      <c r="I17" s="1812">
        <v>115.75</v>
      </c>
      <c r="J17" s="1817">
        <v>0.01</v>
      </c>
      <c r="K17" s="1794"/>
      <c r="L17" s="1823">
        <v>0.28000000000000003</v>
      </c>
      <c r="M17" s="1813">
        <v>115.75</v>
      </c>
      <c r="N17" s="1794" t="s">
        <v>104</v>
      </c>
      <c r="O17" s="1794" t="s">
        <v>72</v>
      </c>
      <c r="P17" s="134"/>
      <c r="Q17" s="134"/>
      <c r="R17" s="134"/>
      <c r="S17" s="134"/>
      <c r="T17" s="134"/>
      <c r="U17" s="134"/>
      <c r="V17" s="134"/>
      <c r="W17" s="134"/>
      <c r="X17" s="134"/>
      <c r="Y17" s="134"/>
    </row>
    <row r="18" spans="1:25" ht="38.25">
      <c r="A18" s="1806" t="s">
        <v>105</v>
      </c>
      <c r="B18" s="1816" t="s">
        <v>106</v>
      </c>
      <c r="C18" s="1806">
        <v>28</v>
      </c>
      <c r="D18" s="1806" t="s">
        <v>98</v>
      </c>
      <c r="E18" s="2681"/>
      <c r="F18" s="2702" t="s">
        <v>70</v>
      </c>
      <c r="G18" s="2702" t="s">
        <v>107</v>
      </c>
      <c r="H18" s="1840">
        <v>0.17499999999999999</v>
      </c>
      <c r="I18" s="1812"/>
      <c r="J18" s="1817"/>
      <c r="K18" s="1794"/>
      <c r="L18" s="1839">
        <v>0.17499999999999999</v>
      </c>
      <c r="M18" s="1813">
        <v>0</v>
      </c>
      <c r="N18" s="2701" t="s">
        <v>108</v>
      </c>
      <c r="O18" s="1794" t="s">
        <v>72</v>
      </c>
      <c r="P18" s="134"/>
      <c r="Q18" s="134"/>
      <c r="R18" s="134"/>
      <c r="S18" s="134"/>
      <c r="T18" s="134"/>
      <c r="U18" s="134"/>
      <c r="V18" s="134"/>
      <c r="W18" s="134"/>
      <c r="X18" s="134"/>
      <c r="Y18" s="134"/>
    </row>
    <row r="19" spans="1:25" ht="38.25">
      <c r="A19" s="1806" t="s">
        <v>109</v>
      </c>
      <c r="B19" s="1816" t="s">
        <v>110</v>
      </c>
      <c r="C19" s="1806">
        <v>20</v>
      </c>
      <c r="D19" s="1806" t="s">
        <v>98</v>
      </c>
      <c r="E19" s="2681"/>
      <c r="F19" s="2702"/>
      <c r="G19" s="2702"/>
      <c r="H19" s="1840">
        <v>0.215</v>
      </c>
      <c r="I19" s="1812"/>
      <c r="J19" s="1817"/>
      <c r="K19" s="1794"/>
      <c r="L19" s="1839">
        <v>0.215</v>
      </c>
      <c r="M19" s="1813">
        <v>0</v>
      </c>
      <c r="N19" s="2701"/>
      <c r="O19" s="1794" t="s">
        <v>72</v>
      </c>
      <c r="P19" s="134"/>
      <c r="Q19" s="134"/>
      <c r="R19" s="134"/>
      <c r="S19" s="134"/>
      <c r="T19" s="134"/>
      <c r="U19" s="134"/>
      <c r="V19" s="134"/>
      <c r="W19" s="134"/>
      <c r="X19" s="134"/>
      <c r="Y19" s="134"/>
    </row>
    <row r="20" spans="1:25" ht="178.5">
      <c r="A20" s="1818">
        <v>2</v>
      </c>
      <c r="B20" s="1819" t="s">
        <v>111</v>
      </c>
      <c r="C20" s="1806">
        <v>34</v>
      </c>
      <c r="D20" s="1806" t="s">
        <v>98</v>
      </c>
      <c r="E20" s="1793">
        <v>508.45</v>
      </c>
      <c r="F20" s="1795" t="s">
        <v>112</v>
      </c>
      <c r="G20" s="1795" t="s">
        <v>113</v>
      </c>
      <c r="H20" s="1810">
        <v>0.45</v>
      </c>
      <c r="I20" s="1812">
        <v>132.82</v>
      </c>
      <c r="J20" s="1817"/>
      <c r="K20" s="1794"/>
      <c r="L20" s="1811">
        <v>0.45</v>
      </c>
      <c r="M20" s="1813">
        <v>132.82</v>
      </c>
      <c r="N20" s="1889" t="s">
        <v>1797</v>
      </c>
      <c r="O20" s="1794" t="s">
        <v>72</v>
      </c>
      <c r="P20" s="134"/>
      <c r="Q20" s="134"/>
      <c r="R20" s="134"/>
      <c r="S20" s="134"/>
      <c r="T20" s="134"/>
      <c r="U20" s="134"/>
      <c r="V20" s="134"/>
      <c r="W20" s="134"/>
      <c r="X20" s="134"/>
      <c r="Y20" s="134"/>
    </row>
    <row r="21" spans="1:25" ht="51">
      <c r="A21" s="1818">
        <v>3</v>
      </c>
      <c r="B21" s="1820" t="s">
        <v>1064</v>
      </c>
      <c r="C21" s="1806">
        <v>2.5099999999999998</v>
      </c>
      <c r="D21" s="1806" t="s">
        <v>321</v>
      </c>
      <c r="E21" s="1793">
        <v>625.97</v>
      </c>
      <c r="F21" s="1795" t="s">
        <v>1065</v>
      </c>
      <c r="G21" s="1795" t="s">
        <v>1066</v>
      </c>
      <c r="H21" s="1810">
        <v>0.24</v>
      </c>
      <c r="I21" s="1812">
        <v>130.27000000000001</v>
      </c>
      <c r="J21" s="1817">
        <v>0.42</v>
      </c>
      <c r="K21" s="1812">
        <v>182.7</v>
      </c>
      <c r="L21" s="1823">
        <v>0.65999999999999992</v>
      </c>
      <c r="M21" s="1813">
        <v>312.97000000000003</v>
      </c>
      <c r="N21" s="1794"/>
      <c r="O21" s="1794" t="s">
        <v>72</v>
      </c>
      <c r="P21" s="134"/>
      <c r="Q21" s="134"/>
      <c r="R21" s="134"/>
      <c r="S21" s="1878"/>
      <c r="T21" s="1825"/>
      <c r="U21" s="1825"/>
      <c r="V21" s="1882"/>
      <c r="W21" s="134"/>
      <c r="X21" s="134"/>
      <c r="Y21" s="134"/>
    </row>
    <row r="22" spans="1:25" ht="18.75">
      <c r="A22" s="1818">
        <v>2</v>
      </c>
      <c r="B22" s="2689" t="s">
        <v>143</v>
      </c>
      <c r="C22" s="2690"/>
      <c r="D22" s="2690"/>
      <c r="E22" s="2690"/>
      <c r="F22" s="2690"/>
      <c r="G22" s="2690"/>
      <c r="H22" s="2690"/>
      <c r="I22" s="2690"/>
      <c r="J22" s="2690"/>
      <c r="K22" s="2690"/>
      <c r="L22" s="2690"/>
      <c r="M22" s="2690"/>
      <c r="N22" s="2690"/>
      <c r="O22" s="2691"/>
      <c r="P22" s="134"/>
      <c r="Q22" s="134"/>
      <c r="R22" s="134"/>
      <c r="S22" s="1877"/>
      <c r="T22" s="134"/>
      <c r="U22" s="134"/>
      <c r="V22" s="1882"/>
      <c r="W22" s="134"/>
      <c r="X22" s="1882"/>
      <c r="Y22" s="1883">
        <v>0</v>
      </c>
    </row>
    <row r="23" spans="1:25" ht="15.75">
      <c r="A23" s="1818">
        <v>1</v>
      </c>
      <c r="B23" s="2692" t="s">
        <v>1738</v>
      </c>
      <c r="C23" s="2693"/>
      <c r="D23" s="2693"/>
      <c r="E23" s="2693"/>
      <c r="F23" s="2693"/>
      <c r="G23" s="2693"/>
      <c r="H23" s="2693"/>
      <c r="I23" s="2693"/>
      <c r="J23" s="2693"/>
      <c r="K23" s="2693"/>
      <c r="L23" s="2693"/>
      <c r="M23" s="2693"/>
      <c r="N23" s="2693"/>
      <c r="O23" s="2694"/>
      <c r="P23" s="134"/>
      <c r="Q23" s="134"/>
      <c r="R23" s="134"/>
      <c r="S23" s="1878"/>
      <c r="T23" s="1825"/>
      <c r="U23" s="1825"/>
      <c r="V23" s="1882"/>
      <c r="W23" s="134"/>
      <c r="X23" s="134"/>
      <c r="Y23" s="134"/>
    </row>
    <row r="24" spans="1:25" ht="38.25">
      <c r="A24" s="1826" t="s">
        <v>69</v>
      </c>
      <c r="B24" s="1827" t="s">
        <v>1067</v>
      </c>
      <c r="C24" s="1826">
        <v>7.5</v>
      </c>
      <c r="D24" s="1826" t="s">
        <v>98</v>
      </c>
      <c r="E24" s="1831">
        <v>17.146999999999998</v>
      </c>
      <c r="F24" s="1826" t="s">
        <v>1068</v>
      </c>
      <c r="G24" s="1826" t="s">
        <v>1069</v>
      </c>
      <c r="H24" s="1832">
        <v>1</v>
      </c>
      <c r="I24" s="1851">
        <v>17.146999999999998</v>
      </c>
      <c r="J24" s="1832"/>
      <c r="K24" s="1826"/>
      <c r="L24" s="1835">
        <v>1</v>
      </c>
      <c r="M24" s="1856">
        <v>17.146999999999998</v>
      </c>
      <c r="N24" s="1826" t="s">
        <v>58</v>
      </c>
      <c r="O24" s="2686" t="s">
        <v>72</v>
      </c>
      <c r="P24" s="134"/>
      <c r="Q24" s="134"/>
      <c r="R24" s="134"/>
      <c r="S24" s="1878"/>
      <c r="T24" s="134"/>
      <c r="U24" s="134"/>
      <c r="V24" s="1882"/>
      <c r="W24" s="134"/>
      <c r="X24" s="134"/>
      <c r="Y24" s="134"/>
    </row>
    <row r="25" spans="1:25" ht="38.25">
      <c r="A25" s="1826" t="s">
        <v>73</v>
      </c>
      <c r="B25" s="1827" t="s">
        <v>1070</v>
      </c>
      <c r="C25" s="1826">
        <v>52</v>
      </c>
      <c r="D25" s="1826" t="s">
        <v>98</v>
      </c>
      <c r="E25" s="1831">
        <v>29.666</v>
      </c>
      <c r="F25" s="1826" t="s">
        <v>1068</v>
      </c>
      <c r="G25" s="1826" t="s">
        <v>1069</v>
      </c>
      <c r="H25" s="1832">
        <v>1</v>
      </c>
      <c r="I25" s="1826">
        <v>29.666</v>
      </c>
      <c r="J25" s="1832"/>
      <c r="K25" s="1826"/>
      <c r="L25" s="1835">
        <v>1</v>
      </c>
      <c r="M25" s="1856">
        <v>29.666</v>
      </c>
      <c r="N25" s="1826" t="s">
        <v>58</v>
      </c>
      <c r="O25" s="2687"/>
      <c r="P25" s="134"/>
      <c r="Q25" s="134"/>
      <c r="R25" s="1879"/>
      <c r="S25" s="1880"/>
      <c r="T25" s="1881"/>
      <c r="U25" s="1881"/>
      <c r="V25" s="1882"/>
      <c r="W25" s="1825"/>
      <c r="X25" s="134"/>
      <c r="Y25" s="134"/>
    </row>
    <row r="26" spans="1:25" ht="38.25">
      <c r="A26" s="1826" t="s">
        <v>77</v>
      </c>
      <c r="B26" s="1827" t="s">
        <v>1071</v>
      </c>
      <c r="C26" s="1826">
        <v>30</v>
      </c>
      <c r="D26" s="1826" t="s">
        <v>98</v>
      </c>
      <c r="E26" s="1885">
        <v>10.756</v>
      </c>
      <c r="F26" s="1826" t="s">
        <v>1068</v>
      </c>
      <c r="G26" s="1826" t="s">
        <v>1069</v>
      </c>
      <c r="H26" s="1832">
        <v>1</v>
      </c>
      <c r="I26" s="1826">
        <v>10.756</v>
      </c>
      <c r="J26" s="1832"/>
      <c r="K26" s="1826"/>
      <c r="L26" s="1835">
        <v>1</v>
      </c>
      <c r="M26" s="1856">
        <v>10.756</v>
      </c>
      <c r="N26" s="1826" t="s">
        <v>58</v>
      </c>
      <c r="O26" s="2687"/>
      <c r="P26" s="134"/>
      <c r="Q26" s="134"/>
      <c r="R26" s="134"/>
      <c r="S26" s="134"/>
      <c r="T26" s="134"/>
      <c r="U26" s="134"/>
      <c r="V26" s="134"/>
      <c r="W26" s="134"/>
      <c r="X26" s="134"/>
      <c r="Y26" s="134"/>
    </row>
    <row r="27" spans="1:25" ht="51">
      <c r="A27" s="1826" t="s">
        <v>82</v>
      </c>
      <c r="B27" s="1827" t="s">
        <v>1072</v>
      </c>
      <c r="C27" s="1826">
        <v>110</v>
      </c>
      <c r="D27" s="1826" t="s">
        <v>98</v>
      </c>
      <c r="E27" s="1885">
        <v>1.9730000000000001</v>
      </c>
      <c r="F27" s="1826" t="s">
        <v>1068</v>
      </c>
      <c r="G27" s="1826" t="s">
        <v>1069</v>
      </c>
      <c r="H27" s="1832">
        <v>1</v>
      </c>
      <c r="I27" s="1851">
        <v>1.9730000000000001</v>
      </c>
      <c r="J27" s="1832"/>
      <c r="K27" s="1826"/>
      <c r="L27" s="1835">
        <v>1</v>
      </c>
      <c r="M27" s="1856">
        <v>1.9730000000000001</v>
      </c>
      <c r="N27" s="1826" t="s">
        <v>58</v>
      </c>
      <c r="O27" s="2687"/>
      <c r="P27" s="134"/>
      <c r="Q27" s="134"/>
      <c r="R27" s="134"/>
      <c r="S27" s="134"/>
      <c r="T27" s="134"/>
      <c r="U27" s="134"/>
      <c r="V27" s="134"/>
      <c r="W27" s="134"/>
      <c r="X27" s="134"/>
      <c r="Y27" s="134"/>
    </row>
    <row r="28" spans="1:25" ht="38.25">
      <c r="A28" s="1826" t="s">
        <v>87</v>
      </c>
      <c r="B28" s="1827" t="s">
        <v>1073</v>
      </c>
      <c r="C28" s="1826">
        <v>1</v>
      </c>
      <c r="D28" s="1826" t="s">
        <v>1074</v>
      </c>
      <c r="E28" s="1885">
        <v>5.4560000000000004</v>
      </c>
      <c r="F28" s="1826" t="s">
        <v>1068</v>
      </c>
      <c r="G28" s="1826" t="s">
        <v>1069</v>
      </c>
      <c r="H28" s="1832">
        <v>1</v>
      </c>
      <c r="I28" s="1851">
        <v>5.4560000000000004</v>
      </c>
      <c r="J28" s="1832"/>
      <c r="K28" s="1826"/>
      <c r="L28" s="1835">
        <v>1</v>
      </c>
      <c r="M28" s="1856">
        <v>5.4560000000000004</v>
      </c>
      <c r="N28" s="1826" t="s">
        <v>58</v>
      </c>
      <c r="O28" s="2687"/>
      <c r="P28" s="134"/>
      <c r="Q28" s="134"/>
      <c r="R28" s="134"/>
      <c r="S28" s="134"/>
      <c r="T28" s="134"/>
      <c r="U28" s="134"/>
      <c r="V28" s="134"/>
      <c r="W28" s="134"/>
      <c r="X28" s="134"/>
      <c r="Y28" s="134"/>
    </row>
    <row r="29" spans="1:25" ht="25.5">
      <c r="A29" s="1828" t="s">
        <v>92</v>
      </c>
      <c r="B29" s="1829" t="s">
        <v>1075</v>
      </c>
      <c r="C29" s="1828">
        <v>12</v>
      </c>
      <c r="D29" s="1828" t="s">
        <v>98</v>
      </c>
      <c r="E29" s="1886">
        <v>15</v>
      </c>
      <c r="F29" s="1826" t="s">
        <v>1068</v>
      </c>
      <c r="G29" s="1826" t="s">
        <v>1069</v>
      </c>
      <c r="H29" s="1837">
        <v>1</v>
      </c>
      <c r="I29" s="1884">
        <v>15</v>
      </c>
      <c r="J29" s="1837"/>
      <c r="K29" s="1852"/>
      <c r="L29" s="1835">
        <v>1</v>
      </c>
      <c r="M29" s="1857">
        <v>15</v>
      </c>
      <c r="N29" s="1826" t="s">
        <v>58</v>
      </c>
      <c r="O29" s="2687"/>
      <c r="P29" s="134"/>
      <c r="Q29" s="134"/>
      <c r="R29" s="134"/>
      <c r="S29" s="134"/>
      <c r="T29" s="134"/>
      <c r="U29" s="134"/>
      <c r="V29" s="134"/>
      <c r="W29" s="134"/>
      <c r="X29" s="134"/>
      <c r="Y29" s="134"/>
    </row>
    <row r="30" spans="1:25" ht="25.5">
      <c r="A30" s="1828" t="s">
        <v>96</v>
      </c>
      <c r="B30" s="1829" t="s">
        <v>1076</v>
      </c>
      <c r="C30" s="1828">
        <v>1</v>
      </c>
      <c r="D30" s="1828" t="s">
        <v>1074</v>
      </c>
      <c r="E30" s="1885">
        <v>4.3579999999999997</v>
      </c>
      <c r="F30" s="1826" t="s">
        <v>1068</v>
      </c>
      <c r="G30" s="1826" t="s">
        <v>1069</v>
      </c>
      <c r="H30" s="1837">
        <v>1</v>
      </c>
      <c r="I30" s="1853">
        <v>4.3579999999999997</v>
      </c>
      <c r="J30" s="1837"/>
      <c r="K30" s="1828"/>
      <c r="L30" s="1838">
        <v>1</v>
      </c>
      <c r="M30" s="1858">
        <v>4.3579999999999997</v>
      </c>
      <c r="N30" s="1826" t="s">
        <v>58</v>
      </c>
      <c r="O30" s="2687"/>
      <c r="P30" s="134"/>
      <c r="Q30" s="134"/>
      <c r="R30" s="134"/>
      <c r="S30" s="134"/>
      <c r="T30" s="134"/>
      <c r="U30" s="134"/>
      <c r="V30" s="134"/>
      <c r="W30" s="134"/>
      <c r="X30" s="134"/>
      <c r="Y30" s="134"/>
    </row>
    <row r="31" spans="1:25" ht="38.25">
      <c r="A31" s="1828" t="s">
        <v>100</v>
      </c>
      <c r="B31" s="1829" t="s">
        <v>1077</v>
      </c>
      <c r="C31" s="1828">
        <v>1</v>
      </c>
      <c r="D31" s="1828" t="s">
        <v>1074</v>
      </c>
      <c r="E31" s="1888">
        <v>24.231000000000002</v>
      </c>
      <c r="F31" s="1828" t="s">
        <v>1068</v>
      </c>
      <c r="G31" s="1828" t="s">
        <v>1069</v>
      </c>
      <c r="H31" s="1837">
        <v>1</v>
      </c>
      <c r="I31" s="1828"/>
      <c r="J31" s="1837"/>
      <c r="K31" s="1890">
        <v>24.22</v>
      </c>
      <c r="L31" s="1838">
        <v>1</v>
      </c>
      <c r="M31" s="1858">
        <v>24.22</v>
      </c>
      <c r="N31" s="1826" t="s">
        <v>58</v>
      </c>
      <c r="O31" s="2687"/>
    </row>
    <row r="32" spans="1:25" ht="25.5">
      <c r="A32" s="1828" t="s">
        <v>105</v>
      </c>
      <c r="B32" s="1829" t="s">
        <v>1078</v>
      </c>
      <c r="C32" s="1828">
        <v>1</v>
      </c>
      <c r="D32" s="1828" t="s">
        <v>1074</v>
      </c>
      <c r="E32" s="1887">
        <v>15.409000000000001</v>
      </c>
      <c r="F32" s="1826" t="s">
        <v>1068</v>
      </c>
      <c r="G32" s="1826" t="s">
        <v>1069</v>
      </c>
      <c r="H32" s="1837">
        <v>1</v>
      </c>
      <c r="I32" s="1854">
        <v>15.409000000000001</v>
      </c>
      <c r="J32" s="1837"/>
      <c r="K32" s="1828"/>
      <c r="L32" s="1838">
        <v>1</v>
      </c>
      <c r="M32" s="1858">
        <v>15.409000000000001</v>
      </c>
      <c r="N32" s="1826" t="s">
        <v>58</v>
      </c>
      <c r="O32" s="2687"/>
    </row>
    <row r="33" spans="1:15" ht="25.5">
      <c r="A33" s="1828" t="s">
        <v>109</v>
      </c>
      <c r="B33" s="1829" t="s">
        <v>1079</v>
      </c>
      <c r="C33" s="1828">
        <v>1</v>
      </c>
      <c r="D33" s="1828" t="s">
        <v>1074</v>
      </c>
      <c r="E33" s="1887">
        <v>11.154</v>
      </c>
      <c r="F33" s="1826" t="s">
        <v>1068</v>
      </c>
      <c r="G33" s="1826" t="s">
        <v>1069</v>
      </c>
      <c r="H33" s="1837">
        <v>1</v>
      </c>
      <c r="I33" s="1854">
        <v>11.154</v>
      </c>
      <c r="J33" s="1837"/>
      <c r="K33" s="1828"/>
      <c r="L33" s="1838">
        <v>1</v>
      </c>
      <c r="M33" s="1858">
        <v>11.154</v>
      </c>
      <c r="N33" s="1826" t="s">
        <v>58</v>
      </c>
      <c r="O33" s="2687"/>
    </row>
    <row r="34" spans="1:15" ht="39">
      <c r="A34" s="16" t="s">
        <v>1080</v>
      </c>
      <c r="B34" s="1830" t="s">
        <v>1081</v>
      </c>
      <c r="C34" s="16">
        <v>1</v>
      </c>
      <c r="D34" s="1828" t="s">
        <v>1074</v>
      </c>
      <c r="E34" s="1887">
        <v>6.1180000000000003</v>
      </c>
      <c r="F34" s="1826" t="s">
        <v>1068</v>
      </c>
      <c r="G34" s="1826" t="s">
        <v>1069</v>
      </c>
      <c r="H34" s="140">
        <v>1</v>
      </c>
      <c r="I34" s="1854">
        <v>6.1180000000000003</v>
      </c>
      <c r="J34" s="140"/>
      <c r="K34" s="141"/>
      <c r="L34" s="1836">
        <v>1</v>
      </c>
      <c r="M34" s="1859">
        <v>6.1180000000000003</v>
      </c>
      <c r="N34" s="1826" t="s">
        <v>58</v>
      </c>
      <c r="O34" s="2687"/>
    </row>
    <row r="35" spans="1:15" ht="39">
      <c r="A35" s="16" t="s">
        <v>1082</v>
      </c>
      <c r="B35" s="1830" t="s">
        <v>1083</v>
      </c>
      <c r="C35" s="16">
        <v>1</v>
      </c>
      <c r="D35" s="1828" t="s">
        <v>1074</v>
      </c>
      <c r="E35" s="1885">
        <v>24.108000000000001</v>
      </c>
      <c r="F35" s="1826" t="s">
        <v>1068</v>
      </c>
      <c r="G35" s="1826" t="s">
        <v>1069</v>
      </c>
      <c r="H35" s="140">
        <v>1</v>
      </c>
      <c r="I35" s="1854">
        <v>24.108000000000001</v>
      </c>
      <c r="J35" s="140"/>
      <c r="K35" s="141"/>
      <c r="L35" s="1836">
        <v>1</v>
      </c>
      <c r="M35" s="1860">
        <v>24.108000000000001</v>
      </c>
      <c r="N35" s="1826" t="s">
        <v>58</v>
      </c>
      <c r="O35" s="2687"/>
    </row>
    <row r="36" spans="1:15" ht="39">
      <c r="A36" s="16" t="s">
        <v>1084</v>
      </c>
      <c r="B36" s="1830" t="s">
        <v>1085</v>
      </c>
      <c r="C36" s="16">
        <v>27</v>
      </c>
      <c r="D36" s="16" t="s">
        <v>98</v>
      </c>
      <c r="E36" s="1885">
        <v>12.677</v>
      </c>
      <c r="F36" s="1826" t="s">
        <v>1068</v>
      </c>
      <c r="G36" s="1826" t="s">
        <v>1069</v>
      </c>
      <c r="H36" s="140">
        <v>1</v>
      </c>
      <c r="I36" s="1855">
        <v>12.677</v>
      </c>
      <c r="J36" s="140"/>
      <c r="K36" s="141"/>
      <c r="L36" s="1836">
        <v>1</v>
      </c>
      <c r="M36" s="1860">
        <v>12.677</v>
      </c>
      <c r="N36" s="1826" t="s">
        <v>58</v>
      </c>
      <c r="O36" s="2687"/>
    </row>
    <row r="37" spans="1:15" ht="39">
      <c r="A37" s="16" t="s">
        <v>1086</v>
      </c>
      <c r="B37" s="1830" t="s">
        <v>1087</v>
      </c>
      <c r="C37" s="16">
        <v>1</v>
      </c>
      <c r="D37" s="16" t="s">
        <v>1074</v>
      </c>
      <c r="E37" s="1885">
        <v>7.21</v>
      </c>
      <c r="F37" s="1826" t="s">
        <v>1068</v>
      </c>
      <c r="G37" s="1826" t="s">
        <v>1069</v>
      </c>
      <c r="H37" s="140">
        <v>1</v>
      </c>
      <c r="I37" s="1855">
        <v>7.21</v>
      </c>
      <c r="J37" s="140"/>
      <c r="K37" s="141"/>
      <c r="L37" s="1836">
        <v>1</v>
      </c>
      <c r="M37" s="1861">
        <v>7.21</v>
      </c>
      <c r="N37" s="1826" t="s">
        <v>58</v>
      </c>
      <c r="O37" s="2687"/>
    </row>
    <row r="38" spans="1:15" ht="39">
      <c r="A38" s="16" t="s">
        <v>1088</v>
      </c>
      <c r="B38" s="1830" t="s">
        <v>1089</v>
      </c>
      <c r="C38" s="16">
        <v>1</v>
      </c>
      <c r="D38" s="16" t="s">
        <v>1074</v>
      </c>
      <c r="E38" s="1885">
        <v>11.736000000000001</v>
      </c>
      <c r="F38" s="1826" t="s">
        <v>1068</v>
      </c>
      <c r="G38" s="1826" t="s">
        <v>1069</v>
      </c>
      <c r="H38" s="140">
        <v>1</v>
      </c>
      <c r="I38" s="1855">
        <v>11.736000000000001</v>
      </c>
      <c r="J38" s="140"/>
      <c r="K38" s="141"/>
      <c r="L38" s="1836">
        <v>1</v>
      </c>
      <c r="M38" s="1860">
        <v>11.736000000000001</v>
      </c>
      <c r="N38" s="1826" t="s">
        <v>58</v>
      </c>
      <c r="O38" s="2687"/>
    </row>
    <row r="39" spans="1:15" ht="39">
      <c r="A39" s="16" t="s">
        <v>1090</v>
      </c>
      <c r="B39" s="1830" t="s">
        <v>1091</v>
      </c>
      <c r="C39" s="16">
        <v>2</v>
      </c>
      <c r="D39" s="16" t="s">
        <v>1074</v>
      </c>
      <c r="E39" s="1885">
        <v>11.965</v>
      </c>
      <c r="F39" s="1826" t="s">
        <v>1068</v>
      </c>
      <c r="G39" s="1826" t="s">
        <v>1069</v>
      </c>
      <c r="H39" s="140">
        <v>1</v>
      </c>
      <c r="I39" s="1855">
        <v>11.965</v>
      </c>
      <c r="J39" s="140"/>
      <c r="K39" s="1855"/>
      <c r="L39" s="1836">
        <v>1</v>
      </c>
      <c r="M39" s="1860">
        <v>11.965</v>
      </c>
      <c r="N39" s="1826" t="s">
        <v>58</v>
      </c>
      <c r="O39" s="2687"/>
    </row>
    <row r="40" spans="1:15" ht="39">
      <c r="A40" s="16" t="s">
        <v>1092</v>
      </c>
      <c r="B40" s="1830" t="s">
        <v>1093</v>
      </c>
      <c r="C40" s="16">
        <v>11</v>
      </c>
      <c r="D40" s="16" t="s">
        <v>98</v>
      </c>
      <c r="E40" s="1831">
        <v>5.1760000000000002</v>
      </c>
      <c r="F40" s="1826" t="s">
        <v>1068</v>
      </c>
      <c r="G40" s="1826" t="s">
        <v>1069</v>
      </c>
      <c r="H40" s="140">
        <v>1</v>
      </c>
      <c r="I40" s="1855">
        <v>5.1760000000000002</v>
      </c>
      <c r="J40" s="140"/>
      <c r="K40" s="1855"/>
      <c r="L40" s="1836">
        <v>1</v>
      </c>
      <c r="M40" s="1860">
        <v>5.1760000000000002</v>
      </c>
      <c r="N40" s="1826" t="s">
        <v>58</v>
      </c>
      <c r="O40" s="2687"/>
    </row>
    <row r="41" spans="1:15" ht="39">
      <c r="A41" s="16" t="s">
        <v>1094</v>
      </c>
      <c r="B41" s="1830" t="s">
        <v>1095</v>
      </c>
      <c r="C41" s="16">
        <v>1</v>
      </c>
      <c r="D41" s="16" t="s">
        <v>1074</v>
      </c>
      <c r="E41" s="1831">
        <v>5.1779999999999999</v>
      </c>
      <c r="F41" s="1826" t="s">
        <v>1068</v>
      </c>
      <c r="G41" s="1826" t="s">
        <v>1069</v>
      </c>
      <c r="H41" s="140">
        <v>1</v>
      </c>
      <c r="I41" s="1855">
        <v>5.1779999999999999</v>
      </c>
      <c r="J41" s="140"/>
      <c r="K41" s="141"/>
      <c r="L41" s="1836">
        <v>1</v>
      </c>
      <c r="M41" s="1860">
        <v>5.1779999999999999</v>
      </c>
      <c r="N41" s="1826" t="s">
        <v>58</v>
      </c>
      <c r="O41" s="2688"/>
    </row>
    <row r="42" spans="1:15" ht="15.75">
      <c r="A42" s="1846">
        <v>3</v>
      </c>
      <c r="B42" s="2684" t="s">
        <v>1739</v>
      </c>
      <c r="C42" s="2685"/>
      <c r="D42" s="2685"/>
      <c r="E42" s="2685"/>
      <c r="F42" s="2685"/>
      <c r="G42" s="2685"/>
      <c r="H42" s="2685"/>
      <c r="I42" s="2685"/>
      <c r="J42" s="2685"/>
      <c r="K42" s="2685"/>
      <c r="L42" s="2685"/>
      <c r="M42" s="2685"/>
      <c r="N42" s="2685"/>
      <c r="O42" s="2685"/>
    </row>
    <row r="43" spans="1:15" ht="38.25">
      <c r="A43" s="16" t="s">
        <v>69</v>
      </c>
      <c r="B43" s="1874" t="s">
        <v>1461</v>
      </c>
      <c r="C43" s="1806">
        <v>490</v>
      </c>
      <c r="D43" s="1806" t="s">
        <v>98</v>
      </c>
      <c r="E43" s="1793">
        <v>8.5</v>
      </c>
      <c r="F43" s="1795" t="s">
        <v>1119</v>
      </c>
      <c r="G43" s="1795" t="s">
        <v>1462</v>
      </c>
      <c r="H43" s="1810">
        <v>1</v>
      </c>
      <c r="I43" s="1862">
        <v>8.5</v>
      </c>
      <c r="J43" s="1817"/>
      <c r="K43" s="1793"/>
      <c r="L43" s="1823">
        <v>1</v>
      </c>
      <c r="M43" s="1793">
        <v>8.5</v>
      </c>
      <c r="N43" s="1826" t="s">
        <v>58</v>
      </c>
      <c r="O43" s="2695" t="s">
        <v>59</v>
      </c>
    </row>
    <row r="44" spans="1:15" ht="38.25">
      <c r="A44" s="16" t="s">
        <v>73</v>
      </c>
      <c r="B44" s="1874" t="s">
        <v>1463</v>
      </c>
      <c r="C44" s="1841">
        <v>162</v>
      </c>
      <c r="D44" s="1841" t="s">
        <v>98</v>
      </c>
      <c r="E44" s="1842">
        <v>7.86</v>
      </c>
      <c r="F44" s="1849" t="s">
        <v>1119</v>
      </c>
      <c r="G44" s="1849" t="s">
        <v>1462</v>
      </c>
      <c r="H44" s="1810">
        <v>1</v>
      </c>
      <c r="I44" s="1862">
        <v>7.86</v>
      </c>
      <c r="J44" s="1817"/>
      <c r="K44" s="1793"/>
      <c r="L44" s="1823">
        <v>1</v>
      </c>
      <c r="M44" s="1793">
        <v>7.86</v>
      </c>
      <c r="N44" s="1826" t="s">
        <v>58</v>
      </c>
      <c r="O44" s="2696"/>
    </row>
    <row r="45" spans="1:15" ht="25.5">
      <c r="A45" s="16" t="s">
        <v>77</v>
      </c>
      <c r="B45" s="1875" t="s">
        <v>1464</v>
      </c>
      <c r="C45" s="1843">
        <v>64</v>
      </c>
      <c r="D45" s="1843" t="s">
        <v>98</v>
      </c>
      <c r="E45" s="1844">
        <v>6.8</v>
      </c>
      <c r="F45" s="1795" t="s">
        <v>1119</v>
      </c>
      <c r="G45" s="1795" t="s">
        <v>1462</v>
      </c>
      <c r="H45" s="1810">
        <v>1</v>
      </c>
      <c r="I45" s="1862">
        <v>6.8</v>
      </c>
      <c r="J45" s="1817"/>
      <c r="K45" s="1793"/>
      <c r="L45" s="1823">
        <v>1</v>
      </c>
      <c r="M45" s="1793">
        <v>6.8</v>
      </c>
      <c r="N45" s="1826" t="s">
        <v>58</v>
      </c>
      <c r="O45" s="2696"/>
    </row>
    <row r="46" spans="1:15" ht="25.5">
      <c r="A46" s="16" t="s">
        <v>82</v>
      </c>
      <c r="B46" s="1875" t="s">
        <v>1465</v>
      </c>
      <c r="C46" s="1806">
        <v>300</v>
      </c>
      <c r="D46" s="1806" t="s">
        <v>98</v>
      </c>
      <c r="E46" s="1793">
        <v>4.0999999999999996</v>
      </c>
      <c r="F46" s="1849" t="s">
        <v>1119</v>
      </c>
      <c r="G46" s="1849" t="s">
        <v>1462</v>
      </c>
      <c r="H46" s="1810">
        <v>1</v>
      </c>
      <c r="I46" s="1862">
        <v>4.0999999999999996</v>
      </c>
      <c r="J46" s="1817"/>
      <c r="K46" s="1793"/>
      <c r="L46" s="1823">
        <v>1</v>
      </c>
      <c r="M46" s="1793">
        <v>4.0999999999999996</v>
      </c>
      <c r="N46" s="1826" t="s">
        <v>58</v>
      </c>
      <c r="O46" s="2696"/>
    </row>
    <row r="47" spans="1:15" ht="38.25">
      <c r="A47" s="16" t="s">
        <v>87</v>
      </c>
      <c r="B47" s="1875" t="s">
        <v>1466</v>
      </c>
      <c r="C47" s="1843">
        <v>120</v>
      </c>
      <c r="D47" s="1843" t="s">
        <v>98</v>
      </c>
      <c r="E47" s="1844">
        <v>2.7</v>
      </c>
      <c r="F47" s="1795" t="s">
        <v>1119</v>
      </c>
      <c r="G47" s="1795" t="s">
        <v>1462</v>
      </c>
      <c r="H47" s="1810">
        <v>1</v>
      </c>
      <c r="I47" s="1862">
        <v>2.7</v>
      </c>
      <c r="J47" s="1817"/>
      <c r="K47" s="1793"/>
      <c r="L47" s="1823">
        <v>1</v>
      </c>
      <c r="M47" s="1793">
        <v>2.7</v>
      </c>
      <c r="N47" s="1826" t="s">
        <v>58</v>
      </c>
      <c r="O47" s="2696"/>
    </row>
    <row r="48" spans="1:15" ht="25.5">
      <c r="A48" s="16" t="s">
        <v>92</v>
      </c>
      <c r="B48" s="1875" t="s">
        <v>1467</v>
      </c>
      <c r="C48" s="1843">
        <v>1</v>
      </c>
      <c r="D48" s="1843" t="s">
        <v>1074</v>
      </c>
      <c r="E48" s="1844">
        <v>0.9</v>
      </c>
      <c r="F48" s="1849" t="s">
        <v>1119</v>
      </c>
      <c r="G48" s="1849" t="s">
        <v>1462</v>
      </c>
      <c r="H48" s="1810">
        <v>1</v>
      </c>
      <c r="I48" s="1862">
        <v>0.9</v>
      </c>
      <c r="J48" s="1817"/>
      <c r="K48" s="1793"/>
      <c r="L48" s="1823">
        <v>1</v>
      </c>
      <c r="M48" s="1793">
        <v>0.9</v>
      </c>
      <c r="N48" s="1826" t="s">
        <v>58</v>
      </c>
      <c r="O48" s="2696"/>
    </row>
    <row r="49" spans="1:19" ht="25.5">
      <c r="A49" s="16" t="s">
        <v>96</v>
      </c>
      <c r="B49" s="1875" t="s">
        <v>1468</v>
      </c>
      <c r="C49" s="1843">
        <v>230</v>
      </c>
      <c r="D49" s="1843" t="s">
        <v>98</v>
      </c>
      <c r="E49" s="1844">
        <v>3.8</v>
      </c>
      <c r="F49" s="1795" t="s">
        <v>1119</v>
      </c>
      <c r="G49" s="1795" t="s">
        <v>1462</v>
      </c>
      <c r="H49" s="1810">
        <v>1</v>
      </c>
      <c r="I49" s="1862">
        <v>3.8</v>
      </c>
      <c r="J49" s="1817"/>
      <c r="K49" s="1793"/>
      <c r="L49" s="1823">
        <v>1</v>
      </c>
      <c r="M49" s="1793">
        <v>3.8</v>
      </c>
      <c r="N49" s="1826" t="s">
        <v>58</v>
      </c>
      <c r="O49" s="2696"/>
    </row>
    <row r="50" spans="1:19" ht="38.25">
      <c r="A50" s="16" t="s">
        <v>100</v>
      </c>
      <c r="B50" s="1875" t="s">
        <v>1740</v>
      </c>
      <c r="C50" s="1845">
        <v>1</v>
      </c>
      <c r="D50" s="1843" t="s">
        <v>1074</v>
      </c>
      <c r="E50" s="1844">
        <v>3.7</v>
      </c>
      <c r="F50" s="1849" t="s">
        <v>1119</v>
      </c>
      <c r="G50" s="1849" t="s">
        <v>1462</v>
      </c>
      <c r="H50" s="1810">
        <v>1</v>
      </c>
      <c r="I50" s="1862">
        <v>3.7</v>
      </c>
      <c r="J50" s="1817"/>
      <c r="K50" s="1793"/>
      <c r="L50" s="1823">
        <v>1</v>
      </c>
      <c r="M50" s="1793">
        <v>3.7</v>
      </c>
      <c r="N50" s="1826" t="s">
        <v>58</v>
      </c>
      <c r="O50" s="2696"/>
    </row>
    <row r="51" spans="1:19" ht="38.25">
      <c r="A51" s="16" t="s">
        <v>105</v>
      </c>
      <c r="B51" s="1875" t="s">
        <v>1469</v>
      </c>
      <c r="C51" s="1845">
        <v>350</v>
      </c>
      <c r="D51" s="1843" t="s">
        <v>98</v>
      </c>
      <c r="E51" s="1844">
        <v>11.1</v>
      </c>
      <c r="F51" s="1795" t="s">
        <v>1119</v>
      </c>
      <c r="G51" s="1795" t="s">
        <v>1462</v>
      </c>
      <c r="H51" s="1810">
        <v>1</v>
      </c>
      <c r="I51" s="1843"/>
      <c r="J51" s="1817"/>
      <c r="K51" s="1793"/>
      <c r="L51" s="1823">
        <v>1</v>
      </c>
      <c r="M51" s="1793">
        <v>11.1</v>
      </c>
      <c r="N51" s="1794" t="s">
        <v>58</v>
      </c>
      <c r="O51" s="2696"/>
    </row>
    <row r="52" spans="1:19" ht="25.5">
      <c r="A52" s="16" t="s">
        <v>109</v>
      </c>
      <c r="B52" s="1875" t="s">
        <v>1470</v>
      </c>
      <c r="C52" s="1845">
        <v>155</v>
      </c>
      <c r="D52" s="1843" t="s">
        <v>98</v>
      </c>
      <c r="E52" s="1844">
        <v>3.9</v>
      </c>
      <c r="F52" s="1849" t="s">
        <v>1119</v>
      </c>
      <c r="G52" s="1849" t="s">
        <v>1462</v>
      </c>
      <c r="H52" s="1810">
        <v>1</v>
      </c>
      <c r="I52" s="1794"/>
      <c r="J52" s="1817"/>
      <c r="K52" s="1793"/>
      <c r="L52" s="1823">
        <v>1</v>
      </c>
      <c r="M52" s="1793">
        <v>3.9</v>
      </c>
      <c r="N52" s="1794" t="s">
        <v>58</v>
      </c>
      <c r="O52" s="2696"/>
    </row>
    <row r="53" spans="1:19" ht="25.5">
      <c r="A53" s="16" t="s">
        <v>1080</v>
      </c>
      <c r="B53" s="1876" t="s">
        <v>1471</v>
      </c>
      <c r="C53" s="1845">
        <v>90</v>
      </c>
      <c r="D53" s="1843" t="s">
        <v>98</v>
      </c>
      <c r="E53" s="1844">
        <v>2.9</v>
      </c>
      <c r="F53" s="1795" t="s">
        <v>1119</v>
      </c>
      <c r="G53" s="1795" t="s">
        <v>1462</v>
      </c>
      <c r="H53" s="1810">
        <v>1</v>
      </c>
      <c r="I53" s="1794">
        <v>2.9</v>
      </c>
      <c r="J53" s="1817"/>
      <c r="K53" s="1793"/>
      <c r="L53" s="1823">
        <v>1</v>
      </c>
      <c r="M53" s="1793">
        <v>2.9</v>
      </c>
      <c r="N53" s="1826" t="s">
        <v>58</v>
      </c>
      <c r="O53" s="2696"/>
    </row>
    <row r="54" spans="1:19" ht="25.5">
      <c r="A54" s="16" t="s">
        <v>1082</v>
      </c>
      <c r="B54" s="1876" t="s">
        <v>1472</v>
      </c>
      <c r="C54" s="1843">
        <v>115</v>
      </c>
      <c r="D54" s="1843" t="s">
        <v>98</v>
      </c>
      <c r="E54" s="1844">
        <v>2.9</v>
      </c>
      <c r="F54" s="1849" t="s">
        <v>1119</v>
      </c>
      <c r="G54" s="1849" t="s">
        <v>1462</v>
      </c>
      <c r="H54" s="1810">
        <v>1</v>
      </c>
      <c r="I54" s="1794">
        <v>2.6</v>
      </c>
      <c r="J54" s="1817"/>
      <c r="K54" s="1793"/>
      <c r="L54" s="1823">
        <v>1</v>
      </c>
      <c r="M54" s="1793">
        <v>2.6</v>
      </c>
      <c r="N54" s="1794" t="s">
        <v>58</v>
      </c>
      <c r="O54" s="2696"/>
      <c r="Q54" s="1805">
        <v>2.61</v>
      </c>
    </row>
    <row r="55" spans="1:19" ht="25.5">
      <c r="A55" s="16" t="s">
        <v>1084</v>
      </c>
      <c r="B55" s="1876" t="s">
        <v>1473</v>
      </c>
      <c r="C55" s="1843">
        <v>480</v>
      </c>
      <c r="D55" s="1843" t="s">
        <v>98</v>
      </c>
      <c r="E55" s="1844">
        <v>17</v>
      </c>
      <c r="F55" s="1795" t="s">
        <v>1119</v>
      </c>
      <c r="G55" s="1795" t="s">
        <v>1462</v>
      </c>
      <c r="H55" s="1810">
        <v>1</v>
      </c>
      <c r="I55" s="1794">
        <v>17</v>
      </c>
      <c r="J55" s="1817"/>
      <c r="K55" s="1793"/>
      <c r="L55" s="1823">
        <v>1</v>
      </c>
      <c r="M55" s="1793">
        <v>17</v>
      </c>
      <c r="N55" s="1826" t="s">
        <v>58</v>
      </c>
      <c r="O55" s="2696"/>
    </row>
    <row r="56" spans="1:19" ht="51">
      <c r="A56" s="16" t="s">
        <v>1086</v>
      </c>
      <c r="B56" s="1876" t="s">
        <v>1474</v>
      </c>
      <c r="C56" s="1843">
        <v>176</v>
      </c>
      <c r="D56" s="1843" t="s">
        <v>98</v>
      </c>
      <c r="E56" s="1844">
        <v>3.4</v>
      </c>
      <c r="F56" s="1849" t="s">
        <v>1119</v>
      </c>
      <c r="G56" s="1849" t="s">
        <v>1462</v>
      </c>
      <c r="H56" s="1810">
        <v>1</v>
      </c>
      <c r="I56" s="1850">
        <v>3.4</v>
      </c>
      <c r="J56" s="1817"/>
      <c r="K56" s="1793"/>
      <c r="L56" s="1823">
        <v>1</v>
      </c>
      <c r="M56" s="1793">
        <v>3.4</v>
      </c>
      <c r="N56" s="1826" t="s">
        <v>58</v>
      </c>
      <c r="O56" s="2696"/>
    </row>
    <row r="57" spans="1:19" ht="38.25">
      <c r="A57" s="16" t="s">
        <v>1088</v>
      </c>
      <c r="B57" s="1876" t="s">
        <v>1475</v>
      </c>
      <c r="C57" s="1843">
        <v>180</v>
      </c>
      <c r="D57" s="1843" t="s">
        <v>98</v>
      </c>
      <c r="E57" s="1844">
        <v>2.9</v>
      </c>
      <c r="F57" s="1795" t="s">
        <v>1119</v>
      </c>
      <c r="G57" s="1795" t="s">
        <v>1462</v>
      </c>
      <c r="H57" s="1810">
        <v>1</v>
      </c>
      <c r="I57" s="1850">
        <v>2.9</v>
      </c>
      <c r="J57" s="1817"/>
      <c r="K57" s="1793"/>
      <c r="L57" s="1823">
        <v>1</v>
      </c>
      <c r="M57" s="1793">
        <v>2.9</v>
      </c>
      <c r="N57" s="1826" t="s">
        <v>58</v>
      </c>
      <c r="O57" s="2697"/>
    </row>
    <row r="58" spans="1:19">
      <c r="A58" s="134"/>
      <c r="B58" s="1865"/>
      <c r="C58" s="1866"/>
      <c r="D58" s="1866"/>
      <c r="E58" s="1867"/>
      <c r="F58" s="1868"/>
      <c r="G58" s="1868"/>
      <c r="H58" s="1869"/>
      <c r="I58" s="1866"/>
      <c r="J58" s="1870"/>
      <c r="K58" s="1866"/>
      <c r="L58" s="1871"/>
      <c r="M58" s="1872"/>
      <c r="N58" s="1873"/>
      <c r="O58" s="1873"/>
      <c r="Q58" s="1863">
        <v>94</v>
      </c>
      <c r="S58" s="1805">
        <v>100</v>
      </c>
    </row>
    <row r="59" spans="1:19">
      <c r="A59" s="134"/>
      <c r="B59" s="1865"/>
      <c r="C59" s="1866"/>
      <c r="D59" s="1866"/>
      <c r="E59" s="1867"/>
      <c r="F59" s="1868"/>
      <c r="G59" s="1868"/>
      <c r="H59" s="1869"/>
      <c r="I59" s="1866"/>
      <c r="J59" s="1870"/>
      <c r="K59" s="1866"/>
      <c r="L59" s="1871"/>
      <c r="M59" s="1872"/>
      <c r="N59" s="1873"/>
      <c r="O59" s="1873"/>
      <c r="S59" s="1805">
        <v>68</v>
      </c>
    </row>
    <row r="60" spans="1:19">
      <c r="E60" s="1863"/>
      <c r="H60" s="1833"/>
      <c r="I60" s="1833"/>
      <c r="J60" s="1833"/>
      <c r="K60" s="1833"/>
      <c r="L60" s="1833"/>
      <c r="M60" s="1833"/>
    </row>
    <row r="61" spans="1:19">
      <c r="H61" s="1833"/>
      <c r="I61" s="1833"/>
      <c r="J61" s="1833"/>
      <c r="K61" s="1833"/>
      <c r="L61" s="1833"/>
      <c r="M61" s="1833"/>
    </row>
    <row r="62" spans="1:19">
      <c r="H62" s="1833"/>
      <c r="I62" s="1833"/>
      <c r="J62" s="1833"/>
      <c r="K62" s="1833"/>
      <c r="L62" s="1833"/>
      <c r="M62" s="1833"/>
    </row>
    <row r="63" spans="1:19">
      <c r="H63" s="1833"/>
      <c r="I63" s="1833"/>
      <c r="J63" s="1833"/>
      <c r="K63" s="1833"/>
      <c r="L63" s="1833"/>
      <c r="M63" s="1833"/>
    </row>
    <row r="64" spans="1:19" ht="15.75">
      <c r="H64" s="1833"/>
      <c r="I64" s="1833"/>
      <c r="J64" s="1833"/>
      <c r="K64" s="1833"/>
      <c r="L64" s="1833"/>
      <c r="M64" s="1833"/>
      <c r="N64" s="1834" t="s">
        <v>1539</v>
      </c>
    </row>
    <row r="65" spans="8:14" ht="15.75">
      <c r="H65" s="1833"/>
      <c r="I65" s="1833"/>
      <c r="J65" s="1833"/>
      <c r="K65" s="1833"/>
      <c r="L65" s="1833"/>
      <c r="M65" s="1833"/>
      <c r="N65" s="1834" t="s">
        <v>1540</v>
      </c>
    </row>
    <row r="66" spans="8:14">
      <c r="H66" s="1833"/>
      <c r="I66" s="1833"/>
      <c r="J66" s="1833"/>
      <c r="K66" s="1833"/>
      <c r="L66" s="1833"/>
      <c r="M66" s="1833"/>
    </row>
    <row r="67" spans="8:14">
      <c r="H67" s="1833"/>
      <c r="I67" s="1833"/>
      <c r="J67" s="1833"/>
      <c r="K67" s="1833"/>
      <c r="L67" s="1833"/>
      <c r="M67" s="1833"/>
    </row>
    <row r="68" spans="8:14">
      <c r="H68" s="1833"/>
      <c r="I68" s="1833"/>
      <c r="J68" s="1833"/>
      <c r="K68" s="1833"/>
      <c r="L68" s="1833"/>
      <c r="M68" s="1833"/>
    </row>
  </sheetData>
  <mergeCells count="26">
    <mergeCell ref="N18:N19"/>
    <mergeCell ref="B9:O9"/>
    <mergeCell ref="F18:F19"/>
    <mergeCell ref="N5:N6"/>
    <mergeCell ref="O5:O6"/>
    <mergeCell ref="G5:G6"/>
    <mergeCell ref="H5:I5"/>
    <mergeCell ref="J5:K5"/>
    <mergeCell ref="L5:M5"/>
    <mergeCell ref="G18:G19"/>
    <mergeCell ref="A1:O1"/>
    <mergeCell ref="A2:O2"/>
    <mergeCell ref="A3:O3"/>
    <mergeCell ref="A4:K4"/>
    <mergeCell ref="L4:O4"/>
    <mergeCell ref="B42:O42"/>
    <mergeCell ref="O24:O41"/>
    <mergeCell ref="B22:O22"/>
    <mergeCell ref="B23:O23"/>
    <mergeCell ref="O43:O57"/>
    <mergeCell ref="A5:A6"/>
    <mergeCell ref="D5:D6"/>
    <mergeCell ref="E5:E6"/>
    <mergeCell ref="F5:F6"/>
    <mergeCell ref="E10:E19"/>
    <mergeCell ref="C5:C6"/>
  </mergeCells>
  <pageMargins left="0.70866141732283472" right="0.70866141732283472" top="0.74803149606299213" bottom="0.47244094488188981" header="0.31496062992125984" footer="0.31496062992125984"/>
  <pageSetup paperSize="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46"/>
  <sheetViews>
    <sheetView topLeftCell="A19" zoomScaleNormal="100" workbookViewId="0">
      <selection activeCell="A21" sqref="A21:XFD32"/>
    </sheetView>
  </sheetViews>
  <sheetFormatPr defaultRowHeight="15"/>
  <cols>
    <col min="1" max="1" width="4.7109375" customWidth="1"/>
    <col min="2" max="2" width="24.42578125" customWidth="1"/>
    <col min="3" max="3" width="14.140625" customWidth="1"/>
    <col min="5" max="5" width="10.28515625" customWidth="1"/>
    <col min="6" max="6" width="12" customWidth="1"/>
    <col min="7" max="7" width="12.5703125" customWidth="1"/>
    <col min="9" max="9" width="13.5703125" customWidth="1"/>
    <col min="10" max="10" width="12" customWidth="1"/>
    <col min="13" max="13" width="11.42578125" customWidth="1"/>
    <col min="14" max="14" width="11" style="25" customWidth="1"/>
    <col min="15" max="15" width="11" customWidth="1"/>
  </cols>
  <sheetData>
    <row r="1" spans="1:15" ht="15.75">
      <c r="A1" s="2709" t="s">
        <v>1296</v>
      </c>
      <c r="B1" s="2709"/>
      <c r="C1" s="2709"/>
      <c r="D1" s="2709"/>
      <c r="E1" s="2709"/>
      <c r="F1" s="2709"/>
      <c r="G1" s="2709"/>
      <c r="H1" s="2709"/>
      <c r="I1" s="2709"/>
      <c r="J1" s="2709"/>
      <c r="K1" s="555" t="s">
        <v>2001</v>
      </c>
      <c r="L1" s="555"/>
      <c r="M1" s="555"/>
      <c r="N1" s="517"/>
      <c r="O1" s="514"/>
    </row>
    <row r="2" spans="1:15">
      <c r="N2"/>
    </row>
    <row r="3" spans="1:15" ht="16.5">
      <c r="A3" s="512" t="s">
        <v>188</v>
      </c>
      <c r="B3" s="513"/>
      <c r="C3" s="507" t="s">
        <v>604</v>
      </c>
      <c r="E3" s="509"/>
      <c r="F3" s="509"/>
      <c r="G3" s="509"/>
      <c r="H3" s="509"/>
      <c r="I3" s="508"/>
      <c r="J3" s="509"/>
      <c r="K3" s="509"/>
      <c r="L3" s="509"/>
      <c r="M3" s="510"/>
      <c r="N3" s="510"/>
      <c r="O3" s="509"/>
    </row>
    <row r="4" spans="1:15" ht="16.5">
      <c r="A4" s="512" t="s">
        <v>198</v>
      </c>
      <c r="B4" s="513"/>
      <c r="C4" s="507" t="s">
        <v>297</v>
      </c>
      <c r="E4" s="509"/>
      <c r="F4" s="509"/>
      <c r="G4" s="509"/>
      <c r="H4" s="509"/>
      <c r="I4" s="508"/>
      <c r="J4" s="509"/>
      <c r="K4" s="509"/>
      <c r="L4" s="509"/>
      <c r="M4" s="510"/>
      <c r="N4" s="510"/>
      <c r="O4" s="509"/>
    </row>
    <row r="5" spans="1:15" ht="16.5">
      <c r="A5" s="509"/>
      <c r="B5" s="509"/>
      <c r="C5" s="509"/>
      <c r="D5" s="509"/>
      <c r="E5" s="509"/>
      <c r="F5" s="509"/>
      <c r="G5" s="509"/>
      <c r="H5" s="509"/>
      <c r="I5" s="509"/>
      <c r="J5" s="509"/>
      <c r="K5" s="509"/>
      <c r="L5" s="508"/>
      <c r="M5" s="509"/>
      <c r="N5" s="509"/>
      <c r="O5" s="509"/>
    </row>
    <row r="6" spans="1:15" ht="43.5" customHeight="1">
      <c r="A6" s="2706" t="s">
        <v>208</v>
      </c>
      <c r="B6" s="2706" t="s">
        <v>605</v>
      </c>
      <c r="C6" s="2710" t="s">
        <v>5</v>
      </c>
      <c r="D6" s="2711"/>
      <c r="E6" s="2714" t="s">
        <v>209</v>
      </c>
      <c r="F6" s="2710" t="s">
        <v>7</v>
      </c>
      <c r="G6" s="2714" t="s">
        <v>8</v>
      </c>
      <c r="H6" s="2706" t="s">
        <v>606</v>
      </c>
      <c r="I6" s="2706"/>
      <c r="J6" s="2706" t="s">
        <v>607</v>
      </c>
      <c r="K6" s="2706"/>
      <c r="L6" s="2706" t="s">
        <v>210</v>
      </c>
      <c r="M6" s="2706"/>
      <c r="N6" s="2714" t="s">
        <v>12</v>
      </c>
      <c r="O6" s="2706" t="s">
        <v>13</v>
      </c>
    </row>
    <row r="7" spans="1:15">
      <c r="A7" s="2706"/>
      <c r="B7" s="2706"/>
      <c r="C7" s="2712"/>
      <c r="D7" s="2713"/>
      <c r="E7" s="2715"/>
      <c r="F7" s="2712"/>
      <c r="G7" s="2715"/>
      <c r="H7" s="7" t="s">
        <v>28</v>
      </c>
      <c r="I7" s="7" t="s">
        <v>15</v>
      </c>
      <c r="J7" s="7" t="s">
        <v>28</v>
      </c>
      <c r="K7" s="7" t="s">
        <v>15</v>
      </c>
      <c r="L7" s="7" t="s">
        <v>28</v>
      </c>
      <c r="M7" s="10" t="s">
        <v>608</v>
      </c>
      <c r="N7" s="2715"/>
      <c r="O7" s="2706"/>
    </row>
    <row r="8" spans="1:15">
      <c r="A8" s="528">
        <v>1</v>
      </c>
      <c r="B8" s="528">
        <v>2</v>
      </c>
      <c r="C8" s="2716">
        <v>3</v>
      </c>
      <c r="D8" s="2717"/>
      <c r="E8" s="528">
        <v>4</v>
      </c>
      <c r="F8" s="528">
        <v>5</v>
      </c>
      <c r="G8" s="528">
        <v>6</v>
      </c>
      <c r="H8" s="528">
        <v>7</v>
      </c>
      <c r="I8" s="528">
        <v>8</v>
      </c>
      <c r="J8" s="528">
        <v>9</v>
      </c>
      <c r="K8" s="528">
        <v>10</v>
      </c>
      <c r="L8" s="528">
        <v>11</v>
      </c>
      <c r="M8" s="528">
        <v>12</v>
      </c>
      <c r="N8" s="528">
        <v>13</v>
      </c>
      <c r="O8" s="528">
        <v>14</v>
      </c>
    </row>
    <row r="9" spans="1:15" ht="93" customHeight="1">
      <c r="A9" s="529">
        <v>1</v>
      </c>
      <c r="B9" s="530" t="s">
        <v>609</v>
      </c>
      <c r="C9" s="531"/>
      <c r="D9" s="531"/>
      <c r="E9" s="532"/>
      <c r="F9" s="2718" t="s">
        <v>610</v>
      </c>
      <c r="G9" s="2721" t="s">
        <v>2002</v>
      </c>
      <c r="H9" s="518"/>
      <c r="I9" s="519"/>
      <c r="J9" s="463" t="s">
        <v>377</v>
      </c>
      <c r="K9" s="533"/>
      <c r="L9" s="533"/>
      <c r="M9" s="533"/>
      <c r="N9" s="2722" t="s">
        <v>2003</v>
      </c>
      <c r="O9" s="2714" t="s">
        <v>611</v>
      </c>
    </row>
    <row r="10" spans="1:15" ht="40.5" customHeight="1">
      <c r="A10" s="7"/>
      <c r="B10" s="534" t="s">
        <v>612</v>
      </c>
      <c r="C10" s="13" t="s">
        <v>169</v>
      </c>
      <c r="D10" s="13">
        <v>1</v>
      </c>
      <c r="E10" s="535">
        <v>546.91</v>
      </c>
      <c r="F10" s="2719"/>
      <c r="G10" s="2719"/>
      <c r="H10" s="523">
        <v>1</v>
      </c>
      <c r="I10" s="2726">
        <v>1260.42</v>
      </c>
      <c r="J10" s="521"/>
      <c r="K10" s="2729"/>
      <c r="L10" s="556">
        <v>1</v>
      </c>
      <c r="M10" s="2729">
        <v>1260.42</v>
      </c>
      <c r="N10" s="2723"/>
      <c r="O10" s="2725"/>
    </row>
    <row r="11" spans="1:15" ht="15.75">
      <c r="A11" s="536"/>
      <c r="B11" s="534" t="s">
        <v>613</v>
      </c>
      <c r="C11" s="13" t="s">
        <v>169</v>
      </c>
      <c r="D11" s="13">
        <v>2</v>
      </c>
      <c r="E11" s="535">
        <v>475.69</v>
      </c>
      <c r="F11" s="2719"/>
      <c r="G11" s="2719"/>
      <c r="H11" s="523">
        <v>0.98</v>
      </c>
      <c r="I11" s="2727"/>
      <c r="J11" s="523">
        <v>0.02</v>
      </c>
      <c r="K11" s="2730"/>
      <c r="L11" s="556">
        <v>1</v>
      </c>
      <c r="M11" s="2723"/>
      <c r="N11" s="2723"/>
      <c r="O11" s="2725"/>
    </row>
    <row r="12" spans="1:15" ht="25.5" customHeight="1">
      <c r="A12" s="536"/>
      <c r="B12" s="534" t="s">
        <v>614</v>
      </c>
      <c r="C12" s="13" t="s">
        <v>169</v>
      </c>
      <c r="D12" s="13">
        <v>2</v>
      </c>
      <c r="E12" s="535">
        <v>298.45999999999998</v>
      </c>
      <c r="F12" s="2719"/>
      <c r="G12" s="2719"/>
      <c r="H12" s="523">
        <v>1</v>
      </c>
      <c r="I12" s="2727"/>
      <c r="J12" s="523"/>
      <c r="K12" s="2730"/>
      <c r="L12" s="556">
        <v>1</v>
      </c>
      <c r="M12" s="2723"/>
      <c r="N12" s="2723"/>
      <c r="O12" s="2725"/>
    </row>
    <row r="13" spans="1:15" ht="27" customHeight="1">
      <c r="A13" s="536"/>
      <c r="B13" s="534" t="s">
        <v>615</v>
      </c>
      <c r="C13" s="13"/>
      <c r="D13" s="13"/>
      <c r="E13" s="535">
        <v>25.6</v>
      </c>
      <c r="F13" s="2720"/>
      <c r="G13" s="2720"/>
      <c r="H13" s="522"/>
      <c r="I13" s="2728"/>
      <c r="J13" s="523">
        <v>1</v>
      </c>
      <c r="K13" s="2731"/>
      <c r="L13" s="523">
        <v>1</v>
      </c>
      <c r="M13" s="2724"/>
      <c r="N13" s="2723"/>
      <c r="O13" s="2725"/>
    </row>
    <row r="14" spans="1:15" ht="27" customHeight="1">
      <c r="A14" s="537"/>
      <c r="B14" s="538" t="s">
        <v>616</v>
      </c>
      <c r="C14" s="7"/>
      <c r="D14" s="7"/>
      <c r="E14" s="539">
        <v>1346.6599999999999</v>
      </c>
      <c r="F14" s="32"/>
      <c r="G14" s="32"/>
      <c r="H14" s="516"/>
      <c r="I14" s="525">
        <v>1260.42</v>
      </c>
      <c r="J14" s="511"/>
      <c r="K14" s="525"/>
      <c r="L14" s="540"/>
      <c r="M14" s="525">
        <v>1260.42</v>
      </c>
      <c r="N14" s="2723"/>
      <c r="O14" s="2725"/>
    </row>
    <row r="15" spans="1:15" ht="31.5" customHeight="1">
      <c r="A15" s="541"/>
      <c r="B15" s="542" t="s">
        <v>617</v>
      </c>
      <c r="C15" s="486"/>
      <c r="D15" s="486"/>
      <c r="E15" s="543">
        <v>26.76</v>
      </c>
      <c r="F15" s="544"/>
      <c r="G15" s="32"/>
      <c r="H15" s="545"/>
      <c r="I15" s="524"/>
      <c r="J15" s="546"/>
      <c r="K15" s="524"/>
      <c r="L15" s="547"/>
      <c r="M15" s="511"/>
      <c r="N15" s="2723"/>
      <c r="O15" s="2725"/>
    </row>
    <row r="16" spans="1:15" ht="29.25" customHeight="1">
      <c r="A16" s="541"/>
      <c r="B16" s="538" t="s">
        <v>618</v>
      </c>
      <c r="C16" s="7"/>
      <c r="D16" s="7"/>
      <c r="E16" s="543">
        <v>26.6</v>
      </c>
      <c r="F16" s="548"/>
      <c r="G16" s="32"/>
      <c r="H16" s="545"/>
      <c r="I16" s="524"/>
      <c r="J16" s="549"/>
      <c r="K16" s="524"/>
      <c r="L16" s="550"/>
      <c r="M16" s="515"/>
      <c r="N16" s="2723"/>
      <c r="O16" s="2725"/>
    </row>
    <row r="17" spans="1:18" ht="57" customHeight="1">
      <c r="A17" s="541"/>
      <c r="B17" s="538" t="s">
        <v>619</v>
      </c>
      <c r="C17" s="7"/>
      <c r="D17" s="7"/>
      <c r="E17" s="551">
        <v>1400.0199999999998</v>
      </c>
      <c r="F17" s="32"/>
      <c r="G17" s="32"/>
      <c r="H17" s="520"/>
      <c r="I17" s="525">
        <v>1260.42</v>
      </c>
      <c r="J17" s="11"/>
      <c r="K17" s="525"/>
      <c r="L17" s="540"/>
      <c r="M17" s="526">
        <v>1260.42</v>
      </c>
      <c r="N17" s="2724"/>
      <c r="O17" s="2715"/>
    </row>
    <row r="19" spans="1:18">
      <c r="B19" s="552" t="s">
        <v>1096</v>
      </c>
      <c r="C19" s="554" t="s">
        <v>189</v>
      </c>
      <c r="D19" s="553"/>
      <c r="E19" s="460">
        <v>1</v>
      </c>
      <c r="M19" s="527"/>
      <c r="N19"/>
      <c r="O19" s="17"/>
      <c r="R19" s="17"/>
    </row>
    <row r="20" spans="1:18">
      <c r="M20" s="17"/>
      <c r="N20" s="17"/>
      <c r="R20" s="527"/>
    </row>
    <row r="21" spans="1:18">
      <c r="O21" s="9"/>
    </row>
    <row r="22" spans="1:18" ht="15.75">
      <c r="A22" s="2708" t="s">
        <v>1296</v>
      </c>
      <c r="B22" s="2708"/>
      <c r="C22" s="2708"/>
      <c r="D22" s="2708"/>
      <c r="E22" s="2708"/>
      <c r="F22" s="2708"/>
      <c r="G22" s="2708"/>
      <c r="H22" s="2708"/>
      <c r="I22" s="2708"/>
      <c r="J22" s="2708"/>
      <c r="K22" s="507" t="s">
        <v>2001</v>
      </c>
      <c r="L22" s="507"/>
      <c r="M22" s="507"/>
      <c r="N22" s="507"/>
      <c r="O22" s="507"/>
      <c r="P22" s="507"/>
    </row>
    <row r="23" spans="1:18">
      <c r="N23"/>
    </row>
    <row r="24" spans="1:18" ht="15.75">
      <c r="A24" s="507" t="s">
        <v>188</v>
      </c>
      <c r="B24" s="507"/>
      <c r="C24" s="507" t="s">
        <v>604</v>
      </c>
      <c r="D24" s="507"/>
      <c r="E24" s="507"/>
      <c r="J24" s="560"/>
      <c r="M24" s="561"/>
      <c r="N24" s="562"/>
      <c r="O24" s="560"/>
      <c r="P24" s="560"/>
    </row>
    <row r="25" spans="1:18" ht="15.75">
      <c r="A25" s="507" t="s">
        <v>198</v>
      </c>
      <c r="B25" s="507"/>
      <c r="C25" s="507" t="s">
        <v>620</v>
      </c>
      <c r="D25" s="507"/>
      <c r="E25" s="507"/>
      <c r="J25" s="560"/>
      <c r="M25" s="561"/>
      <c r="N25" s="562"/>
      <c r="O25" s="560"/>
      <c r="P25" s="560"/>
    </row>
    <row r="26" spans="1:18" ht="15.75">
      <c r="A26" s="507"/>
      <c r="B26" s="507"/>
      <c r="C26" s="507"/>
      <c r="D26" s="507"/>
      <c r="E26" s="507"/>
      <c r="F26" s="563"/>
      <c r="G26" s="563"/>
      <c r="H26" s="563"/>
      <c r="M26" s="507" t="s">
        <v>621</v>
      </c>
      <c r="N26"/>
    </row>
    <row r="27" spans="1:18" ht="37.5" customHeight="1">
      <c r="A27" s="2707" t="s">
        <v>208</v>
      </c>
      <c r="B27" s="2732" t="s">
        <v>4</v>
      </c>
      <c r="C27" s="2753" t="s">
        <v>5</v>
      </c>
      <c r="D27" s="2754"/>
      <c r="E27" s="2755"/>
      <c r="F27" s="2759" t="s">
        <v>622</v>
      </c>
      <c r="G27" s="2732" t="s">
        <v>7</v>
      </c>
      <c r="H27" s="2732" t="s">
        <v>8</v>
      </c>
      <c r="I27" s="2707" t="s">
        <v>606</v>
      </c>
      <c r="J27" s="2707"/>
      <c r="K27" s="2707" t="s">
        <v>607</v>
      </c>
      <c r="L27" s="2707"/>
      <c r="M27" s="2707" t="s">
        <v>623</v>
      </c>
      <c r="N27" s="2707"/>
      <c r="O27" s="2707" t="s">
        <v>12</v>
      </c>
      <c r="P27" s="2732" t="s">
        <v>13</v>
      </c>
    </row>
    <row r="28" spans="1:18" ht="29.25" customHeight="1">
      <c r="A28" s="2707"/>
      <c r="B28" s="2733"/>
      <c r="C28" s="2756"/>
      <c r="D28" s="2757"/>
      <c r="E28" s="2758"/>
      <c r="F28" s="2759"/>
      <c r="G28" s="2733"/>
      <c r="H28" s="2733"/>
      <c r="I28" s="564" t="s">
        <v>28</v>
      </c>
      <c r="J28" s="462" t="s">
        <v>624</v>
      </c>
      <c r="K28" s="564" t="s">
        <v>28</v>
      </c>
      <c r="L28" s="462" t="s">
        <v>624</v>
      </c>
      <c r="M28" s="564" t="s">
        <v>28</v>
      </c>
      <c r="N28" s="462" t="s">
        <v>608</v>
      </c>
      <c r="O28" s="2707"/>
      <c r="P28" s="2733"/>
    </row>
    <row r="29" spans="1:18">
      <c r="A29" s="565">
        <v>1</v>
      </c>
      <c r="B29" s="565">
        <v>2</v>
      </c>
      <c r="C29" s="2734">
        <v>3</v>
      </c>
      <c r="D29" s="2735"/>
      <c r="E29" s="2736"/>
      <c r="F29" s="565">
        <v>4</v>
      </c>
      <c r="G29" s="565">
        <v>5</v>
      </c>
      <c r="H29" s="565">
        <v>6</v>
      </c>
      <c r="I29" s="565">
        <v>7</v>
      </c>
      <c r="J29" s="565">
        <v>8</v>
      </c>
      <c r="K29" s="565">
        <v>9</v>
      </c>
      <c r="L29" s="565">
        <v>10</v>
      </c>
      <c r="M29" s="565">
        <v>11</v>
      </c>
      <c r="N29" s="565">
        <v>12</v>
      </c>
      <c r="O29" s="565">
        <v>13</v>
      </c>
      <c r="P29" s="565">
        <v>14</v>
      </c>
    </row>
    <row r="30" spans="1:18" ht="16.5">
      <c r="A30" s="566" t="s">
        <v>528</v>
      </c>
      <c r="B30" s="2752" t="s">
        <v>625</v>
      </c>
      <c r="C30" s="567" t="s">
        <v>626</v>
      </c>
      <c r="D30" s="567"/>
      <c r="E30" s="567"/>
      <c r="F30" s="9"/>
      <c r="G30" s="9"/>
      <c r="H30" s="9"/>
      <c r="I30" s="9"/>
      <c r="J30" s="9"/>
      <c r="K30" s="9"/>
      <c r="L30" s="9"/>
      <c r="M30" s="9"/>
      <c r="N30" s="9"/>
      <c r="O30" s="2714" t="s">
        <v>126</v>
      </c>
      <c r="P30" s="2737" t="s">
        <v>1552</v>
      </c>
    </row>
    <row r="31" spans="1:18" ht="49.5">
      <c r="A31" s="568"/>
      <c r="B31" s="2752"/>
      <c r="C31" s="569" t="s">
        <v>627</v>
      </c>
      <c r="D31" s="570">
        <v>7.0000000000000007E-2</v>
      </c>
      <c r="E31" s="571" t="s">
        <v>125</v>
      </c>
      <c r="F31" s="572">
        <v>154.22999999999999</v>
      </c>
      <c r="G31" s="2740" t="s">
        <v>628</v>
      </c>
      <c r="H31" s="2740" t="s">
        <v>335</v>
      </c>
      <c r="I31" s="573">
        <v>1</v>
      </c>
      <c r="J31" s="2743">
        <v>1956.46</v>
      </c>
      <c r="K31" s="574" t="s">
        <v>377</v>
      </c>
      <c r="L31" s="2746"/>
      <c r="M31" s="575">
        <v>1</v>
      </c>
      <c r="N31" s="2743">
        <v>1956.46</v>
      </c>
      <c r="O31" s="2725"/>
      <c r="P31" s="2738"/>
    </row>
    <row r="32" spans="1:18" ht="33">
      <c r="A32" s="576"/>
      <c r="B32" s="2752"/>
      <c r="C32" s="577" t="s">
        <v>629</v>
      </c>
      <c r="D32" s="578">
        <v>0.2</v>
      </c>
      <c r="E32" s="571" t="s">
        <v>125</v>
      </c>
      <c r="F32" s="579">
        <v>440.65</v>
      </c>
      <c r="G32" s="2741"/>
      <c r="H32" s="2741"/>
      <c r="I32" s="547">
        <v>1</v>
      </c>
      <c r="J32" s="2744"/>
      <c r="K32" s="580"/>
      <c r="L32" s="2747"/>
      <c r="M32" s="581">
        <v>1</v>
      </c>
      <c r="N32" s="2744"/>
      <c r="O32" s="2725"/>
      <c r="P32" s="2738"/>
    </row>
    <row r="33" spans="1:17" ht="33">
      <c r="A33" s="576"/>
      <c r="B33" s="2752"/>
      <c r="C33" s="582" t="s">
        <v>630</v>
      </c>
      <c r="D33" s="583">
        <v>0.41</v>
      </c>
      <c r="E33" s="571" t="s">
        <v>125</v>
      </c>
      <c r="F33" s="584">
        <v>903.34</v>
      </c>
      <c r="G33" s="2741"/>
      <c r="H33" s="2741"/>
      <c r="I33" s="15">
        <v>0.99</v>
      </c>
      <c r="J33" s="2744"/>
      <c r="K33" s="580"/>
      <c r="L33" s="2747"/>
      <c r="M33" s="580">
        <v>0.99</v>
      </c>
      <c r="N33" s="2744"/>
      <c r="O33" s="2725"/>
      <c r="P33" s="2738"/>
    </row>
    <row r="34" spans="1:17" ht="33">
      <c r="A34" s="576"/>
      <c r="B34" s="2752"/>
      <c r="C34" s="582" t="s">
        <v>631</v>
      </c>
      <c r="D34" s="583">
        <v>0.3</v>
      </c>
      <c r="E34" s="571" t="s">
        <v>125</v>
      </c>
      <c r="F34" s="584">
        <v>660.98</v>
      </c>
      <c r="G34" s="2741"/>
      <c r="H34" s="2741"/>
      <c r="I34" s="580">
        <v>0.7</v>
      </c>
      <c r="J34" s="2744"/>
      <c r="K34" s="580">
        <v>0.107</v>
      </c>
      <c r="L34" s="2747"/>
      <c r="M34" s="580">
        <v>0.80699999999999994</v>
      </c>
      <c r="N34" s="2744"/>
      <c r="O34" s="2725"/>
      <c r="P34" s="2738"/>
    </row>
    <row r="35" spans="1:17" ht="33">
      <c r="A35" s="576"/>
      <c r="B35" s="2752"/>
      <c r="C35" s="582" t="s">
        <v>632</v>
      </c>
      <c r="D35" s="583">
        <v>0.02</v>
      </c>
      <c r="E35" s="571" t="s">
        <v>125</v>
      </c>
      <c r="F35" s="584">
        <v>44.06</v>
      </c>
      <c r="G35" s="2741"/>
      <c r="H35" s="2741"/>
      <c r="I35" s="15"/>
      <c r="J35" s="2744"/>
      <c r="K35" s="580" t="s">
        <v>377</v>
      </c>
      <c r="L35" s="2747"/>
      <c r="M35" s="575"/>
      <c r="N35" s="2744"/>
      <c r="O35" s="2725"/>
      <c r="P35" s="2738"/>
    </row>
    <row r="36" spans="1:17" ht="16.5">
      <c r="A36" s="585"/>
      <c r="B36" s="2752"/>
      <c r="C36" s="582" t="s">
        <v>633</v>
      </c>
      <c r="D36" s="582"/>
      <c r="E36" s="582"/>
      <c r="F36" s="584">
        <v>28.65</v>
      </c>
      <c r="G36" s="2742"/>
      <c r="H36" s="2742"/>
      <c r="I36" s="574" t="s">
        <v>377</v>
      </c>
      <c r="J36" s="2745"/>
      <c r="K36" s="574" t="s">
        <v>377</v>
      </c>
      <c r="L36" s="2748"/>
      <c r="M36" s="574" t="s">
        <v>377</v>
      </c>
      <c r="N36" s="2745"/>
      <c r="O36" s="2725"/>
      <c r="P36" s="2738"/>
    </row>
    <row r="37" spans="1:17" ht="16.5">
      <c r="A37" s="9"/>
      <c r="B37" s="586"/>
      <c r="C37" s="2749" t="s">
        <v>619</v>
      </c>
      <c r="D37" s="2750"/>
      <c r="E37" s="2751"/>
      <c r="F37" s="587">
        <v>2231.91</v>
      </c>
      <c r="G37" s="588"/>
      <c r="H37" s="588"/>
      <c r="I37" s="540"/>
      <c r="J37" s="539">
        <v>1956.46</v>
      </c>
      <c r="K37" s="589"/>
      <c r="L37" s="598"/>
      <c r="M37" s="540"/>
      <c r="N37" s="539">
        <v>1956.46</v>
      </c>
      <c r="O37" s="2715"/>
      <c r="P37" s="2739"/>
    </row>
    <row r="38" spans="1:17" ht="16.5">
      <c r="A38" s="590"/>
      <c r="B38" s="590"/>
      <c r="C38" s="12" t="s">
        <v>634</v>
      </c>
      <c r="D38" s="12"/>
      <c r="E38" s="12"/>
      <c r="F38" s="591">
        <v>0.93799999999999994</v>
      </c>
      <c r="G38" s="592"/>
      <c r="H38" s="592"/>
      <c r="I38" s="593"/>
      <c r="J38" s="12"/>
      <c r="K38" s="594"/>
      <c r="L38" s="595"/>
      <c r="M38" s="596"/>
      <c r="N38" s="597"/>
    </row>
    <row r="40" spans="1:17" ht="15.75">
      <c r="A40" s="557"/>
      <c r="B40" s="559"/>
      <c r="C40" s="557"/>
      <c r="D40" s="557"/>
      <c r="E40" s="557"/>
      <c r="F40" s="557"/>
      <c r="G40" s="557"/>
      <c r="H40" s="557"/>
      <c r="I40" s="557"/>
      <c r="J40" s="557"/>
      <c r="K40" s="557"/>
      <c r="L40" s="557"/>
      <c r="M40" s="558"/>
      <c r="N40" s="557"/>
      <c r="O40" s="558"/>
    </row>
    <row r="45" spans="1:17" ht="15.75">
      <c r="L45" s="2760" t="s">
        <v>1768</v>
      </c>
      <c r="M45" s="2760"/>
      <c r="N45" s="2760"/>
      <c r="O45" s="2760"/>
      <c r="P45" s="2760"/>
      <c r="Q45" s="2760"/>
    </row>
    <row r="46" spans="1:17" ht="15.75">
      <c r="L46" s="2760" t="s">
        <v>2004</v>
      </c>
      <c r="M46" s="2760"/>
      <c r="N46" s="2760"/>
      <c r="O46" s="2760"/>
      <c r="P46" s="2760"/>
      <c r="Q46" s="2760"/>
    </row>
  </sheetData>
  <mergeCells count="44">
    <mergeCell ref="L46:Q46"/>
    <mergeCell ref="L45:Q45"/>
    <mergeCell ref="O27:O28"/>
    <mergeCell ref="P27:P28"/>
    <mergeCell ref="C29:E29"/>
    <mergeCell ref="A27:A28"/>
    <mergeCell ref="P30:P37"/>
    <mergeCell ref="G31:G36"/>
    <mergeCell ref="H31:H36"/>
    <mergeCell ref="J31:J36"/>
    <mergeCell ref="L31:L36"/>
    <mergeCell ref="N31:N36"/>
    <mergeCell ref="O30:O37"/>
    <mergeCell ref="C37:E37"/>
    <mergeCell ref="H27:H28"/>
    <mergeCell ref="I27:J27"/>
    <mergeCell ref="K27:L27"/>
    <mergeCell ref="B30:B36"/>
    <mergeCell ref="O6:O7"/>
    <mergeCell ref="F9:F13"/>
    <mergeCell ref="G9:G13"/>
    <mergeCell ref="N9:N17"/>
    <mergeCell ref="O9:O17"/>
    <mergeCell ref="I10:I13"/>
    <mergeCell ref="K10:K13"/>
    <mergeCell ref="M10:M13"/>
    <mergeCell ref="G6:G7"/>
    <mergeCell ref="H6:I6"/>
    <mergeCell ref="J6:K6"/>
    <mergeCell ref="L6:M6"/>
    <mergeCell ref="M27:N27"/>
    <mergeCell ref="A22:J22"/>
    <mergeCell ref="A1:J1"/>
    <mergeCell ref="A6:A7"/>
    <mergeCell ref="B6:B7"/>
    <mergeCell ref="C6:D7"/>
    <mergeCell ref="E6:E7"/>
    <mergeCell ref="F6:F7"/>
    <mergeCell ref="C8:D8"/>
    <mergeCell ref="N6:N7"/>
    <mergeCell ref="B27:B28"/>
    <mergeCell ref="C27:E28"/>
    <mergeCell ref="F27:F28"/>
    <mergeCell ref="G27:G28"/>
  </mergeCells>
  <pageMargins left="0.7" right="0.7" top="0.75" bottom="0.75" header="0.3" footer="0.3"/>
  <pageSetup paperSize="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12"/>
  <sheetViews>
    <sheetView tabSelected="1" zoomScaleNormal="100" workbookViewId="0">
      <selection activeCell="H16" sqref="H16"/>
    </sheetView>
  </sheetViews>
  <sheetFormatPr defaultRowHeight="15"/>
  <cols>
    <col min="1" max="1" width="5.140625" customWidth="1"/>
    <col min="2" max="2" width="32.42578125" customWidth="1"/>
    <col min="5" max="5" width="11" customWidth="1"/>
    <col min="6" max="6" width="11.5703125" customWidth="1"/>
  </cols>
  <sheetData>
    <row r="1" spans="1:14" ht="18.75">
      <c r="A1" s="2812" t="s">
        <v>1968</v>
      </c>
      <c r="B1" s="2812"/>
      <c r="C1" s="2812"/>
      <c r="D1" s="2812"/>
      <c r="E1" s="2812"/>
      <c r="F1" s="2812"/>
      <c r="G1" s="2812"/>
      <c r="H1" s="2812"/>
      <c r="I1" s="2812"/>
      <c r="J1" s="2812"/>
      <c r="K1" s="2812"/>
      <c r="L1" s="2812"/>
      <c r="M1" s="2812"/>
      <c r="N1" s="2812"/>
    </row>
    <row r="2" spans="1:14">
      <c r="A2" s="160"/>
      <c r="B2" s="158"/>
      <c r="C2" s="161"/>
      <c r="D2" s="162"/>
      <c r="E2" s="160"/>
      <c r="F2" s="163"/>
      <c r="G2" s="163"/>
      <c r="H2" s="163"/>
      <c r="I2" s="163"/>
      <c r="J2" s="163"/>
      <c r="K2" s="163"/>
      <c r="L2" s="163"/>
      <c r="M2" s="162"/>
      <c r="N2" s="164"/>
    </row>
    <row r="3" spans="1:14" ht="15.75">
      <c r="A3" s="2813" t="s">
        <v>324</v>
      </c>
      <c r="B3" s="2813"/>
      <c r="C3" s="2813"/>
      <c r="D3" s="2813"/>
      <c r="E3" s="2813"/>
      <c r="F3" s="2813"/>
      <c r="G3" s="2813"/>
      <c r="H3" s="2813"/>
      <c r="I3" s="2813"/>
      <c r="J3" s="2813"/>
      <c r="K3" s="2813"/>
      <c r="L3" s="2813"/>
      <c r="M3" s="2813"/>
      <c r="N3" s="2813"/>
    </row>
    <row r="4" spans="1:14" ht="25.5">
      <c r="A4" s="160"/>
      <c r="B4" s="158"/>
      <c r="C4" s="161"/>
      <c r="D4" s="162"/>
      <c r="E4" s="160"/>
      <c r="F4" s="163"/>
      <c r="G4" s="163"/>
      <c r="H4" s="163"/>
      <c r="I4" s="163"/>
      <c r="J4" s="163"/>
      <c r="K4" s="163"/>
      <c r="L4" s="163"/>
      <c r="M4" s="162"/>
      <c r="N4" s="173" t="s">
        <v>325</v>
      </c>
    </row>
    <row r="5" spans="1:14" ht="41.25" customHeight="1">
      <c r="A5" s="2804" t="s">
        <v>326</v>
      </c>
      <c r="B5" s="177" t="s">
        <v>199</v>
      </c>
      <c r="C5" s="2806" t="s">
        <v>5</v>
      </c>
      <c r="D5" s="2802" t="s">
        <v>327</v>
      </c>
      <c r="E5" s="2802" t="s">
        <v>7</v>
      </c>
      <c r="F5" s="2802" t="s">
        <v>328</v>
      </c>
      <c r="G5" s="2808" t="s">
        <v>329</v>
      </c>
      <c r="H5" s="2809"/>
      <c r="I5" s="2808" t="s">
        <v>227</v>
      </c>
      <c r="J5" s="2809"/>
      <c r="K5" s="2808" t="s">
        <v>330</v>
      </c>
      <c r="L5" s="2809"/>
      <c r="M5" s="2810" t="s">
        <v>12</v>
      </c>
      <c r="N5" s="2804" t="s">
        <v>65</v>
      </c>
    </row>
    <row r="6" spans="1:14" ht="23.25" customHeight="1">
      <c r="A6" s="2805"/>
      <c r="B6" s="178" t="s">
        <v>4</v>
      </c>
      <c r="C6" s="2807"/>
      <c r="D6" s="2803"/>
      <c r="E6" s="2803"/>
      <c r="F6" s="2803"/>
      <c r="G6" s="177" t="s">
        <v>28</v>
      </c>
      <c r="H6" s="178" t="s">
        <v>331</v>
      </c>
      <c r="I6" s="177" t="s">
        <v>28</v>
      </c>
      <c r="J6" s="178" t="s">
        <v>331</v>
      </c>
      <c r="K6" s="177" t="s">
        <v>28</v>
      </c>
      <c r="L6" s="178" t="s">
        <v>331</v>
      </c>
      <c r="M6" s="2811"/>
      <c r="N6" s="2805"/>
    </row>
    <row r="7" spans="1:14">
      <c r="A7" s="174">
        <v>1</v>
      </c>
      <c r="B7" s="175">
        <v>2</v>
      </c>
      <c r="C7" s="176">
        <v>3</v>
      </c>
      <c r="D7" s="174">
        <v>4</v>
      </c>
      <c r="E7" s="174">
        <v>5</v>
      </c>
      <c r="F7" s="174">
        <v>6</v>
      </c>
      <c r="G7" s="174">
        <v>7</v>
      </c>
      <c r="H7" s="174">
        <v>8</v>
      </c>
      <c r="I7" s="174">
        <v>9</v>
      </c>
      <c r="J7" s="174">
        <v>10</v>
      </c>
      <c r="K7" s="174">
        <v>11</v>
      </c>
      <c r="L7" s="174">
        <v>12</v>
      </c>
      <c r="M7" s="174">
        <v>13</v>
      </c>
      <c r="N7" s="175">
        <v>14</v>
      </c>
    </row>
    <row r="8" spans="1:14" ht="15.75">
      <c r="A8" s="177"/>
      <c r="B8" s="206" t="s">
        <v>143</v>
      </c>
      <c r="C8" s="109"/>
      <c r="D8" s="186"/>
      <c r="E8" s="184"/>
      <c r="F8" s="184"/>
      <c r="G8" s="187"/>
      <c r="H8" s="188"/>
      <c r="I8" s="189"/>
      <c r="J8" s="188"/>
      <c r="K8" s="190"/>
      <c r="L8" s="187"/>
      <c r="M8" s="110"/>
      <c r="N8" s="191"/>
    </row>
    <row r="9" spans="1:14" ht="25.5">
      <c r="A9" s="217">
        <v>1</v>
      </c>
      <c r="B9" s="213" t="s">
        <v>334</v>
      </c>
      <c r="C9" s="214"/>
      <c r="D9" s="2776">
        <v>124.52</v>
      </c>
      <c r="E9" s="2799" t="s">
        <v>332</v>
      </c>
      <c r="F9" s="2799" t="s">
        <v>335</v>
      </c>
      <c r="G9" s="185"/>
      <c r="H9" s="2776">
        <v>50.51</v>
      </c>
      <c r="I9" s="18"/>
      <c r="J9" s="2761">
        <v>0</v>
      </c>
      <c r="K9" s="185"/>
      <c r="L9" s="2761">
        <v>50.51</v>
      </c>
      <c r="M9" s="110"/>
      <c r="N9" s="2764" t="s">
        <v>72</v>
      </c>
    </row>
    <row r="10" spans="1:14" ht="38.25">
      <c r="A10" s="209">
        <v>1</v>
      </c>
      <c r="B10" s="215" t="s">
        <v>336</v>
      </c>
      <c r="C10" s="212"/>
      <c r="D10" s="2777"/>
      <c r="E10" s="2800"/>
      <c r="F10" s="2800"/>
      <c r="G10" s="185">
        <v>0.95</v>
      </c>
      <c r="H10" s="2777"/>
      <c r="I10" s="185">
        <v>0.15</v>
      </c>
      <c r="J10" s="2762"/>
      <c r="K10" s="185">
        <v>1</v>
      </c>
      <c r="L10" s="2794"/>
      <c r="M10" s="110" t="s">
        <v>21</v>
      </c>
      <c r="N10" s="2765"/>
    </row>
    <row r="11" spans="1:14" ht="51">
      <c r="A11" s="209">
        <v>2</v>
      </c>
      <c r="B11" s="215" t="s">
        <v>337</v>
      </c>
      <c r="C11" s="212"/>
      <c r="D11" s="2777"/>
      <c r="E11" s="2800"/>
      <c r="F11" s="2800"/>
      <c r="G11" s="185">
        <v>0.95</v>
      </c>
      <c r="H11" s="2777"/>
      <c r="I11" s="185">
        <v>0.1</v>
      </c>
      <c r="J11" s="2762"/>
      <c r="K11" s="185">
        <v>1</v>
      </c>
      <c r="L11" s="2794"/>
      <c r="M11" s="110" t="s">
        <v>21</v>
      </c>
      <c r="N11" s="2765"/>
    </row>
    <row r="12" spans="1:14" ht="25.5">
      <c r="A12" s="209">
        <v>3</v>
      </c>
      <c r="B12" s="208" t="s">
        <v>338</v>
      </c>
      <c r="C12" s="212"/>
      <c r="D12" s="2778"/>
      <c r="E12" s="2801"/>
      <c r="F12" s="2801"/>
      <c r="G12" s="185">
        <v>0.93</v>
      </c>
      <c r="H12" s="2778"/>
      <c r="I12" s="185">
        <v>0.08</v>
      </c>
      <c r="J12" s="2763"/>
      <c r="K12" s="185">
        <v>1</v>
      </c>
      <c r="L12" s="2795"/>
      <c r="M12" s="110" t="s">
        <v>21</v>
      </c>
      <c r="N12" s="2766"/>
    </row>
    <row r="13" spans="1:14" ht="51">
      <c r="A13" s="217">
        <v>2</v>
      </c>
      <c r="B13" s="220" t="s">
        <v>339</v>
      </c>
      <c r="C13" s="214"/>
      <c r="D13" s="2776">
        <v>10</v>
      </c>
      <c r="E13" s="2779" t="s">
        <v>332</v>
      </c>
      <c r="F13" s="2782" t="s">
        <v>333</v>
      </c>
      <c r="G13" s="185"/>
      <c r="H13" s="2761">
        <v>0</v>
      </c>
      <c r="I13" s="18"/>
      <c r="J13" s="2761">
        <v>0</v>
      </c>
      <c r="K13" s="185"/>
      <c r="L13" s="2761">
        <v>0</v>
      </c>
      <c r="M13" s="110"/>
      <c r="N13" s="2764" t="s">
        <v>72</v>
      </c>
    </row>
    <row r="14" spans="1:14" ht="25.5">
      <c r="A14" s="209">
        <v>1</v>
      </c>
      <c r="B14" s="216" t="s">
        <v>340</v>
      </c>
      <c r="C14" s="212"/>
      <c r="D14" s="2777"/>
      <c r="E14" s="2780"/>
      <c r="F14" s="2783"/>
      <c r="G14" s="185">
        <v>1</v>
      </c>
      <c r="H14" s="2762"/>
      <c r="I14" s="185" t="s">
        <v>377</v>
      </c>
      <c r="J14" s="2762"/>
      <c r="K14" s="185">
        <v>1</v>
      </c>
      <c r="L14" s="2762"/>
      <c r="M14" s="110" t="s">
        <v>58</v>
      </c>
      <c r="N14" s="2765"/>
    </row>
    <row r="15" spans="1:14" ht="25.5">
      <c r="A15" s="209">
        <v>2</v>
      </c>
      <c r="B15" s="216" t="s">
        <v>341</v>
      </c>
      <c r="C15" s="212"/>
      <c r="D15" s="2778"/>
      <c r="E15" s="2781"/>
      <c r="F15" s="2784"/>
      <c r="G15" s="185">
        <v>1</v>
      </c>
      <c r="H15" s="2763"/>
      <c r="I15" s="185" t="s">
        <v>377</v>
      </c>
      <c r="J15" s="2763"/>
      <c r="K15" s="185">
        <v>1</v>
      </c>
      <c r="L15" s="2763"/>
      <c r="M15" s="110" t="s">
        <v>58</v>
      </c>
      <c r="N15" s="2766"/>
    </row>
    <row r="16" spans="1:14" ht="15.75">
      <c r="A16" s="217">
        <v>3</v>
      </c>
      <c r="B16" s="290" t="s">
        <v>1969</v>
      </c>
      <c r="C16" s="212"/>
      <c r="D16" s="276"/>
      <c r="E16" s="197"/>
      <c r="F16" s="18"/>
      <c r="G16" s="185"/>
      <c r="H16" s="112"/>
      <c r="I16" s="185"/>
      <c r="J16" s="112"/>
      <c r="K16" s="185"/>
      <c r="L16" s="112"/>
      <c r="M16" s="110"/>
      <c r="N16" s="211"/>
    </row>
    <row r="17" spans="1:14" ht="51">
      <c r="A17" s="291">
        <v>1</v>
      </c>
      <c r="B17" s="231" t="s">
        <v>342</v>
      </c>
      <c r="C17" s="214"/>
      <c r="D17" s="276">
        <v>214.99</v>
      </c>
      <c r="E17" s="197" t="s">
        <v>1097</v>
      </c>
      <c r="F17" s="197" t="s">
        <v>323</v>
      </c>
      <c r="G17" s="18">
        <v>0.52</v>
      </c>
      <c r="H17" s="112">
        <v>43.83</v>
      </c>
      <c r="I17" s="289">
        <v>0.03</v>
      </c>
      <c r="J17" s="112">
        <v>75.98</v>
      </c>
      <c r="K17" s="288">
        <v>0.55000000000000004</v>
      </c>
      <c r="L17" s="112">
        <v>119.81</v>
      </c>
      <c r="M17" s="110" t="s">
        <v>21</v>
      </c>
      <c r="N17" s="229" t="s">
        <v>72</v>
      </c>
    </row>
    <row r="18" spans="1:14" ht="63.75">
      <c r="A18" s="291">
        <v>2</v>
      </c>
      <c r="B18" s="235" t="s">
        <v>343</v>
      </c>
      <c r="C18" s="214"/>
      <c r="D18" s="154">
        <v>221.37</v>
      </c>
      <c r="E18" s="227" t="s">
        <v>152</v>
      </c>
      <c r="F18" s="227" t="s">
        <v>1098</v>
      </c>
      <c r="G18" s="18">
        <v>0.6</v>
      </c>
      <c r="H18" s="156">
        <v>95</v>
      </c>
      <c r="I18" s="18">
        <v>0.05</v>
      </c>
      <c r="J18" s="156">
        <v>0</v>
      </c>
      <c r="K18" s="288">
        <v>0.65</v>
      </c>
      <c r="L18" s="112">
        <v>95</v>
      </c>
      <c r="M18" s="110" t="s">
        <v>21</v>
      </c>
      <c r="N18" s="229" t="s">
        <v>72</v>
      </c>
    </row>
    <row r="19" spans="1:14" ht="51">
      <c r="A19" s="291">
        <v>3</v>
      </c>
      <c r="B19" s="231" t="s">
        <v>344</v>
      </c>
      <c r="C19" s="214"/>
      <c r="D19" s="154">
        <v>79.290000000000006</v>
      </c>
      <c r="E19" s="227" t="s">
        <v>85</v>
      </c>
      <c r="F19" s="227" t="s">
        <v>1099</v>
      </c>
      <c r="G19" s="18">
        <v>0.48</v>
      </c>
      <c r="H19" s="156">
        <v>0</v>
      </c>
      <c r="I19" s="18">
        <v>0.04</v>
      </c>
      <c r="J19" s="156">
        <v>0</v>
      </c>
      <c r="K19" s="187">
        <v>0.52</v>
      </c>
      <c r="L19" s="112">
        <v>0</v>
      </c>
      <c r="M19" s="110" t="s">
        <v>21</v>
      </c>
      <c r="N19" s="229" t="s">
        <v>72</v>
      </c>
    </row>
    <row r="20" spans="1:14" ht="51">
      <c r="A20" s="291">
        <v>4</v>
      </c>
      <c r="B20" s="231" t="s">
        <v>345</v>
      </c>
      <c r="C20" s="214"/>
      <c r="D20" s="276">
        <v>79.290000000000006</v>
      </c>
      <c r="E20" s="197" t="s">
        <v>1097</v>
      </c>
      <c r="F20" s="197" t="s">
        <v>323</v>
      </c>
      <c r="G20" s="18">
        <v>1</v>
      </c>
      <c r="H20" s="112">
        <v>90.48</v>
      </c>
      <c r="I20" s="18" t="s">
        <v>377</v>
      </c>
      <c r="J20" s="112">
        <v>0</v>
      </c>
      <c r="K20" s="185">
        <v>1</v>
      </c>
      <c r="L20" s="112">
        <v>90.48</v>
      </c>
      <c r="M20" s="110" t="s">
        <v>58</v>
      </c>
      <c r="N20" s="277" t="s">
        <v>72</v>
      </c>
    </row>
    <row r="21" spans="1:14" ht="51">
      <c r="A21" s="291">
        <v>5</v>
      </c>
      <c r="B21" s="114" t="s">
        <v>346</v>
      </c>
      <c r="C21" s="214"/>
      <c r="D21" s="154">
        <v>133.41999999999999</v>
      </c>
      <c r="E21" s="227" t="s">
        <v>1097</v>
      </c>
      <c r="F21" s="227" t="s">
        <v>323</v>
      </c>
      <c r="G21" s="18">
        <v>0.55000000000000004</v>
      </c>
      <c r="H21" s="156">
        <v>0</v>
      </c>
      <c r="I21" s="18">
        <v>0.02</v>
      </c>
      <c r="J21" s="156">
        <v>0</v>
      </c>
      <c r="K21" s="288">
        <v>0.57000000000000006</v>
      </c>
      <c r="L21" s="112">
        <v>0</v>
      </c>
      <c r="M21" s="110" t="s">
        <v>21</v>
      </c>
      <c r="N21" s="229" t="s">
        <v>72</v>
      </c>
    </row>
    <row r="22" spans="1:14" ht="51">
      <c r="A22" s="291">
        <v>6</v>
      </c>
      <c r="B22" s="114" t="s">
        <v>347</v>
      </c>
      <c r="C22" s="214"/>
      <c r="D22" s="154">
        <v>137.99</v>
      </c>
      <c r="E22" s="227" t="s">
        <v>1097</v>
      </c>
      <c r="F22" s="227" t="s">
        <v>323</v>
      </c>
      <c r="G22" s="18">
        <v>0.78</v>
      </c>
      <c r="H22" s="156">
        <v>54.08</v>
      </c>
      <c r="I22" s="18">
        <v>0.02</v>
      </c>
      <c r="J22" s="156">
        <v>50.18</v>
      </c>
      <c r="K22" s="288">
        <v>0.8</v>
      </c>
      <c r="L22" s="112">
        <v>104.25999999999999</v>
      </c>
      <c r="M22" s="110" t="s">
        <v>21</v>
      </c>
      <c r="N22" s="229" t="s">
        <v>72</v>
      </c>
    </row>
    <row r="23" spans="1:14" ht="51">
      <c r="A23" s="291">
        <v>7</v>
      </c>
      <c r="B23" s="114" t="s">
        <v>348</v>
      </c>
      <c r="C23" s="214"/>
      <c r="D23" s="154">
        <v>137.99</v>
      </c>
      <c r="E23" s="227" t="s">
        <v>1097</v>
      </c>
      <c r="F23" s="227" t="s">
        <v>323</v>
      </c>
      <c r="G23" s="18">
        <v>0.83</v>
      </c>
      <c r="H23" s="156">
        <v>87.41</v>
      </c>
      <c r="I23" s="18">
        <v>0.02</v>
      </c>
      <c r="J23" s="156">
        <v>0</v>
      </c>
      <c r="K23" s="288">
        <v>0.85</v>
      </c>
      <c r="L23" s="112">
        <v>87.41</v>
      </c>
      <c r="M23" s="110" t="s">
        <v>21</v>
      </c>
      <c r="N23" s="229" t="s">
        <v>72</v>
      </c>
    </row>
    <row r="24" spans="1:14" ht="51">
      <c r="A24" s="291">
        <v>8</v>
      </c>
      <c r="B24" s="235" t="s">
        <v>349</v>
      </c>
      <c r="C24" s="214"/>
      <c r="D24" s="154">
        <v>120.02</v>
      </c>
      <c r="E24" s="227" t="s">
        <v>1097</v>
      </c>
      <c r="F24" s="227" t="s">
        <v>323</v>
      </c>
      <c r="G24" s="18">
        <v>0.7</v>
      </c>
      <c r="H24" s="156">
        <v>55</v>
      </c>
      <c r="I24" s="18">
        <v>0.05</v>
      </c>
      <c r="J24" s="156">
        <v>0</v>
      </c>
      <c r="K24" s="288">
        <v>0.75</v>
      </c>
      <c r="L24" s="112">
        <v>55</v>
      </c>
      <c r="M24" s="110" t="s">
        <v>21</v>
      </c>
      <c r="N24" s="229" t="s">
        <v>72</v>
      </c>
    </row>
    <row r="25" spans="1:14" ht="51">
      <c r="A25" s="291">
        <v>9</v>
      </c>
      <c r="B25" s="235" t="s">
        <v>350</v>
      </c>
      <c r="C25" s="214"/>
      <c r="D25" s="154">
        <v>86.52</v>
      </c>
      <c r="E25" s="227" t="s">
        <v>1097</v>
      </c>
      <c r="F25" s="227" t="s">
        <v>323</v>
      </c>
      <c r="G25" s="18">
        <v>1</v>
      </c>
      <c r="H25" s="156">
        <v>86.5</v>
      </c>
      <c r="I25" s="18" t="s">
        <v>377</v>
      </c>
      <c r="J25" s="156">
        <v>0</v>
      </c>
      <c r="K25" s="185">
        <v>1</v>
      </c>
      <c r="L25" s="112">
        <v>86.5</v>
      </c>
      <c r="M25" s="110" t="s">
        <v>58</v>
      </c>
      <c r="N25" s="229" t="s">
        <v>72</v>
      </c>
    </row>
    <row r="26" spans="1:14" ht="25.5">
      <c r="A26" s="230">
        <v>4</v>
      </c>
      <c r="B26" s="216" t="s">
        <v>351</v>
      </c>
      <c r="C26" s="212"/>
      <c r="D26" s="276">
        <v>1186.47</v>
      </c>
      <c r="E26" s="197" t="s">
        <v>152</v>
      </c>
      <c r="F26" s="197" t="s">
        <v>1100</v>
      </c>
      <c r="G26" s="185">
        <v>0.13</v>
      </c>
      <c r="H26" s="112">
        <v>100</v>
      </c>
      <c r="I26" s="18">
        <v>0.02</v>
      </c>
      <c r="J26" s="112">
        <v>0</v>
      </c>
      <c r="K26" s="288">
        <v>0.15</v>
      </c>
      <c r="L26" s="112">
        <v>100</v>
      </c>
      <c r="M26" s="110" t="s">
        <v>21</v>
      </c>
      <c r="N26" s="277" t="s">
        <v>72</v>
      </c>
    </row>
    <row r="27" spans="1:14" ht="25.5">
      <c r="A27" s="230">
        <v>5</v>
      </c>
      <c r="B27" s="216" t="s">
        <v>352</v>
      </c>
      <c r="C27" s="212"/>
      <c r="D27" s="283">
        <v>523.87</v>
      </c>
      <c r="E27" s="227" t="s">
        <v>1101</v>
      </c>
      <c r="F27" s="227" t="s">
        <v>1102</v>
      </c>
      <c r="G27" s="185">
        <v>0.28000000000000003</v>
      </c>
      <c r="H27" s="156">
        <v>63.01</v>
      </c>
      <c r="I27" s="18">
        <v>0.02</v>
      </c>
      <c r="J27" s="156">
        <v>71.42</v>
      </c>
      <c r="K27" s="288">
        <v>0.30000000000000004</v>
      </c>
      <c r="L27" s="112">
        <v>134.43</v>
      </c>
      <c r="M27" s="110" t="s">
        <v>21</v>
      </c>
      <c r="N27" s="229" t="s">
        <v>72</v>
      </c>
    </row>
    <row r="28" spans="1:14" ht="25.5">
      <c r="A28" s="230">
        <v>6</v>
      </c>
      <c r="B28" s="109" t="s">
        <v>1106</v>
      </c>
      <c r="C28" s="212"/>
      <c r="D28" s="154">
        <v>186.4</v>
      </c>
      <c r="E28" s="232" t="s">
        <v>1107</v>
      </c>
      <c r="F28" s="232" t="s">
        <v>1108</v>
      </c>
      <c r="G28" s="185">
        <v>0.45</v>
      </c>
      <c r="H28" s="156">
        <v>0</v>
      </c>
      <c r="I28" s="18">
        <v>0.05</v>
      </c>
      <c r="J28" s="156">
        <v>45</v>
      </c>
      <c r="K28" s="288">
        <v>0.5</v>
      </c>
      <c r="L28" s="112">
        <v>45</v>
      </c>
      <c r="M28" s="110" t="s">
        <v>21</v>
      </c>
      <c r="N28" s="229" t="s">
        <v>72</v>
      </c>
    </row>
    <row r="29" spans="1:14" ht="38.25">
      <c r="A29" s="230">
        <v>7</v>
      </c>
      <c r="B29" s="109" t="s">
        <v>1109</v>
      </c>
      <c r="C29" s="212"/>
      <c r="D29" s="154">
        <v>1170.6500000000001</v>
      </c>
      <c r="E29" s="232" t="s">
        <v>1110</v>
      </c>
      <c r="F29" s="232" t="s">
        <v>1111</v>
      </c>
      <c r="G29" s="185">
        <v>0.1</v>
      </c>
      <c r="H29" s="156">
        <v>70</v>
      </c>
      <c r="I29" s="18">
        <v>0.03</v>
      </c>
      <c r="J29" s="156">
        <v>22.05</v>
      </c>
      <c r="K29" s="288">
        <v>0.13</v>
      </c>
      <c r="L29" s="112">
        <v>92.05</v>
      </c>
      <c r="M29" s="110" t="s">
        <v>21</v>
      </c>
      <c r="N29" s="229" t="s">
        <v>72</v>
      </c>
    </row>
    <row r="30" spans="1:14" ht="25.5">
      <c r="A30" s="230">
        <v>8</v>
      </c>
      <c r="B30" s="109" t="s">
        <v>1112</v>
      </c>
      <c r="C30" s="212"/>
      <c r="D30" s="154">
        <v>192.35</v>
      </c>
      <c r="E30" s="232" t="s">
        <v>1113</v>
      </c>
      <c r="F30" s="232" t="s">
        <v>1114</v>
      </c>
      <c r="G30" s="185">
        <v>0.04</v>
      </c>
      <c r="H30" s="156">
        <v>0</v>
      </c>
      <c r="I30" s="18">
        <v>0.01</v>
      </c>
      <c r="J30" s="156">
        <v>0</v>
      </c>
      <c r="K30" s="288">
        <v>0.05</v>
      </c>
      <c r="L30" s="112">
        <v>0</v>
      </c>
      <c r="M30" s="110" t="s">
        <v>21</v>
      </c>
      <c r="N30" s="229" t="s">
        <v>72</v>
      </c>
    </row>
    <row r="31" spans="1:14" ht="25.5">
      <c r="A31" s="230">
        <v>9</v>
      </c>
      <c r="B31" s="109" t="s">
        <v>1115</v>
      </c>
      <c r="C31" s="212"/>
      <c r="D31" s="283">
        <v>41.27</v>
      </c>
      <c r="E31" s="227" t="s">
        <v>1116</v>
      </c>
      <c r="F31" s="227" t="s">
        <v>1117</v>
      </c>
      <c r="G31" s="185">
        <v>0.55000000000000004</v>
      </c>
      <c r="H31" s="156">
        <v>0</v>
      </c>
      <c r="I31" s="18">
        <v>0.05</v>
      </c>
      <c r="J31" s="156">
        <v>15.96</v>
      </c>
      <c r="K31" s="288">
        <v>0.60000000000000009</v>
      </c>
      <c r="L31" s="112">
        <v>15.96</v>
      </c>
      <c r="M31" s="110" t="s">
        <v>21</v>
      </c>
      <c r="N31" s="229" t="s">
        <v>72</v>
      </c>
    </row>
    <row r="32" spans="1:14" ht="25.5">
      <c r="A32" s="230">
        <v>10</v>
      </c>
      <c r="B32" s="109" t="s">
        <v>1118</v>
      </c>
      <c r="C32" s="212"/>
      <c r="D32" s="210">
        <v>24.8</v>
      </c>
      <c r="E32" s="209" t="s">
        <v>1119</v>
      </c>
      <c r="F32" s="209" t="s">
        <v>1120</v>
      </c>
      <c r="G32" s="185">
        <v>0.36</v>
      </c>
      <c r="H32" s="112">
        <v>0</v>
      </c>
      <c r="I32" s="18">
        <v>0.64</v>
      </c>
      <c r="J32" s="293">
        <v>6.78</v>
      </c>
      <c r="K32" s="288">
        <v>1</v>
      </c>
      <c r="L32" s="293">
        <v>6.78</v>
      </c>
      <c r="M32" s="211" t="s">
        <v>58</v>
      </c>
      <c r="N32" s="277" t="s">
        <v>72</v>
      </c>
    </row>
    <row r="33" spans="1:14" ht="63.75">
      <c r="A33" s="2773">
        <v>11</v>
      </c>
      <c r="B33" s="207" t="s">
        <v>1456</v>
      </c>
      <c r="C33" s="212"/>
      <c r="D33" s="154"/>
      <c r="E33" s="232"/>
      <c r="F33" s="232"/>
      <c r="G33" s="185"/>
      <c r="H33" s="156"/>
      <c r="I33" s="18"/>
      <c r="J33" s="156"/>
      <c r="K33" s="185"/>
      <c r="L33" s="228"/>
      <c r="M33" s="110"/>
      <c r="N33" s="229"/>
    </row>
    <row r="34" spans="1:14" ht="25.5">
      <c r="A34" s="2774"/>
      <c r="B34" s="109" t="s">
        <v>1457</v>
      </c>
      <c r="C34" s="212"/>
      <c r="D34" s="154">
        <v>75.11</v>
      </c>
      <c r="E34" s="232" t="s">
        <v>1458</v>
      </c>
      <c r="F34" s="232" t="s">
        <v>1459</v>
      </c>
      <c r="G34" s="185">
        <v>0.35</v>
      </c>
      <c r="H34" s="156">
        <v>0</v>
      </c>
      <c r="I34" s="18">
        <v>0.02</v>
      </c>
      <c r="J34" s="156">
        <v>0</v>
      </c>
      <c r="K34" s="288">
        <v>0.37</v>
      </c>
      <c r="L34" s="112">
        <v>0</v>
      </c>
      <c r="M34" s="110" t="s">
        <v>21</v>
      </c>
      <c r="N34" s="229" t="s">
        <v>72</v>
      </c>
    </row>
    <row r="35" spans="1:14" ht="25.5">
      <c r="A35" s="2775"/>
      <c r="B35" s="109" t="s">
        <v>1460</v>
      </c>
      <c r="C35" s="212"/>
      <c r="D35" s="154">
        <v>292.18</v>
      </c>
      <c r="E35" s="232" t="s">
        <v>1458</v>
      </c>
      <c r="F35" s="232" t="s">
        <v>1459</v>
      </c>
      <c r="G35" s="185">
        <v>0.04</v>
      </c>
      <c r="H35" s="156">
        <v>0</v>
      </c>
      <c r="I35" s="18">
        <v>0.01</v>
      </c>
      <c r="J35" s="156">
        <v>0</v>
      </c>
      <c r="K35" s="288">
        <v>0.05</v>
      </c>
      <c r="L35" s="112">
        <v>0</v>
      </c>
      <c r="M35" s="110" t="s">
        <v>21</v>
      </c>
      <c r="N35" s="229" t="s">
        <v>72</v>
      </c>
    </row>
    <row r="36" spans="1:14" ht="15.75">
      <c r="A36" s="155">
        <v>12</v>
      </c>
      <c r="B36" s="292" t="s">
        <v>1969</v>
      </c>
      <c r="C36" s="212"/>
      <c r="D36" s="154"/>
      <c r="E36" s="232"/>
      <c r="F36" s="232"/>
      <c r="G36" s="185"/>
      <c r="H36" s="156"/>
      <c r="I36" s="18"/>
      <c r="J36" s="156"/>
      <c r="K36" s="288"/>
      <c r="L36" s="112"/>
      <c r="M36" s="110"/>
      <c r="N36" s="229"/>
    </row>
    <row r="37" spans="1:14" ht="38.25">
      <c r="A37" s="291">
        <v>1</v>
      </c>
      <c r="B37" s="114" t="s">
        <v>353</v>
      </c>
      <c r="C37" s="214"/>
      <c r="D37" s="154">
        <v>133.09</v>
      </c>
      <c r="E37" s="227" t="s">
        <v>1101</v>
      </c>
      <c r="F37" s="227" t="s">
        <v>1102</v>
      </c>
      <c r="G37" s="18">
        <v>0.35</v>
      </c>
      <c r="H37" s="156">
        <v>0</v>
      </c>
      <c r="I37" s="289">
        <v>0.15</v>
      </c>
      <c r="J37" s="156">
        <v>0</v>
      </c>
      <c r="K37" s="288">
        <v>0.55000000000000004</v>
      </c>
      <c r="L37" s="112">
        <v>0</v>
      </c>
      <c r="M37" s="110" t="s">
        <v>21</v>
      </c>
      <c r="N37" s="229" t="s">
        <v>72</v>
      </c>
    </row>
    <row r="38" spans="1:14" ht="38.25">
      <c r="A38" s="291">
        <v>2</v>
      </c>
      <c r="B38" s="114" t="s">
        <v>354</v>
      </c>
      <c r="C38" s="214"/>
      <c r="D38" s="276">
        <v>648.26</v>
      </c>
      <c r="E38" s="197" t="s">
        <v>1101</v>
      </c>
      <c r="F38" s="197" t="s">
        <v>1102</v>
      </c>
      <c r="G38" s="18">
        <v>0.17</v>
      </c>
      <c r="H38" s="112">
        <v>0</v>
      </c>
      <c r="I38" s="289">
        <v>0.13</v>
      </c>
      <c r="J38" s="156">
        <v>0</v>
      </c>
      <c r="K38" s="288">
        <v>0.3</v>
      </c>
      <c r="L38" s="112">
        <v>0</v>
      </c>
      <c r="M38" s="110" t="s">
        <v>21</v>
      </c>
      <c r="N38" s="277" t="s">
        <v>72</v>
      </c>
    </row>
    <row r="39" spans="1:14" ht="38.25">
      <c r="A39" s="291">
        <v>3</v>
      </c>
      <c r="B39" s="109" t="s">
        <v>355</v>
      </c>
      <c r="C39" s="212"/>
      <c r="D39" s="154">
        <v>220.73</v>
      </c>
      <c r="E39" s="227" t="s">
        <v>1121</v>
      </c>
      <c r="F39" s="227" t="s">
        <v>1122</v>
      </c>
      <c r="G39" s="185">
        <v>0.2</v>
      </c>
      <c r="H39" s="156">
        <v>0</v>
      </c>
      <c r="I39" s="288">
        <v>0.15</v>
      </c>
      <c r="J39" s="156">
        <v>0</v>
      </c>
      <c r="K39" s="288">
        <v>0.35</v>
      </c>
      <c r="L39" s="112">
        <v>0</v>
      </c>
      <c r="M39" s="211" t="s">
        <v>305</v>
      </c>
      <c r="N39" s="229" t="s">
        <v>72</v>
      </c>
    </row>
    <row r="40" spans="1:14" ht="38.25">
      <c r="A40" s="291">
        <v>4</v>
      </c>
      <c r="B40" s="109" t="s">
        <v>356</v>
      </c>
      <c r="C40" s="212"/>
      <c r="D40" s="154">
        <v>219.67</v>
      </c>
      <c r="E40" s="227" t="s">
        <v>1101</v>
      </c>
      <c r="F40" s="227" t="s">
        <v>1102</v>
      </c>
      <c r="G40" s="185">
        <v>0.25</v>
      </c>
      <c r="H40" s="156">
        <v>0</v>
      </c>
      <c r="I40" s="288">
        <v>0.1</v>
      </c>
      <c r="J40" s="156">
        <v>0</v>
      </c>
      <c r="K40" s="288">
        <v>0.35</v>
      </c>
      <c r="L40" s="112">
        <v>0</v>
      </c>
      <c r="M40" s="211" t="s">
        <v>305</v>
      </c>
      <c r="N40" s="229" t="s">
        <v>72</v>
      </c>
    </row>
    <row r="41" spans="1:14" ht="25.5">
      <c r="A41" s="230">
        <v>13</v>
      </c>
      <c r="B41" s="109" t="s">
        <v>1123</v>
      </c>
      <c r="C41" s="212"/>
      <c r="D41" s="283">
        <v>183.24</v>
      </c>
      <c r="E41" s="227" t="s">
        <v>1124</v>
      </c>
      <c r="F41" s="227" t="s">
        <v>1125</v>
      </c>
      <c r="G41" s="185">
        <v>0.2</v>
      </c>
      <c r="H41" s="156">
        <v>0</v>
      </c>
      <c r="I41" s="288">
        <v>0.05</v>
      </c>
      <c r="J41" s="156">
        <v>0</v>
      </c>
      <c r="K41" s="288">
        <v>0.25</v>
      </c>
      <c r="L41" s="112">
        <v>0</v>
      </c>
      <c r="M41" s="211" t="s">
        <v>305</v>
      </c>
      <c r="N41" s="229" t="s">
        <v>72</v>
      </c>
    </row>
    <row r="42" spans="1:14" ht="25.5">
      <c r="A42" s="230">
        <v>14</v>
      </c>
      <c r="B42" s="109" t="s">
        <v>1127</v>
      </c>
      <c r="C42" s="212"/>
      <c r="D42" s="283">
        <v>765.04</v>
      </c>
      <c r="E42" s="227" t="s">
        <v>1128</v>
      </c>
      <c r="F42" s="227" t="s">
        <v>1129</v>
      </c>
      <c r="G42" s="185">
        <v>0.2</v>
      </c>
      <c r="H42" s="156">
        <v>0</v>
      </c>
      <c r="I42" s="288">
        <v>0.05</v>
      </c>
      <c r="J42" s="156">
        <v>0</v>
      </c>
      <c r="K42" s="288">
        <v>0.25</v>
      </c>
      <c r="L42" s="112">
        <v>0</v>
      </c>
      <c r="M42" s="211" t="s">
        <v>305</v>
      </c>
      <c r="N42" s="229" t="s">
        <v>72</v>
      </c>
    </row>
    <row r="43" spans="1:14" ht="38.25">
      <c r="A43" s="230">
        <v>15</v>
      </c>
      <c r="B43" s="109" t="s">
        <v>1130</v>
      </c>
      <c r="C43" s="212"/>
      <c r="D43" s="283">
        <v>296.08</v>
      </c>
      <c r="E43" s="227" t="s">
        <v>1131</v>
      </c>
      <c r="F43" s="227" t="s">
        <v>1132</v>
      </c>
      <c r="G43" s="185">
        <v>0.25</v>
      </c>
      <c r="H43" s="156">
        <v>0</v>
      </c>
      <c r="I43" s="288">
        <v>0.05</v>
      </c>
      <c r="J43" s="156">
        <v>0</v>
      </c>
      <c r="K43" s="288">
        <v>0.3</v>
      </c>
      <c r="L43" s="112">
        <v>0</v>
      </c>
      <c r="M43" s="211" t="s">
        <v>305</v>
      </c>
      <c r="N43" s="229" t="s">
        <v>72</v>
      </c>
    </row>
    <row r="44" spans="1:14" ht="25.5">
      <c r="A44" s="230">
        <v>16</v>
      </c>
      <c r="B44" s="109" t="s">
        <v>1133</v>
      </c>
      <c r="C44" s="212"/>
      <c r="D44" s="283">
        <v>23.14</v>
      </c>
      <c r="E44" s="232" t="s">
        <v>1116</v>
      </c>
      <c r="F44" s="232" t="s">
        <v>1117</v>
      </c>
      <c r="G44" s="185">
        <v>1</v>
      </c>
      <c r="H44" s="156">
        <v>0</v>
      </c>
      <c r="I44" s="185" t="s">
        <v>377</v>
      </c>
      <c r="J44" s="294">
        <v>23.14</v>
      </c>
      <c r="K44" s="185">
        <v>1</v>
      </c>
      <c r="L44" s="293">
        <v>23.14</v>
      </c>
      <c r="M44" s="211" t="s">
        <v>58</v>
      </c>
      <c r="N44" s="229" t="s">
        <v>72</v>
      </c>
    </row>
    <row r="45" spans="1:14" ht="25.5">
      <c r="A45" s="230">
        <v>17</v>
      </c>
      <c r="B45" s="109" t="s">
        <v>357</v>
      </c>
      <c r="C45" s="212"/>
      <c r="D45" s="154">
        <v>522.13</v>
      </c>
      <c r="E45" s="227" t="s">
        <v>1101</v>
      </c>
      <c r="F45" s="227" t="s">
        <v>1102</v>
      </c>
      <c r="G45" s="18">
        <v>0.36</v>
      </c>
      <c r="H45" s="156">
        <v>102.38</v>
      </c>
      <c r="I45" s="18">
        <v>0.06</v>
      </c>
      <c r="J45" s="156">
        <v>0</v>
      </c>
      <c r="K45" s="288">
        <v>0.42</v>
      </c>
      <c r="L45" s="112">
        <v>102.38</v>
      </c>
      <c r="M45" s="211" t="s">
        <v>305</v>
      </c>
      <c r="N45" s="229" t="s">
        <v>72</v>
      </c>
    </row>
    <row r="46" spans="1:14" ht="15.75">
      <c r="A46" s="230">
        <v>18</v>
      </c>
      <c r="B46" s="292" t="s">
        <v>1969</v>
      </c>
      <c r="C46" s="212"/>
      <c r="D46" s="154"/>
      <c r="E46" s="227"/>
      <c r="F46" s="227"/>
      <c r="G46" s="18"/>
      <c r="H46" s="156"/>
      <c r="I46" s="18"/>
      <c r="J46" s="156"/>
      <c r="K46" s="288"/>
      <c r="L46" s="112"/>
      <c r="M46" s="211"/>
      <c r="N46" s="229"/>
    </row>
    <row r="47" spans="1:14" ht="38.25">
      <c r="A47" s="291">
        <v>1</v>
      </c>
      <c r="B47" s="2" t="s">
        <v>358</v>
      </c>
      <c r="C47" s="214"/>
      <c r="D47" s="276">
        <v>228.26</v>
      </c>
      <c r="E47" s="197" t="s">
        <v>1101</v>
      </c>
      <c r="F47" s="197" t="s">
        <v>1102</v>
      </c>
      <c r="G47" s="18">
        <v>0.8</v>
      </c>
      <c r="H47" s="112">
        <v>72.8</v>
      </c>
      <c r="I47" s="18">
        <v>0.05</v>
      </c>
      <c r="J47" s="156">
        <v>0</v>
      </c>
      <c r="K47" s="288">
        <v>0.85000000000000009</v>
      </c>
      <c r="L47" s="112">
        <v>72.8</v>
      </c>
      <c r="M47" s="211" t="s">
        <v>305</v>
      </c>
      <c r="N47" s="277" t="s">
        <v>72</v>
      </c>
    </row>
    <row r="48" spans="1:14" ht="38.25">
      <c r="A48" s="291">
        <v>2</v>
      </c>
      <c r="B48" s="2" t="s">
        <v>359</v>
      </c>
      <c r="C48" s="214"/>
      <c r="D48" s="154">
        <v>239.98</v>
      </c>
      <c r="E48" s="227" t="s">
        <v>1101</v>
      </c>
      <c r="F48" s="227" t="s">
        <v>1102</v>
      </c>
      <c r="G48" s="18">
        <v>0.8</v>
      </c>
      <c r="H48" s="156">
        <v>83.99</v>
      </c>
      <c r="I48" s="18">
        <v>0.05</v>
      </c>
      <c r="J48" s="156">
        <v>0</v>
      </c>
      <c r="K48" s="288">
        <v>0.85000000000000009</v>
      </c>
      <c r="L48" s="112">
        <v>83.99</v>
      </c>
      <c r="M48" s="211" t="s">
        <v>305</v>
      </c>
      <c r="N48" s="229" t="s">
        <v>72</v>
      </c>
    </row>
    <row r="49" spans="1:14" ht="38.25">
      <c r="A49" s="291">
        <v>3</v>
      </c>
      <c r="B49" s="2" t="s">
        <v>360</v>
      </c>
      <c r="C49" s="214"/>
      <c r="D49" s="154">
        <v>273.97000000000003</v>
      </c>
      <c r="E49" s="227" t="s">
        <v>1101</v>
      </c>
      <c r="F49" s="227" t="s">
        <v>1102</v>
      </c>
      <c r="G49" s="18">
        <v>0.6</v>
      </c>
      <c r="H49" s="156">
        <v>65.91</v>
      </c>
      <c r="I49" s="18">
        <v>7.0000000000000007E-2</v>
      </c>
      <c r="J49" s="156">
        <v>82.26</v>
      </c>
      <c r="K49" s="288">
        <v>0.66999999999999993</v>
      </c>
      <c r="L49" s="112">
        <v>148.17000000000002</v>
      </c>
      <c r="M49" s="211" t="s">
        <v>305</v>
      </c>
      <c r="N49" s="229" t="s">
        <v>72</v>
      </c>
    </row>
    <row r="50" spans="1:14" ht="38.25">
      <c r="A50" s="291">
        <v>4</v>
      </c>
      <c r="B50" s="2" t="s">
        <v>361</v>
      </c>
      <c r="C50" s="214"/>
      <c r="D50" s="154">
        <v>274.93</v>
      </c>
      <c r="E50" s="227" t="s">
        <v>1101</v>
      </c>
      <c r="F50" s="227" t="s">
        <v>1102</v>
      </c>
      <c r="G50" s="18">
        <v>0.6</v>
      </c>
      <c r="H50" s="156">
        <v>74.930000000000007</v>
      </c>
      <c r="I50" s="18">
        <v>7.0000000000000007E-2</v>
      </c>
      <c r="J50" s="156">
        <v>72.73</v>
      </c>
      <c r="K50" s="288">
        <v>0.66999999999999993</v>
      </c>
      <c r="L50" s="112">
        <v>147.66000000000003</v>
      </c>
      <c r="M50" s="211" t="s">
        <v>305</v>
      </c>
      <c r="N50" s="229" t="s">
        <v>72</v>
      </c>
    </row>
    <row r="51" spans="1:14" ht="38.25">
      <c r="A51" s="291">
        <v>5</v>
      </c>
      <c r="B51" s="2" t="s">
        <v>362</v>
      </c>
      <c r="C51" s="214"/>
      <c r="D51" s="154">
        <v>274.79000000000002</v>
      </c>
      <c r="E51" s="227" t="s">
        <v>1134</v>
      </c>
      <c r="F51" s="227" t="s">
        <v>1135</v>
      </c>
      <c r="G51" s="18">
        <v>0.73</v>
      </c>
      <c r="H51" s="156">
        <v>81.099999999999994</v>
      </c>
      <c r="I51" s="18">
        <v>0.05</v>
      </c>
      <c r="J51" s="156">
        <v>59.45</v>
      </c>
      <c r="K51" s="288">
        <v>0.78</v>
      </c>
      <c r="L51" s="112">
        <v>140.55000000000001</v>
      </c>
      <c r="M51" s="211" t="s">
        <v>305</v>
      </c>
      <c r="N51" s="229" t="s">
        <v>72</v>
      </c>
    </row>
    <row r="52" spans="1:14" ht="25.5">
      <c r="A52" s="230">
        <v>19</v>
      </c>
      <c r="B52" s="216" t="s">
        <v>363</v>
      </c>
      <c r="C52" s="212"/>
      <c r="D52" s="283">
        <v>916.33</v>
      </c>
      <c r="E52" s="227" t="s">
        <v>1101</v>
      </c>
      <c r="F52" s="227" t="s">
        <v>1102</v>
      </c>
      <c r="G52" s="18">
        <v>0.65</v>
      </c>
      <c r="H52" s="156">
        <v>249.34</v>
      </c>
      <c r="I52" s="18">
        <v>0.02</v>
      </c>
      <c r="J52" s="156">
        <v>0</v>
      </c>
      <c r="K52" s="288">
        <v>0.67</v>
      </c>
      <c r="L52" s="112">
        <v>249.34</v>
      </c>
      <c r="M52" s="211" t="s">
        <v>305</v>
      </c>
      <c r="N52" s="229" t="s">
        <v>72</v>
      </c>
    </row>
    <row r="53" spans="1:14" ht="25.5">
      <c r="A53" s="230">
        <v>20</v>
      </c>
      <c r="B53" s="109" t="s">
        <v>1136</v>
      </c>
      <c r="C53" s="212"/>
      <c r="D53" s="283">
        <v>184.71</v>
      </c>
      <c r="E53" s="227" t="s">
        <v>1113</v>
      </c>
      <c r="F53" s="227" t="s">
        <v>1114</v>
      </c>
      <c r="G53" s="18">
        <v>0.5</v>
      </c>
      <c r="H53" s="156">
        <v>0</v>
      </c>
      <c r="I53" s="18">
        <v>7.0000000000000007E-2</v>
      </c>
      <c r="J53" s="294">
        <v>66.87</v>
      </c>
      <c r="K53" s="288">
        <v>0.57000000000000006</v>
      </c>
      <c r="L53" s="293">
        <v>66.87</v>
      </c>
      <c r="M53" s="211" t="s">
        <v>305</v>
      </c>
      <c r="N53" s="229" t="s">
        <v>72</v>
      </c>
    </row>
    <row r="54" spans="1:14" ht="25.5">
      <c r="A54" s="230">
        <v>21</v>
      </c>
      <c r="B54" s="109" t="s">
        <v>1138</v>
      </c>
      <c r="C54" s="212"/>
      <c r="D54" s="210">
        <v>22.82</v>
      </c>
      <c r="E54" s="209" t="s">
        <v>1119</v>
      </c>
      <c r="F54" s="209" t="s">
        <v>1120</v>
      </c>
      <c r="G54" s="18">
        <v>1</v>
      </c>
      <c r="H54" s="112">
        <v>0</v>
      </c>
      <c r="I54" s="18" t="s">
        <v>377</v>
      </c>
      <c r="J54" s="112">
        <v>0</v>
      </c>
      <c r="K54" s="185">
        <v>1</v>
      </c>
      <c r="L54" s="112">
        <v>0</v>
      </c>
      <c r="M54" s="110" t="s">
        <v>58</v>
      </c>
      <c r="N54" s="277" t="s">
        <v>72</v>
      </c>
    </row>
    <row r="55" spans="1:14" ht="15.75">
      <c r="A55" s="2788">
        <v>22</v>
      </c>
      <c r="B55" s="206" t="s">
        <v>67</v>
      </c>
      <c r="C55" s="159"/>
      <c r="D55" s="192"/>
      <c r="E55" s="192"/>
      <c r="F55" s="193"/>
      <c r="G55" s="193"/>
      <c r="H55" s="192"/>
      <c r="I55" s="194"/>
      <c r="J55" s="194"/>
      <c r="K55" s="111"/>
      <c r="L55" s="192"/>
      <c r="M55" s="195"/>
      <c r="N55" s="196"/>
    </row>
    <row r="56" spans="1:14" ht="38.25">
      <c r="A56" s="2789"/>
      <c r="B56" s="278" t="s">
        <v>364</v>
      </c>
      <c r="C56" s="197"/>
      <c r="D56" s="198"/>
      <c r="E56" s="18"/>
      <c r="F56" s="18"/>
      <c r="G56" s="199"/>
      <c r="H56" s="198"/>
      <c r="I56" s="199"/>
      <c r="J56" s="201"/>
      <c r="K56" s="18"/>
      <c r="L56" s="202"/>
      <c r="M56" s="200"/>
      <c r="N56" s="196"/>
    </row>
    <row r="57" spans="1:14">
      <c r="A57" s="2789"/>
      <c r="B57" s="236" t="s">
        <v>365</v>
      </c>
      <c r="C57" s="237"/>
      <c r="D57" s="238"/>
      <c r="E57" s="239"/>
      <c r="F57" s="239"/>
      <c r="G57" s="240"/>
      <c r="H57" s="210"/>
      <c r="I57" s="241"/>
      <c r="J57" s="210"/>
      <c r="K57" s="240"/>
      <c r="L57" s="210"/>
      <c r="M57" s="239"/>
      <c r="N57" s="2785" t="s">
        <v>366</v>
      </c>
    </row>
    <row r="58" spans="1:14" ht="48">
      <c r="A58" s="2789"/>
      <c r="B58" s="242" t="s">
        <v>367</v>
      </c>
      <c r="C58" s="237"/>
      <c r="D58" s="267">
        <v>444.99</v>
      </c>
      <c r="E58" s="267" t="s">
        <v>127</v>
      </c>
      <c r="F58" s="267" t="s">
        <v>1139</v>
      </c>
      <c r="G58" s="203">
        <v>0.61</v>
      </c>
      <c r="H58" s="258">
        <v>212.89</v>
      </c>
      <c r="I58" s="203">
        <v>0.01</v>
      </c>
      <c r="J58" s="202">
        <v>0</v>
      </c>
      <c r="K58" s="203">
        <v>0.62</v>
      </c>
      <c r="L58" s="258">
        <v>212.89</v>
      </c>
      <c r="M58" s="243" t="s">
        <v>1626</v>
      </c>
      <c r="N58" s="2786"/>
    </row>
    <row r="59" spans="1:14" ht="24">
      <c r="A59" s="2789"/>
      <c r="B59" s="237" t="s">
        <v>368</v>
      </c>
      <c r="C59" s="237"/>
      <c r="D59" s="268">
        <v>217.02</v>
      </c>
      <c r="E59" s="268" t="s">
        <v>127</v>
      </c>
      <c r="F59" s="267" t="s">
        <v>1140</v>
      </c>
      <c r="G59" s="203">
        <v>0.92</v>
      </c>
      <c r="H59" s="258">
        <v>101.53</v>
      </c>
      <c r="I59" s="203">
        <v>0.08</v>
      </c>
      <c r="J59" s="293">
        <v>96.49</v>
      </c>
      <c r="K59" s="203">
        <v>1</v>
      </c>
      <c r="L59" s="293">
        <v>198.01999999999998</v>
      </c>
      <c r="M59" s="243" t="s">
        <v>58</v>
      </c>
      <c r="N59" s="2787"/>
    </row>
    <row r="60" spans="1:14" ht="25.5">
      <c r="A60" s="2789"/>
      <c r="B60" s="237" t="s">
        <v>369</v>
      </c>
      <c r="C60" s="237"/>
      <c r="D60" s="268">
        <v>180.45</v>
      </c>
      <c r="E60" s="268" t="s">
        <v>127</v>
      </c>
      <c r="F60" s="267" t="s">
        <v>1772</v>
      </c>
      <c r="G60" s="203">
        <v>0.96</v>
      </c>
      <c r="H60" s="202">
        <v>132.16999999999999</v>
      </c>
      <c r="I60" s="203">
        <v>0.04</v>
      </c>
      <c r="J60" s="293">
        <v>34.380000000000003</v>
      </c>
      <c r="K60" s="203">
        <v>1</v>
      </c>
      <c r="L60" s="293">
        <v>166.54999999999998</v>
      </c>
      <c r="M60" s="243" t="s">
        <v>58</v>
      </c>
      <c r="N60" s="150" t="s">
        <v>366</v>
      </c>
    </row>
    <row r="61" spans="1:14">
      <c r="A61" s="2789">
        <v>22</v>
      </c>
      <c r="B61" s="236" t="s">
        <v>370</v>
      </c>
      <c r="C61" s="237"/>
      <c r="D61" s="267"/>
      <c r="E61" s="267"/>
      <c r="F61" s="267"/>
      <c r="G61" s="203"/>
      <c r="H61" s="258"/>
      <c r="I61" s="203"/>
      <c r="J61" s="258"/>
      <c r="K61" s="266"/>
      <c r="L61" s="258"/>
      <c r="M61" s="244"/>
      <c r="N61" s="2785" t="s">
        <v>366</v>
      </c>
    </row>
    <row r="62" spans="1:14" ht="24">
      <c r="A62" s="2789"/>
      <c r="B62" s="237" t="s">
        <v>371</v>
      </c>
      <c r="C62" s="237"/>
      <c r="D62" s="268">
        <v>197.12</v>
      </c>
      <c r="E62" s="268" t="s">
        <v>127</v>
      </c>
      <c r="F62" s="268" t="s">
        <v>1141</v>
      </c>
      <c r="G62" s="240">
        <v>1</v>
      </c>
      <c r="H62" s="210">
        <v>197.12</v>
      </c>
      <c r="I62" s="240" t="s">
        <v>377</v>
      </c>
      <c r="J62" s="210">
        <v>0</v>
      </c>
      <c r="K62" s="240">
        <v>1</v>
      </c>
      <c r="L62" s="210">
        <v>197.12</v>
      </c>
      <c r="M62" s="243" t="s">
        <v>58</v>
      </c>
      <c r="N62" s="2787"/>
    </row>
    <row r="63" spans="1:14">
      <c r="A63" s="2789"/>
      <c r="B63" s="245" t="s">
        <v>372</v>
      </c>
      <c r="C63" s="246"/>
      <c r="D63" s="269"/>
      <c r="E63" s="270"/>
      <c r="F63" s="271"/>
      <c r="G63" s="204"/>
      <c r="H63" s="284"/>
      <c r="I63" s="272"/>
      <c r="J63" s="204"/>
      <c r="K63" s="272"/>
      <c r="L63" s="204"/>
      <c r="M63" s="148"/>
      <c r="N63" s="2786" t="s">
        <v>366</v>
      </c>
    </row>
    <row r="64" spans="1:14" ht="24">
      <c r="A64" s="2789"/>
      <c r="B64" s="247" t="s">
        <v>373</v>
      </c>
      <c r="C64" s="237"/>
      <c r="D64" s="248">
        <v>206.2</v>
      </c>
      <c r="E64" s="268" t="s">
        <v>127</v>
      </c>
      <c r="F64" s="267" t="s">
        <v>1773</v>
      </c>
      <c r="G64" s="203">
        <v>0.89</v>
      </c>
      <c r="H64" s="202">
        <v>113.34</v>
      </c>
      <c r="I64" s="203">
        <v>0.11</v>
      </c>
      <c r="J64" s="293">
        <v>74.650000000000006</v>
      </c>
      <c r="K64" s="289">
        <v>1</v>
      </c>
      <c r="L64" s="293">
        <v>187.99</v>
      </c>
      <c r="M64" s="243" t="s">
        <v>58</v>
      </c>
      <c r="N64" s="2786"/>
    </row>
    <row r="65" spans="1:14" ht="24">
      <c r="A65" s="2789"/>
      <c r="B65" s="242" t="s">
        <v>374</v>
      </c>
      <c r="C65" s="237"/>
      <c r="D65" s="248">
        <v>217.1</v>
      </c>
      <c r="E65" s="268" t="s">
        <v>127</v>
      </c>
      <c r="F65" s="267" t="s">
        <v>335</v>
      </c>
      <c r="G65" s="203">
        <v>1</v>
      </c>
      <c r="H65" s="258">
        <v>160.69</v>
      </c>
      <c r="I65" s="240" t="s">
        <v>377</v>
      </c>
      <c r="J65" s="293">
        <v>40.18</v>
      </c>
      <c r="K65" s="203">
        <v>1</v>
      </c>
      <c r="L65" s="293">
        <v>200.87</v>
      </c>
      <c r="M65" s="243" t="s">
        <v>58</v>
      </c>
      <c r="N65" s="2787"/>
    </row>
    <row r="66" spans="1:14">
      <c r="A66" s="2789"/>
      <c r="B66" s="249" t="s">
        <v>375</v>
      </c>
      <c r="C66" s="237"/>
      <c r="D66" s="238"/>
      <c r="E66" s="239"/>
      <c r="F66" s="239"/>
      <c r="G66" s="240"/>
      <c r="H66" s="210"/>
      <c r="I66" s="241" t="s">
        <v>265</v>
      </c>
      <c r="J66" s="210"/>
      <c r="K66" s="240"/>
      <c r="L66" s="210"/>
      <c r="M66" s="239"/>
      <c r="N66" s="2785" t="s">
        <v>366</v>
      </c>
    </row>
    <row r="67" spans="1:14" ht="25.5">
      <c r="A67" s="2789"/>
      <c r="B67" s="242" t="s">
        <v>376</v>
      </c>
      <c r="C67" s="237"/>
      <c r="D67" s="248">
        <v>197.24</v>
      </c>
      <c r="E67" s="268" t="s">
        <v>127</v>
      </c>
      <c r="F67" s="267" t="s">
        <v>1293</v>
      </c>
      <c r="G67" s="203">
        <v>0.13</v>
      </c>
      <c r="H67" s="202">
        <v>39.729999999999997</v>
      </c>
      <c r="I67" s="203">
        <v>0.02</v>
      </c>
      <c r="J67" s="202">
        <v>0</v>
      </c>
      <c r="K67" s="289">
        <v>0.15</v>
      </c>
      <c r="L67" s="202">
        <v>39.729999999999997</v>
      </c>
      <c r="M67" s="239" t="s">
        <v>379</v>
      </c>
      <c r="N67" s="2786"/>
    </row>
    <row r="68" spans="1:14" ht="24">
      <c r="A68" s="2789"/>
      <c r="B68" s="242" t="s">
        <v>378</v>
      </c>
      <c r="C68" s="237"/>
      <c r="D68" s="248">
        <v>177.51</v>
      </c>
      <c r="E68" s="268" t="s">
        <v>127</v>
      </c>
      <c r="F68" s="268" t="s">
        <v>1343</v>
      </c>
      <c r="G68" s="203">
        <v>0.85</v>
      </c>
      <c r="H68" s="210">
        <v>67.940000000000012</v>
      </c>
      <c r="I68" s="240">
        <v>0.15</v>
      </c>
      <c r="J68" s="293">
        <v>94.14</v>
      </c>
      <c r="K68" s="288">
        <v>1</v>
      </c>
      <c r="L68" s="295">
        <v>162.08000000000001</v>
      </c>
      <c r="M68" s="243" t="s">
        <v>58</v>
      </c>
      <c r="N68" s="2787"/>
    </row>
    <row r="69" spans="1:14" ht="25.5">
      <c r="A69" s="2789"/>
      <c r="B69" s="242" t="s">
        <v>380</v>
      </c>
      <c r="C69" s="237"/>
      <c r="D69" s="248">
        <v>93.26</v>
      </c>
      <c r="E69" s="268" t="s">
        <v>127</v>
      </c>
      <c r="F69" s="268" t="s">
        <v>1343</v>
      </c>
      <c r="G69" s="203">
        <v>0.99</v>
      </c>
      <c r="H69" s="202">
        <v>54.92</v>
      </c>
      <c r="I69" s="203">
        <v>0.01</v>
      </c>
      <c r="J69" s="293">
        <v>38.340000000000003</v>
      </c>
      <c r="K69" s="288">
        <v>1</v>
      </c>
      <c r="L69" s="293">
        <v>93.26</v>
      </c>
      <c r="M69" s="243" t="s">
        <v>58</v>
      </c>
      <c r="N69" s="250" t="s">
        <v>366</v>
      </c>
    </row>
    <row r="70" spans="1:14" ht="25.5">
      <c r="A70" s="2789"/>
      <c r="B70" s="242" t="s">
        <v>381</v>
      </c>
      <c r="C70" s="237"/>
      <c r="D70" s="248">
        <v>217.09</v>
      </c>
      <c r="E70" s="268" t="s">
        <v>127</v>
      </c>
      <c r="F70" s="267" t="s">
        <v>1343</v>
      </c>
      <c r="G70" s="203">
        <v>0.96</v>
      </c>
      <c r="H70" s="295">
        <v>97.600000000000009</v>
      </c>
      <c r="I70" s="203">
        <v>0.04</v>
      </c>
      <c r="J70" s="293">
        <v>119.33</v>
      </c>
      <c r="K70" s="288">
        <v>1</v>
      </c>
      <c r="L70" s="296">
        <v>216.93</v>
      </c>
      <c r="M70" s="243" t="s">
        <v>58</v>
      </c>
      <c r="N70" s="250" t="s">
        <v>366</v>
      </c>
    </row>
    <row r="71" spans="1:14">
      <c r="A71" s="2789"/>
      <c r="B71" s="249" t="s">
        <v>382</v>
      </c>
      <c r="C71" s="251"/>
      <c r="D71" s="269"/>
      <c r="E71" s="269"/>
      <c r="F71" s="273"/>
      <c r="G71" s="204"/>
      <c r="H71" s="204"/>
      <c r="I71" s="272"/>
      <c r="J71" s="204"/>
      <c r="K71" s="272"/>
      <c r="L71" s="204"/>
      <c r="M71" s="149"/>
      <c r="N71" s="2770" t="s">
        <v>366</v>
      </c>
    </row>
    <row r="72" spans="1:14" ht="25.5">
      <c r="A72" s="2789"/>
      <c r="B72" s="247" t="s">
        <v>383</v>
      </c>
      <c r="C72" s="251"/>
      <c r="D72" s="152">
        <v>260.81</v>
      </c>
      <c r="E72" s="268" t="s">
        <v>127</v>
      </c>
      <c r="F72" s="267" t="s">
        <v>183</v>
      </c>
      <c r="G72" s="203">
        <v>1</v>
      </c>
      <c r="H72" s="202">
        <v>196.51</v>
      </c>
      <c r="I72" s="203">
        <v>0</v>
      </c>
      <c r="J72" s="293">
        <v>40.5</v>
      </c>
      <c r="K72" s="240">
        <v>1</v>
      </c>
      <c r="L72" s="293">
        <v>237.01</v>
      </c>
      <c r="M72" s="239" t="s">
        <v>58</v>
      </c>
      <c r="N72" s="2771"/>
    </row>
    <row r="73" spans="1:14" ht="25.5">
      <c r="A73" s="2790"/>
      <c r="B73" s="247" t="s">
        <v>384</v>
      </c>
      <c r="C73" s="251"/>
      <c r="D73" s="248">
        <v>93.84</v>
      </c>
      <c r="E73" s="268" t="s">
        <v>127</v>
      </c>
      <c r="F73" s="268" t="s">
        <v>1774</v>
      </c>
      <c r="G73" s="203">
        <v>1</v>
      </c>
      <c r="H73" s="202">
        <v>59.52</v>
      </c>
      <c r="I73" s="240">
        <v>0</v>
      </c>
      <c r="J73" s="293">
        <v>30.5</v>
      </c>
      <c r="K73" s="240">
        <v>1</v>
      </c>
      <c r="L73" s="293">
        <v>90.02000000000001</v>
      </c>
      <c r="M73" s="239" t="s">
        <v>58</v>
      </c>
      <c r="N73" s="2772"/>
    </row>
    <row r="74" spans="1:14" ht="45">
      <c r="A74" s="2791">
        <v>23</v>
      </c>
      <c r="B74" s="279" t="s">
        <v>385</v>
      </c>
      <c r="C74" s="251"/>
      <c r="D74" s="252"/>
      <c r="E74" s="253"/>
      <c r="F74" s="254"/>
      <c r="G74" s="274"/>
      <c r="H74" s="255"/>
      <c r="I74" s="275"/>
      <c r="J74" s="256"/>
      <c r="K74" s="275"/>
      <c r="L74" s="255"/>
      <c r="M74" s="2785" t="s">
        <v>399</v>
      </c>
      <c r="N74" s="2770" t="s">
        <v>366</v>
      </c>
    </row>
    <row r="75" spans="1:14" ht="25.5">
      <c r="A75" s="2792"/>
      <c r="B75" s="242" t="s">
        <v>1970</v>
      </c>
      <c r="C75" s="251"/>
      <c r="D75" s="2796">
        <v>659.4</v>
      </c>
      <c r="E75" s="2796" t="s">
        <v>386</v>
      </c>
      <c r="F75" s="2770" t="s">
        <v>207</v>
      </c>
      <c r="G75" s="205">
        <v>1</v>
      </c>
      <c r="H75" s="2767">
        <v>342.5</v>
      </c>
      <c r="I75" s="240"/>
      <c r="J75" s="2767">
        <v>0</v>
      </c>
      <c r="K75" s="240">
        <v>1</v>
      </c>
      <c r="L75" s="2767">
        <v>342.5</v>
      </c>
      <c r="M75" s="2786"/>
      <c r="N75" s="2771"/>
    </row>
    <row r="76" spans="1:14">
      <c r="A76" s="2792"/>
      <c r="B76" s="242" t="s">
        <v>387</v>
      </c>
      <c r="C76" s="251"/>
      <c r="D76" s="2797"/>
      <c r="E76" s="2797"/>
      <c r="F76" s="2771"/>
      <c r="G76" s="205">
        <v>1</v>
      </c>
      <c r="H76" s="2768"/>
      <c r="I76" s="240"/>
      <c r="J76" s="2768"/>
      <c r="K76" s="240">
        <v>1</v>
      </c>
      <c r="L76" s="2768"/>
      <c r="M76" s="2786"/>
      <c r="N76" s="2771"/>
    </row>
    <row r="77" spans="1:14">
      <c r="A77" s="2792"/>
      <c r="B77" s="242" t="s">
        <v>388</v>
      </c>
      <c r="C77" s="251"/>
      <c r="D77" s="2797"/>
      <c r="E77" s="2797"/>
      <c r="F77" s="2771"/>
      <c r="G77" s="205">
        <v>1</v>
      </c>
      <c r="H77" s="2768"/>
      <c r="I77" s="240"/>
      <c r="J77" s="2768"/>
      <c r="K77" s="240">
        <v>1</v>
      </c>
      <c r="L77" s="2768"/>
      <c r="M77" s="2786"/>
      <c r="N77" s="2771"/>
    </row>
    <row r="78" spans="1:14">
      <c r="A78" s="2793"/>
      <c r="B78" s="242" t="s">
        <v>389</v>
      </c>
      <c r="C78" s="251"/>
      <c r="D78" s="2798"/>
      <c r="E78" s="2798"/>
      <c r="F78" s="2772"/>
      <c r="G78" s="205">
        <v>1</v>
      </c>
      <c r="H78" s="2769"/>
      <c r="I78" s="240"/>
      <c r="J78" s="2769"/>
      <c r="K78" s="240">
        <v>1</v>
      </c>
      <c r="L78" s="2769"/>
      <c r="M78" s="2787"/>
      <c r="N78" s="2772"/>
    </row>
    <row r="79" spans="1:14" ht="25.5">
      <c r="A79" s="151">
        <v>24</v>
      </c>
      <c r="B79" s="242" t="s">
        <v>1775</v>
      </c>
      <c r="C79" s="251"/>
      <c r="D79" s="153">
        <v>362.62</v>
      </c>
      <c r="E79" s="153" t="s">
        <v>1776</v>
      </c>
      <c r="F79" s="149" t="s">
        <v>1777</v>
      </c>
      <c r="G79" s="205">
        <v>0.05</v>
      </c>
      <c r="H79" s="152">
        <v>0</v>
      </c>
      <c r="I79" s="240">
        <v>0.05</v>
      </c>
      <c r="J79" s="152">
        <v>0</v>
      </c>
      <c r="K79" s="288">
        <v>0.1</v>
      </c>
      <c r="L79" s="152">
        <v>0</v>
      </c>
      <c r="M79" s="113" t="s">
        <v>126</v>
      </c>
      <c r="N79" s="261" t="s">
        <v>72</v>
      </c>
    </row>
    <row r="80" spans="1:14" ht="15.75">
      <c r="A80" s="219">
        <v>25</v>
      </c>
      <c r="B80" s="257" t="s">
        <v>128</v>
      </c>
      <c r="C80" s="251"/>
      <c r="D80" s="202"/>
      <c r="E80" s="258"/>
      <c r="F80" s="203"/>
      <c r="G80" s="203"/>
      <c r="H80" s="203"/>
      <c r="I80" s="203"/>
      <c r="J80" s="203"/>
      <c r="K80" s="203"/>
      <c r="L80" s="203"/>
      <c r="M80" s="259"/>
      <c r="N80" s="113"/>
    </row>
    <row r="81" spans="1:14" ht="38.25">
      <c r="A81" s="218">
        <v>1</v>
      </c>
      <c r="B81" s="247" t="s">
        <v>390</v>
      </c>
      <c r="C81" s="251"/>
      <c r="D81" s="202">
        <v>1403.4</v>
      </c>
      <c r="E81" s="202" t="s">
        <v>391</v>
      </c>
      <c r="F81" s="260" t="s">
        <v>1069</v>
      </c>
      <c r="G81" s="205">
        <v>0.98</v>
      </c>
      <c r="H81" s="248">
        <v>1082.33</v>
      </c>
      <c r="I81" s="240">
        <v>0.02</v>
      </c>
      <c r="J81" s="210">
        <v>321.07000000000016</v>
      </c>
      <c r="K81" s="288">
        <v>1</v>
      </c>
      <c r="L81" s="202">
        <v>1403.4</v>
      </c>
      <c r="M81" s="113" t="s">
        <v>1971</v>
      </c>
      <c r="N81" s="261" t="s">
        <v>72</v>
      </c>
    </row>
    <row r="82" spans="1:14" ht="15.75">
      <c r="A82" s="219">
        <v>26</v>
      </c>
      <c r="B82" s="262" t="s">
        <v>140</v>
      </c>
      <c r="C82" s="251"/>
      <c r="D82" s="202"/>
      <c r="E82" s="258"/>
      <c r="F82" s="203"/>
      <c r="G82" s="203"/>
      <c r="H82" s="203"/>
      <c r="I82" s="203"/>
      <c r="J82" s="203"/>
      <c r="K82" s="203"/>
      <c r="L82" s="203"/>
      <c r="M82" s="263"/>
      <c r="N82" s="147"/>
    </row>
    <row r="83" spans="1:14" ht="38.25">
      <c r="A83" s="218">
        <v>1</v>
      </c>
      <c r="B83" s="242" t="s">
        <v>392</v>
      </c>
      <c r="C83" s="248" t="s">
        <v>377</v>
      </c>
      <c r="D83" s="202">
        <v>441.35</v>
      </c>
      <c r="E83" s="202" t="s">
        <v>393</v>
      </c>
      <c r="F83" s="260" t="s">
        <v>1294</v>
      </c>
      <c r="G83" s="205">
        <v>0.72</v>
      </c>
      <c r="H83" s="238">
        <v>156.74</v>
      </c>
      <c r="I83" s="240">
        <v>0.02</v>
      </c>
      <c r="J83" s="210">
        <v>58.21</v>
      </c>
      <c r="K83" s="288">
        <v>0.74</v>
      </c>
      <c r="L83" s="238">
        <v>214.95000000000002</v>
      </c>
      <c r="M83" s="113" t="s">
        <v>395</v>
      </c>
      <c r="N83" s="261" t="s">
        <v>217</v>
      </c>
    </row>
    <row r="84" spans="1:14" ht="25.5">
      <c r="A84" s="218">
        <v>2</v>
      </c>
      <c r="B84" s="237" t="s">
        <v>1103</v>
      </c>
      <c r="C84" s="285"/>
      <c r="D84" s="210">
        <v>178.46</v>
      </c>
      <c r="E84" s="258" t="s">
        <v>1104</v>
      </c>
      <c r="F84" s="258" t="s">
        <v>1105</v>
      </c>
      <c r="G84" s="240">
        <v>0.1</v>
      </c>
      <c r="H84" s="202">
        <v>0</v>
      </c>
      <c r="I84" s="203">
        <v>0.02</v>
      </c>
      <c r="J84" s="210">
        <v>0</v>
      </c>
      <c r="K84" s="288">
        <v>0.12</v>
      </c>
      <c r="L84" s="210">
        <v>0</v>
      </c>
      <c r="M84" s="239" t="s">
        <v>21</v>
      </c>
      <c r="N84" s="286" t="s">
        <v>72</v>
      </c>
    </row>
    <row r="85" spans="1:14" ht="25.5">
      <c r="A85" s="218">
        <v>3</v>
      </c>
      <c r="B85" s="237" t="s">
        <v>1454</v>
      </c>
      <c r="C85" s="285"/>
      <c r="D85" s="210">
        <v>173.9</v>
      </c>
      <c r="E85" s="258" t="s">
        <v>481</v>
      </c>
      <c r="F85" s="258" t="s">
        <v>1455</v>
      </c>
      <c r="G85" s="240">
        <v>0.15</v>
      </c>
      <c r="H85" s="202">
        <v>0</v>
      </c>
      <c r="I85" s="203">
        <v>0.03</v>
      </c>
      <c r="J85" s="210">
        <v>0</v>
      </c>
      <c r="K85" s="288">
        <v>0.18</v>
      </c>
      <c r="L85" s="210">
        <v>0</v>
      </c>
      <c r="M85" s="239" t="s">
        <v>21</v>
      </c>
      <c r="N85" s="286" t="s">
        <v>72</v>
      </c>
    </row>
    <row r="86" spans="1:14" ht="25.5">
      <c r="A86" s="218">
        <v>4</v>
      </c>
      <c r="B86" s="237" t="s">
        <v>1126</v>
      </c>
      <c r="C86" s="285"/>
      <c r="D86" s="283">
        <v>180.78</v>
      </c>
      <c r="E86" s="284" t="s">
        <v>1104</v>
      </c>
      <c r="F86" s="284" t="s">
        <v>1105</v>
      </c>
      <c r="G86" s="240">
        <v>0.36</v>
      </c>
      <c r="H86" s="153">
        <v>0</v>
      </c>
      <c r="I86" s="288">
        <v>0.04</v>
      </c>
      <c r="J86" s="210">
        <v>0</v>
      </c>
      <c r="K86" s="288">
        <v>0.4</v>
      </c>
      <c r="L86" s="210">
        <v>0</v>
      </c>
      <c r="M86" s="239" t="s">
        <v>305</v>
      </c>
      <c r="N86" s="287" t="s">
        <v>72</v>
      </c>
    </row>
    <row r="87" spans="1:14" ht="25.5">
      <c r="A87" s="218">
        <v>5</v>
      </c>
      <c r="B87" s="237" t="s">
        <v>1137</v>
      </c>
      <c r="C87" s="285"/>
      <c r="D87" s="210">
        <v>207.9</v>
      </c>
      <c r="E87" s="258" t="s">
        <v>1104</v>
      </c>
      <c r="F87" s="258" t="s">
        <v>1105</v>
      </c>
      <c r="G87" s="203">
        <v>0.45</v>
      </c>
      <c r="H87" s="202">
        <v>0</v>
      </c>
      <c r="I87" s="203">
        <v>0.2</v>
      </c>
      <c r="J87" s="295">
        <v>65.989999999999995</v>
      </c>
      <c r="K87" s="288">
        <v>0.65</v>
      </c>
      <c r="L87" s="295">
        <v>65.989999999999995</v>
      </c>
      <c r="M87" s="239" t="s">
        <v>305</v>
      </c>
      <c r="N87" s="286" t="s">
        <v>72</v>
      </c>
    </row>
    <row r="88" spans="1:14" ht="15.75">
      <c r="A88" s="219">
        <v>27</v>
      </c>
      <c r="B88" s="257" t="s">
        <v>317</v>
      </c>
      <c r="C88" s="251"/>
      <c r="D88" s="202"/>
      <c r="E88" s="258"/>
      <c r="F88" s="203"/>
      <c r="G88" s="203"/>
      <c r="H88" s="203"/>
      <c r="I88" s="203"/>
      <c r="J88" s="203"/>
      <c r="K88" s="203"/>
      <c r="L88" s="203"/>
      <c r="M88" s="259"/>
      <c r="N88" s="113"/>
    </row>
    <row r="89" spans="1:14" ht="25.5">
      <c r="A89" s="218">
        <v>1</v>
      </c>
      <c r="B89" s="264" t="s">
        <v>396</v>
      </c>
      <c r="C89" s="251"/>
      <c r="D89" s="202">
        <v>110.92</v>
      </c>
      <c r="E89" s="202" t="s">
        <v>397</v>
      </c>
      <c r="F89" s="205" t="s">
        <v>398</v>
      </c>
      <c r="G89" s="205">
        <v>1</v>
      </c>
      <c r="H89" s="248">
        <v>109</v>
      </c>
      <c r="I89" s="266" t="s">
        <v>377</v>
      </c>
      <c r="J89" s="202">
        <v>0</v>
      </c>
      <c r="K89" s="205">
        <v>1</v>
      </c>
      <c r="L89" s="248">
        <v>109</v>
      </c>
      <c r="M89" s="113" t="s">
        <v>399</v>
      </c>
      <c r="N89" s="261" t="s">
        <v>72</v>
      </c>
    </row>
    <row r="90" spans="1:14" ht="25.5">
      <c r="A90" s="218">
        <v>2</v>
      </c>
      <c r="B90" s="264" t="s">
        <v>400</v>
      </c>
      <c r="C90" s="251"/>
      <c r="D90" s="248">
        <v>610.12</v>
      </c>
      <c r="E90" s="202" t="s">
        <v>401</v>
      </c>
      <c r="F90" s="205" t="s">
        <v>335</v>
      </c>
      <c r="G90" s="205">
        <v>1</v>
      </c>
      <c r="H90" s="248">
        <v>540.20000000000005</v>
      </c>
      <c r="I90" s="203" t="s">
        <v>377</v>
      </c>
      <c r="J90" s="202">
        <v>0</v>
      </c>
      <c r="K90" s="240">
        <v>1</v>
      </c>
      <c r="L90" s="248">
        <v>540.20000000000005</v>
      </c>
      <c r="M90" s="113" t="s">
        <v>58</v>
      </c>
      <c r="N90" s="261" t="s">
        <v>72</v>
      </c>
    </row>
    <row r="91" spans="1:14" ht="15.75">
      <c r="A91" s="297">
        <v>28</v>
      </c>
      <c r="B91" s="257" t="s">
        <v>136</v>
      </c>
      <c r="C91" s="265"/>
      <c r="D91" s="249"/>
      <c r="E91" s="249"/>
      <c r="F91" s="249"/>
      <c r="G91" s="249"/>
      <c r="H91" s="249"/>
      <c r="I91" s="249"/>
      <c r="J91" s="249"/>
      <c r="K91" s="249"/>
      <c r="L91" s="249"/>
      <c r="M91" s="265"/>
      <c r="N91" s="265"/>
    </row>
    <row r="92" spans="1:14" ht="38.25">
      <c r="A92" s="218">
        <v>1</v>
      </c>
      <c r="B92" s="242" t="s">
        <v>402</v>
      </c>
      <c r="C92" s="251"/>
      <c r="D92" s="202">
        <v>1378.86</v>
      </c>
      <c r="E92" s="202" t="s">
        <v>403</v>
      </c>
      <c r="F92" s="203" t="s">
        <v>404</v>
      </c>
      <c r="G92" s="203">
        <v>0.42</v>
      </c>
      <c r="H92" s="202">
        <v>148.83000000000001</v>
      </c>
      <c r="I92" s="203">
        <v>0.01</v>
      </c>
      <c r="J92" s="293">
        <v>196.52</v>
      </c>
      <c r="K92" s="288">
        <v>0.43</v>
      </c>
      <c r="L92" s="293">
        <v>345.35</v>
      </c>
      <c r="M92" s="113" t="s">
        <v>126</v>
      </c>
      <c r="N92" s="261" t="s">
        <v>405</v>
      </c>
    </row>
    <row r="93" spans="1:14" ht="15.75">
      <c r="A93" s="219">
        <v>29</v>
      </c>
      <c r="B93" s="257" t="s">
        <v>406</v>
      </c>
      <c r="C93" s="251"/>
      <c r="D93" s="202"/>
      <c r="E93" s="258"/>
      <c r="F93" s="203"/>
      <c r="G93" s="203"/>
      <c r="H93" s="203"/>
      <c r="I93" s="203"/>
      <c r="J93" s="203"/>
      <c r="K93" s="203"/>
      <c r="L93" s="203"/>
      <c r="M93" s="259"/>
      <c r="N93" s="113"/>
    </row>
    <row r="94" spans="1:14" ht="25.5">
      <c r="A94" s="218">
        <v>1</v>
      </c>
      <c r="B94" s="264" t="s">
        <v>407</v>
      </c>
      <c r="C94" s="251"/>
      <c r="D94" s="202">
        <v>523</v>
      </c>
      <c r="E94" s="202" t="s">
        <v>408</v>
      </c>
      <c r="F94" s="203" t="s">
        <v>409</v>
      </c>
      <c r="G94" s="203">
        <v>0.05</v>
      </c>
      <c r="H94" s="202">
        <v>0</v>
      </c>
      <c r="I94" s="203">
        <v>0.02</v>
      </c>
      <c r="J94" s="202">
        <v>0</v>
      </c>
      <c r="K94" s="289">
        <v>7.0000000000000007E-2</v>
      </c>
      <c r="L94" s="202">
        <v>0</v>
      </c>
      <c r="M94" s="113" t="s">
        <v>126</v>
      </c>
      <c r="N94" s="261" t="s">
        <v>366</v>
      </c>
    </row>
    <row r="95" spans="1:14" ht="15.75">
      <c r="A95" s="221"/>
      <c r="B95" s="222"/>
      <c r="C95" s="169"/>
      <c r="D95" s="233"/>
      <c r="E95" s="223"/>
      <c r="F95" s="224"/>
      <c r="G95" s="224"/>
      <c r="H95" s="223"/>
      <c r="I95" s="224"/>
      <c r="J95" s="225"/>
      <c r="K95" s="224"/>
      <c r="L95" s="223"/>
      <c r="M95" s="234"/>
      <c r="N95" s="172"/>
    </row>
    <row r="96" spans="1:14" ht="15.75">
      <c r="A96" s="221"/>
      <c r="B96" s="222"/>
      <c r="C96" s="169"/>
      <c r="D96" s="233"/>
      <c r="E96" s="223"/>
      <c r="F96" s="224"/>
      <c r="G96" s="224"/>
      <c r="H96" s="223"/>
      <c r="I96" s="224"/>
      <c r="J96" s="225"/>
      <c r="K96" s="224"/>
      <c r="L96" s="223"/>
      <c r="M96" s="234"/>
      <c r="N96" s="172"/>
    </row>
    <row r="97" spans="1:14" ht="15.75">
      <c r="A97" s="221"/>
      <c r="B97" s="222"/>
      <c r="C97" s="169"/>
      <c r="D97" s="233"/>
      <c r="E97" s="223"/>
      <c r="F97" s="224"/>
      <c r="G97" s="224"/>
      <c r="H97" s="223"/>
      <c r="I97" s="224"/>
      <c r="J97" s="225"/>
      <c r="K97" s="224"/>
      <c r="L97" s="223"/>
      <c r="M97" s="234"/>
      <c r="N97" s="172"/>
    </row>
    <row r="98" spans="1:14" ht="15.75">
      <c r="A98" s="221"/>
      <c r="B98" s="222"/>
      <c r="C98" s="169"/>
      <c r="D98" s="233"/>
      <c r="E98" s="223"/>
      <c r="F98" s="224"/>
      <c r="G98" s="224"/>
      <c r="H98" s="223"/>
      <c r="I98" s="224"/>
      <c r="J98" s="225"/>
      <c r="K98" s="224"/>
      <c r="L98" s="223"/>
      <c r="M98" s="234"/>
      <c r="N98" s="172"/>
    </row>
    <row r="99" spans="1:14" ht="15.75">
      <c r="A99" s="221"/>
      <c r="B99" s="222"/>
      <c r="C99" s="169"/>
      <c r="D99" s="223"/>
      <c r="E99" s="223"/>
      <c r="F99" s="224"/>
      <c r="G99" s="224"/>
      <c r="H99" s="223"/>
      <c r="I99" s="224"/>
      <c r="J99" s="225"/>
      <c r="K99" s="224"/>
      <c r="L99" s="223"/>
      <c r="M99" s="226"/>
      <c r="N99" s="172"/>
    </row>
    <row r="100" spans="1:14">
      <c r="A100" s="167"/>
      <c r="B100" s="168"/>
      <c r="C100" s="169"/>
      <c r="D100" s="170"/>
      <c r="E100" s="167"/>
      <c r="F100" s="171"/>
      <c r="G100" s="171"/>
      <c r="H100" s="171"/>
      <c r="I100" s="171"/>
      <c r="J100" s="171"/>
      <c r="K100" s="171"/>
      <c r="L100" s="171"/>
      <c r="M100" s="170"/>
      <c r="N100" s="172"/>
    </row>
    <row r="101" spans="1:14" ht="15.75">
      <c r="A101" s="167"/>
      <c r="B101" s="168"/>
      <c r="C101" s="169"/>
      <c r="D101" s="170"/>
      <c r="E101" s="167"/>
      <c r="F101" s="171"/>
      <c r="G101" s="171"/>
      <c r="H101" s="171"/>
      <c r="I101" s="171"/>
      <c r="J101" s="280"/>
      <c r="K101" s="281"/>
      <c r="L101" s="281" t="s">
        <v>1541</v>
      </c>
      <c r="M101" s="282"/>
    </row>
    <row r="102" spans="1:14" ht="15.75">
      <c r="A102" s="167"/>
      <c r="B102" s="168"/>
      <c r="C102" s="169"/>
      <c r="D102" s="170"/>
      <c r="E102" s="167"/>
      <c r="F102" s="171"/>
      <c r="G102" s="171"/>
      <c r="H102" s="171"/>
      <c r="I102" s="171"/>
      <c r="J102" s="280"/>
      <c r="K102" s="280"/>
      <c r="L102" s="281" t="s">
        <v>1542</v>
      </c>
      <c r="M102" s="282"/>
    </row>
    <row r="103" spans="1:14">
      <c r="A103" s="179"/>
      <c r="B103" s="180"/>
      <c r="C103" s="181"/>
      <c r="D103" s="183"/>
      <c r="E103" s="179"/>
      <c r="F103" s="182"/>
      <c r="G103" s="182"/>
      <c r="H103" s="182"/>
      <c r="I103" s="182"/>
      <c r="J103" s="182"/>
      <c r="K103" s="166"/>
      <c r="L103" s="166"/>
      <c r="M103" s="166"/>
      <c r="N103" s="166"/>
    </row>
    <row r="104" spans="1:14">
      <c r="A104" s="167"/>
      <c r="B104" s="168"/>
      <c r="C104" s="169"/>
      <c r="D104" s="170"/>
      <c r="E104" s="167"/>
      <c r="F104" s="171"/>
      <c r="G104" s="171"/>
      <c r="H104" s="171"/>
      <c r="I104" s="171"/>
      <c r="J104" s="171"/>
    </row>
    <row r="105" spans="1:14">
      <c r="A105" s="167"/>
      <c r="B105" s="168"/>
      <c r="C105" s="169"/>
      <c r="D105" s="170"/>
      <c r="E105" s="167"/>
      <c r="F105" s="171"/>
      <c r="G105" s="171"/>
      <c r="H105" s="171"/>
      <c r="I105" s="171"/>
      <c r="J105" s="171"/>
    </row>
    <row r="106" spans="1:14">
      <c r="A106" s="167"/>
      <c r="B106" s="168"/>
      <c r="C106" s="169"/>
      <c r="D106" s="170"/>
      <c r="E106" s="167"/>
      <c r="F106" s="171"/>
      <c r="G106" s="171"/>
      <c r="H106" s="171"/>
      <c r="I106" s="171"/>
      <c r="J106" s="171"/>
    </row>
    <row r="107" spans="1:14">
      <c r="A107" s="160"/>
      <c r="B107" s="158"/>
      <c r="C107" s="161"/>
      <c r="D107" s="162"/>
      <c r="E107" s="160"/>
      <c r="F107" s="163"/>
      <c r="G107" s="163"/>
      <c r="H107" s="163"/>
      <c r="I107" s="163"/>
      <c r="J107" s="163"/>
    </row>
    <row r="108" spans="1:14">
      <c r="A108" s="160"/>
      <c r="B108" s="158"/>
      <c r="C108" s="161"/>
      <c r="D108" s="162"/>
      <c r="E108" s="160"/>
      <c r="F108" s="163"/>
      <c r="G108" s="163"/>
      <c r="H108" s="163"/>
      <c r="I108" s="163"/>
      <c r="J108" s="163"/>
      <c r="K108" s="163"/>
      <c r="L108" s="165"/>
      <c r="M108" s="162"/>
      <c r="N108" s="164"/>
    </row>
    <row r="109" spans="1:14">
      <c r="A109" s="160"/>
    </row>
    <row r="110" spans="1:14">
      <c r="A110" s="160"/>
    </row>
    <row r="111" spans="1:14">
      <c r="A111" s="160"/>
    </row>
    <row r="112" spans="1:14">
      <c r="A112" s="160"/>
    </row>
  </sheetData>
  <mergeCells count="43">
    <mergeCell ref="M5:M6"/>
    <mergeCell ref="A1:N1"/>
    <mergeCell ref="A3:N3"/>
    <mergeCell ref="N5:N6"/>
    <mergeCell ref="K5:L5"/>
    <mergeCell ref="E5:E6"/>
    <mergeCell ref="J9:J12"/>
    <mergeCell ref="D5:D6"/>
    <mergeCell ref="F5:F6"/>
    <mergeCell ref="A5:A6"/>
    <mergeCell ref="C5:C6"/>
    <mergeCell ref="I5:J5"/>
    <mergeCell ref="G5:H5"/>
    <mergeCell ref="L9:L12"/>
    <mergeCell ref="D9:D12"/>
    <mergeCell ref="H75:H78"/>
    <mergeCell ref="D75:D78"/>
    <mergeCell ref="N61:N62"/>
    <mergeCell ref="N63:N65"/>
    <mergeCell ref="M74:M78"/>
    <mergeCell ref="N66:N68"/>
    <mergeCell ref="E9:E12"/>
    <mergeCell ref="F9:F12"/>
    <mergeCell ref="H9:H12"/>
    <mergeCell ref="N74:N78"/>
    <mergeCell ref="L75:L78"/>
    <mergeCell ref="N9:N12"/>
    <mergeCell ref="E75:E78"/>
    <mergeCell ref="J13:J15"/>
    <mergeCell ref="L13:L15"/>
    <mergeCell ref="N13:N15"/>
    <mergeCell ref="J75:J78"/>
    <mergeCell ref="F75:F78"/>
    <mergeCell ref="A33:A35"/>
    <mergeCell ref="D13:D15"/>
    <mergeCell ref="E13:E15"/>
    <mergeCell ref="F13:F15"/>
    <mergeCell ref="H13:H15"/>
    <mergeCell ref="N71:N73"/>
    <mergeCell ref="N57:N59"/>
    <mergeCell ref="A55:A60"/>
    <mergeCell ref="A61:A73"/>
    <mergeCell ref="A74:A78"/>
  </mergeCells>
  <pageMargins left="0.7" right="0.7" top="0.75" bottom="0.75" header="0.3" footer="0.3"/>
  <pageSetup paperSize="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56"/>
  <sheetViews>
    <sheetView topLeftCell="A68" zoomScaleNormal="100" workbookViewId="0">
      <selection activeCell="F67" sqref="F67:F68"/>
    </sheetView>
  </sheetViews>
  <sheetFormatPr defaultRowHeight="15"/>
  <cols>
    <col min="1" max="1" width="6.140625" customWidth="1"/>
    <col min="2" max="2" width="26.140625" customWidth="1"/>
    <col min="4" max="4" width="10.7109375" customWidth="1"/>
    <col min="5" max="5" width="11.28515625" customWidth="1"/>
    <col min="12" max="12" width="11.28515625" customWidth="1"/>
    <col min="14" max="14" width="12.5703125" customWidth="1"/>
  </cols>
  <sheetData>
    <row r="1" spans="1:19" ht="18.75">
      <c r="A1" s="2818" t="s">
        <v>2034</v>
      </c>
      <c r="B1" s="2818"/>
      <c r="C1" s="2818"/>
      <c r="D1" s="2818"/>
      <c r="E1" s="2818"/>
      <c r="F1" s="2818"/>
      <c r="G1" s="2818"/>
      <c r="H1" s="2818"/>
      <c r="I1" s="2818"/>
      <c r="J1" s="2818"/>
      <c r="K1" s="2818"/>
      <c r="L1" s="2818"/>
      <c r="M1" s="2818"/>
      <c r="N1" s="2818"/>
      <c r="O1" s="776"/>
      <c r="P1" s="776"/>
      <c r="Q1" s="776"/>
      <c r="R1" s="776"/>
      <c r="S1" s="776"/>
    </row>
    <row r="2" spans="1:19" ht="15.75">
      <c r="A2" s="777"/>
      <c r="B2" s="806"/>
      <c r="C2" s="777"/>
      <c r="D2" s="777"/>
      <c r="E2" s="777"/>
      <c r="F2" s="777"/>
      <c r="G2" s="777"/>
      <c r="H2" s="777"/>
      <c r="I2" s="777"/>
      <c r="J2" s="777"/>
      <c r="K2" s="777"/>
      <c r="L2" s="777"/>
      <c r="M2" s="777"/>
      <c r="N2" s="777"/>
    </row>
    <row r="3" spans="1:19" ht="15.75">
      <c r="A3" s="2826" t="s">
        <v>1396</v>
      </c>
      <c r="B3" s="2826"/>
      <c r="C3" s="779" t="s">
        <v>189</v>
      </c>
      <c r="D3" s="468" t="s">
        <v>1397</v>
      </c>
      <c r="E3" s="778"/>
      <c r="F3" s="779"/>
      <c r="G3" s="779"/>
      <c r="H3" s="780"/>
      <c r="I3" s="780"/>
      <c r="J3" s="780"/>
      <c r="K3" s="780"/>
      <c r="L3" s="780"/>
      <c r="M3" s="780"/>
      <c r="N3" s="780"/>
      <c r="O3" s="778"/>
      <c r="P3" s="778"/>
      <c r="Q3" s="778"/>
      <c r="R3" s="778"/>
      <c r="S3" s="778"/>
    </row>
    <row r="4" spans="1:19" ht="15.75">
      <c r="D4" s="781" t="s">
        <v>1697</v>
      </c>
    </row>
    <row r="5" spans="1:19" ht="15.75">
      <c r="A5" s="2827" t="s">
        <v>1233</v>
      </c>
      <c r="B5" s="2827"/>
      <c r="C5" s="802" t="s">
        <v>189</v>
      </c>
      <c r="D5" s="781" t="s">
        <v>1398</v>
      </c>
    </row>
    <row r="6" spans="1:19" ht="15.75">
      <c r="E6" s="781"/>
      <c r="L6" s="813" t="s">
        <v>1399</v>
      </c>
      <c r="M6" s="813"/>
    </row>
    <row r="7" spans="1:19" ht="47.25">
      <c r="A7" s="2819" t="s">
        <v>261</v>
      </c>
      <c r="B7" s="2819" t="s">
        <v>1400</v>
      </c>
      <c r="C7" s="2821" t="s">
        <v>5</v>
      </c>
      <c r="D7" s="2819" t="s">
        <v>62</v>
      </c>
      <c r="E7" s="2821" t="s">
        <v>1401</v>
      </c>
      <c r="F7" s="2821" t="s">
        <v>7</v>
      </c>
      <c r="G7" s="2821" t="s">
        <v>119</v>
      </c>
      <c r="H7" s="2822" t="s">
        <v>120</v>
      </c>
      <c r="I7" s="2822"/>
      <c r="J7" s="2822" t="s">
        <v>227</v>
      </c>
      <c r="K7" s="2822"/>
      <c r="L7" s="2831" t="s">
        <v>1402</v>
      </c>
      <c r="M7" s="2832"/>
      <c r="N7" s="2821" t="s">
        <v>12</v>
      </c>
      <c r="O7" s="782"/>
      <c r="P7" s="782"/>
      <c r="Q7" s="782" t="s">
        <v>1798</v>
      </c>
      <c r="R7" s="782"/>
      <c r="S7" s="782"/>
    </row>
    <row r="8" spans="1:19" ht="15.75">
      <c r="A8" s="2820"/>
      <c r="B8" s="2820"/>
      <c r="C8" s="2821"/>
      <c r="D8" s="2820"/>
      <c r="E8" s="2821"/>
      <c r="F8" s="2821"/>
      <c r="G8" s="2821"/>
      <c r="H8" s="805" t="s">
        <v>28</v>
      </c>
      <c r="I8" s="805" t="s">
        <v>15</v>
      </c>
      <c r="J8" s="805" t="s">
        <v>28</v>
      </c>
      <c r="K8" s="805" t="s">
        <v>15</v>
      </c>
      <c r="L8" s="805" t="s">
        <v>28</v>
      </c>
      <c r="M8" s="805" t="s">
        <v>15</v>
      </c>
      <c r="N8" s="2821"/>
      <c r="O8" s="779"/>
      <c r="P8" s="779"/>
      <c r="Q8" s="779"/>
      <c r="R8" s="779"/>
      <c r="S8" s="779"/>
    </row>
    <row r="9" spans="1:19" ht="15.75">
      <c r="A9" s="784">
        <v>1</v>
      </c>
      <c r="B9" s="814">
        <v>2</v>
      </c>
      <c r="C9" s="784">
        <v>3</v>
      </c>
      <c r="D9" s="785">
        <v>4</v>
      </c>
      <c r="E9" s="785">
        <v>5</v>
      </c>
      <c r="F9" s="785">
        <v>6</v>
      </c>
      <c r="G9" s="785">
        <v>7</v>
      </c>
      <c r="H9" s="785">
        <v>8</v>
      </c>
      <c r="I9" s="785">
        <v>9</v>
      </c>
      <c r="J9" s="785">
        <v>10</v>
      </c>
      <c r="K9" s="785">
        <v>11</v>
      </c>
      <c r="L9" s="785">
        <v>12</v>
      </c>
      <c r="M9" s="785">
        <v>13</v>
      </c>
      <c r="N9" s="785">
        <v>14</v>
      </c>
      <c r="O9" s="786"/>
      <c r="P9" s="786"/>
      <c r="Q9" s="786"/>
      <c r="R9" s="786"/>
      <c r="S9" s="786"/>
    </row>
    <row r="10" spans="1:19" ht="31.5">
      <c r="A10" s="783">
        <v>1</v>
      </c>
      <c r="B10" s="815" t="s">
        <v>1403</v>
      </c>
      <c r="C10" s="783" t="s">
        <v>17</v>
      </c>
      <c r="D10" s="464">
        <v>7.0949999999999998</v>
      </c>
      <c r="E10" s="787">
        <v>122.92089</v>
      </c>
      <c r="F10" s="2828" t="s">
        <v>1404</v>
      </c>
      <c r="G10" s="2828" t="s">
        <v>1405</v>
      </c>
      <c r="H10" s="787">
        <v>5</v>
      </c>
      <c r="I10" s="787"/>
      <c r="J10" s="783"/>
      <c r="K10" s="2834">
        <v>381.02</v>
      </c>
      <c r="L10" s="787">
        <v>5</v>
      </c>
      <c r="M10" s="2834">
        <v>381.02</v>
      </c>
      <c r="N10" s="2823" t="s">
        <v>1406</v>
      </c>
      <c r="O10" s="788"/>
      <c r="P10" s="788"/>
      <c r="Q10" s="788">
        <v>0.28860025338248041</v>
      </c>
      <c r="R10" s="788"/>
      <c r="S10" s="789"/>
    </row>
    <row r="11" spans="1:19" ht="31.5">
      <c r="A11" s="783">
        <v>2</v>
      </c>
      <c r="B11" s="816" t="s">
        <v>1407</v>
      </c>
      <c r="C11" s="464" t="s">
        <v>17</v>
      </c>
      <c r="D11" s="464">
        <v>8.15</v>
      </c>
      <c r="E11" s="790">
        <v>118.85391</v>
      </c>
      <c r="F11" s="2829"/>
      <c r="G11" s="2829"/>
      <c r="H11" s="790">
        <v>5</v>
      </c>
      <c r="I11" s="787"/>
      <c r="J11" s="790"/>
      <c r="K11" s="2835"/>
      <c r="L11" s="787">
        <v>5</v>
      </c>
      <c r="M11" s="2835"/>
      <c r="N11" s="2824"/>
      <c r="O11" s="779"/>
      <c r="P11" s="779"/>
      <c r="Q11" s="788">
        <v>0.34285788326189692</v>
      </c>
      <c r="R11" s="779"/>
      <c r="S11" s="779">
        <v>3.7</v>
      </c>
    </row>
    <row r="12" spans="1:19" ht="15.75">
      <c r="A12" s="783">
        <v>3</v>
      </c>
      <c r="B12" s="816" t="s">
        <v>1408</v>
      </c>
      <c r="C12" s="464" t="s">
        <v>17</v>
      </c>
      <c r="D12" s="791">
        <v>8.15</v>
      </c>
      <c r="E12" s="790">
        <v>344.64421970000001</v>
      </c>
      <c r="F12" s="2829"/>
      <c r="G12" s="2829"/>
      <c r="H12" s="790">
        <v>5</v>
      </c>
      <c r="I12" s="787"/>
      <c r="J12" s="790">
        <v>0</v>
      </c>
      <c r="K12" s="2835"/>
      <c r="L12" s="787">
        <v>5</v>
      </c>
      <c r="M12" s="2835"/>
      <c r="N12" s="2824"/>
      <c r="O12" s="779"/>
      <c r="P12" s="779"/>
      <c r="Q12" s="788">
        <v>0.11823787451149294</v>
      </c>
      <c r="R12" s="779"/>
      <c r="S12" s="792"/>
    </row>
    <row r="13" spans="1:19" ht="15.75">
      <c r="A13" s="783"/>
      <c r="B13" s="816" t="s">
        <v>1409</v>
      </c>
      <c r="C13" s="464" t="s">
        <v>17</v>
      </c>
      <c r="D13" s="791">
        <v>8.15</v>
      </c>
      <c r="E13" s="790">
        <v>345.93902000000003</v>
      </c>
      <c r="F13" s="2829"/>
      <c r="G13" s="2829"/>
      <c r="H13" s="790">
        <v>1.03</v>
      </c>
      <c r="I13" s="783"/>
      <c r="J13" s="790">
        <v>2.57</v>
      </c>
      <c r="K13" s="2835"/>
      <c r="L13" s="787">
        <v>3.5999999999999996</v>
      </c>
      <c r="M13" s="2835"/>
      <c r="N13" s="2824"/>
      <c r="O13" s="779"/>
      <c r="P13" s="779"/>
      <c r="Q13" s="788">
        <v>8.481263547546615E-2</v>
      </c>
      <c r="R13" s="779"/>
      <c r="S13" s="779"/>
    </row>
    <row r="14" spans="1:19" ht="15.75">
      <c r="A14" s="783">
        <v>5</v>
      </c>
      <c r="B14" s="816" t="s">
        <v>1410</v>
      </c>
      <c r="C14" s="464" t="s">
        <v>17</v>
      </c>
      <c r="D14" s="464">
        <v>7.0949999999999998</v>
      </c>
      <c r="E14" s="790">
        <v>24.9939143</v>
      </c>
      <c r="F14" s="2829"/>
      <c r="G14" s="2829"/>
      <c r="H14" s="790">
        <v>0</v>
      </c>
      <c r="I14" s="793"/>
      <c r="J14" s="790">
        <v>2</v>
      </c>
      <c r="K14" s="2835"/>
      <c r="L14" s="787">
        <v>2</v>
      </c>
      <c r="M14" s="2835"/>
      <c r="N14" s="2824"/>
      <c r="O14" s="779"/>
      <c r="P14" s="779"/>
      <c r="Q14" s="788">
        <v>0.56773820337537129</v>
      </c>
      <c r="R14" s="779"/>
      <c r="S14" s="779">
        <v>-1.48</v>
      </c>
    </row>
    <row r="15" spans="1:19" ht="31.5">
      <c r="A15" s="783">
        <v>6</v>
      </c>
      <c r="B15" s="816" t="s">
        <v>1411</v>
      </c>
      <c r="C15" s="464" t="s">
        <v>17</v>
      </c>
      <c r="D15" s="464">
        <v>7.0949999999999998</v>
      </c>
      <c r="E15" s="790">
        <v>409.73200000000003</v>
      </c>
      <c r="F15" s="2829"/>
      <c r="G15" s="2829"/>
      <c r="H15" s="790">
        <v>0</v>
      </c>
      <c r="I15" s="783"/>
      <c r="J15" s="790">
        <v>2</v>
      </c>
      <c r="K15" s="2835"/>
      <c r="L15" s="787">
        <v>2</v>
      </c>
      <c r="M15" s="2835"/>
      <c r="N15" s="2824"/>
      <c r="O15" s="779"/>
      <c r="P15" s="779"/>
      <c r="Q15" s="788">
        <v>3.4632393857448276E-2</v>
      </c>
      <c r="R15" s="779"/>
      <c r="S15" s="779"/>
    </row>
    <row r="16" spans="1:19" ht="15.75">
      <c r="A16" s="783">
        <v>7</v>
      </c>
      <c r="B16" s="816" t="s">
        <v>1412</v>
      </c>
      <c r="C16" s="464" t="s">
        <v>17</v>
      </c>
      <c r="D16" s="464">
        <v>7.0949999999999998</v>
      </c>
      <c r="E16" s="790">
        <v>12.292088999999999</v>
      </c>
      <c r="F16" s="2829"/>
      <c r="G16" s="2829"/>
      <c r="H16" s="790"/>
      <c r="I16" s="787"/>
      <c r="J16" s="790"/>
      <c r="K16" s="2835"/>
      <c r="L16" s="787"/>
      <c r="M16" s="2835"/>
      <c r="N16" s="2824"/>
      <c r="O16" s="779"/>
      <c r="P16" s="779"/>
      <c r="Q16" s="788">
        <v>0</v>
      </c>
      <c r="R16" s="779"/>
      <c r="S16" s="779"/>
    </row>
    <row r="17" spans="1:19" ht="15.75">
      <c r="A17" s="783">
        <v>8</v>
      </c>
      <c r="B17" s="816" t="s">
        <v>1413</v>
      </c>
      <c r="C17" s="464" t="s">
        <v>17</v>
      </c>
      <c r="D17" s="791">
        <v>7.0949999999999998</v>
      </c>
      <c r="E17" s="790">
        <v>376.97</v>
      </c>
      <c r="F17" s="2829"/>
      <c r="G17" s="2829"/>
      <c r="H17" s="790"/>
      <c r="I17" s="783"/>
      <c r="J17" s="790"/>
      <c r="K17" s="2835"/>
      <c r="L17" s="787"/>
      <c r="M17" s="2835"/>
      <c r="N17" s="2824"/>
      <c r="O17" s="779"/>
      <c r="P17" s="779"/>
      <c r="Q17" s="788">
        <v>0</v>
      </c>
      <c r="R17" s="779"/>
      <c r="S17" s="792">
        <v>0</v>
      </c>
    </row>
    <row r="18" spans="1:19" ht="15.75">
      <c r="A18" s="783">
        <v>9</v>
      </c>
      <c r="B18" s="816" t="s">
        <v>1414</v>
      </c>
      <c r="C18" s="464" t="s">
        <v>17</v>
      </c>
      <c r="D18" s="791">
        <v>8.15</v>
      </c>
      <c r="E18" s="790">
        <v>5.5373599999999996</v>
      </c>
      <c r="F18" s="2829"/>
      <c r="G18" s="2829"/>
      <c r="H18" s="790"/>
      <c r="I18" s="783"/>
      <c r="J18" s="790"/>
      <c r="K18" s="2835"/>
      <c r="L18" s="787"/>
      <c r="M18" s="2835"/>
      <c r="N18" s="2824"/>
      <c r="O18" s="779"/>
      <c r="P18" s="779"/>
      <c r="Q18" s="788">
        <v>0</v>
      </c>
      <c r="R18" s="779"/>
      <c r="S18" s="779"/>
    </row>
    <row r="19" spans="1:19" ht="31.5">
      <c r="A19" s="783">
        <v>10</v>
      </c>
      <c r="B19" s="816" t="s">
        <v>1415</v>
      </c>
      <c r="C19" s="464" t="s">
        <v>176</v>
      </c>
      <c r="D19" s="790">
        <v>163</v>
      </c>
      <c r="E19" s="790">
        <v>9.2421000000000006</v>
      </c>
      <c r="F19" s="2829"/>
      <c r="G19" s="2829"/>
      <c r="H19" s="790">
        <v>90</v>
      </c>
      <c r="I19" s="793"/>
      <c r="J19" s="790">
        <v>50</v>
      </c>
      <c r="K19" s="2835"/>
      <c r="L19" s="787">
        <v>140</v>
      </c>
      <c r="M19" s="2835"/>
      <c r="N19" s="2824"/>
      <c r="O19" s="779"/>
      <c r="P19" s="779"/>
      <c r="Q19" s="788">
        <v>2469.1358024691353</v>
      </c>
      <c r="R19" s="779"/>
      <c r="S19" s="779"/>
    </row>
    <row r="20" spans="1:19" ht="15.75">
      <c r="A20" s="783">
        <v>11</v>
      </c>
      <c r="B20" s="816" t="s">
        <v>1416</v>
      </c>
      <c r="C20" s="464" t="s">
        <v>17</v>
      </c>
      <c r="D20" s="791">
        <v>1.0549999999999999</v>
      </c>
      <c r="E20" s="790">
        <v>18.277889999999999</v>
      </c>
      <c r="F20" s="2830"/>
      <c r="G20" s="2830"/>
      <c r="H20" s="790">
        <v>0.98</v>
      </c>
      <c r="I20" s="793"/>
      <c r="J20" s="790"/>
      <c r="K20" s="2836"/>
      <c r="L20" s="787">
        <v>0.98</v>
      </c>
      <c r="M20" s="2836"/>
      <c r="N20" s="2825"/>
      <c r="O20" s="779"/>
      <c r="P20" s="779"/>
      <c r="Q20" s="788">
        <v>5.656561014427814E-2</v>
      </c>
      <c r="R20" s="779"/>
      <c r="S20" s="779"/>
    </row>
    <row r="21" spans="1:19" ht="15.75">
      <c r="A21" s="819">
        <v>12</v>
      </c>
      <c r="B21" s="820" t="s">
        <v>1417</v>
      </c>
      <c r="C21" s="821" t="s">
        <v>174</v>
      </c>
      <c r="D21" s="822">
        <v>1.0549999999999999</v>
      </c>
      <c r="E21" s="823">
        <v>80.074960000000004</v>
      </c>
      <c r="F21" s="809"/>
      <c r="G21" s="809"/>
      <c r="H21" s="824">
        <v>0</v>
      </c>
      <c r="I21" s="825"/>
      <c r="J21" s="824">
        <v>0.4</v>
      </c>
      <c r="K21" s="466"/>
      <c r="L21" s="787">
        <v>0.4</v>
      </c>
      <c r="M21" s="467"/>
      <c r="N21" s="811"/>
      <c r="O21" s="779"/>
      <c r="P21" s="779"/>
      <c r="Q21" s="788">
        <v>5.270061951951021E-3</v>
      </c>
      <c r="R21" s="779"/>
      <c r="S21" s="779"/>
    </row>
    <row r="22" spans="1:19" ht="31.5">
      <c r="A22" s="783">
        <v>13</v>
      </c>
      <c r="B22" s="816" t="s">
        <v>1418</v>
      </c>
      <c r="C22" s="464" t="s">
        <v>173</v>
      </c>
      <c r="D22" s="791">
        <v>1.0549999999999999</v>
      </c>
      <c r="E22" s="790">
        <v>261.37311199999999</v>
      </c>
      <c r="F22" s="810"/>
      <c r="G22" s="810"/>
      <c r="H22" s="790">
        <v>0</v>
      </c>
      <c r="I22" s="793"/>
      <c r="J22" s="790"/>
      <c r="K22" s="787"/>
      <c r="L22" s="787">
        <v>0</v>
      </c>
      <c r="M22" s="787"/>
      <c r="N22" s="812"/>
      <c r="O22" s="779"/>
      <c r="P22" s="779"/>
      <c r="Q22" s="788">
        <v>0</v>
      </c>
      <c r="R22" s="779"/>
      <c r="S22" s="779"/>
    </row>
    <row r="23" spans="1:19" ht="31.5">
      <c r="A23" s="783">
        <v>14</v>
      </c>
      <c r="B23" s="816" t="s">
        <v>1419</v>
      </c>
      <c r="C23" s="464" t="s">
        <v>176</v>
      </c>
      <c r="D23" s="790">
        <v>10</v>
      </c>
      <c r="E23" s="790">
        <v>4.9800000000000004</v>
      </c>
      <c r="F23" s="807"/>
      <c r="G23" s="807"/>
      <c r="H23" s="790">
        <v>0</v>
      </c>
      <c r="I23" s="793"/>
      <c r="J23" s="790"/>
      <c r="K23" s="787"/>
      <c r="L23" s="787">
        <v>0</v>
      </c>
      <c r="M23" s="787"/>
      <c r="N23" s="808"/>
      <c r="O23" s="779"/>
      <c r="P23" s="779"/>
      <c r="Q23" s="788">
        <v>0</v>
      </c>
      <c r="R23" s="779"/>
      <c r="S23" s="779"/>
    </row>
    <row r="24" spans="1:19" ht="15.75">
      <c r="A24" s="783">
        <v>15</v>
      </c>
      <c r="B24" s="816" t="s">
        <v>1420</v>
      </c>
      <c r="C24" s="464" t="s">
        <v>167</v>
      </c>
      <c r="D24" s="790">
        <v>34.450000000000003</v>
      </c>
      <c r="E24" s="790">
        <v>17.937026400000001</v>
      </c>
      <c r="F24" s="2833"/>
      <c r="G24" s="2833"/>
      <c r="H24" s="794">
        <v>0</v>
      </c>
      <c r="I24" s="795"/>
      <c r="J24" s="794"/>
      <c r="K24" s="465"/>
      <c r="L24" s="787">
        <v>0</v>
      </c>
      <c r="M24" s="787"/>
      <c r="N24" s="808"/>
      <c r="O24" s="779"/>
      <c r="P24" s="779"/>
      <c r="Q24" s="788">
        <v>0</v>
      </c>
      <c r="R24" s="779"/>
      <c r="S24" s="779"/>
    </row>
    <row r="25" spans="1:19" ht="15.75">
      <c r="A25" s="783">
        <v>16</v>
      </c>
      <c r="B25" s="816" t="s">
        <v>1284</v>
      </c>
      <c r="C25" s="464" t="s">
        <v>167</v>
      </c>
      <c r="D25" s="790">
        <v>23.7</v>
      </c>
      <c r="E25" s="790">
        <v>12.1945318</v>
      </c>
      <c r="F25" s="2833"/>
      <c r="G25" s="2833"/>
      <c r="H25" s="794">
        <v>0</v>
      </c>
      <c r="I25" s="795"/>
      <c r="J25" s="794"/>
      <c r="K25" s="465"/>
      <c r="L25" s="787">
        <v>0</v>
      </c>
      <c r="M25" s="787"/>
      <c r="N25" s="808"/>
      <c r="O25" s="779"/>
      <c r="P25" s="779"/>
      <c r="Q25" s="788">
        <v>0</v>
      </c>
      <c r="R25" s="779"/>
      <c r="S25" s="779"/>
    </row>
    <row r="26" spans="1:19" ht="15.75">
      <c r="A26" s="783">
        <v>17</v>
      </c>
      <c r="B26" s="816" t="s">
        <v>566</v>
      </c>
      <c r="C26" s="464" t="s">
        <v>167</v>
      </c>
      <c r="D26" s="790">
        <v>13.2</v>
      </c>
      <c r="E26" s="790">
        <v>9.3232500280000021</v>
      </c>
      <c r="F26" s="2833"/>
      <c r="G26" s="2833"/>
      <c r="H26" s="794">
        <v>0</v>
      </c>
      <c r="I26" s="795"/>
      <c r="J26" s="794"/>
      <c r="K26" s="465"/>
      <c r="L26" s="787">
        <v>0</v>
      </c>
      <c r="M26" s="787"/>
      <c r="N26" s="808"/>
      <c r="O26" s="779"/>
      <c r="P26" s="779"/>
      <c r="Q26" s="788">
        <v>0</v>
      </c>
      <c r="R26" s="779"/>
      <c r="S26" s="779"/>
    </row>
    <row r="27" spans="1:19" ht="15.75">
      <c r="A27" s="783">
        <v>18</v>
      </c>
      <c r="B27" s="817" t="s">
        <v>1421</v>
      </c>
      <c r="C27" s="464" t="s">
        <v>167</v>
      </c>
      <c r="D27" s="790">
        <v>1500</v>
      </c>
      <c r="E27" s="790">
        <v>82.915999999999997</v>
      </c>
      <c r="F27" s="2833"/>
      <c r="G27" s="2833"/>
      <c r="H27" s="794">
        <v>0</v>
      </c>
      <c r="I27" s="795"/>
      <c r="J27" s="794"/>
      <c r="K27" s="465"/>
      <c r="L27" s="787">
        <v>0</v>
      </c>
      <c r="M27" s="787"/>
      <c r="N27" s="808"/>
      <c r="O27" s="779"/>
      <c r="P27" s="779"/>
      <c r="Q27" s="796">
        <v>0</v>
      </c>
      <c r="R27" s="779"/>
      <c r="S27" s="779"/>
    </row>
    <row r="28" spans="1:19" ht="15.75">
      <c r="A28" s="797"/>
      <c r="B28" s="818" t="s">
        <v>568</v>
      </c>
      <c r="C28" s="798"/>
      <c r="D28" s="798"/>
      <c r="E28" s="799">
        <v>2258.2022732280002</v>
      </c>
      <c r="F28" s="798"/>
      <c r="G28" s="798"/>
      <c r="H28" s="826">
        <v>0.19342000000000001</v>
      </c>
      <c r="I28" s="800"/>
      <c r="J28" s="798"/>
      <c r="K28" s="827">
        <v>381.02</v>
      </c>
      <c r="L28" s="826">
        <v>0.31069999999999998</v>
      </c>
      <c r="M28" s="800">
        <v>381.02</v>
      </c>
      <c r="N28" s="797"/>
      <c r="O28" s="801"/>
      <c r="Q28" s="802">
        <v>2470.6345173850959</v>
      </c>
    </row>
    <row r="29" spans="1:19" ht="15.75">
      <c r="Q29" s="803">
        <v>1.0940713977111685</v>
      </c>
      <c r="S29" s="804"/>
    </row>
    <row r="31" spans="1:19">
      <c r="G31" s="855"/>
      <c r="H31" s="855"/>
      <c r="I31" s="855"/>
      <c r="J31" s="855"/>
      <c r="K31" s="855"/>
      <c r="L31" s="855"/>
      <c r="M31" s="855"/>
      <c r="N31" s="856"/>
    </row>
    <row r="32" spans="1:19" ht="18.75">
      <c r="A32" s="2816" t="s">
        <v>156</v>
      </c>
      <c r="B32" s="2816"/>
      <c r="C32" s="2816"/>
      <c r="D32" s="2816"/>
      <c r="E32" s="2816"/>
      <c r="F32" s="2816"/>
      <c r="G32" s="2816"/>
      <c r="H32" s="2816"/>
      <c r="I32" s="2816"/>
      <c r="J32" s="2816"/>
      <c r="K32" s="2816"/>
      <c r="L32" s="2816"/>
      <c r="M32" s="2816"/>
      <c r="N32" s="2816"/>
      <c r="O32" s="2816"/>
    </row>
    <row r="33" spans="1:15" ht="18.75">
      <c r="A33" s="2816" t="s">
        <v>2035</v>
      </c>
      <c r="B33" s="2816"/>
      <c r="C33" s="2816"/>
      <c r="D33" s="2816"/>
      <c r="E33" s="2816"/>
      <c r="F33" s="2816"/>
      <c r="G33" s="2816"/>
      <c r="H33" s="2816"/>
      <c r="I33" s="2816"/>
      <c r="J33" s="2816"/>
      <c r="K33" s="2816"/>
      <c r="L33" s="2816"/>
      <c r="M33" s="2816"/>
      <c r="N33" s="2816"/>
      <c r="O33" s="2816"/>
    </row>
    <row r="34" spans="1:15" ht="18.75">
      <c r="A34" s="2817"/>
      <c r="B34" s="2817"/>
      <c r="C34" s="2817"/>
      <c r="D34" s="2817"/>
      <c r="E34" s="2817"/>
      <c r="F34" s="2817"/>
      <c r="G34" s="2817"/>
      <c r="H34" s="2817"/>
      <c r="I34" s="2817"/>
      <c r="J34" s="2817"/>
      <c r="K34" s="2817"/>
      <c r="L34" s="2837" t="s">
        <v>157</v>
      </c>
      <c r="M34" s="2837"/>
      <c r="N34" s="838"/>
      <c r="O34" s="838"/>
    </row>
    <row r="35" spans="1:15" ht="43.5" customHeight="1">
      <c r="A35" s="2838" t="s">
        <v>60</v>
      </c>
      <c r="B35" s="847" t="s">
        <v>61</v>
      </c>
      <c r="C35" s="2840" t="s">
        <v>62</v>
      </c>
      <c r="D35" s="2838" t="s">
        <v>5</v>
      </c>
      <c r="E35" s="2842" t="s">
        <v>63</v>
      </c>
      <c r="F35" s="2838" t="s">
        <v>7</v>
      </c>
      <c r="G35" s="2838" t="s">
        <v>64</v>
      </c>
      <c r="H35" s="2845" t="s">
        <v>9</v>
      </c>
      <c r="I35" s="2846"/>
      <c r="J35" s="2845" t="s">
        <v>10</v>
      </c>
      <c r="K35" s="2846"/>
      <c r="L35" s="2845" t="s">
        <v>11</v>
      </c>
      <c r="M35" s="2846"/>
      <c r="N35" s="2838" t="s">
        <v>12</v>
      </c>
      <c r="O35" s="2847" t="s">
        <v>65</v>
      </c>
    </row>
    <row r="36" spans="1:15">
      <c r="A36" s="2839"/>
      <c r="B36" s="841" t="s">
        <v>66</v>
      </c>
      <c r="C36" s="2841"/>
      <c r="D36" s="2839"/>
      <c r="E36" s="2843"/>
      <c r="F36" s="2844"/>
      <c r="G36" s="2839"/>
      <c r="H36" s="475" t="s">
        <v>28</v>
      </c>
      <c r="I36" s="475" t="s">
        <v>15</v>
      </c>
      <c r="J36" s="475" t="s">
        <v>28</v>
      </c>
      <c r="K36" s="475" t="s">
        <v>15</v>
      </c>
      <c r="L36" s="474" t="s">
        <v>28</v>
      </c>
      <c r="M36" s="475" t="s">
        <v>15</v>
      </c>
      <c r="N36" s="2839"/>
      <c r="O36" s="2847"/>
    </row>
    <row r="37" spans="1:15">
      <c r="A37" s="848">
        <v>1</v>
      </c>
      <c r="B37" s="848">
        <v>2</v>
      </c>
      <c r="C37" s="848">
        <v>3</v>
      </c>
      <c r="D37" s="848">
        <v>4</v>
      </c>
      <c r="E37" s="848">
        <v>5</v>
      </c>
      <c r="F37" s="848">
        <v>6</v>
      </c>
      <c r="G37" s="848">
        <v>7</v>
      </c>
      <c r="H37" s="848">
        <v>8</v>
      </c>
      <c r="I37" s="848">
        <v>9</v>
      </c>
      <c r="J37" s="848">
        <v>10</v>
      </c>
      <c r="K37" s="848">
        <v>11</v>
      </c>
      <c r="L37" s="848">
        <v>12</v>
      </c>
      <c r="M37" s="848">
        <v>13</v>
      </c>
      <c r="N37" s="848">
        <v>14</v>
      </c>
      <c r="O37" s="848">
        <v>15</v>
      </c>
    </row>
    <row r="38" spans="1:15" ht="15.75">
      <c r="A38" s="828"/>
      <c r="B38" s="2852" t="s">
        <v>179</v>
      </c>
      <c r="C38" s="2853"/>
      <c r="D38" s="2853"/>
      <c r="E38" s="2853"/>
      <c r="F38" s="829"/>
      <c r="G38" s="829"/>
      <c r="H38" s="830"/>
      <c r="I38" s="830"/>
      <c r="J38" s="830"/>
      <c r="K38" s="830"/>
      <c r="L38" s="830"/>
      <c r="M38" s="830"/>
      <c r="N38" s="831"/>
      <c r="O38" s="832"/>
    </row>
    <row r="39" spans="1:15" ht="18.75">
      <c r="A39" s="833" t="s">
        <v>159</v>
      </c>
      <c r="B39" s="2854" t="s">
        <v>180</v>
      </c>
      <c r="C39" s="2855"/>
      <c r="D39" s="2855"/>
      <c r="E39" s="2855"/>
      <c r="F39" s="2855"/>
      <c r="G39" s="2855"/>
      <c r="H39" s="2855"/>
      <c r="I39" s="2855"/>
      <c r="J39" s="2855"/>
      <c r="K39" s="2855"/>
      <c r="L39" s="2855"/>
      <c r="M39" s="2855"/>
      <c r="N39" s="2855"/>
      <c r="O39" s="2856"/>
    </row>
    <row r="40" spans="1:15" ht="15.75">
      <c r="A40" s="849"/>
      <c r="B40" s="853" t="s">
        <v>181</v>
      </c>
      <c r="C40" s="840">
        <v>2</v>
      </c>
      <c r="D40" s="834" t="s">
        <v>169</v>
      </c>
      <c r="E40" s="2857">
        <v>42.2</v>
      </c>
      <c r="F40" s="2858" t="s">
        <v>182</v>
      </c>
      <c r="G40" s="2859" t="s">
        <v>183</v>
      </c>
      <c r="H40" s="854">
        <v>1</v>
      </c>
      <c r="I40" s="2860">
        <v>58.68</v>
      </c>
      <c r="J40" s="835"/>
      <c r="K40" s="472"/>
      <c r="L40" s="854">
        <v>1</v>
      </c>
      <c r="M40" s="2860">
        <v>58.68</v>
      </c>
      <c r="N40" s="851" t="s">
        <v>58</v>
      </c>
      <c r="O40" s="472"/>
    </row>
    <row r="41" spans="1:15" ht="15.75">
      <c r="A41" s="849"/>
      <c r="B41" s="853" t="s">
        <v>184</v>
      </c>
      <c r="C41" s="840">
        <v>1</v>
      </c>
      <c r="D41" s="834" t="s">
        <v>176</v>
      </c>
      <c r="E41" s="2857"/>
      <c r="F41" s="2858"/>
      <c r="G41" s="2859"/>
      <c r="H41" s="854">
        <v>1</v>
      </c>
      <c r="I41" s="2860"/>
      <c r="J41" s="836"/>
      <c r="K41" s="472"/>
      <c r="L41" s="854">
        <v>1</v>
      </c>
      <c r="M41" s="2860"/>
      <c r="N41" s="851" t="s">
        <v>58</v>
      </c>
      <c r="O41" s="472"/>
    </row>
    <row r="42" spans="1:15" ht="15.75">
      <c r="A42" s="849"/>
      <c r="B42" s="853" t="s">
        <v>185</v>
      </c>
      <c r="C42" s="840">
        <v>3</v>
      </c>
      <c r="D42" s="834" t="s">
        <v>169</v>
      </c>
      <c r="E42" s="2857"/>
      <c r="F42" s="2858"/>
      <c r="G42" s="2859"/>
      <c r="H42" s="854">
        <v>1</v>
      </c>
      <c r="I42" s="2860"/>
      <c r="J42" s="835"/>
      <c r="K42" s="472"/>
      <c r="L42" s="854">
        <v>1</v>
      </c>
      <c r="M42" s="2860"/>
      <c r="N42" s="851" t="s">
        <v>58</v>
      </c>
      <c r="O42" s="472"/>
    </row>
    <row r="43" spans="1:15" ht="28.5">
      <c r="A43" s="849"/>
      <c r="B43" s="853" t="s">
        <v>186</v>
      </c>
      <c r="C43" s="840">
        <v>1</v>
      </c>
      <c r="D43" s="834" t="s">
        <v>176</v>
      </c>
      <c r="E43" s="469">
        <v>24.66</v>
      </c>
      <c r="F43" s="2858"/>
      <c r="G43" s="2859"/>
      <c r="H43" s="854">
        <v>0</v>
      </c>
      <c r="I43" s="2860"/>
      <c r="J43" s="835"/>
      <c r="K43" s="472"/>
      <c r="L43" s="854">
        <v>0</v>
      </c>
      <c r="M43" s="2860"/>
      <c r="N43" s="852" t="s">
        <v>187</v>
      </c>
      <c r="O43" s="472"/>
    </row>
    <row r="44" spans="1:15">
      <c r="A44" s="839"/>
      <c r="B44" s="843" t="s">
        <v>172</v>
      </c>
      <c r="C44" s="844"/>
      <c r="D44" s="839"/>
      <c r="E44" s="850">
        <v>66.86</v>
      </c>
      <c r="F44" s="839"/>
      <c r="G44" s="839"/>
      <c r="H44" s="845">
        <v>0.75</v>
      </c>
      <c r="I44" s="846">
        <v>58.68</v>
      </c>
      <c r="J44" s="839"/>
      <c r="K44" s="839"/>
      <c r="L44" s="845">
        <v>0.75</v>
      </c>
      <c r="M44" s="842">
        <v>58.68</v>
      </c>
      <c r="N44" s="837"/>
      <c r="O44" s="837"/>
    </row>
    <row r="47" spans="1:15" ht="18.75">
      <c r="A47" s="2816" t="s">
        <v>156</v>
      </c>
      <c r="B47" s="2816"/>
      <c r="C47" s="2816"/>
      <c r="D47" s="2816"/>
      <c r="E47" s="2816"/>
      <c r="F47" s="2816"/>
      <c r="G47" s="2816"/>
      <c r="H47" s="2816"/>
      <c r="I47" s="2816"/>
      <c r="J47" s="2816"/>
      <c r="K47" s="2816"/>
      <c r="L47" s="2816"/>
      <c r="M47" s="2816"/>
      <c r="N47" s="2816"/>
      <c r="O47" s="2816"/>
    </row>
    <row r="48" spans="1:15" ht="18.75">
      <c r="A48" s="2816" t="s">
        <v>2035</v>
      </c>
      <c r="B48" s="2816"/>
      <c r="C48" s="2816"/>
      <c r="D48" s="2816"/>
      <c r="E48" s="2816"/>
      <c r="F48" s="2816"/>
      <c r="G48" s="2816"/>
      <c r="H48" s="2816"/>
      <c r="I48" s="2816"/>
      <c r="J48" s="2816"/>
      <c r="K48" s="2816"/>
      <c r="L48" s="2816"/>
      <c r="M48" s="2816"/>
      <c r="N48" s="2816"/>
      <c r="O48" s="2816"/>
    </row>
    <row r="49" spans="1:15" ht="18.75">
      <c r="A49" s="2816"/>
      <c r="B49" s="2816"/>
      <c r="C49" s="473"/>
      <c r="D49" s="473"/>
      <c r="E49" s="473"/>
      <c r="F49" s="473"/>
      <c r="G49" s="473"/>
      <c r="H49" s="473"/>
      <c r="I49" s="473"/>
      <c r="J49" s="473"/>
      <c r="K49" s="473"/>
      <c r="L49" s="473"/>
      <c r="M49" s="473"/>
      <c r="N49" s="473"/>
      <c r="O49" s="473"/>
    </row>
    <row r="50" spans="1:15" ht="18.75">
      <c r="A50" s="2817" t="s">
        <v>1799</v>
      </c>
      <c r="B50" s="2817"/>
      <c r="C50" s="2817"/>
      <c r="D50" s="2817"/>
      <c r="E50" s="2817"/>
      <c r="F50" s="2817"/>
      <c r="G50" s="2817"/>
      <c r="H50" s="2817"/>
      <c r="I50" s="2817"/>
      <c r="J50" s="2817"/>
      <c r="K50" s="2817"/>
      <c r="L50" s="2837" t="s">
        <v>157</v>
      </c>
      <c r="M50" s="2837"/>
      <c r="N50" s="838"/>
      <c r="O50" s="838"/>
    </row>
    <row r="51" spans="1:15" ht="43.5" customHeight="1">
      <c r="A51" s="2838" t="s">
        <v>60</v>
      </c>
      <c r="B51" s="847" t="s">
        <v>61</v>
      </c>
      <c r="C51" s="2840" t="s">
        <v>62</v>
      </c>
      <c r="D51" s="2838" t="s">
        <v>5</v>
      </c>
      <c r="E51" s="2842" t="s">
        <v>63</v>
      </c>
      <c r="F51" s="2838" t="s">
        <v>7</v>
      </c>
      <c r="G51" s="2838" t="s">
        <v>64</v>
      </c>
      <c r="H51" s="2845" t="s">
        <v>9</v>
      </c>
      <c r="I51" s="2846"/>
      <c r="J51" s="2845" t="s">
        <v>10</v>
      </c>
      <c r="K51" s="2846"/>
      <c r="L51" s="2845" t="s">
        <v>11</v>
      </c>
      <c r="M51" s="2846"/>
      <c r="N51" s="2838" t="s">
        <v>12</v>
      </c>
      <c r="O51" s="2847" t="s">
        <v>65</v>
      </c>
    </row>
    <row r="52" spans="1:15">
      <c r="A52" s="2839"/>
      <c r="B52" s="841" t="s">
        <v>66</v>
      </c>
      <c r="C52" s="2841"/>
      <c r="D52" s="2839"/>
      <c r="E52" s="2843"/>
      <c r="F52" s="2844"/>
      <c r="G52" s="2839"/>
      <c r="H52" s="475" t="s">
        <v>28</v>
      </c>
      <c r="I52" s="475" t="s">
        <v>15</v>
      </c>
      <c r="J52" s="475" t="s">
        <v>28</v>
      </c>
      <c r="K52" s="475" t="s">
        <v>15</v>
      </c>
      <c r="L52" s="474" t="s">
        <v>28</v>
      </c>
      <c r="M52" s="475" t="s">
        <v>15</v>
      </c>
      <c r="N52" s="2839"/>
      <c r="O52" s="2847"/>
    </row>
    <row r="53" spans="1:15">
      <c r="A53" s="848">
        <v>1</v>
      </c>
      <c r="B53" s="848">
        <v>2</v>
      </c>
      <c r="C53" s="848">
        <v>3</v>
      </c>
      <c r="D53" s="848">
        <v>4</v>
      </c>
      <c r="E53" s="848">
        <v>5</v>
      </c>
      <c r="F53" s="848">
        <v>6</v>
      </c>
      <c r="G53" s="848">
        <v>7</v>
      </c>
      <c r="H53" s="848">
        <v>8</v>
      </c>
      <c r="I53" s="848">
        <v>9</v>
      </c>
      <c r="J53" s="848">
        <v>10</v>
      </c>
      <c r="K53" s="848">
        <v>11</v>
      </c>
      <c r="L53" s="848">
        <v>12</v>
      </c>
      <c r="M53" s="848">
        <v>13</v>
      </c>
      <c r="N53" s="848">
        <v>14</v>
      </c>
      <c r="O53" s="848">
        <v>15</v>
      </c>
    </row>
    <row r="54" spans="1:15" ht="63">
      <c r="A54" s="849">
        <v>1</v>
      </c>
      <c r="B54" s="853" t="s">
        <v>1800</v>
      </c>
      <c r="C54" s="867">
        <v>120</v>
      </c>
      <c r="D54" s="834" t="s">
        <v>98</v>
      </c>
      <c r="E54" s="858">
        <v>11.07</v>
      </c>
      <c r="F54" s="2848" t="s">
        <v>1801</v>
      </c>
      <c r="G54" s="2850" t="s">
        <v>1802</v>
      </c>
      <c r="H54" s="854">
        <v>0</v>
      </c>
      <c r="I54" s="860"/>
      <c r="J54" s="854">
        <v>0</v>
      </c>
      <c r="K54" s="860"/>
      <c r="L54" s="854">
        <v>0</v>
      </c>
      <c r="M54" s="860">
        <v>0</v>
      </c>
      <c r="N54" s="861" t="s">
        <v>2036</v>
      </c>
      <c r="O54" s="472"/>
    </row>
    <row r="55" spans="1:15" ht="94.5">
      <c r="A55" s="849">
        <v>2</v>
      </c>
      <c r="B55" s="853" t="s">
        <v>1803</v>
      </c>
      <c r="C55" s="867">
        <v>119.5</v>
      </c>
      <c r="D55" s="834" t="s">
        <v>98</v>
      </c>
      <c r="E55" s="858">
        <v>11.64</v>
      </c>
      <c r="F55" s="2849"/>
      <c r="G55" s="2851"/>
      <c r="H55" s="866">
        <v>0</v>
      </c>
      <c r="I55" s="865"/>
      <c r="J55" s="869">
        <v>0.71160000000000001</v>
      </c>
      <c r="K55" s="865"/>
      <c r="L55" s="869">
        <v>0.71160000000000001</v>
      </c>
      <c r="M55" s="865">
        <v>0</v>
      </c>
      <c r="N55" s="861" t="s">
        <v>21</v>
      </c>
      <c r="O55" s="472"/>
    </row>
    <row r="56" spans="1:15" ht="63">
      <c r="A56" s="849">
        <v>3</v>
      </c>
      <c r="B56" s="853" t="s">
        <v>1804</v>
      </c>
      <c r="C56" s="868">
        <v>0.14000000000000001</v>
      </c>
      <c r="D56" s="834" t="s">
        <v>17</v>
      </c>
      <c r="E56" s="472">
        <v>7.83</v>
      </c>
      <c r="F56" s="470" t="s">
        <v>1801</v>
      </c>
      <c r="G56" s="471" t="s">
        <v>1802</v>
      </c>
      <c r="H56" s="854">
        <v>0.4</v>
      </c>
      <c r="I56" s="860"/>
      <c r="J56" s="854">
        <v>0.6</v>
      </c>
      <c r="K56" s="472"/>
      <c r="L56" s="854">
        <v>1</v>
      </c>
      <c r="M56" s="860"/>
      <c r="N56" s="861" t="s">
        <v>58</v>
      </c>
      <c r="O56" s="472"/>
    </row>
    <row r="57" spans="1:15" ht="63">
      <c r="A57" s="849">
        <v>4</v>
      </c>
      <c r="B57" s="853" t="s">
        <v>1805</v>
      </c>
      <c r="C57" s="868">
        <v>0.16</v>
      </c>
      <c r="D57" s="834" t="s">
        <v>17</v>
      </c>
      <c r="E57" s="472">
        <v>6.71</v>
      </c>
      <c r="F57" s="470" t="s">
        <v>1801</v>
      </c>
      <c r="G57" s="471" t="s">
        <v>1802</v>
      </c>
      <c r="H57" s="854">
        <v>1</v>
      </c>
      <c r="I57" s="860"/>
      <c r="J57" s="854"/>
      <c r="K57" s="472"/>
      <c r="L57" s="854">
        <v>1</v>
      </c>
      <c r="M57" s="860"/>
      <c r="N57" s="861" t="s">
        <v>58</v>
      </c>
      <c r="O57" s="472"/>
    </row>
    <row r="58" spans="1:15">
      <c r="A58" s="839"/>
      <c r="B58" s="843" t="s">
        <v>172</v>
      </c>
      <c r="C58" s="844"/>
      <c r="D58" s="839"/>
      <c r="E58" s="859"/>
      <c r="F58" s="839"/>
      <c r="G58" s="839"/>
      <c r="H58" s="862"/>
      <c r="I58" s="846"/>
      <c r="J58" s="863"/>
      <c r="K58" s="863"/>
      <c r="L58" s="845">
        <v>0.68</v>
      </c>
      <c r="M58" s="842"/>
      <c r="N58" s="864"/>
      <c r="O58" s="837"/>
    </row>
    <row r="59" spans="1:15">
      <c r="H59" s="857"/>
      <c r="I59" s="857"/>
      <c r="J59" s="857"/>
      <c r="K59" s="857"/>
      <c r="L59" s="857"/>
      <c r="M59" s="857"/>
    </row>
    <row r="61" spans="1:15">
      <c r="G61" s="855"/>
      <c r="H61" s="855"/>
      <c r="I61" s="855"/>
      <c r="J61" s="855"/>
      <c r="K61" s="855"/>
      <c r="L61" s="855"/>
      <c r="M61" s="855"/>
      <c r="N61" s="856"/>
    </row>
    <row r="63" spans="1:15" ht="18.75">
      <c r="A63" s="2818" t="s">
        <v>2037</v>
      </c>
      <c r="B63" s="2818"/>
      <c r="C63" s="2818"/>
      <c r="D63" s="2818"/>
      <c r="E63" s="2818"/>
      <c r="F63" s="2818"/>
      <c r="G63" s="2818"/>
      <c r="H63" s="2818"/>
      <c r="I63" s="2818"/>
      <c r="J63" s="2818"/>
      <c r="K63" s="2818"/>
      <c r="L63" s="2818"/>
      <c r="M63" s="2818"/>
      <c r="N63" s="2818"/>
    </row>
    <row r="64" spans="1:15" ht="15.75">
      <c r="A64" s="777"/>
      <c r="B64" s="777"/>
      <c r="C64" s="777"/>
      <c r="D64" s="777"/>
      <c r="E64" s="777"/>
      <c r="F64" s="777"/>
      <c r="G64" s="777"/>
      <c r="H64" s="777"/>
      <c r="I64" s="777"/>
      <c r="J64" s="777"/>
      <c r="K64" s="777"/>
      <c r="L64" s="777"/>
      <c r="M64" s="777"/>
      <c r="N64" s="777"/>
    </row>
    <row r="65" spans="1:14" ht="18.75">
      <c r="A65" s="2826" t="s">
        <v>1396</v>
      </c>
      <c r="B65" s="2826"/>
      <c r="C65" s="779" t="s">
        <v>189</v>
      </c>
      <c r="D65" s="2862" t="s">
        <v>1806</v>
      </c>
      <c r="E65" s="2862"/>
      <c r="F65" s="2862"/>
      <c r="G65" s="2862"/>
      <c r="H65" s="2862"/>
      <c r="I65" s="2862"/>
      <c r="J65" s="2862"/>
      <c r="K65" s="2862"/>
      <c r="L65" s="2862"/>
      <c r="M65" s="2862"/>
      <c r="N65" s="2862"/>
    </row>
    <row r="66" spans="1:14" ht="15.75">
      <c r="E66" s="781"/>
      <c r="L66" s="2861" t="s">
        <v>1698</v>
      </c>
      <c r="M66" s="2861"/>
    </row>
    <row r="67" spans="1:14" ht="57.75" customHeight="1">
      <c r="A67" s="2819" t="s">
        <v>261</v>
      </c>
      <c r="B67" s="2819" t="s">
        <v>1400</v>
      </c>
      <c r="C67" s="2821" t="s">
        <v>5</v>
      </c>
      <c r="D67" s="2819" t="s">
        <v>62</v>
      </c>
      <c r="E67" s="2821" t="s">
        <v>1401</v>
      </c>
      <c r="F67" s="2821" t="s">
        <v>7</v>
      </c>
      <c r="G67" s="2821" t="s">
        <v>119</v>
      </c>
      <c r="H67" s="2822" t="s">
        <v>120</v>
      </c>
      <c r="I67" s="2822"/>
      <c r="J67" s="2822" t="s">
        <v>227</v>
      </c>
      <c r="K67" s="2822"/>
      <c r="L67" s="2831" t="s">
        <v>1402</v>
      </c>
      <c r="M67" s="2832"/>
      <c r="N67" s="2821" t="s">
        <v>12</v>
      </c>
    </row>
    <row r="68" spans="1:14" ht="15.75">
      <c r="A68" s="2820"/>
      <c r="B68" s="2820"/>
      <c r="C68" s="2821"/>
      <c r="D68" s="2820"/>
      <c r="E68" s="2821"/>
      <c r="F68" s="2821"/>
      <c r="G68" s="2821"/>
      <c r="H68" s="805" t="s">
        <v>28</v>
      </c>
      <c r="I68" s="805" t="s">
        <v>15</v>
      </c>
      <c r="J68" s="805" t="s">
        <v>28</v>
      </c>
      <c r="K68" s="805" t="s">
        <v>15</v>
      </c>
      <c r="L68" s="805" t="s">
        <v>28</v>
      </c>
      <c r="M68" s="805" t="s">
        <v>15</v>
      </c>
      <c r="N68" s="2821"/>
    </row>
    <row r="69" spans="1:14" ht="15.75">
      <c r="A69" s="784">
        <v>1</v>
      </c>
      <c r="B69" s="785">
        <v>2</v>
      </c>
      <c r="C69" s="784">
        <v>3</v>
      </c>
      <c r="D69" s="785">
        <v>4</v>
      </c>
      <c r="E69" s="785">
        <v>5</v>
      </c>
      <c r="F69" s="785">
        <v>6</v>
      </c>
      <c r="G69" s="785">
        <v>7</v>
      </c>
      <c r="H69" s="785">
        <v>8</v>
      </c>
      <c r="I69" s="785">
        <v>9</v>
      </c>
      <c r="J69" s="785">
        <v>10</v>
      </c>
      <c r="K69" s="785">
        <v>11</v>
      </c>
      <c r="L69" s="785">
        <v>12</v>
      </c>
      <c r="M69" s="785">
        <v>13</v>
      </c>
      <c r="N69" s="785">
        <v>14</v>
      </c>
    </row>
    <row r="70" spans="1:14" ht="31.5">
      <c r="A70" s="783">
        <v>1</v>
      </c>
      <c r="B70" s="870" t="s">
        <v>1699</v>
      </c>
      <c r="C70" s="783" t="s">
        <v>1700</v>
      </c>
      <c r="D70" s="790">
        <v>0.378</v>
      </c>
      <c r="E70" s="787">
        <v>0.73767440000000006</v>
      </c>
      <c r="F70" s="2814" t="s">
        <v>1701</v>
      </c>
      <c r="G70" s="2814" t="s">
        <v>1702</v>
      </c>
      <c r="H70" s="790">
        <v>0.38</v>
      </c>
      <c r="I70" s="793"/>
      <c r="J70" s="790"/>
      <c r="K70" s="787"/>
      <c r="L70" s="787">
        <v>0.38</v>
      </c>
      <c r="M70" s="787"/>
      <c r="N70" s="2815" t="s">
        <v>21</v>
      </c>
    </row>
    <row r="71" spans="1:14" ht="47.25">
      <c r="A71" s="783">
        <v>2</v>
      </c>
      <c r="B71" s="871" t="s">
        <v>1703</v>
      </c>
      <c r="C71" s="464" t="s">
        <v>17</v>
      </c>
      <c r="D71" s="790">
        <v>2.73</v>
      </c>
      <c r="E71" s="790">
        <v>19.305896699999998</v>
      </c>
      <c r="F71" s="2814"/>
      <c r="G71" s="2814"/>
      <c r="H71" s="790">
        <v>2.73</v>
      </c>
      <c r="I71" s="793"/>
      <c r="J71" s="790"/>
      <c r="K71" s="787"/>
      <c r="L71" s="787">
        <v>2.73</v>
      </c>
      <c r="M71" s="787"/>
      <c r="N71" s="2815"/>
    </row>
    <row r="72" spans="1:14" ht="31.5">
      <c r="A72" s="783">
        <v>3</v>
      </c>
      <c r="B72" s="871" t="s">
        <v>1704</v>
      </c>
      <c r="C72" s="464" t="s">
        <v>17</v>
      </c>
      <c r="D72" s="790">
        <v>2.73</v>
      </c>
      <c r="E72" s="790">
        <v>56.928006399999994</v>
      </c>
      <c r="F72" s="2814"/>
      <c r="G72" s="2814"/>
      <c r="H72" s="790">
        <v>1.5</v>
      </c>
      <c r="I72" s="793"/>
      <c r="J72" s="790">
        <v>1.23</v>
      </c>
      <c r="K72" s="787"/>
      <c r="L72" s="787">
        <v>2.73</v>
      </c>
      <c r="M72" s="787"/>
      <c r="N72" s="2815"/>
    </row>
    <row r="73" spans="1:14" ht="15.75">
      <c r="A73" s="783">
        <v>4</v>
      </c>
      <c r="B73" s="871" t="s">
        <v>1585</v>
      </c>
      <c r="C73" s="464" t="s">
        <v>17</v>
      </c>
      <c r="D73" s="790">
        <v>2.73</v>
      </c>
      <c r="E73" s="790">
        <v>97.835898000000014</v>
      </c>
      <c r="F73" s="2814"/>
      <c r="G73" s="2814"/>
      <c r="H73" s="790">
        <v>1.5</v>
      </c>
      <c r="I73" s="793"/>
      <c r="J73" s="790">
        <v>1.23</v>
      </c>
      <c r="K73" s="787"/>
      <c r="L73" s="787">
        <v>2.73</v>
      </c>
      <c r="M73" s="787"/>
      <c r="N73" s="2815"/>
    </row>
    <row r="74" spans="1:14" ht="15.75">
      <c r="A74" s="783">
        <v>5</v>
      </c>
      <c r="B74" s="871" t="s">
        <v>175</v>
      </c>
      <c r="C74" s="464" t="s">
        <v>17</v>
      </c>
      <c r="D74" s="790">
        <v>2.73</v>
      </c>
      <c r="E74" s="790">
        <v>121.00316099999999</v>
      </c>
      <c r="F74" s="2814"/>
      <c r="G74" s="2814"/>
      <c r="H74" s="790"/>
      <c r="I74" s="793"/>
      <c r="J74" s="790"/>
      <c r="K74" s="787"/>
      <c r="L74" s="787"/>
      <c r="M74" s="787"/>
      <c r="N74" s="2815"/>
    </row>
    <row r="75" spans="1:14" ht="15.75">
      <c r="A75" s="783">
        <v>6</v>
      </c>
      <c r="B75" s="871" t="s">
        <v>1705</v>
      </c>
      <c r="C75" s="464" t="s">
        <v>17</v>
      </c>
      <c r="D75" s="790">
        <v>2.73</v>
      </c>
      <c r="E75" s="790">
        <v>421.3114554</v>
      </c>
      <c r="F75" s="2814"/>
      <c r="G75" s="2814"/>
      <c r="H75" s="790"/>
      <c r="I75" s="793"/>
      <c r="J75" s="790"/>
      <c r="K75" s="787"/>
      <c r="L75" s="787"/>
      <c r="M75" s="787"/>
      <c r="N75" s="2815"/>
    </row>
    <row r="76" spans="1:14" ht="31.5">
      <c r="A76" s="783">
        <v>7</v>
      </c>
      <c r="B76" s="871" t="s">
        <v>1706</v>
      </c>
      <c r="C76" s="464" t="s">
        <v>174</v>
      </c>
      <c r="D76" s="790">
        <v>4335.5</v>
      </c>
      <c r="E76" s="790">
        <v>118.44586</v>
      </c>
      <c r="F76" s="2814"/>
      <c r="G76" s="2814"/>
      <c r="H76" s="790"/>
      <c r="I76" s="793"/>
      <c r="J76" s="790"/>
      <c r="K76" s="787"/>
      <c r="L76" s="787"/>
      <c r="M76" s="787"/>
      <c r="N76" s="2815"/>
    </row>
    <row r="77" spans="1:14" ht="15.75">
      <c r="A77" s="783">
        <v>8</v>
      </c>
      <c r="B77" s="871" t="s">
        <v>1421</v>
      </c>
      <c r="C77" s="464" t="s">
        <v>17</v>
      </c>
      <c r="D77" s="790">
        <v>2.7309999999999999</v>
      </c>
      <c r="E77" s="790">
        <v>71.294272800000002</v>
      </c>
      <c r="F77" s="2814"/>
      <c r="G77" s="2814"/>
      <c r="H77" s="790"/>
      <c r="I77" s="793"/>
      <c r="J77" s="790"/>
      <c r="K77" s="787"/>
      <c r="L77" s="787"/>
      <c r="M77" s="787"/>
      <c r="N77" s="2815"/>
    </row>
    <row r="78" spans="1:14" ht="15.75">
      <c r="A78" s="783">
        <v>9</v>
      </c>
      <c r="B78" s="871" t="s">
        <v>564</v>
      </c>
      <c r="C78" s="464" t="s">
        <v>169</v>
      </c>
      <c r="D78" s="872">
        <v>8</v>
      </c>
      <c r="E78" s="790">
        <v>57.859580200000003</v>
      </c>
      <c r="F78" s="2814"/>
      <c r="G78" s="2814"/>
      <c r="H78" s="790">
        <v>2</v>
      </c>
      <c r="I78" s="793"/>
      <c r="J78" s="790">
        <v>4</v>
      </c>
      <c r="K78" s="787"/>
      <c r="L78" s="787">
        <v>6</v>
      </c>
      <c r="M78" s="787"/>
      <c r="N78" s="2815"/>
    </row>
    <row r="79" spans="1:14" ht="15.75">
      <c r="A79" s="783">
        <v>10</v>
      </c>
      <c r="B79" s="871" t="s">
        <v>1707</v>
      </c>
      <c r="C79" s="464" t="s">
        <v>169</v>
      </c>
      <c r="D79" s="872">
        <v>2</v>
      </c>
      <c r="E79" s="790">
        <v>8.3239964000000004</v>
      </c>
      <c r="F79" s="2814"/>
      <c r="G79" s="2814"/>
      <c r="H79" s="790"/>
      <c r="I79" s="793"/>
      <c r="J79" s="790"/>
      <c r="K79" s="787"/>
      <c r="L79" s="787"/>
      <c r="M79" s="787"/>
      <c r="N79" s="2815"/>
    </row>
    <row r="80" spans="1:14" ht="15.75">
      <c r="A80" s="797"/>
      <c r="B80" s="873" t="s">
        <v>568</v>
      </c>
      <c r="C80" s="798"/>
      <c r="D80" s="798"/>
      <c r="E80" s="799">
        <v>973.04580130000011</v>
      </c>
      <c r="F80" s="798"/>
      <c r="G80" s="798"/>
      <c r="H80" s="874">
        <v>0.1229</v>
      </c>
      <c r="I80" s="800"/>
      <c r="J80" s="797"/>
      <c r="K80" s="800"/>
      <c r="L80" s="875">
        <v>0.2243</v>
      </c>
      <c r="M80" s="800"/>
      <c r="N80" s="797"/>
    </row>
    <row r="83" spans="1:14" ht="21">
      <c r="A83" s="2863" t="s">
        <v>2037</v>
      </c>
      <c r="B83" s="2863"/>
      <c r="C83" s="2863"/>
      <c r="D83" s="2863"/>
      <c r="E83" s="2863"/>
      <c r="F83" s="2863"/>
      <c r="G83" s="2863"/>
      <c r="H83" s="2863"/>
      <c r="I83" s="2863"/>
      <c r="J83" s="2863"/>
      <c r="K83" s="2863"/>
      <c r="L83" s="2863"/>
      <c r="M83" s="2863"/>
      <c r="N83" s="2863"/>
    </row>
    <row r="84" spans="1:14" ht="17.25">
      <c r="A84" s="876"/>
      <c r="B84" s="876"/>
      <c r="C84" s="876"/>
      <c r="D84" s="876"/>
      <c r="E84" s="876"/>
      <c r="F84" s="876"/>
      <c r="G84" s="876"/>
      <c r="H84" s="876"/>
      <c r="I84" s="876"/>
      <c r="J84" s="876"/>
      <c r="K84" s="876"/>
      <c r="L84" s="876"/>
      <c r="M84" s="876"/>
      <c r="N84" s="876"/>
    </row>
    <row r="85" spans="1:14" ht="17.25">
      <c r="A85" s="2870" t="s">
        <v>1396</v>
      </c>
      <c r="B85" s="2870"/>
      <c r="C85" s="891" t="s">
        <v>189</v>
      </c>
      <c r="D85" s="2871" t="s">
        <v>1807</v>
      </c>
      <c r="E85" s="2871"/>
      <c r="F85" s="2871"/>
      <c r="G85" s="2871"/>
      <c r="H85" s="2871"/>
      <c r="I85" s="2871"/>
      <c r="J85" s="2871"/>
      <c r="K85" s="2871"/>
      <c r="L85" s="2871"/>
      <c r="M85" s="2871"/>
      <c r="N85" s="877"/>
    </row>
    <row r="86" spans="1:14" ht="17.25">
      <c r="A86" s="2870" t="s">
        <v>1233</v>
      </c>
      <c r="B86" s="2870"/>
      <c r="C86" s="891" t="s">
        <v>189</v>
      </c>
      <c r="D86" s="890" t="s">
        <v>1808</v>
      </c>
      <c r="E86" s="476"/>
      <c r="F86" s="476"/>
      <c r="G86" s="476"/>
      <c r="H86" s="476"/>
      <c r="I86" s="476"/>
      <c r="J86" s="476"/>
      <c r="K86" s="476"/>
      <c r="L86" s="476"/>
      <c r="M86" s="476"/>
      <c r="N86" s="877"/>
    </row>
    <row r="87" spans="1:14" ht="17.25">
      <c r="B87" s="892" t="s">
        <v>1809</v>
      </c>
      <c r="C87" s="876" t="s">
        <v>189</v>
      </c>
      <c r="D87" s="878" t="s">
        <v>143</v>
      </c>
      <c r="E87" s="878"/>
      <c r="F87" s="878"/>
      <c r="G87" s="878"/>
      <c r="L87" s="2874" t="s">
        <v>157</v>
      </c>
      <c r="M87" s="2874"/>
    </row>
    <row r="88" spans="1:14" ht="52.5" customHeight="1">
      <c r="A88" s="2864" t="s">
        <v>261</v>
      </c>
      <c r="B88" s="2864" t="s">
        <v>1400</v>
      </c>
      <c r="C88" s="2866" t="s">
        <v>5</v>
      </c>
      <c r="D88" s="2864" t="s">
        <v>62</v>
      </c>
      <c r="E88" s="2866" t="s">
        <v>1401</v>
      </c>
      <c r="F88" s="2866" t="s">
        <v>7</v>
      </c>
      <c r="G88" s="2866" t="s">
        <v>119</v>
      </c>
      <c r="H88" s="2867" t="s">
        <v>120</v>
      </c>
      <c r="I88" s="2867"/>
      <c r="J88" s="2867" t="s">
        <v>227</v>
      </c>
      <c r="K88" s="2867"/>
      <c r="L88" s="2868" t="s">
        <v>1402</v>
      </c>
      <c r="M88" s="2869"/>
      <c r="N88" s="2866" t="s">
        <v>12</v>
      </c>
    </row>
    <row r="89" spans="1:14" ht="17.25">
      <c r="A89" s="2865"/>
      <c r="B89" s="2865"/>
      <c r="C89" s="2866"/>
      <c r="D89" s="2865"/>
      <c r="E89" s="2866"/>
      <c r="F89" s="2866"/>
      <c r="G89" s="2866"/>
      <c r="H89" s="895" t="s">
        <v>28</v>
      </c>
      <c r="I89" s="895" t="s">
        <v>15</v>
      </c>
      <c r="J89" s="895" t="s">
        <v>28</v>
      </c>
      <c r="K89" s="895" t="s">
        <v>15</v>
      </c>
      <c r="L89" s="895" t="s">
        <v>28</v>
      </c>
      <c r="M89" s="895" t="s">
        <v>15</v>
      </c>
      <c r="N89" s="2866"/>
    </row>
    <row r="90" spans="1:14" ht="17.25">
      <c r="A90" s="893">
        <v>1</v>
      </c>
      <c r="B90" s="894">
        <v>2</v>
      </c>
      <c r="C90" s="893">
        <v>3</v>
      </c>
      <c r="D90" s="894">
        <v>4</v>
      </c>
      <c r="E90" s="894">
        <v>5</v>
      </c>
      <c r="F90" s="894">
        <v>6</v>
      </c>
      <c r="G90" s="894">
        <v>7</v>
      </c>
      <c r="H90" s="894">
        <v>8</v>
      </c>
      <c r="I90" s="894">
        <v>9</v>
      </c>
      <c r="J90" s="894">
        <v>10</v>
      </c>
      <c r="K90" s="894">
        <v>11</v>
      </c>
      <c r="L90" s="894">
        <v>12</v>
      </c>
      <c r="M90" s="894">
        <v>13</v>
      </c>
      <c r="N90" s="894">
        <v>14</v>
      </c>
    </row>
    <row r="91" spans="1:14" ht="34.5">
      <c r="A91" s="879">
        <v>1</v>
      </c>
      <c r="B91" s="880" t="s">
        <v>1704</v>
      </c>
      <c r="C91" s="879" t="s">
        <v>17</v>
      </c>
      <c r="D91" s="881">
        <v>2</v>
      </c>
      <c r="E91" s="882">
        <v>15.041</v>
      </c>
      <c r="F91" s="2875" t="s">
        <v>1810</v>
      </c>
      <c r="G91" s="2875" t="s">
        <v>1811</v>
      </c>
      <c r="H91" s="881">
        <v>2</v>
      </c>
      <c r="I91" s="883">
        <v>0</v>
      </c>
      <c r="J91" s="881"/>
      <c r="K91" s="882"/>
      <c r="L91" s="882">
        <v>2</v>
      </c>
      <c r="M91" s="882">
        <v>0</v>
      </c>
      <c r="N91" s="2876" t="s">
        <v>21</v>
      </c>
    </row>
    <row r="92" spans="1:14" ht="17.25">
      <c r="A92" s="879">
        <v>2</v>
      </c>
      <c r="B92" s="880" t="s">
        <v>1585</v>
      </c>
      <c r="C92" s="879" t="s">
        <v>17</v>
      </c>
      <c r="D92" s="881">
        <v>2</v>
      </c>
      <c r="E92" s="882">
        <v>37.5</v>
      </c>
      <c r="F92" s="2875"/>
      <c r="G92" s="2875"/>
      <c r="H92" s="881">
        <v>0</v>
      </c>
      <c r="I92" s="883">
        <v>0</v>
      </c>
      <c r="J92" s="881"/>
      <c r="K92" s="882"/>
      <c r="L92" s="882">
        <v>0</v>
      </c>
      <c r="M92" s="882">
        <v>0</v>
      </c>
      <c r="N92" s="2876"/>
    </row>
    <row r="93" spans="1:14" ht="17.25">
      <c r="A93" s="879">
        <v>3</v>
      </c>
      <c r="B93" s="880" t="s">
        <v>1705</v>
      </c>
      <c r="C93" s="879" t="s">
        <v>17</v>
      </c>
      <c r="D93" s="881">
        <v>2</v>
      </c>
      <c r="E93" s="882">
        <v>123</v>
      </c>
      <c r="F93" s="2875"/>
      <c r="G93" s="2875"/>
      <c r="H93" s="881">
        <v>0</v>
      </c>
      <c r="I93" s="883">
        <v>0</v>
      </c>
      <c r="J93" s="881"/>
      <c r="K93" s="882"/>
      <c r="L93" s="882">
        <v>0</v>
      </c>
      <c r="M93" s="882">
        <v>0</v>
      </c>
      <c r="N93" s="2876"/>
    </row>
    <row r="94" spans="1:14" ht="17.25">
      <c r="A94" s="884"/>
      <c r="B94" s="885" t="s">
        <v>568</v>
      </c>
      <c r="C94" s="886"/>
      <c r="D94" s="886"/>
      <c r="E94" s="887">
        <v>175.541</v>
      </c>
      <c r="F94" s="886"/>
      <c r="G94" s="886"/>
      <c r="H94" s="896">
        <v>8.5699999999999998E-2</v>
      </c>
      <c r="I94" s="888"/>
      <c r="J94" s="884"/>
      <c r="K94" s="888"/>
      <c r="L94" s="889">
        <v>8.5699999999999998E-2</v>
      </c>
      <c r="M94" s="888">
        <v>0</v>
      </c>
      <c r="N94" s="884"/>
    </row>
    <row r="97" spans="1:14" ht="21">
      <c r="A97" s="2863" t="s">
        <v>2037</v>
      </c>
      <c r="B97" s="2863"/>
      <c r="C97" s="2863"/>
      <c r="D97" s="2863"/>
      <c r="E97" s="2863"/>
      <c r="F97" s="2863"/>
      <c r="G97" s="2863"/>
      <c r="H97" s="2863"/>
      <c r="I97" s="2863"/>
      <c r="J97" s="2863"/>
      <c r="K97" s="2863"/>
      <c r="L97" s="2863"/>
      <c r="M97" s="2863"/>
      <c r="N97" s="2863"/>
    </row>
    <row r="98" spans="1:14" ht="15.75">
      <c r="A98" s="777"/>
      <c r="B98" s="777"/>
      <c r="C98" s="777"/>
      <c r="D98" s="777"/>
      <c r="E98" s="777"/>
      <c r="F98" s="777"/>
      <c r="G98" s="777"/>
      <c r="H98" s="777"/>
      <c r="I98" s="777"/>
      <c r="J98" s="777"/>
      <c r="K98" s="777"/>
      <c r="L98" s="777"/>
      <c r="M98" s="777"/>
      <c r="N98" s="777"/>
    </row>
    <row r="99" spans="1:14" ht="17.25">
      <c r="A99" s="778" t="s">
        <v>265</v>
      </c>
      <c r="B99" s="897" t="s">
        <v>1396</v>
      </c>
      <c r="C99" s="806" t="s">
        <v>189</v>
      </c>
      <c r="D99" s="2873" t="s">
        <v>1812</v>
      </c>
      <c r="E99" s="2873"/>
      <c r="F99" s="2873"/>
      <c r="G99" s="2873"/>
      <c r="H99" s="2873"/>
      <c r="I99" s="2873"/>
      <c r="J99" s="2873"/>
      <c r="K99" s="2873"/>
      <c r="L99" s="2873"/>
      <c r="M99" s="2873"/>
      <c r="N99" s="2873"/>
    </row>
    <row r="100" spans="1:14" ht="17.25">
      <c r="A100" s="778"/>
      <c r="B100" s="897" t="s">
        <v>1233</v>
      </c>
      <c r="C100" s="806" t="s">
        <v>189</v>
      </c>
      <c r="D100" s="2872" t="s">
        <v>1808</v>
      </c>
      <c r="E100" s="2872"/>
      <c r="F100" s="2872"/>
      <c r="G100" s="2872"/>
      <c r="H100" s="2872"/>
      <c r="I100" s="898"/>
      <c r="J100" s="898"/>
      <c r="K100" s="898"/>
      <c r="L100" s="898"/>
      <c r="M100" s="898"/>
      <c r="N100" s="780"/>
    </row>
    <row r="101" spans="1:14" ht="15.75">
      <c r="A101" s="778"/>
      <c r="B101" s="897" t="s">
        <v>199</v>
      </c>
      <c r="C101" s="779" t="s">
        <v>189</v>
      </c>
      <c r="D101" s="779" t="s">
        <v>143</v>
      </c>
      <c r="E101" s="898"/>
      <c r="F101" s="898"/>
      <c r="G101" s="898"/>
      <c r="H101" s="898"/>
      <c r="I101" s="898"/>
      <c r="J101" s="898"/>
      <c r="K101" s="898"/>
      <c r="L101" s="898"/>
      <c r="M101" s="898"/>
      <c r="N101" s="780"/>
    </row>
    <row r="102" spans="1:14" ht="15.75">
      <c r="E102" s="781"/>
      <c r="L102" s="2861" t="s">
        <v>1813</v>
      </c>
      <c r="M102" s="2861"/>
    </row>
    <row r="103" spans="1:14" ht="52.5" customHeight="1">
      <c r="A103" s="2864" t="s">
        <v>261</v>
      </c>
      <c r="B103" s="2864" t="s">
        <v>1400</v>
      </c>
      <c r="C103" s="2866" t="s">
        <v>5</v>
      </c>
      <c r="D103" s="2864" t="s">
        <v>62</v>
      </c>
      <c r="E103" s="2866" t="s">
        <v>1401</v>
      </c>
      <c r="F103" s="2866" t="s">
        <v>7</v>
      </c>
      <c r="G103" s="2866" t="s">
        <v>119</v>
      </c>
      <c r="H103" s="2867" t="s">
        <v>120</v>
      </c>
      <c r="I103" s="2867"/>
      <c r="J103" s="2867" t="s">
        <v>227</v>
      </c>
      <c r="K103" s="2867"/>
      <c r="L103" s="2868" t="s">
        <v>1402</v>
      </c>
      <c r="M103" s="2869"/>
      <c r="N103" s="2866" t="s">
        <v>12</v>
      </c>
    </row>
    <row r="104" spans="1:14" ht="17.25">
      <c r="A104" s="2865"/>
      <c r="B104" s="2865"/>
      <c r="C104" s="2866"/>
      <c r="D104" s="2865"/>
      <c r="E104" s="2866"/>
      <c r="F104" s="2866"/>
      <c r="G104" s="2866"/>
      <c r="H104" s="895" t="s">
        <v>28</v>
      </c>
      <c r="I104" s="895" t="s">
        <v>15</v>
      </c>
      <c r="J104" s="895" t="s">
        <v>28</v>
      </c>
      <c r="K104" s="895" t="s">
        <v>15</v>
      </c>
      <c r="L104" s="895" t="s">
        <v>28</v>
      </c>
      <c r="M104" s="895" t="s">
        <v>15</v>
      </c>
      <c r="N104" s="2866"/>
    </row>
    <row r="105" spans="1:14" ht="17.25">
      <c r="A105" s="893">
        <v>1</v>
      </c>
      <c r="B105" s="894">
        <v>2</v>
      </c>
      <c r="C105" s="893">
        <v>3</v>
      </c>
      <c r="D105" s="894">
        <v>4</v>
      </c>
      <c r="E105" s="894">
        <v>5</v>
      </c>
      <c r="F105" s="894">
        <v>6</v>
      </c>
      <c r="G105" s="894">
        <v>7</v>
      </c>
      <c r="H105" s="894">
        <v>8</v>
      </c>
      <c r="I105" s="894">
        <v>9</v>
      </c>
      <c r="J105" s="894">
        <v>10</v>
      </c>
      <c r="K105" s="894">
        <v>11</v>
      </c>
      <c r="L105" s="894">
        <v>12</v>
      </c>
      <c r="M105" s="894">
        <v>13</v>
      </c>
      <c r="N105" s="894">
        <v>14</v>
      </c>
    </row>
    <row r="106" spans="1:14" ht="34.5">
      <c r="A106" s="879">
        <v>1</v>
      </c>
      <c r="B106" s="880" t="s">
        <v>1704</v>
      </c>
      <c r="C106" s="879" t="s">
        <v>98</v>
      </c>
      <c r="D106" s="881">
        <v>130</v>
      </c>
      <c r="E106" s="882">
        <v>0.80808000000000002</v>
      </c>
      <c r="F106" s="2875" t="s">
        <v>1810</v>
      </c>
      <c r="G106" s="2875" t="s">
        <v>1811</v>
      </c>
      <c r="H106" s="881">
        <v>130</v>
      </c>
      <c r="I106" s="883">
        <v>0</v>
      </c>
      <c r="J106" s="881"/>
      <c r="K106" s="882">
        <v>0</v>
      </c>
      <c r="L106" s="882">
        <v>130</v>
      </c>
      <c r="M106" s="882">
        <v>0</v>
      </c>
      <c r="N106" s="2876" t="s">
        <v>126</v>
      </c>
    </row>
    <row r="107" spans="1:14" ht="17.25">
      <c r="A107" s="879">
        <v>2</v>
      </c>
      <c r="B107" s="880" t="s">
        <v>1585</v>
      </c>
      <c r="C107" s="879" t="s">
        <v>98</v>
      </c>
      <c r="D107" s="881">
        <v>130</v>
      </c>
      <c r="E107" s="882">
        <v>1.9496567999999999</v>
      </c>
      <c r="F107" s="2875"/>
      <c r="G107" s="2875"/>
      <c r="H107" s="881">
        <v>0</v>
      </c>
      <c r="I107" s="883">
        <v>0</v>
      </c>
      <c r="J107" s="881">
        <v>80</v>
      </c>
      <c r="K107" s="882">
        <v>0</v>
      </c>
      <c r="L107" s="882">
        <v>80</v>
      </c>
      <c r="M107" s="882">
        <v>0</v>
      </c>
      <c r="N107" s="2876"/>
    </row>
    <row r="108" spans="1:14" ht="17.25">
      <c r="A108" s="879">
        <v>3</v>
      </c>
      <c r="B108" s="880" t="s">
        <v>1705</v>
      </c>
      <c r="C108" s="879" t="s">
        <v>98</v>
      </c>
      <c r="D108" s="881">
        <v>130</v>
      </c>
      <c r="E108" s="882">
        <v>7.9950000000000001</v>
      </c>
      <c r="F108" s="2875"/>
      <c r="G108" s="2875"/>
      <c r="H108" s="881">
        <v>0</v>
      </c>
      <c r="I108" s="883">
        <v>0</v>
      </c>
      <c r="J108" s="881"/>
      <c r="K108" s="882">
        <v>0</v>
      </c>
      <c r="L108" s="882">
        <v>0</v>
      </c>
      <c r="M108" s="882">
        <v>0</v>
      </c>
      <c r="N108" s="2876"/>
    </row>
    <row r="109" spans="1:14" ht="17.25">
      <c r="A109" s="884"/>
      <c r="B109" s="885" t="s">
        <v>568</v>
      </c>
      <c r="C109" s="886"/>
      <c r="D109" s="886"/>
      <c r="E109" s="887">
        <v>10.752736800000001</v>
      </c>
      <c r="F109" s="886"/>
      <c r="G109" s="886"/>
      <c r="H109" s="901">
        <v>7.5200000000000003E-2</v>
      </c>
      <c r="I109" s="888"/>
      <c r="J109" s="884"/>
      <c r="K109" s="888"/>
      <c r="L109" s="900">
        <v>0.18673095392793393</v>
      </c>
      <c r="M109" s="899">
        <v>0</v>
      </c>
      <c r="N109" s="884"/>
    </row>
    <row r="112" spans="1:14" ht="18.75">
      <c r="A112" s="2880" t="s">
        <v>2038</v>
      </c>
      <c r="B112" s="2880"/>
      <c r="C112" s="2880"/>
      <c r="D112" s="2880"/>
      <c r="E112" s="2880"/>
      <c r="F112" s="2880"/>
      <c r="G112" s="2880"/>
      <c r="H112" s="2880"/>
      <c r="I112" s="2880"/>
      <c r="J112" s="2880"/>
      <c r="K112" s="2880"/>
      <c r="L112" s="2880"/>
    </row>
    <row r="113" spans="1:12" ht="15.75">
      <c r="A113" s="921"/>
      <c r="B113" s="921"/>
      <c r="C113" s="921"/>
      <c r="D113" s="921"/>
      <c r="E113" s="921"/>
      <c r="F113" s="921"/>
      <c r="G113" s="921"/>
      <c r="H113" s="921"/>
      <c r="I113" s="921"/>
      <c r="J113" s="921"/>
      <c r="K113" s="921"/>
      <c r="L113" s="921"/>
    </row>
    <row r="114" spans="1:12" ht="15.75">
      <c r="A114" s="923" t="s">
        <v>1814</v>
      </c>
      <c r="B114" s="923"/>
      <c r="C114" s="923" t="s">
        <v>1815</v>
      </c>
      <c r="D114" s="920"/>
      <c r="E114" s="923"/>
      <c r="F114" s="922"/>
      <c r="G114" s="922"/>
      <c r="H114" s="922"/>
      <c r="I114" s="922"/>
      <c r="J114" s="922"/>
      <c r="K114" s="922"/>
      <c r="L114" s="922"/>
    </row>
    <row r="115" spans="1:12" ht="15.75">
      <c r="A115" s="923" t="s">
        <v>1816</v>
      </c>
      <c r="B115" s="923"/>
      <c r="C115" s="923" t="s">
        <v>143</v>
      </c>
      <c r="D115" s="920"/>
      <c r="E115" s="923"/>
      <c r="F115" s="922"/>
      <c r="G115" s="922"/>
      <c r="H115" s="922"/>
      <c r="I115" s="922"/>
      <c r="J115" s="922"/>
      <c r="K115" s="922"/>
      <c r="L115" s="922"/>
    </row>
    <row r="116" spans="1:12" ht="15.75">
      <c r="A116" s="918" t="s">
        <v>1817</v>
      </c>
      <c r="B116" s="918"/>
      <c r="C116" s="918" t="s">
        <v>1818</v>
      </c>
      <c r="D116" s="920"/>
      <c r="E116" s="920"/>
      <c r="F116" s="921"/>
      <c r="G116" s="921"/>
      <c r="H116" s="921"/>
      <c r="I116" s="921"/>
      <c r="J116" s="921"/>
      <c r="K116" s="921"/>
    </row>
    <row r="117" spans="1:12" ht="15.75">
      <c r="A117" s="918" t="s">
        <v>1819</v>
      </c>
      <c r="B117" s="918"/>
      <c r="C117" s="918" t="s">
        <v>1820</v>
      </c>
      <c r="D117" s="920"/>
      <c r="E117" s="918"/>
    </row>
    <row r="118" spans="1:12" ht="15.75">
      <c r="A118" s="918" t="s">
        <v>1821</v>
      </c>
      <c r="B118" s="918"/>
      <c r="C118" s="918" t="s">
        <v>1822</v>
      </c>
      <c r="D118" s="920"/>
      <c r="E118" s="918"/>
      <c r="J118" s="2888"/>
      <c r="K118" s="2888"/>
    </row>
    <row r="119" spans="1:12" ht="15.75">
      <c r="A119" s="918" t="s">
        <v>1823</v>
      </c>
      <c r="B119" s="918"/>
      <c r="C119" s="918" t="s">
        <v>1824</v>
      </c>
      <c r="D119" s="920"/>
      <c r="E119" s="918"/>
      <c r="F119" s="919"/>
      <c r="G119" s="919"/>
      <c r="H119" s="919"/>
      <c r="I119" s="919"/>
      <c r="J119" s="2888"/>
      <c r="K119" s="2888"/>
      <c r="L119" s="919"/>
    </row>
    <row r="120" spans="1:12" ht="15.75">
      <c r="A120" s="918" t="s">
        <v>1825</v>
      </c>
      <c r="B120" s="918"/>
      <c r="C120" s="2881">
        <v>96153730.540000007</v>
      </c>
      <c r="D120" s="2881"/>
      <c r="E120" s="917"/>
      <c r="F120" s="916"/>
      <c r="G120" s="916"/>
      <c r="H120" s="2889"/>
      <c r="I120" s="2889"/>
      <c r="J120" s="2889"/>
      <c r="K120" s="2889"/>
      <c r="L120" s="2889"/>
    </row>
    <row r="121" spans="1:12" ht="15.75">
      <c r="A121" s="478"/>
      <c r="B121" s="915"/>
      <c r="C121" s="915"/>
      <c r="D121" s="915"/>
      <c r="E121" s="478"/>
      <c r="F121" s="915"/>
      <c r="G121" s="915"/>
      <c r="H121" s="915"/>
      <c r="I121" s="915"/>
      <c r="J121" s="915"/>
      <c r="K121" s="915"/>
      <c r="L121" s="478"/>
    </row>
    <row r="122" spans="1:12" ht="15.75">
      <c r="J122" s="2890" t="s">
        <v>1826</v>
      </c>
      <c r="K122" s="2890"/>
    </row>
    <row r="123" spans="1:12" ht="52.5" customHeight="1">
      <c r="A123" s="2886" t="s">
        <v>426</v>
      </c>
      <c r="B123" s="2886" t="s">
        <v>1827</v>
      </c>
      <c r="C123" s="2882" t="s">
        <v>1234</v>
      </c>
      <c r="D123" s="2882"/>
      <c r="E123" s="2882"/>
      <c r="F123" s="2883" t="s">
        <v>1828</v>
      </c>
      <c r="G123" s="2884"/>
      <c r="H123" s="2883" t="s">
        <v>1829</v>
      </c>
      <c r="I123" s="2884"/>
      <c r="J123" s="2885" t="s">
        <v>11</v>
      </c>
      <c r="K123" s="2885"/>
      <c r="L123" s="2886" t="s">
        <v>12</v>
      </c>
    </row>
    <row r="124" spans="1:12" ht="47.25">
      <c r="A124" s="2887"/>
      <c r="B124" s="2887"/>
      <c r="C124" s="477" t="s">
        <v>5</v>
      </c>
      <c r="D124" s="477" t="s">
        <v>262</v>
      </c>
      <c r="E124" s="477" t="s">
        <v>1830</v>
      </c>
      <c r="F124" s="913" t="s">
        <v>211</v>
      </c>
      <c r="G124" s="914" t="s">
        <v>57</v>
      </c>
      <c r="H124" s="913" t="s">
        <v>211</v>
      </c>
      <c r="I124" s="914" t="s">
        <v>57</v>
      </c>
      <c r="J124" s="913" t="s">
        <v>211</v>
      </c>
      <c r="K124" s="912" t="s">
        <v>1831</v>
      </c>
      <c r="L124" s="2887"/>
    </row>
    <row r="125" spans="1:12" ht="15.75">
      <c r="A125" s="911">
        <v>1</v>
      </c>
      <c r="B125" s="910">
        <v>2</v>
      </c>
      <c r="C125" s="911">
        <v>3</v>
      </c>
      <c r="D125" s="910">
        <v>4</v>
      </c>
      <c r="E125" s="911">
        <v>5</v>
      </c>
      <c r="F125" s="910">
        <v>8</v>
      </c>
      <c r="G125" s="911">
        <v>9</v>
      </c>
      <c r="H125" s="910">
        <v>8</v>
      </c>
      <c r="I125" s="911">
        <v>9</v>
      </c>
      <c r="J125" s="910">
        <v>12</v>
      </c>
      <c r="K125" s="911">
        <v>13</v>
      </c>
      <c r="L125" s="910">
        <v>14</v>
      </c>
    </row>
    <row r="126" spans="1:12" ht="15.75">
      <c r="A126" s="905">
        <v>1</v>
      </c>
      <c r="B126" s="909" t="s">
        <v>1832</v>
      </c>
      <c r="C126" s="905" t="s">
        <v>17</v>
      </c>
      <c r="D126" s="924">
        <v>17.149999999999999</v>
      </c>
      <c r="E126" s="904">
        <v>26.46</v>
      </c>
      <c r="F126" s="908">
        <v>2.5</v>
      </c>
      <c r="G126" s="908"/>
      <c r="H126" s="908">
        <v>4</v>
      </c>
      <c r="I126" s="908"/>
      <c r="J126" s="908">
        <v>6.5</v>
      </c>
      <c r="K126" s="902"/>
      <c r="L126" s="2877" t="s">
        <v>126</v>
      </c>
    </row>
    <row r="127" spans="1:12" ht="15.75">
      <c r="A127" s="905">
        <v>2</v>
      </c>
      <c r="B127" s="907" t="s">
        <v>1833</v>
      </c>
      <c r="C127" s="905" t="s">
        <v>17</v>
      </c>
      <c r="D127" s="924">
        <v>14</v>
      </c>
      <c r="E127" s="904">
        <v>242.4177</v>
      </c>
      <c r="F127" s="908">
        <v>0.25</v>
      </c>
      <c r="G127" s="908"/>
      <c r="H127" s="908">
        <v>5.55</v>
      </c>
      <c r="I127" s="908"/>
      <c r="J127" s="908">
        <v>5.8</v>
      </c>
      <c r="K127" s="902"/>
      <c r="L127" s="2878"/>
    </row>
    <row r="128" spans="1:12" ht="15.75">
      <c r="A128" s="905">
        <v>3</v>
      </c>
      <c r="B128" s="907" t="s">
        <v>1834</v>
      </c>
      <c r="C128" s="905" t="s">
        <v>17</v>
      </c>
      <c r="D128" s="924">
        <v>17.149999999999999</v>
      </c>
      <c r="E128" s="904">
        <v>222.64022</v>
      </c>
      <c r="F128" s="902"/>
      <c r="G128" s="902"/>
      <c r="H128" s="902"/>
      <c r="I128" s="902"/>
      <c r="J128" s="902"/>
      <c r="K128" s="902"/>
      <c r="L128" s="2878"/>
    </row>
    <row r="129" spans="1:12" ht="15.75">
      <c r="A129" s="905">
        <v>4</v>
      </c>
      <c r="B129" s="907" t="s">
        <v>1835</v>
      </c>
      <c r="C129" s="905" t="s">
        <v>17</v>
      </c>
      <c r="D129" s="924">
        <v>17.149999999999999</v>
      </c>
      <c r="E129" s="904">
        <v>437.09064000000001</v>
      </c>
      <c r="F129" s="902"/>
      <c r="G129" s="902"/>
      <c r="H129" s="902"/>
      <c r="I129" s="902"/>
      <c r="J129" s="902"/>
      <c r="K129" s="902"/>
      <c r="L129" s="2878"/>
    </row>
    <row r="130" spans="1:12" ht="15.75">
      <c r="A130" s="905">
        <v>5</v>
      </c>
      <c r="B130" s="907" t="s">
        <v>1836</v>
      </c>
      <c r="C130" s="905" t="s">
        <v>17</v>
      </c>
      <c r="D130" s="924">
        <v>17.149999999999999</v>
      </c>
      <c r="E130" s="904">
        <v>14.92873</v>
      </c>
      <c r="F130" s="902"/>
      <c r="G130" s="902"/>
      <c r="H130" s="902"/>
      <c r="I130" s="902"/>
      <c r="J130" s="902"/>
      <c r="K130" s="902"/>
      <c r="L130" s="2878"/>
    </row>
    <row r="131" spans="1:12" ht="15.75">
      <c r="A131" s="905">
        <v>6</v>
      </c>
      <c r="B131" s="906" t="s">
        <v>1562</v>
      </c>
      <c r="C131" s="905" t="s">
        <v>167</v>
      </c>
      <c r="D131" s="925">
        <v>15000</v>
      </c>
      <c r="E131" s="904">
        <v>18</v>
      </c>
      <c r="F131" s="902"/>
      <c r="G131" s="902"/>
      <c r="H131" s="902"/>
      <c r="I131" s="902"/>
      <c r="J131" s="902"/>
      <c r="K131" s="902"/>
      <c r="L131" s="2879"/>
    </row>
    <row r="132" spans="1:12" ht="15.75">
      <c r="A132" s="902"/>
      <c r="B132" s="902"/>
      <c r="C132" s="902"/>
      <c r="D132" s="905" t="s">
        <v>1306</v>
      </c>
      <c r="E132" s="903">
        <v>961.53728999999998</v>
      </c>
      <c r="F132" s="927">
        <v>1E-4</v>
      </c>
      <c r="G132" s="902"/>
      <c r="H132" s="902"/>
      <c r="I132" s="902"/>
      <c r="J132" s="926">
        <v>2.0000000000000001E-4</v>
      </c>
      <c r="K132" s="902"/>
      <c r="L132" s="902"/>
    </row>
    <row r="135" spans="1:12" ht="18.75">
      <c r="A135" s="2880" t="s">
        <v>2038</v>
      </c>
      <c r="B135" s="2880"/>
      <c r="C135" s="2880"/>
      <c r="D135" s="2880"/>
      <c r="E135" s="2880"/>
      <c r="F135" s="2880"/>
      <c r="G135" s="2880"/>
      <c r="H135" s="2880"/>
      <c r="I135" s="2880"/>
      <c r="J135" s="2880"/>
      <c r="K135" s="2880"/>
      <c r="L135" s="2880"/>
    </row>
    <row r="136" spans="1:12" ht="15.75">
      <c r="A136" s="921"/>
      <c r="B136" s="921"/>
      <c r="C136" s="921"/>
      <c r="D136" s="921"/>
      <c r="E136" s="921"/>
      <c r="F136" s="921"/>
      <c r="G136" s="921"/>
      <c r="H136" s="921"/>
      <c r="I136" s="921"/>
      <c r="J136" s="921"/>
      <c r="K136" s="921"/>
      <c r="L136" s="921"/>
    </row>
    <row r="137" spans="1:12" ht="15.75">
      <c r="A137" s="923" t="s">
        <v>1814</v>
      </c>
      <c r="B137" s="923"/>
      <c r="C137" s="923" t="s">
        <v>2039</v>
      </c>
      <c r="D137" s="920"/>
      <c r="E137" s="923"/>
      <c r="F137" s="922"/>
      <c r="G137" s="922"/>
      <c r="H137" s="922"/>
      <c r="I137" s="922"/>
      <c r="J137" s="922"/>
      <c r="K137" s="922"/>
      <c r="L137" s="922"/>
    </row>
    <row r="138" spans="1:12" ht="15.75">
      <c r="A138" s="923" t="s">
        <v>1816</v>
      </c>
      <c r="B138" s="923"/>
      <c r="C138" s="923" t="s">
        <v>143</v>
      </c>
      <c r="D138" s="920"/>
      <c r="E138" s="923"/>
      <c r="F138" s="922"/>
      <c r="G138" s="922"/>
      <c r="H138" s="922"/>
      <c r="I138" s="922"/>
      <c r="J138" s="922"/>
      <c r="K138" s="922"/>
      <c r="L138" s="922"/>
    </row>
    <row r="139" spans="1:12" ht="15.75">
      <c r="A139" s="918" t="s">
        <v>1817</v>
      </c>
      <c r="B139" s="918"/>
      <c r="C139" s="918" t="s">
        <v>1818</v>
      </c>
      <c r="D139" s="920"/>
      <c r="E139" s="920"/>
      <c r="F139" s="921"/>
      <c r="G139" s="921"/>
      <c r="H139" s="921"/>
      <c r="I139" s="921"/>
      <c r="J139" s="921"/>
      <c r="K139" s="921"/>
    </row>
    <row r="140" spans="1:12" ht="15.75">
      <c r="A140" s="918" t="s">
        <v>1819</v>
      </c>
      <c r="B140" s="918"/>
      <c r="C140" s="918" t="s">
        <v>2040</v>
      </c>
      <c r="D140" s="920"/>
      <c r="E140" s="918"/>
    </row>
    <row r="141" spans="1:12" ht="15.75">
      <c r="A141" s="918" t="s">
        <v>1821</v>
      </c>
      <c r="B141" s="918"/>
      <c r="C141" s="918" t="s">
        <v>2041</v>
      </c>
      <c r="D141" s="920"/>
      <c r="E141" s="918"/>
      <c r="J141" s="2888"/>
      <c r="K141" s="2888"/>
    </row>
    <row r="142" spans="1:12" ht="15.75">
      <c r="A142" s="918" t="s">
        <v>1823</v>
      </c>
      <c r="B142" s="918"/>
      <c r="C142" s="918" t="s">
        <v>2042</v>
      </c>
      <c r="D142" s="920"/>
      <c r="E142" s="918"/>
      <c r="F142" s="919"/>
      <c r="G142" s="919"/>
      <c r="H142" s="919"/>
      <c r="I142" s="919"/>
      <c r="J142" s="2888"/>
      <c r="K142" s="2888"/>
      <c r="L142" s="919"/>
    </row>
    <row r="143" spans="1:12" ht="15.75">
      <c r="A143" s="918" t="s">
        <v>1825</v>
      </c>
      <c r="B143" s="918"/>
      <c r="C143" s="2881">
        <v>24999998.420000002</v>
      </c>
      <c r="D143" s="2881"/>
      <c r="E143" s="917"/>
      <c r="F143" s="916"/>
      <c r="G143" s="916"/>
      <c r="H143" s="2889"/>
      <c r="I143" s="2889"/>
      <c r="J143" s="2889"/>
      <c r="K143" s="2889"/>
      <c r="L143" s="2889"/>
    </row>
    <row r="144" spans="1:12" ht="15.75">
      <c r="J144" s="2890" t="s">
        <v>1826</v>
      </c>
      <c r="K144" s="2890"/>
    </row>
    <row r="145" spans="1:13" ht="48" customHeight="1">
      <c r="A145" s="2886" t="s">
        <v>426</v>
      </c>
      <c r="B145" s="2886" t="s">
        <v>1827</v>
      </c>
      <c r="C145" s="2882" t="s">
        <v>1234</v>
      </c>
      <c r="D145" s="2882"/>
      <c r="E145" s="2882"/>
      <c r="F145" s="2883" t="s">
        <v>1828</v>
      </c>
      <c r="G145" s="2884"/>
      <c r="H145" s="2883" t="s">
        <v>1829</v>
      </c>
      <c r="I145" s="2884"/>
      <c r="J145" s="2885" t="s">
        <v>11</v>
      </c>
      <c r="K145" s="2885"/>
      <c r="L145" s="2886" t="s">
        <v>12</v>
      </c>
    </row>
    <row r="146" spans="1:13" ht="47.25">
      <c r="A146" s="2887"/>
      <c r="B146" s="2887"/>
      <c r="C146" s="477" t="s">
        <v>5</v>
      </c>
      <c r="D146" s="477" t="s">
        <v>262</v>
      </c>
      <c r="E146" s="477" t="s">
        <v>1830</v>
      </c>
      <c r="F146" s="913" t="s">
        <v>211</v>
      </c>
      <c r="G146" s="914" t="s">
        <v>57</v>
      </c>
      <c r="H146" s="913" t="s">
        <v>211</v>
      </c>
      <c r="I146" s="914" t="s">
        <v>57</v>
      </c>
      <c r="J146" s="913" t="s">
        <v>211</v>
      </c>
      <c r="K146" s="912" t="s">
        <v>1831</v>
      </c>
      <c r="L146" s="2887"/>
    </row>
    <row r="147" spans="1:13" ht="15.75">
      <c r="A147" s="911">
        <v>1</v>
      </c>
      <c r="B147" s="910">
        <v>2</v>
      </c>
      <c r="C147" s="911">
        <v>3</v>
      </c>
      <c r="D147" s="910">
        <v>4</v>
      </c>
      <c r="E147" s="911">
        <v>5</v>
      </c>
      <c r="F147" s="910">
        <v>8</v>
      </c>
      <c r="G147" s="911">
        <v>9</v>
      </c>
      <c r="H147" s="910">
        <v>8</v>
      </c>
      <c r="I147" s="911">
        <v>9</v>
      </c>
      <c r="J147" s="910">
        <v>12</v>
      </c>
      <c r="K147" s="911">
        <v>13</v>
      </c>
      <c r="L147" s="910">
        <v>14</v>
      </c>
    </row>
    <row r="148" spans="1:13" ht="47.25">
      <c r="A148" s="928">
        <v>1</v>
      </c>
      <c r="B148" s="909" t="s">
        <v>2043</v>
      </c>
      <c r="C148" s="928" t="s">
        <v>173</v>
      </c>
      <c r="D148" s="924">
        <v>965.63</v>
      </c>
      <c r="E148" s="924">
        <v>10.52</v>
      </c>
      <c r="F148" s="924">
        <v>0</v>
      </c>
      <c r="G148" s="924"/>
      <c r="H148" s="925">
        <v>600</v>
      </c>
      <c r="I148" s="924"/>
      <c r="J148" s="924">
        <v>600</v>
      </c>
      <c r="K148" s="929"/>
      <c r="L148" s="2877" t="s">
        <v>2044</v>
      </c>
    </row>
    <row r="149" spans="1:13" ht="15.75">
      <c r="A149" s="928">
        <v>2</v>
      </c>
      <c r="B149" s="907" t="s">
        <v>2045</v>
      </c>
      <c r="C149" s="928" t="s">
        <v>17</v>
      </c>
      <c r="D149" s="924">
        <v>5.15</v>
      </c>
      <c r="E149" s="924">
        <v>239.47</v>
      </c>
      <c r="F149" s="924">
        <v>0</v>
      </c>
      <c r="G149" s="924"/>
      <c r="H149" s="924">
        <v>0.25</v>
      </c>
      <c r="I149" s="924"/>
      <c r="J149" s="924">
        <v>0.25</v>
      </c>
      <c r="K149" s="929"/>
      <c r="L149" s="2878"/>
    </row>
    <row r="150" spans="1:13" ht="15.75">
      <c r="A150" s="902"/>
      <c r="B150" s="930" t="s">
        <v>172</v>
      </c>
      <c r="C150" s="902"/>
      <c r="D150" s="905"/>
      <c r="E150" s="903">
        <v>249.99</v>
      </c>
      <c r="F150" s="927"/>
      <c r="G150" s="902"/>
      <c r="H150" s="902"/>
      <c r="I150" s="902"/>
      <c r="J150" s="926">
        <v>7.2599999999999998E-2</v>
      </c>
      <c r="K150" s="902"/>
      <c r="L150" s="902"/>
    </row>
    <row r="155" spans="1:13" ht="15.75">
      <c r="I155" s="857"/>
      <c r="J155" s="932"/>
      <c r="K155" s="933" t="s">
        <v>1581</v>
      </c>
      <c r="L155" s="933"/>
      <c r="M155" s="931"/>
    </row>
    <row r="156" spans="1:13" ht="15.75">
      <c r="I156" s="857"/>
      <c r="J156" s="932"/>
      <c r="K156" s="933" t="s">
        <v>1582</v>
      </c>
      <c r="L156" s="933"/>
    </row>
  </sheetData>
  <mergeCells count="144">
    <mergeCell ref="J144:K144"/>
    <mergeCell ref="A135:L135"/>
    <mergeCell ref="J141:K141"/>
    <mergeCell ref="J142:K142"/>
    <mergeCell ref="C143:D143"/>
    <mergeCell ref="H143:L143"/>
    <mergeCell ref="L145:L146"/>
    <mergeCell ref="L148:L149"/>
    <mergeCell ref="A145:A146"/>
    <mergeCell ref="B145:B146"/>
    <mergeCell ref="C145:E145"/>
    <mergeCell ref="F145:G145"/>
    <mergeCell ref="H145:I145"/>
    <mergeCell ref="J145:K145"/>
    <mergeCell ref="L126:L131"/>
    <mergeCell ref="A112:L112"/>
    <mergeCell ref="C120:D120"/>
    <mergeCell ref="C123:E123"/>
    <mergeCell ref="F123:G123"/>
    <mergeCell ref="H123:I123"/>
    <mergeCell ref="J123:K123"/>
    <mergeCell ref="L123:L124"/>
    <mergeCell ref="A123:A124"/>
    <mergeCell ref="B123:B124"/>
    <mergeCell ref="J118:K118"/>
    <mergeCell ref="J119:K119"/>
    <mergeCell ref="H120:L120"/>
    <mergeCell ref="J122:K122"/>
    <mergeCell ref="L102:M102"/>
    <mergeCell ref="D100:H100"/>
    <mergeCell ref="D99:N99"/>
    <mergeCell ref="L87:M87"/>
    <mergeCell ref="F91:F93"/>
    <mergeCell ref="G91:G93"/>
    <mergeCell ref="N91:N93"/>
    <mergeCell ref="F106:F108"/>
    <mergeCell ref="G106:G108"/>
    <mergeCell ref="N106:N108"/>
    <mergeCell ref="A97:N97"/>
    <mergeCell ref="A103:A104"/>
    <mergeCell ref="B103:B104"/>
    <mergeCell ref="C103:C104"/>
    <mergeCell ref="D103:D104"/>
    <mergeCell ref="E103:E104"/>
    <mergeCell ref="F103:F104"/>
    <mergeCell ref="G103:G104"/>
    <mergeCell ref="H103:I103"/>
    <mergeCell ref="J103:K103"/>
    <mergeCell ref="L103:M103"/>
    <mergeCell ref="N103:N104"/>
    <mergeCell ref="A83:N83"/>
    <mergeCell ref="A88:A89"/>
    <mergeCell ref="B88:B89"/>
    <mergeCell ref="C88:C89"/>
    <mergeCell ref="D88:D89"/>
    <mergeCell ref="E88:E89"/>
    <mergeCell ref="F88:F89"/>
    <mergeCell ref="G88:G89"/>
    <mergeCell ref="H88:I88"/>
    <mergeCell ref="J88:K88"/>
    <mergeCell ref="L88:M88"/>
    <mergeCell ref="N88:N89"/>
    <mergeCell ref="A85:B85"/>
    <mergeCell ref="A86:B86"/>
    <mergeCell ref="D85:M85"/>
    <mergeCell ref="G51:G52"/>
    <mergeCell ref="H51:I51"/>
    <mergeCell ref="J51:K51"/>
    <mergeCell ref="D67:D68"/>
    <mergeCell ref="E67:E68"/>
    <mergeCell ref="A63:N63"/>
    <mergeCell ref="A65:B65"/>
    <mergeCell ref="L66:M66"/>
    <mergeCell ref="D65:N65"/>
    <mergeCell ref="A67:A68"/>
    <mergeCell ref="B67:B68"/>
    <mergeCell ref="C67:C68"/>
    <mergeCell ref="F67:F68"/>
    <mergeCell ref="G67:G68"/>
    <mergeCell ref="H67:I67"/>
    <mergeCell ref="J67:K67"/>
    <mergeCell ref="L67:M67"/>
    <mergeCell ref="N67:N68"/>
    <mergeCell ref="N35:N36"/>
    <mergeCell ref="O35:O36"/>
    <mergeCell ref="L51:M51"/>
    <mergeCell ref="A49:B49"/>
    <mergeCell ref="F54:F55"/>
    <mergeCell ref="G54:G55"/>
    <mergeCell ref="N51:N52"/>
    <mergeCell ref="O51:O52"/>
    <mergeCell ref="A47:O47"/>
    <mergeCell ref="A48:O48"/>
    <mergeCell ref="A50:K50"/>
    <mergeCell ref="L50:M50"/>
    <mergeCell ref="A51:A52"/>
    <mergeCell ref="C51:C52"/>
    <mergeCell ref="D51:D52"/>
    <mergeCell ref="E51:E52"/>
    <mergeCell ref="B38:E38"/>
    <mergeCell ref="B39:O39"/>
    <mergeCell ref="E40:E42"/>
    <mergeCell ref="F40:F43"/>
    <mergeCell ref="G40:G43"/>
    <mergeCell ref="I40:I43"/>
    <mergeCell ref="M40:M43"/>
    <mergeCell ref="F51:F52"/>
    <mergeCell ref="G24:G27"/>
    <mergeCell ref="K10:K20"/>
    <mergeCell ref="M10:M20"/>
    <mergeCell ref="L34:M34"/>
    <mergeCell ref="A35:A36"/>
    <mergeCell ref="C35:C36"/>
    <mergeCell ref="D35:D36"/>
    <mergeCell ref="E35:E36"/>
    <mergeCell ref="F35:F36"/>
    <mergeCell ref="G35:G36"/>
    <mergeCell ref="H35:I35"/>
    <mergeCell ref="J35:K35"/>
    <mergeCell ref="L35:M35"/>
    <mergeCell ref="F70:F79"/>
    <mergeCell ref="G70:G79"/>
    <mergeCell ref="N70:N79"/>
    <mergeCell ref="A32:O32"/>
    <mergeCell ref="A33:O33"/>
    <mergeCell ref="A34:K34"/>
    <mergeCell ref="A1:N1"/>
    <mergeCell ref="A7:A8"/>
    <mergeCell ref="B7:B8"/>
    <mergeCell ref="C7:C8"/>
    <mergeCell ref="D7:D8"/>
    <mergeCell ref="E7:E8"/>
    <mergeCell ref="F7:F8"/>
    <mergeCell ref="G7:G8"/>
    <mergeCell ref="H7:I7"/>
    <mergeCell ref="J7:K7"/>
    <mergeCell ref="N10:N20"/>
    <mergeCell ref="A3:B3"/>
    <mergeCell ref="A5:B5"/>
    <mergeCell ref="F10:F20"/>
    <mergeCell ref="G10:G20"/>
    <mergeCell ref="L7:M7"/>
    <mergeCell ref="N7:N8"/>
    <mergeCell ref="F24:F27"/>
  </mergeCells>
  <pageMargins left="0.7" right="0.7" top="0.75" bottom="0.75" header="0.3" footer="0.3"/>
  <pageSetup paperSize="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4"/>
  <sheetViews>
    <sheetView zoomScaleNormal="100" workbookViewId="0">
      <selection activeCell="B8" sqref="B8"/>
    </sheetView>
  </sheetViews>
  <sheetFormatPr defaultRowHeight="15"/>
  <cols>
    <col min="1" max="1" width="6.42578125" customWidth="1"/>
    <col min="2" max="2" width="27.28515625" customWidth="1"/>
    <col min="5" max="5" width="14" customWidth="1"/>
    <col min="6" max="6" width="13" customWidth="1"/>
    <col min="13" max="13" width="13.28515625" customWidth="1"/>
    <col min="14" max="14" width="12.42578125" customWidth="1"/>
  </cols>
  <sheetData>
    <row r="1" spans="1:15" ht="18">
      <c r="A1" s="2891" t="s">
        <v>1972</v>
      </c>
      <c r="B1" s="2891"/>
      <c r="C1" s="2891"/>
      <c r="D1" s="2891"/>
      <c r="E1" s="2891"/>
      <c r="F1" s="2891"/>
      <c r="G1" s="2891"/>
      <c r="H1" s="2891"/>
      <c r="I1" s="2891"/>
      <c r="J1" s="2891"/>
      <c r="K1" s="2891"/>
      <c r="L1" s="2891"/>
      <c r="M1" s="2891"/>
      <c r="N1" s="2891"/>
      <c r="O1" s="622"/>
    </row>
    <row r="2" spans="1:15">
      <c r="A2" s="2892" t="s">
        <v>410</v>
      </c>
      <c r="B2" s="2892"/>
      <c r="C2" s="2892"/>
      <c r="D2" s="2892"/>
      <c r="E2" s="2892"/>
      <c r="F2" s="2892"/>
      <c r="G2" s="2892"/>
      <c r="H2" s="2892"/>
      <c r="I2" s="2892"/>
      <c r="J2" s="2892"/>
      <c r="K2" s="2892"/>
      <c r="L2" s="2892"/>
      <c r="M2" s="2892"/>
      <c r="N2" s="2892"/>
      <c r="O2" s="622"/>
    </row>
    <row r="3" spans="1:15">
      <c r="A3" s="2893" t="s">
        <v>411</v>
      </c>
      <c r="B3" s="2893"/>
      <c r="C3" s="2893"/>
      <c r="D3" s="2893"/>
      <c r="E3" s="2893"/>
      <c r="F3" s="2893"/>
      <c r="G3" s="2893"/>
      <c r="H3" s="2893"/>
      <c r="I3" s="2893"/>
      <c r="J3" s="2893"/>
      <c r="K3" s="2893"/>
      <c r="L3" s="2893"/>
      <c r="M3" s="2893"/>
      <c r="N3" s="2893"/>
      <c r="O3" s="622"/>
    </row>
    <row r="4" spans="1:15" ht="43.5" customHeight="1">
      <c r="A4" s="2894" t="s">
        <v>208</v>
      </c>
      <c r="B4" s="2894" t="s">
        <v>412</v>
      </c>
      <c r="C4" s="2896" t="s">
        <v>5</v>
      </c>
      <c r="D4" s="2894" t="s">
        <v>413</v>
      </c>
      <c r="E4" s="2894" t="s">
        <v>7</v>
      </c>
      <c r="F4" s="2894" t="s">
        <v>119</v>
      </c>
      <c r="G4" s="2894" t="s">
        <v>201</v>
      </c>
      <c r="H4" s="2894"/>
      <c r="I4" s="2894" t="s">
        <v>414</v>
      </c>
      <c r="J4" s="2894"/>
      <c r="K4" s="2894" t="s">
        <v>210</v>
      </c>
      <c r="L4" s="2894"/>
      <c r="M4" s="2896" t="s">
        <v>12</v>
      </c>
      <c r="N4" s="2894" t="s">
        <v>65</v>
      </c>
      <c r="O4" s="623"/>
    </row>
    <row r="5" spans="1:15">
      <c r="A5" s="2895"/>
      <c r="B5" s="2895"/>
      <c r="C5" s="2897"/>
      <c r="D5" s="2895"/>
      <c r="E5" s="2895"/>
      <c r="F5" s="2895"/>
      <c r="G5" s="479" t="s">
        <v>14</v>
      </c>
      <c r="H5" s="479" t="s">
        <v>15</v>
      </c>
      <c r="I5" s="479" t="s">
        <v>14</v>
      </c>
      <c r="J5" s="479" t="s">
        <v>15</v>
      </c>
      <c r="K5" s="633" t="s">
        <v>14</v>
      </c>
      <c r="L5" s="479" t="s">
        <v>15</v>
      </c>
      <c r="M5" s="2897"/>
      <c r="N5" s="2895"/>
      <c r="O5" s="623"/>
    </row>
    <row r="6" spans="1:15" ht="15.75">
      <c r="A6" s="625">
        <v>1</v>
      </c>
      <c r="B6" s="625">
        <v>2</v>
      </c>
      <c r="C6" s="625">
        <v>3</v>
      </c>
      <c r="D6" s="625">
        <v>4</v>
      </c>
      <c r="E6" s="625">
        <v>5</v>
      </c>
      <c r="F6" s="625">
        <v>6</v>
      </c>
      <c r="G6" s="625">
        <v>7</v>
      </c>
      <c r="H6" s="625">
        <v>8</v>
      </c>
      <c r="I6" s="625">
        <v>9</v>
      </c>
      <c r="J6" s="625">
        <v>10</v>
      </c>
      <c r="K6" s="625">
        <v>11</v>
      </c>
      <c r="L6" s="625">
        <v>12</v>
      </c>
      <c r="M6" s="625">
        <v>13</v>
      </c>
      <c r="N6" s="625">
        <v>14</v>
      </c>
      <c r="O6" s="622"/>
    </row>
    <row r="7" spans="1:15" ht="15.75">
      <c r="A7" s="626" t="s">
        <v>159</v>
      </c>
      <c r="B7" s="2900" t="s">
        <v>143</v>
      </c>
      <c r="C7" s="2901"/>
      <c r="D7" s="2901"/>
      <c r="E7" s="2901"/>
      <c r="F7" s="2901"/>
      <c r="G7" s="2901"/>
      <c r="H7" s="2901"/>
      <c r="I7" s="2901"/>
      <c r="J7" s="2901"/>
      <c r="K7" s="2901"/>
      <c r="L7" s="2901"/>
      <c r="M7" s="2901"/>
      <c r="N7" s="2902"/>
      <c r="O7" s="622"/>
    </row>
    <row r="8" spans="1:15" ht="92.25" customHeight="1">
      <c r="A8" s="627">
        <v>1</v>
      </c>
      <c r="B8" s="124" t="s">
        <v>415</v>
      </c>
      <c r="C8" s="637" t="s">
        <v>167</v>
      </c>
      <c r="D8" s="638">
        <v>35</v>
      </c>
      <c r="E8" s="637" t="s">
        <v>416</v>
      </c>
      <c r="F8" s="637" t="s">
        <v>417</v>
      </c>
      <c r="G8" s="639">
        <v>0.75</v>
      </c>
      <c r="H8" s="640">
        <v>0</v>
      </c>
      <c r="I8" s="639">
        <v>0.25</v>
      </c>
      <c r="J8" s="642">
        <v>0</v>
      </c>
      <c r="K8" s="641">
        <v>1</v>
      </c>
      <c r="L8" s="642">
        <v>0</v>
      </c>
      <c r="M8" s="644" t="s">
        <v>1529</v>
      </c>
      <c r="N8" s="643" t="s">
        <v>419</v>
      </c>
      <c r="O8" s="622"/>
    </row>
    <row r="9" spans="1:15">
      <c r="A9" s="628"/>
      <c r="B9" s="628"/>
      <c r="C9" s="628"/>
      <c r="D9" s="628"/>
      <c r="E9" s="628"/>
      <c r="F9" s="628"/>
      <c r="G9" s="628"/>
      <c r="H9" s="628"/>
      <c r="I9" s="628"/>
      <c r="J9" s="628"/>
      <c r="K9" s="628"/>
      <c r="L9" s="628"/>
      <c r="M9" s="622"/>
      <c r="N9" s="622"/>
      <c r="O9" s="622"/>
    </row>
    <row r="10" spans="1:15">
      <c r="A10" s="628"/>
      <c r="B10" s="628"/>
      <c r="C10" s="628"/>
      <c r="D10" s="628"/>
      <c r="E10" s="628"/>
      <c r="F10" s="628"/>
      <c r="G10" s="628"/>
      <c r="H10" s="628"/>
      <c r="I10" s="628"/>
      <c r="J10" s="628"/>
      <c r="K10" s="628"/>
      <c r="L10" s="628"/>
      <c r="M10" s="622"/>
      <c r="N10" s="622"/>
      <c r="O10" s="622"/>
    </row>
    <row r="11" spans="1:15">
      <c r="A11" s="628"/>
      <c r="B11" s="628"/>
      <c r="C11" s="628"/>
      <c r="D11" s="628"/>
      <c r="E11" s="628"/>
      <c r="F11" s="628"/>
      <c r="G11" s="628"/>
      <c r="H11" s="628"/>
      <c r="I11" s="628"/>
      <c r="J11" s="628"/>
      <c r="K11" s="628"/>
      <c r="L11" s="628"/>
      <c r="M11" s="622"/>
      <c r="N11" s="622"/>
      <c r="O11" s="622"/>
    </row>
    <row r="12" spans="1:15" ht="15.75">
      <c r="A12" s="628"/>
      <c r="B12" s="622"/>
      <c r="C12" s="629"/>
      <c r="D12" s="629"/>
      <c r="E12" s="629"/>
      <c r="F12" s="628"/>
      <c r="G12" s="628"/>
      <c r="H12" s="630"/>
      <c r="I12" s="628"/>
      <c r="J12" s="634"/>
      <c r="K12" s="628"/>
      <c r="L12" s="628"/>
      <c r="M12" s="622"/>
      <c r="N12" s="622"/>
      <c r="O12" s="622"/>
    </row>
    <row r="13" spans="1:15" ht="15.75">
      <c r="A13" s="628"/>
      <c r="B13" s="628"/>
      <c r="C13" s="628"/>
      <c r="D13" s="622"/>
      <c r="E13" s="622"/>
      <c r="F13" s="628"/>
      <c r="G13" s="628"/>
      <c r="H13" s="631"/>
      <c r="I13" s="622"/>
      <c r="J13" s="628"/>
      <c r="K13" s="628"/>
      <c r="L13" s="2898" t="s">
        <v>1633</v>
      </c>
      <c r="M13" s="2898"/>
      <c r="N13" s="2898"/>
      <c r="O13" s="624" t="s">
        <v>265</v>
      </c>
    </row>
    <row r="14" spans="1:15" ht="15.75">
      <c r="A14" s="628"/>
      <c r="B14" s="628"/>
      <c r="C14" s="628"/>
      <c r="D14" s="628"/>
      <c r="E14" s="628"/>
      <c r="F14" s="628"/>
      <c r="G14" s="628"/>
      <c r="H14" s="628"/>
      <c r="I14" s="628"/>
      <c r="J14" s="628"/>
      <c r="K14" s="628"/>
      <c r="L14" s="2898" t="s">
        <v>1634</v>
      </c>
      <c r="M14" s="2898"/>
      <c r="N14" s="2898"/>
      <c r="O14" s="624" t="s">
        <v>265</v>
      </c>
    </row>
    <row r="15" spans="1:15">
      <c r="A15" s="628"/>
      <c r="B15" s="628"/>
      <c r="C15" s="628"/>
      <c r="D15" s="628"/>
      <c r="E15" s="628"/>
      <c r="F15" s="628"/>
      <c r="G15" s="628"/>
      <c r="H15" s="628"/>
      <c r="I15" s="628"/>
      <c r="J15" s="628"/>
      <c r="K15" s="628"/>
      <c r="L15" s="628"/>
      <c r="M15" s="622"/>
      <c r="N15" s="622"/>
      <c r="O15" s="622"/>
    </row>
    <row r="16" spans="1:15">
      <c r="A16" s="628"/>
      <c r="B16" s="628"/>
      <c r="C16" s="628"/>
      <c r="D16" s="628"/>
      <c r="E16" s="628"/>
      <c r="F16" s="628"/>
      <c r="G16" s="628"/>
      <c r="H16" s="628"/>
      <c r="I16" s="628"/>
      <c r="J16" s="628"/>
      <c r="K16" s="628"/>
      <c r="L16" s="628"/>
      <c r="M16" s="622"/>
      <c r="N16" s="622"/>
      <c r="O16" s="622"/>
    </row>
    <row r="17" spans="1:14">
      <c r="A17" s="628"/>
      <c r="B17" s="628"/>
      <c r="C17" s="628"/>
      <c r="D17" s="628"/>
      <c r="E17" s="628"/>
      <c r="F17" s="628"/>
      <c r="G17" s="628"/>
      <c r="H17" s="628"/>
      <c r="I17" s="628"/>
      <c r="J17" s="628"/>
      <c r="K17" s="628"/>
      <c r="L17" s="628"/>
      <c r="M17" s="622"/>
      <c r="N17" s="622"/>
    </row>
    <row r="18" spans="1:14" ht="15.75">
      <c r="A18" s="628"/>
      <c r="B18" s="628"/>
      <c r="C18" s="628"/>
      <c r="D18" s="628"/>
      <c r="E18" s="628"/>
      <c r="F18" s="628"/>
      <c r="G18" s="628"/>
      <c r="H18" s="628"/>
      <c r="I18" s="628"/>
      <c r="J18" s="635"/>
      <c r="K18" s="635"/>
      <c r="L18" s="635"/>
      <c r="M18" s="622"/>
      <c r="N18" s="622"/>
    </row>
    <row r="19" spans="1:14" ht="15.75">
      <c r="A19" s="628"/>
      <c r="B19" s="628"/>
      <c r="C19" s="628"/>
      <c r="D19" s="628"/>
      <c r="E19" s="628"/>
      <c r="F19" s="628"/>
      <c r="G19" s="628"/>
      <c r="H19" s="628"/>
      <c r="I19" s="628"/>
      <c r="J19" s="635"/>
      <c r="K19" s="635"/>
      <c r="L19" s="635"/>
      <c r="M19" s="622"/>
      <c r="N19" s="622"/>
    </row>
    <row r="21" spans="1:14">
      <c r="A21" s="628"/>
      <c r="B21" s="632"/>
      <c r="C21" s="628"/>
      <c r="D21" s="632"/>
      <c r="E21" s="622"/>
      <c r="F21" s="622"/>
      <c r="G21" s="622"/>
      <c r="H21" s="628"/>
      <c r="I21" s="628"/>
      <c r="J21" s="628"/>
      <c r="K21" s="628"/>
      <c r="L21" s="628"/>
      <c r="M21" s="636"/>
      <c r="N21" s="636"/>
    </row>
    <row r="22" spans="1:14">
      <c r="A22" s="628"/>
      <c r="B22" s="628"/>
      <c r="C22" s="628"/>
      <c r="D22" s="628"/>
      <c r="E22" s="628"/>
      <c r="F22" s="628"/>
      <c r="G22" s="628"/>
      <c r="H22" s="628"/>
      <c r="I22" s="628"/>
      <c r="J22" s="628"/>
      <c r="K22" s="628"/>
      <c r="L22" s="628"/>
      <c r="M22" s="628"/>
      <c r="N22" s="628"/>
    </row>
    <row r="23" spans="1:14">
      <c r="A23" s="628"/>
      <c r="B23" s="628"/>
      <c r="C23" s="628"/>
      <c r="D23" s="628"/>
      <c r="E23" s="628"/>
      <c r="F23" s="628"/>
      <c r="G23" s="628"/>
      <c r="H23" s="628"/>
      <c r="I23" s="628"/>
      <c r="J23" s="628"/>
      <c r="K23" s="2899"/>
      <c r="L23" s="2899"/>
      <c r="M23" s="2899"/>
      <c r="N23" s="2899"/>
    </row>
    <row r="24" spans="1:14">
      <c r="A24" s="628"/>
      <c r="B24" s="628"/>
      <c r="C24" s="628"/>
      <c r="D24" s="628"/>
      <c r="E24" s="628"/>
      <c r="F24" s="628"/>
      <c r="G24" s="628"/>
      <c r="H24" s="628"/>
      <c r="I24" s="628"/>
      <c r="J24" s="628"/>
      <c r="K24" s="2899"/>
      <c r="L24" s="2899"/>
      <c r="M24" s="2899"/>
      <c r="N24" s="2899"/>
    </row>
  </sheetData>
  <mergeCells count="19">
    <mergeCell ref="L13:N13"/>
    <mergeCell ref="N4:N5"/>
    <mergeCell ref="L14:N14"/>
    <mergeCell ref="K23:N23"/>
    <mergeCell ref="K24:N24"/>
    <mergeCell ref="B7:N7"/>
    <mergeCell ref="A1:N1"/>
    <mergeCell ref="A2:N2"/>
    <mergeCell ref="A3:N3"/>
    <mergeCell ref="G4:H4"/>
    <mergeCell ref="I4:J4"/>
    <mergeCell ref="K4:L4"/>
    <mergeCell ref="A4:A5"/>
    <mergeCell ref="B4:B5"/>
    <mergeCell ref="C4:C5"/>
    <mergeCell ref="D4:D5"/>
    <mergeCell ref="E4:E5"/>
    <mergeCell ref="F4:F5"/>
    <mergeCell ref="M4:M5"/>
  </mergeCells>
  <pageMargins left="0.7" right="0.7" top="0.75" bottom="0.75" header="0.3" footer="0.3"/>
  <pageSetup paperSize="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3"/>
  <sheetViews>
    <sheetView topLeftCell="A19" zoomScaleNormal="100" workbookViewId="0">
      <selection activeCell="B41" sqref="B41"/>
    </sheetView>
  </sheetViews>
  <sheetFormatPr defaultRowHeight="15"/>
  <cols>
    <col min="1" max="1" width="5.140625" customWidth="1"/>
    <col min="2" max="2" width="27.140625" customWidth="1"/>
    <col min="5" max="5" width="10.85546875" customWidth="1"/>
    <col min="6" max="6" width="11" customWidth="1"/>
    <col min="9" max="9" width="12" customWidth="1"/>
    <col min="13" max="13" width="11.42578125" customWidth="1"/>
    <col min="14" max="14" width="9.140625" style="25"/>
    <col min="15" max="15" width="10.28515625" customWidth="1"/>
  </cols>
  <sheetData>
    <row r="1" spans="1:16" ht="17.25">
      <c r="A1" s="2921" t="s">
        <v>2020</v>
      </c>
      <c r="B1" s="2921"/>
      <c r="C1" s="2921"/>
      <c r="D1" s="2921"/>
      <c r="E1" s="2921"/>
      <c r="F1" s="2921"/>
      <c r="G1" s="2921"/>
      <c r="H1" s="2921"/>
      <c r="I1" s="2921"/>
      <c r="J1" s="2921"/>
      <c r="K1" s="2921"/>
      <c r="L1" s="2921"/>
      <c r="M1" s="2921"/>
      <c r="N1" s="2921"/>
    </row>
    <row r="2" spans="1:16">
      <c r="A2" t="s">
        <v>188</v>
      </c>
      <c r="C2" s="671" t="s">
        <v>189</v>
      </c>
      <c r="D2" t="s">
        <v>190</v>
      </c>
      <c r="N2"/>
    </row>
    <row r="3" spans="1:16" ht="39" customHeight="1">
      <c r="A3" s="2904" t="s">
        <v>191</v>
      </c>
      <c r="B3" s="2904" t="s">
        <v>4</v>
      </c>
      <c r="C3" s="2904" t="s">
        <v>192</v>
      </c>
      <c r="D3" s="2904" t="s">
        <v>193</v>
      </c>
      <c r="E3" s="2904" t="s">
        <v>7</v>
      </c>
      <c r="F3" s="2906" t="s">
        <v>8</v>
      </c>
      <c r="G3" s="2904" t="s">
        <v>9</v>
      </c>
      <c r="H3" s="2904"/>
      <c r="I3" s="2904" t="s">
        <v>194</v>
      </c>
      <c r="J3" s="2904"/>
      <c r="K3" s="2904" t="s">
        <v>195</v>
      </c>
      <c r="L3" s="2904"/>
      <c r="M3" s="2904" t="s">
        <v>12</v>
      </c>
      <c r="N3" s="2904" t="s">
        <v>13</v>
      </c>
    </row>
    <row r="4" spans="1:16">
      <c r="A4" s="2904"/>
      <c r="B4" s="2904"/>
      <c r="C4" s="2904"/>
      <c r="D4" s="2904"/>
      <c r="E4" s="2904"/>
      <c r="F4" s="2906"/>
      <c r="G4" s="484" t="s">
        <v>28</v>
      </c>
      <c r="H4" s="484" t="s">
        <v>15</v>
      </c>
      <c r="I4" s="484" t="s">
        <v>28</v>
      </c>
      <c r="J4" s="484" t="s">
        <v>15</v>
      </c>
      <c r="K4" s="484" t="s">
        <v>28</v>
      </c>
      <c r="L4" s="484" t="s">
        <v>15</v>
      </c>
      <c r="M4" s="2904"/>
      <c r="N4" s="2904"/>
    </row>
    <row r="5" spans="1:16">
      <c r="A5" s="672">
        <v>1</v>
      </c>
      <c r="B5" s="672">
        <v>2</v>
      </c>
      <c r="C5" s="672">
        <v>3</v>
      </c>
      <c r="D5" s="672">
        <v>4</v>
      </c>
      <c r="E5" s="672">
        <v>5</v>
      </c>
      <c r="F5" s="672">
        <v>6</v>
      </c>
      <c r="G5" s="672">
        <v>7</v>
      </c>
      <c r="H5" s="672">
        <v>8</v>
      </c>
      <c r="I5" s="672">
        <v>9</v>
      </c>
      <c r="J5" s="672">
        <v>10</v>
      </c>
      <c r="K5" s="672">
        <v>11</v>
      </c>
      <c r="L5" s="672">
        <v>12</v>
      </c>
      <c r="M5" s="672">
        <v>13</v>
      </c>
      <c r="N5" s="672">
        <v>14</v>
      </c>
    </row>
    <row r="6" spans="1:16" ht="63.75">
      <c r="A6" s="110">
        <v>1</v>
      </c>
      <c r="B6" s="676" t="s">
        <v>1563</v>
      </c>
      <c r="C6" s="679" t="s">
        <v>1564</v>
      </c>
      <c r="D6" s="675">
        <v>20.62</v>
      </c>
      <c r="E6" s="675" t="s">
        <v>1565</v>
      </c>
      <c r="F6" s="16" t="s">
        <v>1232</v>
      </c>
      <c r="G6" s="673">
        <v>1</v>
      </c>
      <c r="H6" s="677">
        <v>20.62</v>
      </c>
      <c r="I6" s="674"/>
      <c r="J6" s="677"/>
      <c r="K6" s="673">
        <v>1</v>
      </c>
      <c r="L6" s="677">
        <v>20.62</v>
      </c>
      <c r="M6" s="110" t="s">
        <v>58</v>
      </c>
      <c r="N6" s="110" t="s">
        <v>33</v>
      </c>
    </row>
    <row r="7" spans="1:16" ht="63.75">
      <c r="A7" s="110">
        <v>2</v>
      </c>
      <c r="B7" s="676" t="s">
        <v>1566</v>
      </c>
      <c r="C7" s="679" t="s">
        <v>1567</v>
      </c>
      <c r="D7" s="675">
        <v>19.14</v>
      </c>
      <c r="E7" s="675" t="s">
        <v>1565</v>
      </c>
      <c r="F7" s="16" t="s">
        <v>1232</v>
      </c>
      <c r="G7" s="674">
        <v>1</v>
      </c>
      <c r="H7" s="677">
        <v>19.04</v>
      </c>
      <c r="I7" s="674"/>
      <c r="J7" s="677"/>
      <c r="K7" s="673">
        <v>1</v>
      </c>
      <c r="L7" s="677">
        <v>19.04</v>
      </c>
      <c r="M7" s="110" t="s">
        <v>58</v>
      </c>
      <c r="N7" s="110" t="s">
        <v>33</v>
      </c>
    </row>
    <row r="8" spans="1:16" ht="63.75">
      <c r="A8" s="110">
        <v>3</v>
      </c>
      <c r="B8" s="676" t="s">
        <v>1568</v>
      </c>
      <c r="C8" s="679" t="s">
        <v>1569</v>
      </c>
      <c r="D8" s="675">
        <v>26.79</v>
      </c>
      <c r="E8" s="675" t="s">
        <v>1565</v>
      </c>
      <c r="F8" s="16" t="s">
        <v>1232</v>
      </c>
      <c r="G8" s="673">
        <v>1</v>
      </c>
      <c r="H8" s="677">
        <v>26.79</v>
      </c>
      <c r="I8" s="674"/>
      <c r="J8" s="677"/>
      <c r="K8" s="673">
        <v>1</v>
      </c>
      <c r="L8" s="677">
        <v>26.79</v>
      </c>
      <c r="M8" s="110" t="s">
        <v>58</v>
      </c>
      <c r="N8" s="110" t="s">
        <v>33</v>
      </c>
    </row>
    <row r="9" spans="1:16" ht="51">
      <c r="A9" s="110">
        <v>4</v>
      </c>
      <c r="B9" s="676" t="s">
        <v>1570</v>
      </c>
      <c r="C9" s="679" t="s">
        <v>1571</v>
      </c>
      <c r="D9" s="675">
        <v>23.45</v>
      </c>
      <c r="E9" s="675" t="s">
        <v>1565</v>
      </c>
      <c r="F9" s="16" t="s">
        <v>1232</v>
      </c>
      <c r="G9" s="673">
        <v>1</v>
      </c>
      <c r="H9" s="677">
        <v>0</v>
      </c>
      <c r="I9" s="673"/>
      <c r="J9" s="677"/>
      <c r="K9" s="673">
        <v>1</v>
      </c>
      <c r="L9" s="677">
        <v>0</v>
      </c>
      <c r="M9" s="110" t="s">
        <v>58</v>
      </c>
      <c r="N9" s="110" t="s">
        <v>33</v>
      </c>
    </row>
    <row r="10" spans="1:16" ht="76.5">
      <c r="A10" s="110">
        <v>5</v>
      </c>
      <c r="B10" s="676" t="s">
        <v>1572</v>
      </c>
      <c r="C10" s="679" t="s">
        <v>1573</v>
      </c>
      <c r="D10" s="675">
        <v>39.159999999999997</v>
      </c>
      <c r="E10" s="675" t="s">
        <v>1565</v>
      </c>
      <c r="F10" s="16" t="s">
        <v>1232</v>
      </c>
      <c r="G10" s="674">
        <v>1</v>
      </c>
      <c r="H10" s="677">
        <v>39.159999999999997</v>
      </c>
      <c r="I10" s="674"/>
      <c r="J10" s="677"/>
      <c r="K10" s="673">
        <v>1</v>
      </c>
      <c r="L10" s="677">
        <v>39.159999999999997</v>
      </c>
      <c r="M10" s="110" t="s">
        <v>58</v>
      </c>
      <c r="N10" s="110" t="s">
        <v>33</v>
      </c>
    </row>
    <row r="11" spans="1:16">
      <c r="A11" s="680"/>
      <c r="B11" s="681"/>
      <c r="C11" s="682"/>
      <c r="D11" s="683"/>
      <c r="E11" s="683"/>
      <c r="F11" s="134"/>
      <c r="G11" s="684"/>
      <c r="H11" s="685"/>
      <c r="I11" s="684"/>
      <c r="J11" s="685"/>
      <c r="K11" s="686"/>
      <c r="L11" s="685"/>
      <c r="M11" s="680"/>
      <c r="N11" s="680"/>
    </row>
    <row r="12" spans="1:16">
      <c r="A12" s="14"/>
      <c r="B12" s="615"/>
      <c r="C12" s="30"/>
      <c r="D12" s="14"/>
      <c r="E12" s="14"/>
      <c r="F12" s="14"/>
      <c r="G12" s="678"/>
      <c r="H12" s="14"/>
      <c r="I12" s="14"/>
      <c r="J12" s="14"/>
      <c r="K12" s="678"/>
      <c r="L12" s="14"/>
      <c r="M12" s="14"/>
      <c r="N12" s="14"/>
    </row>
    <row r="13" spans="1:16">
      <c r="A13" s="2903" t="s">
        <v>1979</v>
      </c>
      <c r="B13" s="2903"/>
      <c r="C13" s="2903"/>
      <c r="D13" s="2903"/>
      <c r="E13" s="2903"/>
      <c r="F13" s="2903"/>
      <c r="G13" s="2903"/>
      <c r="H13" s="2903"/>
      <c r="I13" s="2903"/>
      <c r="J13" s="2903"/>
      <c r="K13" s="2903"/>
      <c r="L13" s="2903"/>
      <c r="M13" s="2903"/>
      <c r="N13" s="2903"/>
      <c r="O13" s="2903"/>
      <c r="P13" s="2903"/>
    </row>
    <row r="14" spans="1:16">
      <c r="A14" s="2922" t="s">
        <v>188</v>
      </c>
      <c r="B14" s="2922"/>
      <c r="C14" s="2922"/>
      <c r="D14" s="490" t="s">
        <v>189</v>
      </c>
      <c r="E14" s="2922" t="s">
        <v>1915</v>
      </c>
      <c r="F14" s="2922"/>
      <c r="G14" s="2922"/>
      <c r="H14" s="688"/>
      <c r="I14" s="688"/>
      <c r="J14" s="688"/>
      <c r="K14" s="688"/>
      <c r="L14" s="688"/>
      <c r="M14" s="688"/>
      <c r="N14" s="688"/>
      <c r="O14" s="688"/>
      <c r="P14" s="688"/>
    </row>
    <row r="15" spans="1:16">
      <c r="A15" s="2923" t="s">
        <v>1916</v>
      </c>
      <c r="B15" s="2923"/>
      <c r="C15" s="2923"/>
      <c r="D15" s="689" t="s">
        <v>189</v>
      </c>
      <c r="E15" s="2924" t="s">
        <v>1917</v>
      </c>
      <c r="F15" s="2924"/>
      <c r="G15" s="2924"/>
      <c r="H15" s="2924"/>
      <c r="I15" s="2924"/>
      <c r="J15" s="2924"/>
      <c r="K15" s="2924"/>
      <c r="L15" s="2924"/>
      <c r="M15" s="2924"/>
      <c r="N15" s="2924"/>
      <c r="O15" s="2925" t="s">
        <v>1918</v>
      </c>
      <c r="P15" s="2925"/>
    </row>
    <row r="16" spans="1:16" ht="58.5" customHeight="1">
      <c r="A16" s="2928" t="s">
        <v>1919</v>
      </c>
      <c r="B16" s="2928" t="s">
        <v>1920</v>
      </c>
      <c r="C16" s="2928"/>
      <c r="D16" s="2926" t="s">
        <v>5</v>
      </c>
      <c r="E16" s="2929" t="s">
        <v>262</v>
      </c>
      <c r="F16" s="2928" t="s">
        <v>1921</v>
      </c>
      <c r="G16" s="2928" t="s">
        <v>1922</v>
      </c>
      <c r="H16" s="2928" t="s">
        <v>1923</v>
      </c>
      <c r="I16" s="2928" t="s">
        <v>1924</v>
      </c>
      <c r="J16" s="2929"/>
      <c r="K16" s="2930" t="s">
        <v>1925</v>
      </c>
      <c r="L16" s="2931"/>
      <c r="M16" s="2928" t="s">
        <v>1926</v>
      </c>
      <c r="N16" s="2928"/>
      <c r="O16" s="2928" t="s">
        <v>1927</v>
      </c>
      <c r="P16" s="2926" t="s">
        <v>1928</v>
      </c>
    </row>
    <row r="17" spans="1:16">
      <c r="A17" s="2929"/>
      <c r="B17" s="2928"/>
      <c r="C17" s="2928"/>
      <c r="D17" s="2927"/>
      <c r="E17" s="2929"/>
      <c r="F17" s="2929"/>
      <c r="G17" s="2929"/>
      <c r="H17" s="2929"/>
      <c r="I17" s="482" t="s">
        <v>14</v>
      </c>
      <c r="J17" s="482" t="s">
        <v>15</v>
      </c>
      <c r="K17" s="482" t="s">
        <v>14</v>
      </c>
      <c r="L17" s="482" t="s">
        <v>1929</v>
      </c>
      <c r="M17" s="481" t="s">
        <v>1930</v>
      </c>
      <c r="N17" s="481" t="s">
        <v>1929</v>
      </c>
      <c r="O17" s="2929"/>
      <c r="P17" s="2927"/>
    </row>
    <row r="18" spans="1:16">
      <c r="A18" s="690">
        <v>1</v>
      </c>
      <c r="B18" s="2911">
        <v>2</v>
      </c>
      <c r="C18" s="2911"/>
      <c r="D18" s="483">
        <v>3</v>
      </c>
      <c r="E18" s="483">
        <v>4</v>
      </c>
      <c r="F18" s="483">
        <v>5</v>
      </c>
      <c r="G18" s="483">
        <v>6</v>
      </c>
      <c r="H18" s="483">
        <v>7</v>
      </c>
      <c r="I18" s="483">
        <v>8</v>
      </c>
      <c r="J18" s="483">
        <v>9</v>
      </c>
      <c r="K18" s="483">
        <v>10</v>
      </c>
      <c r="L18" s="483">
        <v>11</v>
      </c>
      <c r="M18" s="483">
        <v>12</v>
      </c>
      <c r="N18" s="483">
        <v>13</v>
      </c>
      <c r="O18" s="483">
        <v>14</v>
      </c>
      <c r="P18" s="483">
        <v>15</v>
      </c>
    </row>
    <row r="19" spans="1:16" ht="15.75">
      <c r="A19" s="691">
        <v>1</v>
      </c>
      <c r="B19" s="2912" t="s">
        <v>1931</v>
      </c>
      <c r="C19" s="2912"/>
      <c r="D19" s="121" t="s">
        <v>280</v>
      </c>
      <c r="E19" s="692">
        <v>16390.36</v>
      </c>
      <c r="F19" s="692">
        <v>14.1</v>
      </c>
      <c r="G19" s="2913" t="s">
        <v>1932</v>
      </c>
      <c r="H19" s="2913" t="s">
        <v>197</v>
      </c>
      <c r="I19" s="107">
        <v>16390.36</v>
      </c>
      <c r="J19" s="107">
        <v>14.1</v>
      </c>
      <c r="K19" s="693"/>
      <c r="L19" s="694"/>
      <c r="M19" s="107">
        <v>16390.36</v>
      </c>
      <c r="N19" s="107">
        <v>14.1</v>
      </c>
      <c r="O19" s="2916" t="s">
        <v>1933</v>
      </c>
      <c r="P19" s="2908" t="s">
        <v>1480</v>
      </c>
    </row>
    <row r="20" spans="1:16" ht="15.75">
      <c r="A20" s="691">
        <v>2</v>
      </c>
      <c r="B20" s="2909" t="s">
        <v>566</v>
      </c>
      <c r="C20" s="2909"/>
      <c r="D20" s="121" t="s">
        <v>1538</v>
      </c>
      <c r="E20" s="692">
        <v>136</v>
      </c>
      <c r="F20" s="692">
        <v>65.599999999999994</v>
      </c>
      <c r="G20" s="2914"/>
      <c r="H20" s="2914"/>
      <c r="I20" s="107">
        <v>128</v>
      </c>
      <c r="J20" s="29">
        <v>56.43</v>
      </c>
      <c r="K20" s="693"/>
      <c r="L20" s="693"/>
      <c r="M20" s="107">
        <v>123</v>
      </c>
      <c r="N20" s="107">
        <v>56.43</v>
      </c>
      <c r="O20" s="2917"/>
      <c r="P20" s="2908"/>
    </row>
    <row r="21" spans="1:16" ht="15.75">
      <c r="A21" s="691">
        <v>3</v>
      </c>
      <c r="B21" s="2909" t="s">
        <v>1934</v>
      </c>
      <c r="C21" s="2909"/>
      <c r="D21" s="121" t="s">
        <v>1074</v>
      </c>
      <c r="E21" s="695">
        <v>34</v>
      </c>
      <c r="F21" s="692">
        <v>240.3</v>
      </c>
      <c r="G21" s="2914"/>
      <c r="H21" s="2914"/>
      <c r="I21" s="696">
        <v>34</v>
      </c>
      <c r="J21" s="107">
        <v>240.3</v>
      </c>
      <c r="K21" s="693"/>
      <c r="L21" s="693"/>
      <c r="M21" s="696">
        <v>34</v>
      </c>
      <c r="N21" s="107">
        <v>240.3</v>
      </c>
      <c r="O21" s="2917"/>
      <c r="P21" s="2908"/>
    </row>
    <row r="22" spans="1:16" ht="15.75">
      <c r="A22" s="691">
        <v>4</v>
      </c>
      <c r="B22" s="2909" t="s">
        <v>1935</v>
      </c>
      <c r="C22" s="2909"/>
      <c r="D22" s="121"/>
      <c r="E22" s="695"/>
      <c r="F22" s="695"/>
      <c r="G22" s="2914"/>
      <c r="H22" s="2914"/>
      <c r="I22" s="107"/>
      <c r="J22" s="29"/>
      <c r="K22" s="693"/>
      <c r="L22" s="693"/>
      <c r="M22" s="107"/>
      <c r="N22" s="107"/>
      <c r="O22" s="2917"/>
      <c r="P22" s="2908"/>
    </row>
    <row r="23" spans="1:16" ht="15.75">
      <c r="A23" s="697" t="s">
        <v>1333</v>
      </c>
      <c r="B23" s="2910" t="s">
        <v>1936</v>
      </c>
      <c r="C23" s="2910"/>
      <c r="D23" s="698" t="s">
        <v>321</v>
      </c>
      <c r="E23" s="695">
        <v>13.57</v>
      </c>
      <c r="F23" s="695">
        <v>24.93</v>
      </c>
      <c r="G23" s="2914"/>
      <c r="H23" s="2914"/>
      <c r="I23" s="107">
        <v>13.57</v>
      </c>
      <c r="J23" s="29">
        <v>24.93</v>
      </c>
      <c r="K23" s="693"/>
      <c r="L23" s="693"/>
      <c r="M23" s="107">
        <v>13.57</v>
      </c>
      <c r="N23" s="107">
        <v>24.93</v>
      </c>
      <c r="O23" s="2917"/>
      <c r="P23" s="2908"/>
    </row>
    <row r="24" spans="1:16" ht="15.75">
      <c r="A24" s="697" t="s">
        <v>1336</v>
      </c>
      <c r="B24" s="2910" t="s">
        <v>1937</v>
      </c>
      <c r="C24" s="2910"/>
      <c r="D24" s="698" t="s">
        <v>321</v>
      </c>
      <c r="E24" s="692">
        <v>39.1</v>
      </c>
      <c r="F24" s="695">
        <v>513.19000000000005</v>
      </c>
      <c r="G24" s="2914"/>
      <c r="H24" s="2914"/>
      <c r="I24" s="107">
        <v>39.1</v>
      </c>
      <c r="J24" s="107">
        <v>513.19000000000005</v>
      </c>
      <c r="K24" s="693"/>
      <c r="L24" s="699"/>
      <c r="M24" s="107">
        <v>39.1</v>
      </c>
      <c r="N24" s="107">
        <v>513.19000000000005</v>
      </c>
      <c r="O24" s="2917"/>
      <c r="P24" s="2908"/>
    </row>
    <row r="25" spans="1:16" ht="15.75">
      <c r="A25" s="697" t="s">
        <v>1938</v>
      </c>
      <c r="B25" s="2910" t="s">
        <v>1939</v>
      </c>
      <c r="C25" s="2910"/>
      <c r="D25" s="698" t="s">
        <v>321</v>
      </c>
      <c r="E25" s="695">
        <v>46.94</v>
      </c>
      <c r="F25" s="695">
        <v>616.14</v>
      </c>
      <c r="G25" s="2914"/>
      <c r="H25" s="2914"/>
      <c r="I25" s="107">
        <v>46.94</v>
      </c>
      <c r="J25" s="107">
        <v>616.14</v>
      </c>
      <c r="K25" s="693"/>
      <c r="L25" s="693"/>
      <c r="M25" s="107">
        <v>46.94</v>
      </c>
      <c r="N25" s="107">
        <v>616.14</v>
      </c>
      <c r="O25" s="2917"/>
      <c r="P25" s="2908"/>
    </row>
    <row r="26" spans="1:16" ht="15.75">
      <c r="A26" s="697" t="s">
        <v>1940</v>
      </c>
      <c r="B26" s="2910" t="s">
        <v>1941</v>
      </c>
      <c r="C26" s="2910"/>
      <c r="D26" s="698" t="s">
        <v>321</v>
      </c>
      <c r="E26" s="695">
        <v>38.54</v>
      </c>
      <c r="F26" s="695">
        <v>853.94</v>
      </c>
      <c r="G26" s="2914"/>
      <c r="H26" s="2914"/>
      <c r="I26" s="107">
        <v>8</v>
      </c>
      <c r="J26" s="107">
        <v>143.91999999999999</v>
      </c>
      <c r="K26" s="107"/>
      <c r="L26" s="107"/>
      <c r="M26" s="107">
        <v>8</v>
      </c>
      <c r="N26" s="107">
        <v>143.91999999999999</v>
      </c>
      <c r="O26" s="2917"/>
      <c r="P26" s="2908"/>
    </row>
    <row r="27" spans="1:16" ht="15.75">
      <c r="A27" s="691">
        <v>5</v>
      </c>
      <c r="B27" s="2909" t="s">
        <v>1562</v>
      </c>
      <c r="C27" s="2909"/>
      <c r="D27" s="698" t="s">
        <v>321</v>
      </c>
      <c r="E27" s="695">
        <v>39</v>
      </c>
      <c r="F27" s="695">
        <v>30.03</v>
      </c>
      <c r="G27" s="2914"/>
      <c r="H27" s="2914"/>
      <c r="I27" s="107">
        <v>39</v>
      </c>
      <c r="J27" s="29">
        <v>30.03</v>
      </c>
      <c r="K27" s="693"/>
      <c r="L27" s="29"/>
      <c r="M27" s="107">
        <v>39</v>
      </c>
      <c r="N27" s="107">
        <v>30.03</v>
      </c>
      <c r="O27" s="2917"/>
      <c r="P27" s="2908"/>
    </row>
    <row r="28" spans="1:16" ht="15.75">
      <c r="A28" s="121"/>
      <c r="B28" s="691"/>
      <c r="C28" s="691"/>
      <c r="D28" s="698"/>
      <c r="E28" s="695"/>
      <c r="F28" s="700">
        <v>2358.2300000000005</v>
      </c>
      <c r="G28" s="2914"/>
      <c r="H28" s="2914"/>
      <c r="I28" s="107"/>
      <c r="J28" s="29"/>
      <c r="K28" s="693"/>
      <c r="L28" s="29"/>
      <c r="M28" s="107"/>
      <c r="N28" s="107"/>
      <c r="O28" s="2917"/>
      <c r="P28" s="2908"/>
    </row>
    <row r="29" spans="1:16" ht="15.75">
      <c r="A29" s="701"/>
      <c r="B29" s="2919" t="s">
        <v>1942</v>
      </c>
      <c r="C29" s="2919"/>
      <c r="D29" s="702"/>
      <c r="E29" s="480"/>
      <c r="F29" s="695">
        <v>70.75</v>
      </c>
      <c r="G29" s="2914"/>
      <c r="H29" s="2914"/>
      <c r="I29" s="31"/>
      <c r="J29" s="29">
        <v>55.96</v>
      </c>
      <c r="K29" s="693"/>
      <c r="L29" s="29"/>
      <c r="M29" s="107"/>
      <c r="N29" s="107">
        <v>55.96</v>
      </c>
      <c r="O29" s="2917"/>
      <c r="P29" s="2908"/>
    </row>
    <row r="30" spans="1:16" ht="15.75">
      <c r="A30" s="701"/>
      <c r="B30" s="2919" t="s">
        <v>1943</v>
      </c>
      <c r="C30" s="2919"/>
      <c r="D30" s="702"/>
      <c r="E30" s="480"/>
      <c r="F30" s="695">
        <v>187.23</v>
      </c>
      <c r="G30" s="2914"/>
      <c r="H30" s="2914"/>
      <c r="I30" s="31"/>
      <c r="J30" s="107">
        <v>129.69</v>
      </c>
      <c r="K30" s="693"/>
      <c r="L30" s="29"/>
      <c r="M30" s="107"/>
      <c r="N30" s="107">
        <v>129.69</v>
      </c>
      <c r="O30" s="2917"/>
      <c r="P30" s="2908"/>
    </row>
    <row r="31" spans="1:16" ht="15.75">
      <c r="A31" s="701"/>
      <c r="B31" s="2919" t="s">
        <v>1944</v>
      </c>
      <c r="C31" s="2919"/>
      <c r="D31" s="702"/>
      <c r="E31" s="480"/>
      <c r="F31" s="692">
        <v>0.2</v>
      </c>
      <c r="G31" s="2914"/>
      <c r="H31" s="2914"/>
      <c r="I31" s="31"/>
      <c r="J31" s="107">
        <v>0.2</v>
      </c>
      <c r="K31" s="693"/>
      <c r="L31" s="29"/>
      <c r="M31" s="107"/>
      <c r="N31" s="107">
        <v>0.2</v>
      </c>
      <c r="O31" s="2917"/>
      <c r="P31" s="2908"/>
    </row>
    <row r="32" spans="1:16" ht="15.75">
      <c r="A32" s="703"/>
      <c r="B32" s="2920" t="s">
        <v>1945</v>
      </c>
      <c r="C32" s="2920"/>
      <c r="D32" s="703"/>
      <c r="E32" s="703"/>
      <c r="F32" s="704">
        <v>2616.41</v>
      </c>
      <c r="G32" s="2915"/>
      <c r="H32" s="2915"/>
      <c r="I32" s="691"/>
      <c r="J32" s="691">
        <v>1824.8900000000003</v>
      </c>
      <c r="K32" s="703"/>
      <c r="L32" s="705"/>
      <c r="M32" s="706">
        <v>0.71040000000000003</v>
      </c>
      <c r="N32" s="707">
        <v>1824.8900000000003</v>
      </c>
      <c r="O32" s="2918"/>
      <c r="P32" s="2908"/>
    </row>
    <row r="33" spans="1:16">
      <c r="A33" s="117"/>
      <c r="B33" s="708" t="s">
        <v>1946</v>
      </c>
      <c r="C33" s="117"/>
      <c r="D33" s="117"/>
      <c r="E33" s="117"/>
      <c r="F33" s="709"/>
      <c r="G33" s="117"/>
      <c r="H33" s="117"/>
      <c r="I33" s="117"/>
      <c r="J33" s="117"/>
      <c r="K33" s="22"/>
      <c r="L33" s="22"/>
      <c r="M33" s="710"/>
      <c r="N33" s="709"/>
      <c r="O33" s="117"/>
      <c r="P33" s="117"/>
    </row>
    <row r="36" spans="1:16" ht="18.75">
      <c r="A36" s="2905" t="s">
        <v>2021</v>
      </c>
      <c r="B36" s="2905"/>
      <c r="C36" s="2905"/>
      <c r="D36" s="2905"/>
      <c r="E36" s="2905"/>
      <c r="F36" s="2905"/>
      <c r="G36" s="2905"/>
      <c r="H36" s="2905"/>
      <c r="I36" s="2905"/>
      <c r="J36" s="2905"/>
      <c r="K36" s="2905"/>
      <c r="L36" s="2905"/>
      <c r="M36" s="2905"/>
      <c r="N36" s="2905"/>
    </row>
    <row r="37" spans="1:16">
      <c r="A37" t="s">
        <v>188</v>
      </c>
      <c r="C37" s="713" t="s">
        <v>189</v>
      </c>
      <c r="D37" t="s">
        <v>190</v>
      </c>
      <c r="N37"/>
    </row>
    <row r="38" spans="1:16" ht="43.5" customHeight="1">
      <c r="A38" s="2904" t="s">
        <v>191</v>
      </c>
      <c r="B38" s="2904" t="s">
        <v>4</v>
      </c>
      <c r="C38" s="2904" t="s">
        <v>192</v>
      </c>
      <c r="D38" s="2904" t="s">
        <v>193</v>
      </c>
      <c r="E38" s="2904" t="s">
        <v>7</v>
      </c>
      <c r="F38" s="2906" t="s">
        <v>8</v>
      </c>
      <c r="G38" s="2904" t="s">
        <v>9</v>
      </c>
      <c r="H38" s="2904"/>
      <c r="I38" s="2904" t="s">
        <v>194</v>
      </c>
      <c r="J38" s="2904"/>
      <c r="K38" s="2904" t="s">
        <v>195</v>
      </c>
      <c r="L38" s="2904"/>
      <c r="M38" s="2904" t="s">
        <v>12</v>
      </c>
      <c r="N38" s="2904" t="s">
        <v>13</v>
      </c>
    </row>
    <row r="39" spans="1:16">
      <c r="A39" s="2904"/>
      <c r="B39" s="2904"/>
      <c r="C39" s="2904"/>
      <c r="D39" s="2904"/>
      <c r="E39" s="2904"/>
      <c r="F39" s="2906"/>
      <c r="G39" s="484" t="s">
        <v>28</v>
      </c>
      <c r="H39" s="484" t="s">
        <v>15</v>
      </c>
      <c r="I39" s="484" t="s">
        <v>28</v>
      </c>
      <c r="J39" s="484" t="s">
        <v>15</v>
      </c>
      <c r="K39" s="484" t="s">
        <v>28</v>
      </c>
      <c r="L39" s="484" t="s">
        <v>15</v>
      </c>
      <c r="M39" s="2904"/>
      <c r="N39" s="2904"/>
    </row>
    <row r="40" spans="1:16">
      <c r="A40" s="672">
        <v>1</v>
      </c>
      <c r="B40" s="672">
        <v>2</v>
      </c>
      <c r="C40" s="672">
        <v>3</v>
      </c>
      <c r="D40" s="672">
        <v>4</v>
      </c>
      <c r="E40" s="672">
        <v>5</v>
      </c>
      <c r="F40" s="672">
        <v>6</v>
      </c>
      <c r="G40" s="672">
        <v>7</v>
      </c>
      <c r="H40" s="672">
        <v>8</v>
      </c>
      <c r="I40" s="672">
        <v>9</v>
      </c>
      <c r="J40" s="672">
        <v>10</v>
      </c>
      <c r="K40" s="672">
        <v>11</v>
      </c>
      <c r="L40" s="672">
        <v>12</v>
      </c>
      <c r="M40" s="672">
        <v>13</v>
      </c>
      <c r="N40" s="672">
        <v>14</v>
      </c>
    </row>
    <row r="41" spans="1:16" ht="45">
      <c r="A41" s="7">
        <v>1</v>
      </c>
      <c r="B41" s="602" t="s">
        <v>2022</v>
      </c>
      <c r="C41" s="11">
        <v>3.16</v>
      </c>
      <c r="D41" s="712">
        <v>61.11</v>
      </c>
      <c r="E41" s="7" t="s">
        <v>113</v>
      </c>
      <c r="F41" s="7" t="s">
        <v>1520</v>
      </c>
      <c r="G41" s="37">
        <v>0.3</v>
      </c>
      <c r="H41" s="11">
        <v>0</v>
      </c>
      <c r="I41" s="37">
        <v>0.3</v>
      </c>
      <c r="J41" s="11">
        <v>0</v>
      </c>
      <c r="K41" s="37">
        <v>0.6</v>
      </c>
      <c r="L41" s="11">
        <v>0</v>
      </c>
      <c r="M41" s="4" t="s">
        <v>21</v>
      </c>
      <c r="N41" s="711" t="s">
        <v>33</v>
      </c>
    </row>
    <row r="44" spans="1:16" ht="18.75">
      <c r="A44" s="2905" t="s">
        <v>2023</v>
      </c>
      <c r="B44" s="2905"/>
      <c r="C44" s="2905"/>
      <c r="D44" s="2905"/>
      <c r="E44" s="2905"/>
      <c r="F44" s="2905"/>
      <c r="G44" s="2905"/>
      <c r="H44" s="2905"/>
      <c r="I44" s="2905"/>
      <c r="J44" s="2905"/>
      <c r="K44" s="2905"/>
      <c r="L44" s="2905"/>
      <c r="M44" s="2905"/>
      <c r="N44" s="2905"/>
    </row>
    <row r="45" spans="1:16" ht="15.75">
      <c r="A45" s="2907" t="s">
        <v>1587</v>
      </c>
      <c r="B45" s="2907"/>
      <c r="C45" s="14" t="s">
        <v>189</v>
      </c>
      <c r="D45" s="2907" t="s">
        <v>1779</v>
      </c>
      <c r="E45" s="2907"/>
      <c r="F45" s="2907"/>
      <c r="G45" s="2907"/>
      <c r="H45" s="2907"/>
      <c r="I45" s="2907"/>
      <c r="J45" s="2907"/>
      <c r="K45" s="2907"/>
      <c r="L45" s="2907"/>
      <c r="M45" s="2907"/>
      <c r="N45" s="2907"/>
    </row>
    <row r="46" spans="1:16" ht="18.75">
      <c r="A46" s="2907" t="s">
        <v>199</v>
      </c>
      <c r="B46" s="2907"/>
      <c r="C46" s="14" t="s">
        <v>189</v>
      </c>
      <c r="D46" s="2907" t="s">
        <v>67</v>
      </c>
      <c r="E46" s="2907"/>
      <c r="F46" s="485"/>
      <c r="G46" s="485"/>
      <c r="H46" s="485"/>
      <c r="I46" s="2935" t="s">
        <v>2024</v>
      </c>
      <c r="J46" s="2935"/>
      <c r="K46" s="2935"/>
      <c r="L46" s="485" t="s">
        <v>189</v>
      </c>
      <c r="M46" s="2934" t="s">
        <v>1781</v>
      </c>
      <c r="N46" s="2934"/>
    </row>
    <row r="47" spans="1:16" ht="18.75">
      <c r="A47" s="2932" t="s">
        <v>188</v>
      </c>
      <c r="B47" s="2932"/>
      <c r="C47" s="14" t="s">
        <v>189</v>
      </c>
      <c r="D47" s="2932" t="s">
        <v>190</v>
      </c>
      <c r="E47" s="2932"/>
      <c r="F47" s="2932"/>
      <c r="G47" s="2932"/>
      <c r="H47" s="485"/>
      <c r="I47" s="2935" t="s">
        <v>2025</v>
      </c>
      <c r="J47" s="2935"/>
      <c r="K47" s="2935"/>
      <c r="L47" s="485" t="s">
        <v>189</v>
      </c>
      <c r="M47" s="2934" t="s">
        <v>2026</v>
      </c>
      <c r="N47" s="2934"/>
    </row>
    <row r="48" spans="1:16">
      <c r="A48" s="2933" t="s">
        <v>1233</v>
      </c>
      <c r="B48" s="2933"/>
      <c r="C48" s="14" t="s">
        <v>189</v>
      </c>
      <c r="D48" s="2933" t="s">
        <v>2027</v>
      </c>
      <c r="E48" s="2933"/>
      <c r="F48" s="2933"/>
      <c r="G48" s="2933"/>
      <c r="N48"/>
    </row>
    <row r="49" spans="1:14" ht="42.75" customHeight="1">
      <c r="A49" s="2904" t="s">
        <v>1778</v>
      </c>
      <c r="B49" s="2904" t="s">
        <v>4</v>
      </c>
      <c r="C49" s="2904" t="s">
        <v>192</v>
      </c>
      <c r="D49" s="2904" t="s">
        <v>193</v>
      </c>
      <c r="E49" s="2904" t="s">
        <v>7</v>
      </c>
      <c r="F49" s="2906" t="s">
        <v>8</v>
      </c>
      <c r="G49" s="2904" t="s">
        <v>9</v>
      </c>
      <c r="H49" s="2904"/>
      <c r="I49" s="2904" t="s">
        <v>194</v>
      </c>
      <c r="J49" s="2904"/>
      <c r="K49" s="2904" t="s">
        <v>195</v>
      </c>
      <c r="L49" s="2904"/>
      <c r="M49" s="2904" t="s">
        <v>12</v>
      </c>
      <c r="N49" s="2904" t="s">
        <v>13</v>
      </c>
    </row>
    <row r="50" spans="1:14">
      <c r="A50" s="2904"/>
      <c r="B50" s="2904"/>
      <c r="C50" s="2904"/>
      <c r="D50" s="2904"/>
      <c r="E50" s="2904"/>
      <c r="F50" s="2906"/>
      <c r="G50" s="484" t="s">
        <v>28</v>
      </c>
      <c r="H50" s="484" t="s">
        <v>15</v>
      </c>
      <c r="I50" s="484" t="s">
        <v>28</v>
      </c>
      <c r="J50" s="484" t="s">
        <v>15</v>
      </c>
      <c r="K50" s="484" t="s">
        <v>28</v>
      </c>
      <c r="L50" s="484" t="s">
        <v>15</v>
      </c>
      <c r="M50" s="2904"/>
      <c r="N50" s="2904"/>
    </row>
    <row r="51" spans="1:14">
      <c r="A51" s="672">
        <v>1</v>
      </c>
      <c r="B51" s="672">
        <v>2</v>
      </c>
      <c r="C51" s="672">
        <v>3</v>
      </c>
      <c r="D51" s="672">
        <v>4</v>
      </c>
      <c r="E51" s="672">
        <v>5</v>
      </c>
      <c r="F51" s="672">
        <v>6</v>
      </c>
      <c r="G51" s="672">
        <v>7</v>
      </c>
      <c r="H51" s="672">
        <v>8</v>
      </c>
      <c r="I51" s="672">
        <v>9</v>
      </c>
      <c r="J51" s="672">
        <v>10</v>
      </c>
      <c r="K51" s="672">
        <v>11</v>
      </c>
      <c r="L51" s="672">
        <v>12</v>
      </c>
      <c r="M51" s="672">
        <v>13</v>
      </c>
      <c r="N51" s="672">
        <v>14</v>
      </c>
    </row>
    <row r="52" spans="1:14" ht="60">
      <c r="A52" s="24">
        <v>1</v>
      </c>
      <c r="B52" s="27" t="s">
        <v>1779</v>
      </c>
      <c r="C52" s="26" t="s">
        <v>1780</v>
      </c>
      <c r="D52" s="714">
        <v>69.52</v>
      </c>
      <c r="E52" s="6" t="s">
        <v>1781</v>
      </c>
      <c r="F52" s="6" t="s">
        <v>1782</v>
      </c>
      <c r="G52" s="116">
        <v>0.14000000000000001</v>
      </c>
      <c r="H52" s="26">
        <v>0</v>
      </c>
      <c r="I52" s="116"/>
      <c r="J52" s="6"/>
      <c r="K52" s="116">
        <v>0.14000000000000001</v>
      </c>
      <c r="L52" s="26">
        <v>0</v>
      </c>
      <c r="M52" s="4" t="s">
        <v>21</v>
      </c>
      <c r="N52" s="127" t="s">
        <v>33</v>
      </c>
    </row>
    <row r="55" spans="1:14" ht="18.75">
      <c r="A55" s="2905" t="s">
        <v>2023</v>
      </c>
      <c r="B55" s="2905"/>
      <c r="C55" s="2905"/>
      <c r="D55" s="2905"/>
      <c r="E55" s="2905"/>
      <c r="F55" s="2905"/>
      <c r="G55" s="2905"/>
      <c r="H55" s="2905"/>
      <c r="I55" s="2905"/>
      <c r="J55" s="2905"/>
      <c r="K55" s="2905"/>
      <c r="L55" s="2905"/>
      <c r="M55" s="2905"/>
      <c r="N55" s="2905"/>
    </row>
    <row r="56" spans="1:14" ht="18.75">
      <c r="A56" s="2907" t="s">
        <v>1587</v>
      </c>
      <c r="B56" s="2907"/>
      <c r="C56" s="716" t="s">
        <v>189</v>
      </c>
      <c r="D56" s="2907" t="s">
        <v>1783</v>
      </c>
      <c r="E56" s="2907"/>
      <c r="F56" s="2907"/>
      <c r="G56" s="2907"/>
      <c r="H56" s="2907"/>
      <c r="I56" s="2907"/>
      <c r="J56" s="2907"/>
      <c r="K56" s="2907"/>
      <c r="L56" s="2907"/>
      <c r="M56" s="2907"/>
      <c r="N56" s="2907"/>
    </row>
    <row r="57" spans="1:14" ht="18.75">
      <c r="A57" s="2907" t="s">
        <v>199</v>
      </c>
      <c r="B57" s="2907"/>
      <c r="C57" s="716" t="s">
        <v>189</v>
      </c>
      <c r="D57" s="2907" t="s">
        <v>67</v>
      </c>
      <c r="E57" s="2907"/>
      <c r="F57" s="485"/>
      <c r="G57" s="485"/>
      <c r="H57" s="485"/>
      <c r="I57" s="2935" t="s">
        <v>2024</v>
      </c>
      <c r="J57" s="2935"/>
      <c r="K57" s="2935"/>
      <c r="L57" s="485" t="s">
        <v>189</v>
      </c>
      <c r="M57" s="2934" t="s">
        <v>1781</v>
      </c>
      <c r="N57" s="2934"/>
    </row>
    <row r="58" spans="1:14" ht="18.75">
      <c r="A58" s="2907" t="s">
        <v>188</v>
      </c>
      <c r="B58" s="2907"/>
      <c r="C58" s="716" t="s">
        <v>189</v>
      </c>
      <c r="D58" s="717" t="s">
        <v>2028</v>
      </c>
      <c r="E58" s="717"/>
      <c r="F58" s="687"/>
      <c r="G58" s="485"/>
      <c r="H58" s="485"/>
      <c r="I58" s="2935" t="s">
        <v>2025</v>
      </c>
      <c r="J58" s="2935"/>
      <c r="K58" s="2935"/>
      <c r="L58" s="485" t="s">
        <v>189</v>
      </c>
      <c r="M58" s="2934" t="s">
        <v>2026</v>
      </c>
      <c r="N58" s="2934"/>
    </row>
    <row r="59" spans="1:14" ht="18.75">
      <c r="A59" s="2907" t="s">
        <v>1233</v>
      </c>
      <c r="B59" s="2907"/>
      <c r="C59" s="716" t="s">
        <v>189</v>
      </c>
      <c r="D59" s="717" t="s">
        <v>2029</v>
      </c>
      <c r="E59" s="717"/>
      <c r="F59" s="717"/>
      <c r="G59" s="715"/>
      <c r="H59" s="485"/>
      <c r="I59" s="485"/>
      <c r="J59" s="485"/>
      <c r="K59" s="485"/>
      <c r="L59" s="485"/>
      <c r="M59" s="485"/>
      <c r="N59" s="485"/>
    </row>
    <row r="60" spans="1:14" ht="41.25" customHeight="1">
      <c r="A60" s="2904" t="s">
        <v>1778</v>
      </c>
      <c r="B60" s="2904" t="s">
        <v>4</v>
      </c>
      <c r="C60" s="2904" t="s">
        <v>192</v>
      </c>
      <c r="D60" s="2904" t="s">
        <v>193</v>
      </c>
      <c r="E60" s="2904" t="s">
        <v>7</v>
      </c>
      <c r="F60" s="2906" t="s">
        <v>8</v>
      </c>
      <c r="G60" s="2904" t="s">
        <v>9</v>
      </c>
      <c r="H60" s="2904"/>
      <c r="I60" s="2904" t="s">
        <v>194</v>
      </c>
      <c r="J60" s="2904"/>
      <c r="K60" s="2904" t="s">
        <v>195</v>
      </c>
      <c r="L60" s="2904"/>
      <c r="M60" s="2904" t="s">
        <v>12</v>
      </c>
      <c r="N60" s="2904" t="s">
        <v>13</v>
      </c>
    </row>
    <row r="61" spans="1:14">
      <c r="A61" s="2904"/>
      <c r="B61" s="2904"/>
      <c r="C61" s="2904"/>
      <c r="D61" s="2904"/>
      <c r="E61" s="2904"/>
      <c r="F61" s="2906"/>
      <c r="G61" s="484" t="s">
        <v>28</v>
      </c>
      <c r="H61" s="484" t="s">
        <v>15</v>
      </c>
      <c r="I61" s="484" t="s">
        <v>28</v>
      </c>
      <c r="J61" s="484" t="s">
        <v>15</v>
      </c>
      <c r="K61" s="484" t="s">
        <v>28</v>
      </c>
      <c r="L61" s="484" t="s">
        <v>15</v>
      </c>
      <c r="M61" s="2904"/>
      <c r="N61" s="2904"/>
    </row>
    <row r="62" spans="1:14">
      <c r="A62" s="672">
        <v>1</v>
      </c>
      <c r="B62" s="672">
        <v>2</v>
      </c>
      <c r="C62" s="672">
        <v>3</v>
      </c>
      <c r="D62" s="672">
        <v>4</v>
      </c>
      <c r="E62" s="672">
        <v>5</v>
      </c>
      <c r="F62" s="672">
        <v>6</v>
      </c>
      <c r="G62" s="672">
        <v>7</v>
      </c>
      <c r="H62" s="672">
        <v>8</v>
      </c>
      <c r="I62" s="672">
        <v>9</v>
      </c>
      <c r="J62" s="672">
        <v>10</v>
      </c>
      <c r="K62" s="672">
        <v>11</v>
      </c>
      <c r="L62" s="672">
        <v>12</v>
      </c>
      <c r="M62" s="672">
        <v>13</v>
      </c>
      <c r="N62" s="672">
        <v>14</v>
      </c>
    </row>
    <row r="63" spans="1:14" ht="60">
      <c r="A63" s="24">
        <v>1</v>
      </c>
      <c r="B63" s="27" t="s">
        <v>1783</v>
      </c>
      <c r="C63" s="26" t="s">
        <v>1784</v>
      </c>
      <c r="D63" s="714">
        <v>19.899999999999999</v>
      </c>
      <c r="E63" s="6" t="s">
        <v>1781</v>
      </c>
      <c r="F63" s="6" t="s">
        <v>1782</v>
      </c>
      <c r="G63" s="116">
        <v>0.14000000000000001</v>
      </c>
      <c r="H63" s="26">
        <v>0</v>
      </c>
      <c r="I63" s="116">
        <v>0.81</v>
      </c>
      <c r="J63" s="6"/>
      <c r="K63" s="116">
        <v>0.95</v>
      </c>
      <c r="L63" s="26">
        <v>0</v>
      </c>
      <c r="M63" s="4" t="s">
        <v>21</v>
      </c>
      <c r="N63" s="127" t="s">
        <v>33</v>
      </c>
    </row>
    <row r="66" spans="1:14" ht="18.75">
      <c r="A66" s="2905" t="s">
        <v>2023</v>
      </c>
      <c r="B66" s="2905"/>
      <c r="C66" s="2905"/>
      <c r="D66" s="2905"/>
      <c r="E66" s="2905"/>
      <c r="F66" s="2905"/>
      <c r="G66" s="2905"/>
      <c r="H66" s="2905"/>
      <c r="I66" s="2905"/>
      <c r="J66" s="2905"/>
      <c r="K66" s="2905"/>
      <c r="L66" s="2905"/>
      <c r="M66" s="2905"/>
      <c r="N66" s="2905"/>
    </row>
    <row r="67" spans="1:14" ht="18.75">
      <c r="A67" s="2907" t="s">
        <v>1587</v>
      </c>
      <c r="B67" s="2907"/>
      <c r="C67" s="716" t="s">
        <v>189</v>
      </c>
      <c r="D67" s="2907" t="s">
        <v>1785</v>
      </c>
      <c r="E67" s="2907"/>
      <c r="F67" s="2907"/>
      <c r="G67" s="2907"/>
      <c r="H67" s="2907"/>
      <c r="I67" s="2907"/>
      <c r="J67" s="2907"/>
      <c r="K67" s="2907"/>
      <c r="L67" s="2907"/>
      <c r="M67" s="2907"/>
      <c r="N67" s="2907"/>
    </row>
    <row r="68" spans="1:14" ht="18.75">
      <c r="A68" s="2907" t="s">
        <v>199</v>
      </c>
      <c r="B68" s="2907"/>
      <c r="C68" s="716" t="s">
        <v>189</v>
      </c>
      <c r="D68" s="2907" t="s">
        <v>67</v>
      </c>
      <c r="E68" s="2907"/>
      <c r="F68" s="485"/>
      <c r="G68" s="485"/>
      <c r="H68" s="485"/>
      <c r="I68" s="485"/>
      <c r="J68" s="485"/>
      <c r="K68" s="485"/>
      <c r="L68" s="485"/>
      <c r="M68" s="2905"/>
      <c r="N68" s="2905"/>
    </row>
    <row r="69" spans="1:14" ht="18.75">
      <c r="A69" s="2907" t="s">
        <v>188</v>
      </c>
      <c r="B69" s="2907"/>
      <c r="C69" s="687" t="s">
        <v>189</v>
      </c>
      <c r="D69" s="2907" t="s">
        <v>2028</v>
      </c>
      <c r="E69" s="2907"/>
      <c r="F69" s="2907"/>
      <c r="G69" s="485"/>
      <c r="H69" s="485"/>
      <c r="I69" s="2935" t="s">
        <v>2024</v>
      </c>
      <c r="J69" s="2935"/>
      <c r="K69" s="2935"/>
      <c r="L69" s="485" t="s">
        <v>189</v>
      </c>
      <c r="M69" s="2934" t="s">
        <v>1781</v>
      </c>
      <c r="N69" s="2934"/>
    </row>
    <row r="70" spans="1:14" ht="18.75">
      <c r="A70" s="2933" t="s">
        <v>1233</v>
      </c>
      <c r="B70" s="2933"/>
      <c r="C70" s="716" t="s">
        <v>189</v>
      </c>
      <c r="D70" s="718" t="s">
        <v>2029</v>
      </c>
      <c r="E70" s="718"/>
      <c r="F70" s="718"/>
      <c r="G70" s="45"/>
      <c r="I70" s="2935" t="s">
        <v>2025</v>
      </c>
      <c r="J70" s="2935"/>
      <c r="K70" s="2935"/>
      <c r="L70" s="485" t="s">
        <v>189</v>
      </c>
      <c r="M70" s="2934" t="s">
        <v>2026</v>
      </c>
      <c r="N70" s="2934"/>
    </row>
    <row r="71" spans="1:14" ht="43.5" customHeight="1">
      <c r="A71" s="2904" t="s">
        <v>1778</v>
      </c>
      <c r="B71" s="2904" t="s">
        <v>4</v>
      </c>
      <c r="C71" s="2904" t="s">
        <v>192</v>
      </c>
      <c r="D71" s="2904" t="s">
        <v>193</v>
      </c>
      <c r="E71" s="2904" t="s">
        <v>7</v>
      </c>
      <c r="F71" s="2906" t="s">
        <v>8</v>
      </c>
      <c r="G71" s="2904" t="s">
        <v>9</v>
      </c>
      <c r="H71" s="2904"/>
      <c r="I71" s="2904" t="s">
        <v>194</v>
      </c>
      <c r="J71" s="2904"/>
      <c r="K71" s="2904" t="s">
        <v>195</v>
      </c>
      <c r="L71" s="2904"/>
      <c r="M71" s="2904" t="s">
        <v>12</v>
      </c>
      <c r="N71" s="2904" t="s">
        <v>13</v>
      </c>
    </row>
    <row r="72" spans="1:14">
      <c r="A72" s="2904"/>
      <c r="B72" s="2904"/>
      <c r="C72" s="2904"/>
      <c r="D72" s="2904"/>
      <c r="E72" s="2904"/>
      <c r="F72" s="2906"/>
      <c r="G72" s="484" t="s">
        <v>28</v>
      </c>
      <c r="H72" s="484" t="s">
        <v>15</v>
      </c>
      <c r="I72" s="484" t="s">
        <v>28</v>
      </c>
      <c r="J72" s="484" t="s">
        <v>15</v>
      </c>
      <c r="K72" s="484" t="s">
        <v>28</v>
      </c>
      <c r="L72" s="484" t="s">
        <v>15</v>
      </c>
      <c r="M72" s="2904"/>
      <c r="N72" s="2904"/>
    </row>
    <row r="73" spans="1:14">
      <c r="A73" s="672">
        <v>1</v>
      </c>
      <c r="B73" s="672">
        <v>2</v>
      </c>
      <c r="C73" s="672">
        <v>3</v>
      </c>
      <c r="D73" s="672">
        <v>4</v>
      </c>
      <c r="E73" s="672">
        <v>5</v>
      </c>
      <c r="F73" s="672">
        <v>6</v>
      </c>
      <c r="G73" s="672">
        <v>7</v>
      </c>
      <c r="H73" s="672">
        <v>8</v>
      </c>
      <c r="I73" s="672">
        <v>9</v>
      </c>
      <c r="J73" s="672">
        <v>10</v>
      </c>
      <c r="K73" s="672">
        <v>11</v>
      </c>
      <c r="L73" s="672">
        <v>12</v>
      </c>
      <c r="M73" s="672">
        <v>13</v>
      </c>
      <c r="N73" s="672">
        <v>14</v>
      </c>
    </row>
    <row r="74" spans="1:14" ht="60">
      <c r="A74" s="24">
        <v>1</v>
      </c>
      <c r="B74" s="27" t="s">
        <v>1785</v>
      </c>
      <c r="C74" s="26" t="s">
        <v>1786</v>
      </c>
      <c r="D74" s="714">
        <v>51.76</v>
      </c>
      <c r="E74" s="6" t="s">
        <v>1781</v>
      </c>
      <c r="F74" s="6" t="s">
        <v>1782</v>
      </c>
      <c r="G74" s="116">
        <v>0.14000000000000001</v>
      </c>
      <c r="H74" s="26">
        <v>0</v>
      </c>
      <c r="I74" s="116"/>
      <c r="J74" s="6"/>
      <c r="K74" s="116">
        <v>0.14000000000000001</v>
      </c>
      <c r="L74" s="26">
        <v>0</v>
      </c>
      <c r="M74" s="4" t="s">
        <v>21</v>
      </c>
      <c r="N74" s="127" t="s">
        <v>33</v>
      </c>
    </row>
    <row r="77" spans="1:14" ht="18.75">
      <c r="A77" s="2905" t="s">
        <v>2023</v>
      </c>
      <c r="B77" s="2905"/>
      <c r="C77" s="2905"/>
      <c r="D77" s="2905"/>
      <c r="E77" s="2905"/>
      <c r="F77" s="2905"/>
      <c r="G77" s="2905"/>
      <c r="H77" s="2905"/>
      <c r="I77" s="2905"/>
      <c r="J77" s="2905"/>
      <c r="K77" s="2905"/>
      <c r="L77" s="2905"/>
      <c r="M77" s="2905"/>
      <c r="N77" s="2905"/>
    </row>
    <row r="78" spans="1:14" ht="15.75">
      <c r="A78" s="2907" t="s">
        <v>1587</v>
      </c>
      <c r="B78" s="2907"/>
      <c r="C78" s="19" t="s">
        <v>189</v>
      </c>
      <c r="D78" s="2907" t="s">
        <v>2030</v>
      </c>
      <c r="E78" s="2907"/>
      <c r="F78" s="2907"/>
      <c r="G78" s="2907"/>
      <c r="H78" s="2907"/>
      <c r="I78" s="2907"/>
      <c r="J78" s="2907"/>
      <c r="K78" s="2907"/>
      <c r="L78" s="2907"/>
      <c r="M78" s="2907"/>
      <c r="N78" s="2907"/>
    </row>
    <row r="79" spans="1:14" ht="18.75">
      <c r="A79" s="2907" t="s">
        <v>199</v>
      </c>
      <c r="B79" s="2907"/>
      <c r="C79" s="19" t="s">
        <v>189</v>
      </c>
      <c r="D79" s="2907" t="s">
        <v>67</v>
      </c>
      <c r="E79" s="2907"/>
      <c r="F79" s="485"/>
      <c r="G79" s="485"/>
      <c r="H79" s="485"/>
      <c r="I79" s="2935" t="s">
        <v>2024</v>
      </c>
      <c r="J79" s="2935"/>
      <c r="K79" s="2935"/>
      <c r="L79" s="485" t="s">
        <v>189</v>
      </c>
      <c r="M79" s="2934" t="s">
        <v>1781</v>
      </c>
      <c r="N79" s="2934"/>
    </row>
    <row r="80" spans="1:14" ht="18.75">
      <c r="A80" s="2907" t="s">
        <v>188</v>
      </c>
      <c r="B80" s="2907"/>
      <c r="C80" s="19" t="s">
        <v>189</v>
      </c>
      <c r="D80" t="s">
        <v>190</v>
      </c>
      <c r="F80" s="485"/>
      <c r="G80" s="485"/>
      <c r="H80" s="485"/>
      <c r="I80" s="2935" t="s">
        <v>2025</v>
      </c>
      <c r="J80" s="2935"/>
      <c r="K80" s="2935"/>
      <c r="L80" s="485" t="s">
        <v>189</v>
      </c>
      <c r="M80" s="2934" t="s">
        <v>2026</v>
      </c>
      <c r="N80" s="2934"/>
    </row>
    <row r="81" spans="1:14">
      <c r="A81" s="2936" t="s">
        <v>1233</v>
      </c>
      <c r="B81" s="2936"/>
      <c r="C81" s="19" t="s">
        <v>189</v>
      </c>
      <c r="D81" s="2936" t="s">
        <v>2031</v>
      </c>
      <c r="E81" s="2936"/>
      <c r="F81" s="2936"/>
      <c r="G81" s="2936"/>
      <c r="N81"/>
    </row>
    <row r="82" spans="1:14" ht="43.5" customHeight="1">
      <c r="A82" s="2904" t="s">
        <v>1778</v>
      </c>
      <c r="B82" s="2904" t="s">
        <v>4</v>
      </c>
      <c r="C82" s="2904" t="s">
        <v>192</v>
      </c>
      <c r="D82" s="2904" t="s">
        <v>193</v>
      </c>
      <c r="E82" s="2904" t="s">
        <v>7</v>
      </c>
      <c r="F82" s="2906" t="s">
        <v>8</v>
      </c>
      <c r="G82" s="2904" t="s">
        <v>9</v>
      </c>
      <c r="H82" s="2904"/>
      <c r="I82" s="2904" t="s">
        <v>194</v>
      </c>
      <c r="J82" s="2904"/>
      <c r="K82" s="2904" t="s">
        <v>195</v>
      </c>
      <c r="L82" s="2904"/>
      <c r="M82" s="2904" t="s">
        <v>12</v>
      </c>
      <c r="N82" s="2904" t="s">
        <v>13</v>
      </c>
    </row>
    <row r="83" spans="1:14">
      <c r="A83" s="2904"/>
      <c r="B83" s="2904"/>
      <c r="C83" s="2904"/>
      <c r="D83" s="2904"/>
      <c r="E83" s="2904"/>
      <c r="F83" s="2906"/>
      <c r="G83" s="484" t="s">
        <v>28</v>
      </c>
      <c r="H83" s="484" t="s">
        <v>15</v>
      </c>
      <c r="I83" s="484" t="s">
        <v>28</v>
      </c>
      <c r="J83" s="484" t="s">
        <v>15</v>
      </c>
      <c r="K83" s="484" t="s">
        <v>28</v>
      </c>
      <c r="L83" s="484" t="s">
        <v>15</v>
      </c>
      <c r="M83" s="2904"/>
      <c r="N83" s="2904"/>
    </row>
    <row r="84" spans="1:14">
      <c r="A84" s="672">
        <v>1</v>
      </c>
      <c r="B84" s="672">
        <v>2</v>
      </c>
      <c r="C84" s="672">
        <v>3</v>
      </c>
      <c r="D84" s="672">
        <v>4</v>
      </c>
      <c r="E84" s="672">
        <v>5</v>
      </c>
      <c r="F84" s="672">
        <v>6</v>
      </c>
      <c r="G84" s="672">
        <v>7</v>
      </c>
      <c r="H84" s="672">
        <v>8</v>
      </c>
      <c r="I84" s="672">
        <v>9</v>
      </c>
      <c r="J84" s="672">
        <v>10</v>
      </c>
      <c r="K84" s="672">
        <v>11</v>
      </c>
      <c r="L84" s="672">
        <v>12</v>
      </c>
      <c r="M84" s="672">
        <v>13</v>
      </c>
      <c r="N84" s="672">
        <v>14</v>
      </c>
    </row>
    <row r="85" spans="1:14" ht="60">
      <c r="A85" s="24">
        <v>1</v>
      </c>
      <c r="B85" s="27" t="s">
        <v>2030</v>
      </c>
      <c r="C85" s="26" t="s">
        <v>1786</v>
      </c>
      <c r="D85" s="714">
        <v>51.17</v>
      </c>
      <c r="E85" s="6" t="s">
        <v>1781</v>
      </c>
      <c r="F85" s="6" t="s">
        <v>1782</v>
      </c>
      <c r="G85" s="116">
        <v>0.14000000000000001</v>
      </c>
      <c r="H85" s="26">
        <v>0</v>
      </c>
      <c r="I85" s="116">
        <v>0.66</v>
      </c>
      <c r="J85" s="6">
        <v>0</v>
      </c>
      <c r="K85" s="116">
        <v>0.8</v>
      </c>
      <c r="L85" s="26">
        <v>0</v>
      </c>
      <c r="M85" s="4" t="s">
        <v>21</v>
      </c>
      <c r="N85" s="127" t="s">
        <v>33</v>
      </c>
    </row>
    <row r="88" spans="1:14" ht="18.75">
      <c r="A88" s="2905" t="s">
        <v>2023</v>
      </c>
      <c r="B88" s="2905"/>
      <c r="C88" s="2905"/>
      <c r="D88" s="2905"/>
      <c r="E88" s="2905"/>
      <c r="F88" s="2905"/>
      <c r="G88" s="2905"/>
      <c r="H88" s="2905"/>
      <c r="I88" s="2905"/>
      <c r="J88" s="2905"/>
      <c r="K88" s="2905"/>
      <c r="L88" s="2905"/>
      <c r="M88" s="2905"/>
      <c r="N88" s="2905"/>
    </row>
    <row r="89" spans="1:14" ht="18.75">
      <c r="A89" s="2907" t="s">
        <v>1587</v>
      </c>
      <c r="B89" s="2907"/>
      <c r="C89" s="716" t="s">
        <v>189</v>
      </c>
      <c r="D89" s="2907" t="s">
        <v>2032</v>
      </c>
      <c r="E89" s="2907"/>
      <c r="F89" s="2907"/>
      <c r="G89" s="2907"/>
      <c r="H89" s="2907"/>
      <c r="I89" s="2907"/>
      <c r="J89" s="2907"/>
      <c r="K89" s="2907"/>
      <c r="L89" s="2907"/>
      <c r="M89" s="2907"/>
      <c r="N89" s="2907"/>
    </row>
    <row r="90" spans="1:14" ht="18.75">
      <c r="A90" s="2907" t="s">
        <v>199</v>
      </c>
      <c r="B90" s="2907"/>
      <c r="C90" s="716" t="s">
        <v>189</v>
      </c>
      <c r="D90" s="2907" t="s">
        <v>67</v>
      </c>
      <c r="E90" s="2907"/>
      <c r="F90" s="485"/>
      <c r="G90" s="485"/>
      <c r="H90" s="687"/>
      <c r="I90" s="2935" t="s">
        <v>2024</v>
      </c>
      <c r="J90" s="2935"/>
      <c r="K90" s="2935"/>
      <c r="L90" s="485" t="s">
        <v>189</v>
      </c>
      <c r="M90" s="2934" t="s">
        <v>1781</v>
      </c>
      <c r="N90" s="2934"/>
    </row>
    <row r="91" spans="1:14" ht="18.75">
      <c r="A91" s="2932" t="s">
        <v>188</v>
      </c>
      <c r="B91" s="2932"/>
      <c r="C91" s="14" t="s">
        <v>189</v>
      </c>
      <c r="D91" s="2932" t="s">
        <v>190</v>
      </c>
      <c r="E91" s="2932"/>
      <c r="F91" s="2932"/>
      <c r="G91" s="485"/>
      <c r="H91" s="485"/>
      <c r="I91" s="2935" t="s">
        <v>2025</v>
      </c>
      <c r="J91" s="2935"/>
      <c r="K91" s="2935"/>
      <c r="L91" s="485" t="s">
        <v>189</v>
      </c>
      <c r="M91" s="2934" t="s">
        <v>2026</v>
      </c>
      <c r="N91" s="2934"/>
    </row>
    <row r="92" spans="1:14">
      <c r="A92" s="2933" t="s">
        <v>1233</v>
      </c>
      <c r="B92" s="2933"/>
      <c r="C92" s="14" t="s">
        <v>189</v>
      </c>
      <c r="D92" s="2933" t="s">
        <v>2031</v>
      </c>
      <c r="E92" s="2933"/>
      <c r="F92" s="2933"/>
      <c r="G92" s="2933"/>
      <c r="N92"/>
    </row>
    <row r="93" spans="1:14" ht="45.75" customHeight="1">
      <c r="A93" s="2904" t="s">
        <v>1778</v>
      </c>
      <c r="B93" s="2904" t="s">
        <v>4</v>
      </c>
      <c r="C93" s="2904" t="s">
        <v>192</v>
      </c>
      <c r="D93" s="2904" t="s">
        <v>193</v>
      </c>
      <c r="E93" s="2904" t="s">
        <v>7</v>
      </c>
      <c r="F93" s="2906" t="s">
        <v>8</v>
      </c>
      <c r="G93" s="2904" t="s">
        <v>9</v>
      </c>
      <c r="H93" s="2904"/>
      <c r="I93" s="2904" t="s">
        <v>194</v>
      </c>
      <c r="J93" s="2904"/>
      <c r="K93" s="2904" t="s">
        <v>195</v>
      </c>
      <c r="L93" s="2904"/>
      <c r="M93" s="2904" t="s">
        <v>12</v>
      </c>
      <c r="N93" s="2904" t="s">
        <v>13</v>
      </c>
    </row>
    <row r="94" spans="1:14">
      <c r="A94" s="2904"/>
      <c r="B94" s="2904"/>
      <c r="C94" s="2904"/>
      <c r="D94" s="2904"/>
      <c r="E94" s="2904"/>
      <c r="F94" s="2906"/>
      <c r="G94" s="484" t="s">
        <v>28</v>
      </c>
      <c r="H94" s="484" t="s">
        <v>15</v>
      </c>
      <c r="I94" s="484" t="s">
        <v>28</v>
      </c>
      <c r="J94" s="484" t="s">
        <v>15</v>
      </c>
      <c r="K94" s="484" t="s">
        <v>28</v>
      </c>
      <c r="L94" s="484" t="s">
        <v>15</v>
      </c>
      <c r="M94" s="2904"/>
      <c r="N94" s="2904"/>
    </row>
    <row r="95" spans="1:14">
      <c r="A95" s="672">
        <v>1</v>
      </c>
      <c r="B95" s="672">
        <v>2</v>
      </c>
      <c r="C95" s="672">
        <v>3</v>
      </c>
      <c r="D95" s="672">
        <v>4</v>
      </c>
      <c r="E95" s="672">
        <v>5</v>
      </c>
      <c r="F95" s="672">
        <v>6</v>
      </c>
      <c r="G95" s="672">
        <v>7</v>
      </c>
      <c r="H95" s="672">
        <v>8</v>
      </c>
      <c r="I95" s="672">
        <v>9</v>
      </c>
      <c r="J95" s="672">
        <v>10</v>
      </c>
      <c r="K95" s="672">
        <v>11</v>
      </c>
      <c r="L95" s="672">
        <v>12</v>
      </c>
      <c r="M95" s="672">
        <v>13</v>
      </c>
      <c r="N95" s="672">
        <v>14</v>
      </c>
    </row>
    <row r="96" spans="1:14" ht="60">
      <c r="A96" s="24">
        <v>1</v>
      </c>
      <c r="B96" s="27" t="s">
        <v>2032</v>
      </c>
      <c r="C96" s="26" t="s">
        <v>1780</v>
      </c>
      <c r="D96" s="714">
        <v>19.899999999999999</v>
      </c>
      <c r="E96" s="6" t="s">
        <v>1781</v>
      </c>
      <c r="F96" s="6" t="s">
        <v>1782</v>
      </c>
      <c r="G96" s="116">
        <v>0.14000000000000001</v>
      </c>
      <c r="H96" s="26">
        <v>0</v>
      </c>
      <c r="I96" s="116">
        <v>0.76</v>
      </c>
      <c r="J96" s="26">
        <v>0</v>
      </c>
      <c r="K96" s="116">
        <v>0.9</v>
      </c>
      <c r="L96" s="26">
        <v>0</v>
      </c>
      <c r="M96" s="4" t="s">
        <v>21</v>
      </c>
      <c r="N96" s="127" t="s">
        <v>33</v>
      </c>
    </row>
    <row r="97" spans="1:14">
      <c r="N97"/>
    </row>
    <row r="102" spans="1:14" ht="16.5">
      <c r="A102" s="719"/>
      <c r="B102" s="719"/>
      <c r="C102" s="719"/>
      <c r="D102" s="719"/>
      <c r="E102" s="719"/>
      <c r="F102" s="719"/>
      <c r="G102" s="719"/>
      <c r="H102" s="719"/>
      <c r="I102" s="719"/>
      <c r="J102" s="719"/>
      <c r="N102"/>
    </row>
    <row r="103" spans="1:14" ht="16.5">
      <c r="A103" s="719"/>
      <c r="B103" s="719"/>
      <c r="C103" s="719"/>
      <c r="D103" s="719"/>
      <c r="E103" s="719"/>
      <c r="F103" s="719"/>
      <c r="G103" s="719"/>
      <c r="H103" s="719"/>
      <c r="I103" s="719"/>
      <c r="J103" s="719"/>
      <c r="N103"/>
    </row>
  </sheetData>
  <mergeCells count="177">
    <mergeCell ref="A92:B92"/>
    <mergeCell ref="D92:G92"/>
    <mergeCell ref="A89:B89"/>
    <mergeCell ref="D89:N89"/>
    <mergeCell ref="D90:E90"/>
    <mergeCell ref="M90:N90"/>
    <mergeCell ref="A91:B91"/>
    <mergeCell ref="D91:F91"/>
    <mergeCell ref="A88:N88"/>
    <mergeCell ref="M91:N91"/>
    <mergeCell ref="I90:K90"/>
    <mergeCell ref="I91:K91"/>
    <mergeCell ref="F93:F94"/>
    <mergeCell ref="G93:H93"/>
    <mergeCell ref="I93:J93"/>
    <mergeCell ref="K93:L93"/>
    <mergeCell ref="A93:A94"/>
    <mergeCell ref="B93:B94"/>
    <mergeCell ref="C93:C94"/>
    <mergeCell ref="D93:D94"/>
    <mergeCell ref="E93:E94"/>
    <mergeCell ref="D67:N67"/>
    <mergeCell ref="D68:E68"/>
    <mergeCell ref="M68:N68"/>
    <mergeCell ref="A66:N66"/>
    <mergeCell ref="M69:N69"/>
    <mergeCell ref="I69:K69"/>
    <mergeCell ref="M93:M94"/>
    <mergeCell ref="N93:N94"/>
    <mergeCell ref="A90:B90"/>
    <mergeCell ref="A81:B81"/>
    <mergeCell ref="D81:G81"/>
    <mergeCell ref="A78:B78"/>
    <mergeCell ref="A79:B79"/>
    <mergeCell ref="D78:N78"/>
    <mergeCell ref="M79:N79"/>
    <mergeCell ref="M80:N80"/>
    <mergeCell ref="I79:K79"/>
    <mergeCell ref="I80:K80"/>
    <mergeCell ref="D79:E79"/>
    <mergeCell ref="A82:A83"/>
    <mergeCell ref="B82:B83"/>
    <mergeCell ref="C82:C83"/>
    <mergeCell ref="D82:D83"/>
    <mergeCell ref="E82:E83"/>
    <mergeCell ref="M71:M72"/>
    <mergeCell ref="N71:N72"/>
    <mergeCell ref="A69:B69"/>
    <mergeCell ref="D69:F69"/>
    <mergeCell ref="A59:B59"/>
    <mergeCell ref="A57:B57"/>
    <mergeCell ref="D56:N56"/>
    <mergeCell ref="D57:E57"/>
    <mergeCell ref="M57:N57"/>
    <mergeCell ref="A58:B58"/>
    <mergeCell ref="A71:A72"/>
    <mergeCell ref="B71:B72"/>
    <mergeCell ref="C71:C72"/>
    <mergeCell ref="D71:D72"/>
    <mergeCell ref="E71:E72"/>
    <mergeCell ref="F71:F72"/>
    <mergeCell ref="G71:H71"/>
    <mergeCell ref="I71:J71"/>
    <mergeCell ref="K71:L71"/>
    <mergeCell ref="A70:B70"/>
    <mergeCell ref="I70:K70"/>
    <mergeCell ref="M70:N70"/>
    <mergeCell ref="A67:B67"/>
    <mergeCell ref="A68:B68"/>
    <mergeCell ref="A55:N55"/>
    <mergeCell ref="A60:A61"/>
    <mergeCell ref="B60:B61"/>
    <mergeCell ref="C60:C61"/>
    <mergeCell ref="D60:D61"/>
    <mergeCell ref="E60:E61"/>
    <mergeCell ref="F60:F61"/>
    <mergeCell ref="G60:H60"/>
    <mergeCell ref="I60:J60"/>
    <mergeCell ref="K60:L60"/>
    <mergeCell ref="M58:N58"/>
    <mergeCell ref="I57:K57"/>
    <mergeCell ref="I58:K58"/>
    <mergeCell ref="M60:M61"/>
    <mergeCell ref="N60:N61"/>
    <mergeCell ref="A56:B56"/>
    <mergeCell ref="A44:N44"/>
    <mergeCell ref="A49:A50"/>
    <mergeCell ref="B49:B50"/>
    <mergeCell ref="C49:C50"/>
    <mergeCell ref="D49:D50"/>
    <mergeCell ref="E49:E50"/>
    <mergeCell ref="F49:F50"/>
    <mergeCell ref="G49:H49"/>
    <mergeCell ref="I49:J49"/>
    <mergeCell ref="K49:L49"/>
    <mergeCell ref="A45:B45"/>
    <mergeCell ref="A47:B47"/>
    <mergeCell ref="A48:B48"/>
    <mergeCell ref="D48:G48"/>
    <mergeCell ref="D47:G47"/>
    <mergeCell ref="A46:B46"/>
    <mergeCell ref="D45:N45"/>
    <mergeCell ref="D46:E46"/>
    <mergeCell ref="M46:N46"/>
    <mergeCell ref="M47:N47"/>
    <mergeCell ref="I46:K46"/>
    <mergeCell ref="I47:K47"/>
    <mergeCell ref="M49:M50"/>
    <mergeCell ref="N49:N50"/>
    <mergeCell ref="M38:M39"/>
    <mergeCell ref="N38:N39"/>
    <mergeCell ref="A36:N36"/>
    <mergeCell ref="A38:A39"/>
    <mergeCell ref="B38:B39"/>
    <mergeCell ref="C38:C39"/>
    <mergeCell ref="D38:D39"/>
    <mergeCell ref="E38:E39"/>
    <mergeCell ref="F38:F39"/>
    <mergeCell ref="G38:H38"/>
    <mergeCell ref="I38:J38"/>
    <mergeCell ref="K38:L38"/>
    <mergeCell ref="O15:P15"/>
    <mergeCell ref="P16:P17"/>
    <mergeCell ref="A16:A17"/>
    <mergeCell ref="B16:C17"/>
    <mergeCell ref="D16:D17"/>
    <mergeCell ref="E16:E17"/>
    <mergeCell ref="F16:F17"/>
    <mergeCell ref="G16:G17"/>
    <mergeCell ref="H16:H17"/>
    <mergeCell ref="I16:J16"/>
    <mergeCell ref="K16:L16"/>
    <mergeCell ref="M16:N16"/>
    <mergeCell ref="O16:O17"/>
    <mergeCell ref="B25:C25"/>
    <mergeCell ref="B26:C26"/>
    <mergeCell ref="B27:C27"/>
    <mergeCell ref="B29:C29"/>
    <mergeCell ref="B30:C30"/>
    <mergeCell ref="A14:C14"/>
    <mergeCell ref="E14:G14"/>
    <mergeCell ref="A15:C15"/>
    <mergeCell ref="E15:N15"/>
    <mergeCell ref="A1:N1"/>
    <mergeCell ref="A3:A4"/>
    <mergeCell ref="B3:B4"/>
    <mergeCell ref="C3:C4"/>
    <mergeCell ref="D3:D4"/>
    <mergeCell ref="E3:E4"/>
    <mergeCell ref="F3:F4"/>
    <mergeCell ref="G3:H3"/>
    <mergeCell ref="I3:J3"/>
    <mergeCell ref="K3:L3"/>
    <mergeCell ref="A13:P13"/>
    <mergeCell ref="M3:M4"/>
    <mergeCell ref="N3:N4"/>
    <mergeCell ref="A77:N77"/>
    <mergeCell ref="F82:F83"/>
    <mergeCell ref="G82:H82"/>
    <mergeCell ref="I82:J82"/>
    <mergeCell ref="K82:L82"/>
    <mergeCell ref="M82:M83"/>
    <mergeCell ref="N82:N83"/>
    <mergeCell ref="A80:B80"/>
    <mergeCell ref="P19:P32"/>
    <mergeCell ref="B20:C20"/>
    <mergeCell ref="B21:C21"/>
    <mergeCell ref="B22:C22"/>
    <mergeCell ref="B23:C23"/>
    <mergeCell ref="B18:C18"/>
    <mergeCell ref="B19:C19"/>
    <mergeCell ref="G19:G32"/>
    <mergeCell ref="H19:H32"/>
    <mergeCell ref="O19:O32"/>
    <mergeCell ref="B31:C31"/>
    <mergeCell ref="B32:C32"/>
    <mergeCell ref="B24:C24"/>
  </mergeCells>
  <pageMargins left="0.7" right="0.7" top="0.75" bottom="0.75" header="0.3" footer="0.3"/>
  <pageSetup paperSize="5" orientation="landscape"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P195"/>
  <sheetViews>
    <sheetView topLeftCell="A42" zoomScaleNormal="100" workbookViewId="0">
      <selection activeCell="H97" sqref="H97"/>
    </sheetView>
  </sheetViews>
  <sheetFormatPr defaultRowHeight="15"/>
  <cols>
    <col min="1" max="1" width="5.7109375" customWidth="1"/>
    <col min="2" max="2" width="22.85546875" customWidth="1"/>
    <col min="4" max="4" width="14.140625" customWidth="1"/>
    <col min="5" max="5" width="11.28515625" customWidth="1"/>
    <col min="6" max="6" width="11.140625" customWidth="1"/>
    <col min="8" max="8" width="10.140625" bestFit="1" customWidth="1"/>
    <col min="12" max="12" width="11.28515625" customWidth="1"/>
    <col min="14" max="14" width="9.42578125" bestFit="1" customWidth="1"/>
  </cols>
  <sheetData>
    <row r="2" spans="1:16" ht="18.75">
      <c r="A2" s="2949" t="s">
        <v>1979</v>
      </c>
      <c r="B2" s="2949"/>
      <c r="C2" s="2949"/>
      <c r="D2" s="2949"/>
      <c r="E2" s="2949"/>
      <c r="F2" s="2949"/>
      <c r="G2" s="2949"/>
      <c r="H2" s="2949"/>
      <c r="I2" s="2949"/>
      <c r="J2" s="2949"/>
      <c r="K2" s="2949"/>
      <c r="L2" s="2949"/>
      <c r="M2" s="2949"/>
      <c r="N2" s="2949"/>
      <c r="O2" s="2949"/>
      <c r="P2" s="2949"/>
    </row>
    <row r="3" spans="1:16">
      <c r="A3" s="560" t="s">
        <v>2379</v>
      </c>
      <c r="B3" s="560"/>
      <c r="C3" s="560"/>
      <c r="D3" s="560"/>
      <c r="E3" s="560"/>
      <c r="F3" s="560"/>
      <c r="G3" s="560"/>
      <c r="H3" s="560"/>
      <c r="I3" s="560"/>
      <c r="J3" s="560" t="s">
        <v>2380</v>
      </c>
      <c r="K3" s="560"/>
      <c r="L3" s="560"/>
      <c r="M3" s="560" t="s">
        <v>2381</v>
      </c>
      <c r="N3" s="560"/>
      <c r="O3" s="560"/>
      <c r="P3" s="560"/>
    </row>
    <row r="4" spans="1:16">
      <c r="A4" s="560"/>
      <c r="B4" s="560" t="s">
        <v>2382</v>
      </c>
      <c r="C4" s="560"/>
      <c r="D4" s="560"/>
      <c r="E4" s="560"/>
      <c r="F4" s="560"/>
      <c r="G4" s="560"/>
      <c r="H4" s="560"/>
      <c r="I4" s="560"/>
      <c r="J4" s="560" t="s">
        <v>7</v>
      </c>
      <c r="K4" s="560"/>
      <c r="L4" s="560"/>
      <c r="M4" s="560" t="s">
        <v>2383</v>
      </c>
      <c r="N4" s="560"/>
      <c r="O4" s="560"/>
      <c r="P4" s="560"/>
    </row>
    <row r="5" spans="1:16">
      <c r="A5" s="560" t="s">
        <v>2384</v>
      </c>
      <c r="B5" s="560"/>
      <c r="C5" s="560" t="s">
        <v>67</v>
      </c>
      <c r="D5" s="560"/>
      <c r="E5" s="560"/>
      <c r="F5" s="560"/>
      <c r="G5" s="560"/>
      <c r="H5" s="560"/>
      <c r="I5" s="560"/>
      <c r="J5" s="560" t="s">
        <v>2385</v>
      </c>
      <c r="K5" s="560"/>
      <c r="L5" s="560"/>
      <c r="M5" s="560" t="s">
        <v>2386</v>
      </c>
      <c r="N5" s="560"/>
      <c r="O5" s="560"/>
      <c r="P5" s="560"/>
    </row>
    <row r="6" spans="1:16">
      <c r="A6" s="560" t="s">
        <v>2387</v>
      </c>
      <c r="B6" s="560"/>
      <c r="C6" s="560"/>
      <c r="D6" s="560"/>
      <c r="E6" s="560"/>
      <c r="F6" s="560"/>
      <c r="G6" s="560"/>
      <c r="H6" s="560"/>
      <c r="I6" s="560"/>
      <c r="J6" s="560" t="s">
        <v>2388</v>
      </c>
      <c r="K6" s="560"/>
      <c r="L6" s="560"/>
      <c r="M6" s="560" t="s">
        <v>2389</v>
      </c>
      <c r="N6" s="560"/>
      <c r="O6" s="560"/>
      <c r="P6" s="560"/>
    </row>
    <row r="7" spans="1:16">
      <c r="A7" s="560" t="s">
        <v>2390</v>
      </c>
      <c r="B7" s="560"/>
      <c r="C7" s="560" t="s">
        <v>2391</v>
      </c>
      <c r="D7" s="560"/>
      <c r="E7" s="560"/>
      <c r="F7" s="560"/>
      <c r="G7" s="560"/>
      <c r="H7" s="560"/>
      <c r="I7" s="560"/>
      <c r="J7" s="560" t="s">
        <v>2392</v>
      </c>
      <c r="K7" s="560"/>
      <c r="L7" s="560"/>
      <c r="M7" s="560" t="s">
        <v>2393</v>
      </c>
      <c r="N7" s="560"/>
      <c r="O7" s="560"/>
      <c r="P7" s="560"/>
    </row>
    <row r="8" spans="1:16">
      <c r="A8" s="560" t="s">
        <v>2394</v>
      </c>
      <c r="B8" s="560"/>
      <c r="C8" s="560" t="s">
        <v>2395</v>
      </c>
      <c r="D8" s="560"/>
      <c r="E8" s="560"/>
      <c r="F8" s="560"/>
      <c r="G8" s="560"/>
      <c r="H8" s="560"/>
      <c r="I8" s="560"/>
      <c r="J8" s="560"/>
      <c r="K8" s="560"/>
      <c r="L8" s="560"/>
      <c r="M8" s="560"/>
      <c r="N8" s="560"/>
      <c r="O8" s="560"/>
      <c r="P8" s="560"/>
    </row>
    <row r="9" spans="1:16">
      <c r="A9" s="560" t="s">
        <v>1961</v>
      </c>
      <c r="B9" s="560"/>
      <c r="C9" s="560" t="s">
        <v>2396</v>
      </c>
      <c r="D9" s="560"/>
      <c r="E9" s="560"/>
      <c r="F9" s="560"/>
      <c r="G9" s="560"/>
      <c r="H9" s="560"/>
      <c r="I9" s="560"/>
      <c r="J9" s="560"/>
      <c r="K9" s="560"/>
      <c r="L9" s="560"/>
      <c r="M9" s="560"/>
      <c r="N9" s="2017" t="s">
        <v>2397</v>
      </c>
      <c r="O9" s="560"/>
      <c r="P9" s="560"/>
    </row>
    <row r="10" spans="1:16" ht="15" customHeight="1">
      <c r="A10" s="2706" t="s">
        <v>60</v>
      </c>
      <c r="B10" s="2706" t="s">
        <v>2398</v>
      </c>
      <c r="C10" s="2706" t="s">
        <v>5</v>
      </c>
      <c r="D10" s="2706" t="s">
        <v>262</v>
      </c>
      <c r="E10" s="2706" t="s">
        <v>2399</v>
      </c>
      <c r="F10" s="2950" t="s">
        <v>2400</v>
      </c>
      <c r="G10" s="2951"/>
      <c r="H10" s="2950" t="s">
        <v>606</v>
      </c>
      <c r="I10" s="2951"/>
      <c r="J10" s="2950" t="s">
        <v>2401</v>
      </c>
      <c r="K10" s="2951"/>
      <c r="L10" s="2950" t="s">
        <v>2402</v>
      </c>
      <c r="M10" s="2951"/>
      <c r="N10" s="2950" t="s">
        <v>11</v>
      </c>
      <c r="O10" s="2951"/>
      <c r="P10" s="2706" t="s">
        <v>12</v>
      </c>
    </row>
    <row r="11" spans="1:16" ht="30">
      <c r="A11" s="2706"/>
      <c r="B11" s="2706"/>
      <c r="C11" s="2706"/>
      <c r="D11" s="2706"/>
      <c r="E11" s="2706"/>
      <c r="F11" s="2016" t="s">
        <v>28</v>
      </c>
      <c r="G11" s="2016" t="s">
        <v>15</v>
      </c>
      <c r="H11" s="2016" t="s">
        <v>28</v>
      </c>
      <c r="I11" s="2016" t="s">
        <v>15</v>
      </c>
      <c r="J11" s="2016" t="s">
        <v>28</v>
      </c>
      <c r="K11" s="2016" t="s">
        <v>15</v>
      </c>
      <c r="L11" s="2016" t="s">
        <v>28</v>
      </c>
      <c r="M11" s="2016" t="s">
        <v>15</v>
      </c>
      <c r="N11" s="2016" t="s">
        <v>2403</v>
      </c>
      <c r="O11" s="2016" t="s">
        <v>2404</v>
      </c>
      <c r="P11" s="2706"/>
    </row>
    <row r="12" spans="1:16">
      <c r="A12" s="2018">
        <v>1</v>
      </c>
      <c r="B12" s="2018">
        <v>2</v>
      </c>
      <c r="C12" s="2018">
        <v>3</v>
      </c>
      <c r="D12" s="2018">
        <v>4</v>
      </c>
      <c r="E12" s="2018">
        <v>5</v>
      </c>
      <c r="F12" s="2018">
        <v>6</v>
      </c>
      <c r="G12" s="2018">
        <v>7</v>
      </c>
      <c r="H12" s="2019">
        <v>8</v>
      </c>
      <c r="I12" s="2018">
        <v>9</v>
      </c>
      <c r="J12" s="2019">
        <v>10</v>
      </c>
      <c r="K12" s="2018">
        <v>11</v>
      </c>
      <c r="L12" s="2018">
        <v>12</v>
      </c>
      <c r="M12" s="2018">
        <v>13</v>
      </c>
      <c r="N12" s="2018">
        <v>14</v>
      </c>
      <c r="O12" s="2018">
        <v>15</v>
      </c>
      <c r="P12" s="2018">
        <v>16</v>
      </c>
    </row>
    <row r="13" spans="1:16" ht="30" customHeight="1">
      <c r="A13" s="2016">
        <v>1</v>
      </c>
      <c r="B13" s="143" t="s">
        <v>2405</v>
      </c>
      <c r="C13" s="2016" t="s">
        <v>167</v>
      </c>
      <c r="D13" s="2020">
        <v>30000</v>
      </c>
      <c r="E13" s="2946">
        <v>2308.4699999999998</v>
      </c>
      <c r="F13" s="2021">
        <v>30000</v>
      </c>
      <c r="G13" s="2952">
        <v>858.17</v>
      </c>
      <c r="H13" s="2021">
        <v>30000</v>
      </c>
      <c r="I13" s="2952">
        <v>1901.04</v>
      </c>
      <c r="J13" s="2020">
        <v>0</v>
      </c>
      <c r="K13" s="2955">
        <v>82.2</v>
      </c>
      <c r="L13" s="2022"/>
      <c r="M13" s="2714"/>
      <c r="N13" s="2021">
        <f>H13+J13</f>
        <v>30000</v>
      </c>
      <c r="O13" s="2946">
        <f>I13+K13</f>
        <v>1983.24</v>
      </c>
      <c r="P13" s="2714" t="s">
        <v>196</v>
      </c>
    </row>
    <row r="14" spans="1:16" ht="17.25">
      <c r="A14" s="2016">
        <v>2</v>
      </c>
      <c r="B14" t="s">
        <v>2406</v>
      </c>
      <c r="C14" s="2016" t="s">
        <v>2407</v>
      </c>
      <c r="D14" s="2020">
        <v>30000</v>
      </c>
      <c r="E14" s="2947"/>
      <c r="F14" s="2021">
        <v>0</v>
      </c>
      <c r="G14" s="2953"/>
      <c r="H14" s="2021">
        <v>30000</v>
      </c>
      <c r="I14" s="2953"/>
      <c r="J14" s="2020">
        <v>0</v>
      </c>
      <c r="K14" s="2956"/>
      <c r="L14" s="2023"/>
      <c r="M14" s="2725"/>
      <c r="N14" s="2021">
        <f>H14+J14</f>
        <v>30000</v>
      </c>
      <c r="O14" s="2947"/>
      <c r="P14" s="2725"/>
    </row>
    <row r="15" spans="1:16" ht="30">
      <c r="A15" s="2016">
        <v>3</v>
      </c>
      <c r="B15" s="602" t="s">
        <v>2408</v>
      </c>
      <c r="C15" s="2016" t="s">
        <v>2407</v>
      </c>
      <c r="D15" s="2020">
        <v>38030.792999999998</v>
      </c>
      <c r="E15" s="2947"/>
      <c r="F15" s="2021">
        <v>36815.5</v>
      </c>
      <c r="G15" s="2953"/>
      <c r="H15" s="2021">
        <f>36815.5+1215.25</f>
        <v>38030.75</v>
      </c>
      <c r="I15" s="2953"/>
      <c r="J15" s="2020">
        <v>0</v>
      </c>
      <c r="K15" s="2956"/>
      <c r="L15" s="2021"/>
      <c r="M15" s="2725"/>
      <c r="N15" s="2021">
        <f t="shared" ref="N15:N26" si="0">H15+J15</f>
        <v>38030.75</v>
      </c>
      <c r="O15" s="2947"/>
      <c r="P15" s="2725"/>
    </row>
    <row r="16" spans="1:16" ht="45">
      <c r="A16" s="2016">
        <v>4</v>
      </c>
      <c r="B16" s="143" t="s">
        <v>2409</v>
      </c>
      <c r="C16" s="2016" t="s">
        <v>17</v>
      </c>
      <c r="D16" s="2020">
        <v>60</v>
      </c>
      <c r="E16" s="2947"/>
      <c r="F16" s="2021">
        <v>60</v>
      </c>
      <c r="G16" s="2953"/>
      <c r="H16" s="2021">
        <v>60</v>
      </c>
      <c r="I16" s="2953"/>
      <c r="J16" s="2020">
        <v>0</v>
      </c>
      <c r="K16" s="2956"/>
      <c r="L16" s="2021"/>
      <c r="M16" s="2725"/>
      <c r="N16" s="2021">
        <f t="shared" si="0"/>
        <v>60</v>
      </c>
      <c r="O16" s="2947"/>
      <c r="P16" s="2725"/>
    </row>
    <row r="17" spans="1:16" ht="17.25">
      <c r="A17" s="2016">
        <v>5</v>
      </c>
      <c r="B17" s="143" t="s">
        <v>2410</v>
      </c>
      <c r="C17" s="2016" t="s">
        <v>2411</v>
      </c>
      <c r="D17" s="2020">
        <v>763.38</v>
      </c>
      <c r="E17" s="2947"/>
      <c r="F17" s="2021">
        <v>763.38</v>
      </c>
      <c r="G17" s="2953"/>
      <c r="H17" s="2021">
        <v>763.38</v>
      </c>
      <c r="I17" s="2953"/>
      <c r="J17" s="2020">
        <v>0</v>
      </c>
      <c r="K17" s="2956"/>
      <c r="L17" s="2021"/>
      <c r="M17" s="2725"/>
      <c r="N17" s="2021">
        <f>H17+J17</f>
        <v>763.38</v>
      </c>
      <c r="O17" s="2947"/>
      <c r="P17" s="2725"/>
    </row>
    <row r="18" spans="1:16" ht="17.25">
      <c r="A18" s="2016">
        <v>6</v>
      </c>
      <c r="B18" s="143" t="s">
        <v>2412</v>
      </c>
      <c r="C18" s="2016" t="s">
        <v>2411</v>
      </c>
      <c r="D18" s="2020">
        <f>2761.17+91.14</f>
        <v>2852.31</v>
      </c>
      <c r="E18" s="2947"/>
      <c r="F18" s="2021">
        <v>2761.163</v>
      </c>
      <c r="G18" s="2953"/>
      <c r="H18" s="2021">
        <f>2761.163+91.15</f>
        <v>2852.3130000000001</v>
      </c>
      <c r="I18" s="2953"/>
      <c r="J18" s="2020">
        <v>0</v>
      </c>
      <c r="K18" s="2956"/>
      <c r="L18" s="2021"/>
      <c r="M18" s="2725"/>
      <c r="N18" s="2021">
        <f t="shared" si="0"/>
        <v>2852.3130000000001</v>
      </c>
      <c r="O18" s="2947"/>
      <c r="P18" s="2725"/>
    </row>
    <row r="19" spans="1:16" ht="30">
      <c r="A19" s="2016">
        <v>7</v>
      </c>
      <c r="B19" s="143" t="s">
        <v>2413</v>
      </c>
      <c r="C19" s="2016" t="s">
        <v>2407</v>
      </c>
      <c r="D19" s="2020">
        <v>54285.4</v>
      </c>
      <c r="E19" s="2947"/>
      <c r="F19" s="2021">
        <v>39371.120000000003</v>
      </c>
      <c r="G19" s="2953"/>
      <c r="H19" s="2021">
        <f>49800.6+4484.8</f>
        <v>54285.4</v>
      </c>
      <c r="I19" s="2953"/>
      <c r="J19" s="2020">
        <v>0</v>
      </c>
      <c r="K19" s="2956"/>
      <c r="L19" s="2021"/>
      <c r="M19" s="2725"/>
      <c r="N19" s="2021">
        <f t="shared" si="0"/>
        <v>54285.4</v>
      </c>
      <c r="O19" s="2947"/>
      <c r="P19" s="2725"/>
    </row>
    <row r="20" spans="1:16" ht="30">
      <c r="A20" s="2016">
        <v>8</v>
      </c>
      <c r="B20" s="143" t="s">
        <v>2414</v>
      </c>
      <c r="C20" s="2016" t="s">
        <v>2407</v>
      </c>
      <c r="D20" s="2020">
        <f>118125+10425.51</f>
        <v>128550.51</v>
      </c>
      <c r="E20" s="2947"/>
      <c r="F20" s="2021">
        <v>40056.733</v>
      </c>
      <c r="G20" s="2953"/>
      <c r="H20" s="2021">
        <f>D20</f>
        <v>128550.51</v>
      </c>
      <c r="I20" s="2953"/>
      <c r="J20" s="2020">
        <v>0</v>
      </c>
      <c r="K20" s="2956"/>
      <c r="L20" s="2021"/>
      <c r="M20" s="2725"/>
      <c r="N20" s="2035">
        <f>H20+J20</f>
        <v>128550.51</v>
      </c>
      <c r="O20" s="2947"/>
      <c r="P20" s="2725"/>
    </row>
    <row r="21" spans="1:16" ht="45">
      <c r="A21" s="2016">
        <v>9</v>
      </c>
      <c r="B21" s="1679" t="s">
        <v>2415</v>
      </c>
      <c r="C21" s="2016" t="s">
        <v>2411</v>
      </c>
      <c r="D21" s="2016">
        <f>1968.75+521.28</f>
        <v>2490.0299999999997</v>
      </c>
      <c r="E21" s="2947"/>
      <c r="F21" s="2021">
        <v>1968.75</v>
      </c>
      <c r="G21" s="2953"/>
      <c r="H21" s="2021">
        <f>1968.75+521.28</f>
        <v>2490.0299999999997</v>
      </c>
      <c r="I21" s="2953"/>
      <c r="J21" s="2020">
        <v>0</v>
      </c>
      <c r="K21" s="2956"/>
      <c r="L21" s="2021"/>
      <c r="M21" s="2725"/>
      <c r="N21" s="2021">
        <f t="shared" si="0"/>
        <v>2490.0299999999997</v>
      </c>
      <c r="O21" s="2947"/>
      <c r="P21" s="2725"/>
    </row>
    <row r="22" spans="1:16" ht="60">
      <c r="A22" s="2016">
        <v>10</v>
      </c>
      <c r="B22" s="143" t="s">
        <v>2416</v>
      </c>
      <c r="C22" s="2016" t="s">
        <v>2411</v>
      </c>
      <c r="D22" s="2016">
        <v>3543.75</v>
      </c>
      <c r="E22" s="2947"/>
      <c r="F22" s="2021">
        <v>1201.702</v>
      </c>
      <c r="G22" s="2953"/>
      <c r="H22" s="2021">
        <f>D22</f>
        <v>3543.75</v>
      </c>
      <c r="I22" s="2953"/>
      <c r="J22" s="2020">
        <v>0</v>
      </c>
      <c r="K22" s="2956"/>
      <c r="L22" s="2021"/>
      <c r="M22" s="2725"/>
      <c r="N22" s="2021">
        <f>H22+J22</f>
        <v>3543.75</v>
      </c>
      <c r="O22" s="2947"/>
      <c r="P22" s="2725"/>
    </row>
    <row r="23" spans="1:16">
      <c r="A23" s="2016">
        <v>11</v>
      </c>
      <c r="B23" s="143" t="s">
        <v>2417</v>
      </c>
      <c r="C23" s="2016" t="s">
        <v>264</v>
      </c>
      <c r="D23" s="2024">
        <v>23</v>
      </c>
      <c r="E23" s="2947"/>
      <c r="F23" s="2021">
        <v>6</v>
      </c>
      <c r="G23" s="2953"/>
      <c r="H23" s="2021">
        <f>D23</f>
        <v>23</v>
      </c>
      <c r="I23" s="2953"/>
      <c r="J23" s="2020">
        <v>0</v>
      </c>
      <c r="K23" s="2956"/>
      <c r="L23" s="2021"/>
      <c r="M23" s="2725"/>
      <c r="N23" s="2021">
        <f t="shared" si="0"/>
        <v>23</v>
      </c>
      <c r="O23" s="2947"/>
      <c r="P23" s="2725"/>
    </row>
    <row r="24" spans="1:16">
      <c r="A24" s="2016">
        <v>12</v>
      </c>
      <c r="B24" s="143" t="s">
        <v>564</v>
      </c>
      <c r="C24" s="2016" t="s">
        <v>264</v>
      </c>
      <c r="D24" s="2024">
        <v>4</v>
      </c>
      <c r="E24" s="2947"/>
      <c r="F24" s="2021">
        <v>4</v>
      </c>
      <c r="G24" s="2953"/>
      <c r="H24" s="2021">
        <v>4</v>
      </c>
      <c r="I24" s="2953"/>
      <c r="J24" s="2020">
        <v>0</v>
      </c>
      <c r="K24" s="2956"/>
      <c r="L24" s="2023"/>
      <c r="M24" s="2725"/>
      <c r="N24" s="2021">
        <f t="shared" si="0"/>
        <v>4</v>
      </c>
      <c r="O24" s="2947"/>
      <c r="P24" s="2725"/>
    </row>
    <row r="25" spans="1:16" ht="30">
      <c r="A25" s="2016">
        <v>13</v>
      </c>
      <c r="B25" s="143" t="s">
        <v>2418</v>
      </c>
      <c r="C25" s="2016" t="s">
        <v>2411</v>
      </c>
      <c r="D25" s="2025">
        <f>4920.75+1876.11</f>
        <v>6796.86</v>
      </c>
      <c r="E25" s="2947"/>
      <c r="F25" s="2026">
        <v>4920.75</v>
      </c>
      <c r="G25" s="2953"/>
      <c r="H25" s="2021">
        <f>4920.75+1876.11</f>
        <v>6796.86</v>
      </c>
      <c r="I25" s="2953"/>
      <c r="J25" s="2020">
        <v>0</v>
      </c>
      <c r="K25" s="2956"/>
      <c r="L25" s="2027"/>
      <c r="M25" s="2725"/>
      <c r="N25" s="2021">
        <f t="shared" si="0"/>
        <v>6796.86</v>
      </c>
      <c r="O25" s="2947"/>
      <c r="P25" s="2725"/>
    </row>
    <row r="26" spans="1:16" ht="45">
      <c r="A26" s="2016">
        <v>14</v>
      </c>
      <c r="B26" s="143" t="s">
        <v>2419</v>
      </c>
      <c r="C26" s="2016" t="s">
        <v>2411</v>
      </c>
      <c r="D26" s="2025">
        <v>1640.25</v>
      </c>
      <c r="E26" s="2947"/>
      <c r="F26" s="2026">
        <v>1640.25</v>
      </c>
      <c r="G26" s="2953"/>
      <c r="H26" s="2021">
        <v>1640.25</v>
      </c>
      <c r="I26" s="2953"/>
      <c r="J26" s="2020">
        <v>0</v>
      </c>
      <c r="K26" s="2956"/>
      <c r="L26" s="2027"/>
      <c r="M26" s="2725"/>
      <c r="N26" s="2021">
        <f t="shared" si="0"/>
        <v>1640.25</v>
      </c>
      <c r="O26" s="2947"/>
      <c r="P26" s="2725"/>
    </row>
    <row r="27" spans="1:16" ht="30">
      <c r="A27" s="2016">
        <v>15</v>
      </c>
      <c r="B27" s="143" t="s">
        <v>2420</v>
      </c>
      <c r="C27" s="2016" t="s">
        <v>2407</v>
      </c>
      <c r="D27" s="2025">
        <v>2.2999999999999998</v>
      </c>
      <c r="E27" s="2948"/>
      <c r="F27" s="2026"/>
      <c r="G27" s="2954"/>
      <c r="H27" s="2021"/>
      <c r="I27" s="2954"/>
      <c r="J27" s="2020"/>
      <c r="K27" s="2957"/>
      <c r="L27" s="2027"/>
      <c r="M27" s="2715"/>
      <c r="N27" s="2021"/>
      <c r="O27" s="2948"/>
      <c r="P27" s="2725"/>
    </row>
    <row r="28" spans="1:16" ht="15.75">
      <c r="A28" s="2016">
        <v>15</v>
      </c>
      <c r="B28" s="599" t="s">
        <v>2421</v>
      </c>
      <c r="C28" s="2016"/>
      <c r="D28" s="2020"/>
      <c r="E28" s="2028"/>
      <c r="F28" s="2021"/>
      <c r="G28" s="2029">
        <v>9.61</v>
      </c>
      <c r="H28" s="2021"/>
      <c r="I28" s="2029">
        <v>9.61</v>
      </c>
      <c r="J28" s="2030"/>
      <c r="K28" s="2030"/>
      <c r="L28" s="2023"/>
      <c r="M28" s="2016"/>
      <c r="N28" s="2021"/>
      <c r="O28" s="2029">
        <f>G28</f>
        <v>9.61</v>
      </c>
      <c r="P28" s="2725"/>
    </row>
    <row r="29" spans="1:16">
      <c r="A29" s="2016"/>
      <c r="B29" s="2031" t="s">
        <v>1945</v>
      </c>
      <c r="C29" s="143"/>
      <c r="D29" s="2016"/>
      <c r="E29" s="2030">
        <f>SUM(E13:E24)</f>
        <v>2308.4699999999998</v>
      </c>
      <c r="F29" s="2016"/>
      <c r="G29" s="2030">
        <f>SUM(G13:G28)</f>
        <v>867.78</v>
      </c>
      <c r="H29" s="2020"/>
      <c r="I29" s="2030">
        <f>SUM(I13:I28)</f>
        <v>1910.6499999999999</v>
      </c>
      <c r="J29" s="2016"/>
      <c r="K29" s="2016"/>
      <c r="L29" s="2016"/>
      <c r="M29" s="2016"/>
      <c r="N29" s="2032"/>
      <c r="O29" s="2030">
        <f>SUM(O13:O28)</f>
        <v>1992.85</v>
      </c>
      <c r="P29" s="2715"/>
    </row>
    <row r="30" spans="1:16">
      <c r="A30" s="560"/>
      <c r="B30" s="44"/>
      <c r="C30" s="44"/>
      <c r="D30" s="44"/>
      <c r="E30" s="44"/>
      <c r="F30" s="44"/>
      <c r="G30" s="44"/>
      <c r="H30" s="44"/>
      <c r="I30" s="44"/>
      <c r="J30" s="44"/>
      <c r="K30" s="44"/>
      <c r="L30" s="44"/>
      <c r="M30" s="44"/>
      <c r="N30" s="44"/>
      <c r="O30" s="44"/>
      <c r="P30" s="44"/>
    </row>
    <row r="31" spans="1:16">
      <c r="A31" s="44"/>
      <c r="B31" s="44"/>
      <c r="C31" s="44"/>
      <c r="D31" s="44"/>
      <c r="E31" s="44"/>
      <c r="F31" s="44"/>
      <c r="G31" s="44"/>
      <c r="H31" s="44"/>
      <c r="I31" s="2033"/>
      <c r="J31" s="44"/>
      <c r="K31" s="2033"/>
      <c r="L31" s="2033"/>
      <c r="M31" s="44"/>
      <c r="N31" s="44"/>
      <c r="O31" s="44"/>
      <c r="P31" s="44"/>
    </row>
    <row r="32" spans="1:16">
      <c r="A32" s="44"/>
      <c r="B32" s="44"/>
      <c r="C32" s="44"/>
      <c r="D32" s="44"/>
      <c r="E32" s="44"/>
      <c r="F32" s="44"/>
      <c r="G32" s="44"/>
      <c r="H32" s="44"/>
      <c r="I32" s="44"/>
      <c r="J32" s="44"/>
      <c r="K32" s="2033"/>
      <c r="L32" s="2033"/>
      <c r="M32" s="44"/>
      <c r="N32" s="44"/>
      <c r="O32" s="44"/>
      <c r="P32" s="44"/>
    </row>
    <row r="33" spans="1:16">
      <c r="A33" s="44"/>
      <c r="B33" s="44"/>
      <c r="C33" s="44"/>
      <c r="D33" s="44"/>
      <c r="E33" s="44"/>
      <c r="F33" s="44"/>
      <c r="G33" s="44"/>
      <c r="H33" s="44"/>
      <c r="I33" s="44"/>
      <c r="J33" s="44"/>
      <c r="K33" s="2033"/>
      <c r="L33" s="2033"/>
      <c r="M33" s="44"/>
      <c r="N33" s="44"/>
      <c r="O33" s="44"/>
      <c r="P33" s="44"/>
    </row>
    <row r="37" spans="1:16" ht="18.75">
      <c r="A37" s="2949" t="s">
        <v>1979</v>
      </c>
      <c r="B37" s="2949"/>
      <c r="C37" s="2949"/>
      <c r="D37" s="2949"/>
      <c r="E37" s="2949"/>
      <c r="F37" s="2949"/>
      <c r="G37" s="2949"/>
      <c r="H37" s="2949"/>
      <c r="I37" s="2949"/>
      <c r="J37" s="2949"/>
      <c r="K37" s="2949"/>
      <c r="L37" s="2949"/>
      <c r="M37" s="2949"/>
      <c r="N37" s="2949"/>
      <c r="O37" s="2949"/>
      <c r="P37" s="2949"/>
    </row>
    <row r="38" spans="1:16">
      <c r="A38" s="560" t="s">
        <v>2379</v>
      </c>
      <c r="B38" s="560"/>
      <c r="C38" s="560"/>
      <c r="D38" s="560"/>
      <c r="E38" s="560"/>
      <c r="F38" s="560"/>
      <c r="G38" s="560"/>
      <c r="H38" s="560"/>
      <c r="I38" s="560"/>
      <c r="J38" s="560" t="s">
        <v>2380</v>
      </c>
      <c r="K38" s="560"/>
      <c r="L38" s="560"/>
      <c r="M38" s="560" t="s">
        <v>2381</v>
      </c>
      <c r="N38" s="560"/>
      <c r="O38" s="560"/>
      <c r="P38" s="560"/>
    </row>
    <row r="39" spans="1:16">
      <c r="A39" s="560"/>
      <c r="B39" s="560" t="s">
        <v>2422</v>
      </c>
      <c r="C39" s="560"/>
      <c r="D39" s="560"/>
      <c r="E39" s="560"/>
      <c r="F39" s="560"/>
      <c r="G39" s="560"/>
      <c r="H39" s="560"/>
      <c r="I39" s="560"/>
      <c r="J39" s="560" t="s">
        <v>7</v>
      </c>
      <c r="K39" s="560"/>
      <c r="L39" s="560"/>
      <c r="M39" s="560" t="s">
        <v>2383</v>
      </c>
      <c r="N39" s="560"/>
      <c r="O39" s="560"/>
      <c r="P39" s="560"/>
    </row>
    <row r="40" spans="1:16">
      <c r="A40" s="560" t="s">
        <v>2384</v>
      </c>
      <c r="B40" s="560"/>
      <c r="C40" s="560" t="s">
        <v>67</v>
      </c>
      <c r="D40" s="560"/>
      <c r="E40" s="560"/>
      <c r="F40" s="560"/>
      <c r="G40" s="560"/>
      <c r="H40" s="560"/>
      <c r="I40" s="560"/>
      <c r="J40" s="560" t="s">
        <v>2385</v>
      </c>
      <c r="K40" s="560"/>
      <c r="L40" s="560"/>
      <c r="M40" s="560" t="s">
        <v>2386</v>
      </c>
      <c r="N40" s="560"/>
      <c r="O40" s="560"/>
      <c r="P40" s="560"/>
    </row>
    <row r="41" spans="1:16">
      <c r="A41" s="560" t="s">
        <v>2387</v>
      </c>
      <c r="B41" s="560"/>
      <c r="C41" s="560"/>
      <c r="D41" s="560"/>
      <c r="E41" s="560"/>
      <c r="F41" s="560"/>
      <c r="G41" s="560"/>
      <c r="H41" s="560"/>
      <c r="I41" s="560"/>
      <c r="J41" s="560" t="s">
        <v>2388</v>
      </c>
      <c r="K41" s="560"/>
      <c r="L41" s="560"/>
      <c r="M41" s="560" t="s">
        <v>2389</v>
      </c>
      <c r="N41" s="560"/>
      <c r="O41" s="560"/>
      <c r="P41" s="560"/>
    </row>
    <row r="42" spans="1:16">
      <c r="A42" s="560" t="s">
        <v>2390</v>
      </c>
      <c r="B42" s="560"/>
      <c r="C42" s="560" t="s">
        <v>2423</v>
      </c>
      <c r="D42" s="560"/>
      <c r="E42" s="560"/>
      <c r="F42" s="560"/>
      <c r="G42" s="560"/>
      <c r="H42" s="560"/>
      <c r="I42" s="560"/>
      <c r="J42" s="560" t="s">
        <v>2392</v>
      </c>
      <c r="K42" s="560"/>
      <c r="L42" s="560"/>
      <c r="M42" s="553">
        <v>0.88500000000000001</v>
      </c>
      <c r="N42" s="560"/>
      <c r="O42" s="560"/>
      <c r="P42" s="560"/>
    </row>
    <row r="43" spans="1:16">
      <c r="A43" s="560" t="s">
        <v>2394</v>
      </c>
      <c r="B43" s="560"/>
      <c r="C43" s="560" t="s">
        <v>2424</v>
      </c>
      <c r="D43" s="560"/>
      <c r="E43" s="560"/>
      <c r="F43" s="560"/>
      <c r="G43" s="560"/>
      <c r="H43" s="560"/>
      <c r="I43" s="560"/>
      <c r="J43" s="560"/>
      <c r="K43" s="560"/>
      <c r="L43" s="560"/>
      <c r="M43" s="553"/>
      <c r="N43" s="560"/>
      <c r="O43" s="560"/>
      <c r="P43" s="560"/>
    </row>
    <row r="44" spans="1:16">
      <c r="A44" s="560" t="s">
        <v>1961</v>
      </c>
      <c r="B44" s="560"/>
      <c r="C44" s="560" t="s">
        <v>2396</v>
      </c>
      <c r="D44" s="560"/>
      <c r="E44" s="560"/>
      <c r="F44" s="560"/>
      <c r="G44" s="560"/>
      <c r="H44" s="560"/>
      <c r="I44" s="560"/>
      <c r="J44" s="560"/>
      <c r="K44" s="560"/>
      <c r="L44" s="560"/>
      <c r="M44" s="560"/>
      <c r="N44" s="2017" t="s">
        <v>2397</v>
      </c>
      <c r="O44" s="560"/>
      <c r="P44" s="560"/>
    </row>
    <row r="45" spans="1:16" ht="30.75" customHeight="1">
      <c r="A45" s="2706" t="s">
        <v>60</v>
      </c>
      <c r="B45" s="2706" t="s">
        <v>2398</v>
      </c>
      <c r="C45" s="2706" t="s">
        <v>5</v>
      </c>
      <c r="D45" s="2706" t="s">
        <v>262</v>
      </c>
      <c r="E45" s="2706" t="s">
        <v>2399</v>
      </c>
      <c r="F45" s="2950" t="s">
        <v>2400</v>
      </c>
      <c r="G45" s="2951"/>
      <c r="H45" s="2950" t="s">
        <v>606</v>
      </c>
      <c r="I45" s="2951"/>
      <c r="J45" s="2950" t="s">
        <v>2401</v>
      </c>
      <c r="K45" s="2951"/>
      <c r="L45" s="2950" t="s">
        <v>2402</v>
      </c>
      <c r="M45" s="2951"/>
      <c r="N45" s="2950" t="s">
        <v>11</v>
      </c>
      <c r="O45" s="2951"/>
      <c r="P45" s="2706" t="s">
        <v>12</v>
      </c>
    </row>
    <row r="46" spans="1:16" ht="30">
      <c r="A46" s="2706"/>
      <c r="B46" s="2706"/>
      <c r="C46" s="2706"/>
      <c r="D46" s="2706"/>
      <c r="E46" s="2706"/>
      <c r="F46" s="2016" t="s">
        <v>28</v>
      </c>
      <c r="G46" s="2016" t="s">
        <v>15</v>
      </c>
      <c r="H46" s="2016" t="s">
        <v>28</v>
      </c>
      <c r="I46" s="2016" t="s">
        <v>15</v>
      </c>
      <c r="J46" s="2016" t="s">
        <v>28</v>
      </c>
      <c r="K46" s="2016" t="s">
        <v>15</v>
      </c>
      <c r="L46" s="2016" t="s">
        <v>28</v>
      </c>
      <c r="M46" s="2016" t="s">
        <v>15</v>
      </c>
      <c r="N46" s="2016" t="s">
        <v>2403</v>
      </c>
      <c r="O46" s="2016" t="s">
        <v>2404</v>
      </c>
      <c r="P46" s="2706"/>
    </row>
    <row r="47" spans="1:16">
      <c r="A47" s="2018">
        <v>1</v>
      </c>
      <c r="B47" s="2018">
        <v>2</v>
      </c>
      <c r="C47" s="2018">
        <v>3</v>
      </c>
      <c r="D47" s="2018">
        <v>4</v>
      </c>
      <c r="E47" s="2018">
        <v>5</v>
      </c>
      <c r="F47" s="2018">
        <v>6</v>
      </c>
      <c r="G47" s="2018">
        <v>7</v>
      </c>
      <c r="H47" s="2019">
        <v>8</v>
      </c>
      <c r="I47" s="2018">
        <v>9</v>
      </c>
      <c r="J47" s="2019">
        <v>10</v>
      </c>
      <c r="K47" s="2018">
        <v>11</v>
      </c>
      <c r="L47" s="2018">
        <v>12</v>
      </c>
      <c r="M47" s="2018">
        <v>13</v>
      </c>
      <c r="N47" s="2018">
        <v>14</v>
      </c>
      <c r="O47" s="2018">
        <v>15</v>
      </c>
      <c r="P47" s="2018">
        <v>16</v>
      </c>
    </row>
    <row r="48" spans="1:16" ht="15" customHeight="1">
      <c r="A48" s="3">
        <v>1</v>
      </c>
      <c r="B48" s="2034" t="s">
        <v>2405</v>
      </c>
      <c r="C48" s="3" t="s">
        <v>167</v>
      </c>
      <c r="D48" s="1678">
        <v>47830</v>
      </c>
      <c r="E48" s="2937">
        <f>4778.8+458.77</f>
        <v>5237.57</v>
      </c>
      <c r="F48" s="2035">
        <v>47830</v>
      </c>
      <c r="G48" s="2943">
        <v>2740.33</v>
      </c>
      <c r="H48" s="2035">
        <v>47830</v>
      </c>
      <c r="I48" s="2943">
        <v>4082.69</v>
      </c>
      <c r="J48" s="1678">
        <v>0</v>
      </c>
      <c r="K48" s="2937">
        <v>89.36</v>
      </c>
      <c r="L48" s="2036"/>
      <c r="M48" s="2940"/>
      <c r="N48" s="2035">
        <f>H48+J48</f>
        <v>47830</v>
      </c>
      <c r="O48" s="2937">
        <f>I48+K48</f>
        <v>4172.05</v>
      </c>
      <c r="P48" s="2940" t="s">
        <v>2425</v>
      </c>
    </row>
    <row r="49" spans="1:16">
      <c r="A49" s="3">
        <v>2</v>
      </c>
      <c r="B49" s="146" t="s">
        <v>2406</v>
      </c>
      <c r="C49" s="3" t="s">
        <v>2426</v>
      </c>
      <c r="D49" s="1678">
        <v>50000</v>
      </c>
      <c r="E49" s="2938"/>
      <c r="F49" s="2035">
        <v>13500</v>
      </c>
      <c r="G49" s="2944"/>
      <c r="H49" s="2035">
        <v>16000</v>
      </c>
      <c r="I49" s="2944"/>
      <c r="J49" s="1678">
        <v>0</v>
      </c>
      <c r="K49" s="2938"/>
      <c r="L49" s="2035">
        <f>D49-N49</f>
        <v>34000</v>
      </c>
      <c r="M49" s="2941"/>
      <c r="N49" s="2035">
        <f>H49+J49</f>
        <v>16000</v>
      </c>
      <c r="O49" s="2938"/>
      <c r="P49" s="2941"/>
    </row>
    <row r="50" spans="1:16" ht="25.5">
      <c r="A50" s="3">
        <v>3</v>
      </c>
      <c r="B50" s="114" t="s">
        <v>2408</v>
      </c>
      <c r="C50" s="3" t="s">
        <v>2426</v>
      </c>
      <c r="D50" s="1678">
        <f>142931.2+21982.395</f>
        <v>164913.595</v>
      </c>
      <c r="E50" s="2938"/>
      <c r="F50" s="2035">
        <v>137472.79999999999</v>
      </c>
      <c r="G50" s="2944"/>
      <c r="H50" s="1678">
        <f>H53/0.075</f>
        <v>149742.79999999999</v>
      </c>
      <c r="I50" s="2944"/>
      <c r="J50" s="1678">
        <f>J53/0.075</f>
        <v>4000</v>
      </c>
      <c r="K50" s="2938"/>
      <c r="L50" s="2035">
        <f>D50-N50</f>
        <v>11170.795000000013</v>
      </c>
      <c r="M50" s="2941"/>
      <c r="N50" s="2035">
        <f t="shared" ref="N50:N51" si="1">H50+J50</f>
        <v>153742.79999999999</v>
      </c>
      <c r="O50" s="2938"/>
      <c r="P50" s="2941"/>
    </row>
    <row r="51" spans="1:16" ht="39">
      <c r="A51" s="3">
        <v>4</v>
      </c>
      <c r="B51" s="2034" t="s">
        <v>2409</v>
      </c>
      <c r="C51" s="3" t="s">
        <v>17</v>
      </c>
      <c r="D51" s="1678">
        <v>100</v>
      </c>
      <c r="E51" s="2938"/>
      <c r="F51" s="2035">
        <v>100</v>
      </c>
      <c r="G51" s="2944"/>
      <c r="H51" s="2035">
        <v>100</v>
      </c>
      <c r="I51" s="2944"/>
      <c r="J51" s="1678">
        <v>0</v>
      </c>
      <c r="K51" s="2938"/>
      <c r="L51" s="2037"/>
      <c r="M51" s="2941"/>
      <c r="N51" s="2035">
        <f t="shared" si="1"/>
        <v>100</v>
      </c>
      <c r="O51" s="2938"/>
      <c r="P51" s="2941"/>
    </row>
    <row r="52" spans="1:16">
      <c r="A52" s="3">
        <v>5</v>
      </c>
      <c r="B52" s="2034" t="s">
        <v>2410</v>
      </c>
      <c r="C52" s="3" t="s">
        <v>2427</v>
      </c>
      <c r="D52" s="1678">
        <f>3914.5+468.281</f>
        <v>4382.7809999999999</v>
      </c>
      <c r="E52" s="2938"/>
      <c r="F52" s="2035">
        <v>3426.96</v>
      </c>
      <c r="G52" s="2944"/>
      <c r="H52" s="2035">
        <v>3898.96</v>
      </c>
      <c r="I52" s="2944"/>
      <c r="J52" s="1678">
        <v>150</v>
      </c>
      <c r="K52" s="2938"/>
      <c r="L52" s="2035">
        <f>D52-N52</f>
        <v>333.82099999999991</v>
      </c>
      <c r="M52" s="2941"/>
      <c r="N52" s="2035">
        <f>H52+J52</f>
        <v>4048.96</v>
      </c>
      <c r="O52" s="2938"/>
      <c r="P52" s="2941"/>
    </row>
    <row r="53" spans="1:16">
      <c r="A53" s="3">
        <v>6</v>
      </c>
      <c r="B53" s="2034" t="s">
        <v>2412</v>
      </c>
      <c r="C53" s="3" t="s">
        <v>2427</v>
      </c>
      <c r="D53" s="1678">
        <f>10719.84+1045.398</f>
        <v>11765.237999999999</v>
      </c>
      <c r="E53" s="2938"/>
      <c r="F53" s="2035">
        <v>10310.459999999999</v>
      </c>
      <c r="G53" s="2944"/>
      <c r="H53" s="2035">
        <v>11230.71</v>
      </c>
      <c r="I53" s="2944"/>
      <c r="J53" s="1678">
        <v>300</v>
      </c>
      <c r="K53" s="2938"/>
      <c r="L53" s="2035">
        <f>D53-N53</f>
        <v>234.52800000000025</v>
      </c>
      <c r="M53" s="2941"/>
      <c r="N53" s="2035">
        <f t="shared" ref="N53:N64" si="2">H53+J53</f>
        <v>11530.71</v>
      </c>
      <c r="O53" s="2938"/>
      <c r="P53" s="2941"/>
    </row>
    <row r="54" spans="1:16" ht="26.25">
      <c r="A54" s="3">
        <v>7</v>
      </c>
      <c r="B54" s="2034" t="s">
        <v>2413</v>
      </c>
      <c r="C54" s="3" t="s">
        <v>2426</v>
      </c>
      <c r="D54" s="1678">
        <f>196875+21982.395</f>
        <v>218857.39499999999</v>
      </c>
      <c r="E54" s="2938"/>
      <c r="F54" s="2035">
        <v>149625</v>
      </c>
      <c r="G54" s="2944"/>
      <c r="H54" s="1678">
        <v>167292.22</v>
      </c>
      <c r="I54" s="2944"/>
      <c r="J54" s="1678">
        <f>J56/0.05</f>
        <v>0</v>
      </c>
      <c r="K54" s="2938"/>
      <c r="L54" s="2035">
        <f>D54-N54</f>
        <v>51565.174999999988</v>
      </c>
      <c r="M54" s="2941"/>
      <c r="N54" s="2035">
        <f t="shared" si="2"/>
        <v>167292.22</v>
      </c>
      <c r="O54" s="2938"/>
      <c r="P54" s="2941"/>
    </row>
    <row r="55" spans="1:16" ht="26.25">
      <c r="A55" s="3">
        <v>8</v>
      </c>
      <c r="B55" s="2034" t="s">
        <v>2414</v>
      </c>
      <c r="C55" s="3" t="s">
        <v>2426</v>
      </c>
      <c r="D55" s="1678">
        <v>196875</v>
      </c>
      <c r="E55" s="2938"/>
      <c r="F55" s="2035">
        <v>63000.000000000007</v>
      </c>
      <c r="G55" s="2944"/>
      <c r="H55" s="1678">
        <v>63000.000000000007</v>
      </c>
      <c r="I55" s="2944"/>
      <c r="J55" s="1678">
        <f>J57/0.03</f>
        <v>86625</v>
      </c>
      <c r="K55" s="2938"/>
      <c r="L55" s="2035">
        <f>L57/0.03</f>
        <v>47250</v>
      </c>
      <c r="M55" s="2941"/>
      <c r="N55" s="2035">
        <f t="shared" si="2"/>
        <v>149625</v>
      </c>
      <c r="O55" s="2938"/>
      <c r="P55" s="2941"/>
    </row>
    <row r="56" spans="1:16" ht="38.25">
      <c r="A56" s="3">
        <v>9</v>
      </c>
      <c r="B56" s="235" t="s">
        <v>2415</v>
      </c>
      <c r="C56" s="3" t="s">
        <v>2427</v>
      </c>
      <c r="D56" s="3">
        <v>9843.75</v>
      </c>
      <c r="E56" s="2938"/>
      <c r="F56" s="2035">
        <v>7481.25</v>
      </c>
      <c r="G56" s="2944"/>
      <c r="H56" s="2035">
        <v>8364.6</v>
      </c>
      <c r="I56" s="2944"/>
      <c r="J56" s="1678">
        <v>0</v>
      </c>
      <c r="K56" s="2938"/>
      <c r="L56" s="2035">
        <f>D56-N56</f>
        <v>1479.1499999999996</v>
      </c>
      <c r="M56" s="2941"/>
      <c r="N56" s="2035">
        <f>H56+J56</f>
        <v>8364.6</v>
      </c>
      <c r="O56" s="2938"/>
      <c r="P56" s="2941"/>
    </row>
    <row r="57" spans="1:16" ht="51.75">
      <c r="A57" s="3">
        <v>10</v>
      </c>
      <c r="B57" s="2034" t="s">
        <v>2416</v>
      </c>
      <c r="C57" s="3" t="s">
        <v>2427</v>
      </c>
      <c r="D57" s="3">
        <v>5906.25</v>
      </c>
      <c r="E57" s="2938"/>
      <c r="F57" s="2035">
        <v>1890</v>
      </c>
      <c r="G57" s="2944"/>
      <c r="H57" s="2035">
        <v>1890</v>
      </c>
      <c r="I57" s="2944"/>
      <c r="J57" s="2038">
        <v>2598.75</v>
      </c>
      <c r="K57" s="2938"/>
      <c r="L57" s="2035">
        <f>D57-N57</f>
        <v>1417.5</v>
      </c>
      <c r="M57" s="2941"/>
      <c r="N57" s="2035">
        <f t="shared" si="2"/>
        <v>4488.75</v>
      </c>
      <c r="O57" s="2938"/>
      <c r="P57" s="2941"/>
    </row>
    <row r="58" spans="1:16">
      <c r="A58" s="3">
        <v>11</v>
      </c>
      <c r="B58" s="2034" t="s">
        <v>2428</v>
      </c>
      <c r="C58" s="3" t="s">
        <v>98</v>
      </c>
      <c r="D58" s="1678">
        <v>500</v>
      </c>
      <c r="E58" s="2938"/>
      <c r="F58" s="2035">
        <v>500</v>
      </c>
      <c r="G58" s="2944"/>
      <c r="H58" s="2035">
        <v>500</v>
      </c>
      <c r="I58" s="2944"/>
      <c r="J58" s="1678">
        <v>0</v>
      </c>
      <c r="K58" s="2938"/>
      <c r="L58" s="2035"/>
      <c r="M58" s="2941"/>
      <c r="N58" s="2035">
        <f t="shared" si="2"/>
        <v>500</v>
      </c>
      <c r="O58" s="2938"/>
      <c r="P58" s="2941"/>
    </row>
    <row r="59" spans="1:16">
      <c r="A59" s="3">
        <v>12</v>
      </c>
      <c r="B59" s="2034" t="s">
        <v>177</v>
      </c>
      <c r="C59" s="3" t="s">
        <v>98</v>
      </c>
      <c r="D59" s="1678">
        <v>1670</v>
      </c>
      <c r="E59" s="2938"/>
      <c r="F59" s="2039">
        <v>450</v>
      </c>
      <c r="G59" s="2944"/>
      <c r="H59" s="2039">
        <v>450</v>
      </c>
      <c r="I59" s="2944"/>
      <c r="J59" s="1678">
        <v>0</v>
      </c>
      <c r="K59" s="2938"/>
      <c r="L59" s="2039"/>
      <c r="M59" s="2941"/>
      <c r="N59" s="2039">
        <f t="shared" si="2"/>
        <v>450</v>
      </c>
      <c r="O59" s="2938"/>
      <c r="P59" s="2941"/>
    </row>
    <row r="60" spans="1:16">
      <c r="A60" s="3">
        <v>13</v>
      </c>
      <c r="B60" s="2034" t="s">
        <v>2417</v>
      </c>
      <c r="C60" s="3" t="s">
        <v>264</v>
      </c>
      <c r="D60" s="2040">
        <v>33</v>
      </c>
      <c r="E60" s="2938"/>
      <c r="F60" s="2035">
        <v>25</v>
      </c>
      <c r="G60" s="2944"/>
      <c r="H60" s="2035">
        <v>31</v>
      </c>
      <c r="I60" s="2944"/>
      <c r="J60" s="1678">
        <v>0</v>
      </c>
      <c r="K60" s="2938"/>
      <c r="L60" s="2035"/>
      <c r="M60" s="2941"/>
      <c r="N60" s="2035">
        <f>H60+J60</f>
        <v>31</v>
      </c>
      <c r="O60" s="2938"/>
      <c r="P60" s="2941"/>
    </row>
    <row r="61" spans="1:16">
      <c r="A61" s="3">
        <v>14</v>
      </c>
      <c r="B61" s="2034" t="s">
        <v>564</v>
      </c>
      <c r="C61" s="3" t="s">
        <v>264</v>
      </c>
      <c r="D61" s="1678">
        <v>12</v>
      </c>
      <c r="E61" s="2938"/>
      <c r="F61" s="2035">
        <v>7</v>
      </c>
      <c r="G61" s="2944"/>
      <c r="H61" s="2035">
        <v>7</v>
      </c>
      <c r="I61" s="2944"/>
      <c r="J61" s="1678">
        <v>0</v>
      </c>
      <c r="K61" s="2938"/>
      <c r="L61" s="2037"/>
      <c r="M61" s="2941"/>
      <c r="N61" s="2035">
        <f>H61+J61</f>
        <v>7</v>
      </c>
      <c r="O61" s="2938"/>
      <c r="P61" s="2941"/>
    </row>
    <row r="62" spans="1:16">
      <c r="A62" s="3">
        <v>15</v>
      </c>
      <c r="B62" s="2034" t="s">
        <v>2429</v>
      </c>
      <c r="C62" s="3" t="s">
        <v>264</v>
      </c>
      <c r="D62" s="1678">
        <v>2</v>
      </c>
      <c r="E62" s="2938"/>
      <c r="F62" s="2041">
        <v>2</v>
      </c>
      <c r="G62" s="2944"/>
      <c r="H62" s="2041">
        <v>2</v>
      </c>
      <c r="I62" s="2944"/>
      <c r="J62" s="1677">
        <v>0</v>
      </c>
      <c r="K62" s="2938"/>
      <c r="L62" s="2042"/>
      <c r="M62" s="2941"/>
      <c r="N62" s="2035">
        <f t="shared" si="2"/>
        <v>2</v>
      </c>
      <c r="O62" s="2938"/>
      <c r="P62" s="2941"/>
    </row>
    <row r="63" spans="1:16" ht="26.25">
      <c r="A63" s="3">
        <v>16</v>
      </c>
      <c r="B63" s="2034" t="s">
        <v>2418</v>
      </c>
      <c r="C63" s="3" t="s">
        <v>2427</v>
      </c>
      <c r="D63" s="2038">
        <f>9865.069+4503.665</f>
        <v>14368.734</v>
      </c>
      <c r="E63" s="2938"/>
      <c r="F63" s="2043">
        <v>9865.0689999999995</v>
      </c>
      <c r="G63" s="2944"/>
      <c r="H63" s="2041">
        <v>14368.73</v>
      </c>
      <c r="I63" s="2944"/>
      <c r="J63" s="1677">
        <f>D63-H63</f>
        <v>4.0000000008149073E-3</v>
      </c>
      <c r="K63" s="2938"/>
      <c r="L63" s="2042"/>
      <c r="M63" s="2941"/>
      <c r="N63" s="2035">
        <f t="shared" si="2"/>
        <v>14368.734</v>
      </c>
      <c r="O63" s="2938"/>
      <c r="P63" s="2941"/>
    </row>
    <row r="64" spans="1:16" ht="39">
      <c r="A64" s="3">
        <v>17</v>
      </c>
      <c r="B64" s="2034" t="s">
        <v>2419</v>
      </c>
      <c r="C64" s="3" t="s">
        <v>2427</v>
      </c>
      <c r="D64" s="2038">
        <v>3288.3560000000002</v>
      </c>
      <c r="E64" s="2938"/>
      <c r="F64" s="2043">
        <v>3288.3560000000002</v>
      </c>
      <c r="G64" s="2945"/>
      <c r="H64" s="2043">
        <v>3288.3560000000002</v>
      </c>
      <c r="I64" s="2945"/>
      <c r="J64" s="1677">
        <v>0</v>
      </c>
      <c r="K64" s="2939"/>
      <c r="L64" s="2042"/>
      <c r="M64" s="2942"/>
      <c r="N64" s="2035">
        <f t="shared" si="2"/>
        <v>3288.3560000000002</v>
      </c>
      <c r="O64" s="2939"/>
      <c r="P64" s="2941"/>
    </row>
    <row r="65" spans="1:16">
      <c r="A65" s="3">
        <v>18</v>
      </c>
      <c r="B65" s="2034" t="s">
        <v>2430</v>
      </c>
      <c r="C65" s="3" t="s">
        <v>2427</v>
      </c>
      <c r="D65" s="2038">
        <v>360</v>
      </c>
      <c r="E65" s="2938"/>
      <c r="F65" s="2043"/>
      <c r="G65" s="2044"/>
      <c r="H65" s="2043"/>
      <c r="I65" s="2044"/>
      <c r="J65" s="1677">
        <v>0</v>
      </c>
      <c r="K65" s="2045"/>
      <c r="L65" s="2042"/>
      <c r="M65" s="1443"/>
      <c r="N65" s="2035">
        <v>360</v>
      </c>
      <c r="O65" s="2045"/>
      <c r="P65" s="2941"/>
    </row>
    <row r="66" spans="1:16" ht="26.25">
      <c r="A66" s="3">
        <v>19</v>
      </c>
      <c r="B66" s="2034" t="s">
        <v>2420</v>
      </c>
      <c r="C66" s="3" t="s">
        <v>2426</v>
      </c>
      <c r="D66" s="2038">
        <v>2.4390000000000001</v>
      </c>
      <c r="E66" s="2939"/>
      <c r="F66" s="2043"/>
      <c r="G66" s="2044"/>
      <c r="H66" s="2043"/>
      <c r="I66" s="2044"/>
      <c r="J66" s="1677"/>
      <c r="K66" s="2045"/>
      <c r="L66" s="2042">
        <v>2.4390000000000001</v>
      </c>
      <c r="M66" s="1443"/>
      <c r="N66" s="2035"/>
      <c r="O66" s="2045"/>
      <c r="P66" s="2941"/>
    </row>
    <row r="67" spans="1:16">
      <c r="A67" s="3">
        <v>20</v>
      </c>
      <c r="B67" s="2046" t="s">
        <v>2431</v>
      </c>
      <c r="C67" s="3"/>
      <c r="D67" s="1678"/>
      <c r="E67" s="2045"/>
      <c r="F67" s="2035"/>
      <c r="G67" s="2047">
        <v>32.43</v>
      </c>
      <c r="H67" s="2035"/>
      <c r="I67" s="2047">
        <v>76.45</v>
      </c>
      <c r="J67" s="2047"/>
      <c r="K67" s="3"/>
      <c r="L67" s="2037"/>
      <c r="M67" s="3"/>
      <c r="N67" s="2035"/>
      <c r="O67" s="2047">
        <v>76.45</v>
      </c>
      <c r="P67" s="2941"/>
    </row>
    <row r="68" spans="1:16">
      <c r="A68" s="3">
        <v>21</v>
      </c>
      <c r="B68" s="2046" t="s">
        <v>43</v>
      </c>
      <c r="C68" s="3"/>
      <c r="D68" s="1678"/>
      <c r="E68" s="2045"/>
      <c r="F68" s="2035"/>
      <c r="G68" s="2047">
        <v>82.68</v>
      </c>
      <c r="H68" s="2035"/>
      <c r="I68" s="2047">
        <v>82.68</v>
      </c>
      <c r="J68" s="2047"/>
      <c r="K68" s="2047">
        <v>4.04</v>
      </c>
      <c r="L68" s="2037"/>
      <c r="M68" s="3"/>
      <c r="N68" s="2035"/>
      <c r="O68" s="2047">
        <v>86.72</v>
      </c>
      <c r="P68" s="2941"/>
    </row>
    <row r="69" spans="1:16">
      <c r="A69" s="3">
        <v>22</v>
      </c>
      <c r="B69" s="2046" t="s">
        <v>2421</v>
      </c>
      <c r="C69" s="3"/>
      <c r="D69" s="1678"/>
      <c r="E69" s="2045"/>
      <c r="F69" s="2035"/>
      <c r="G69" s="2047">
        <v>12.4</v>
      </c>
      <c r="H69" s="2035"/>
      <c r="I69" s="2047">
        <v>12.4</v>
      </c>
      <c r="J69" s="2047"/>
      <c r="K69" s="2047"/>
      <c r="L69" s="2037"/>
      <c r="M69" s="3"/>
      <c r="N69" s="2035"/>
      <c r="O69" s="2047">
        <v>12.4</v>
      </c>
      <c r="P69" s="2941"/>
    </row>
    <row r="70" spans="1:16">
      <c r="A70" s="3"/>
      <c r="B70" s="2048" t="s">
        <v>1945</v>
      </c>
      <c r="C70" s="2034"/>
      <c r="D70" s="3"/>
      <c r="E70" s="2047">
        <f>SUM(E48:E62)</f>
        <v>5237.57</v>
      </c>
      <c r="F70" s="3"/>
      <c r="G70" s="2049">
        <f>SUM(G48:G69)</f>
        <v>2867.8399999999997</v>
      </c>
      <c r="H70" s="3"/>
      <c r="I70" s="2049">
        <f>SUM(I48:I69)</f>
        <v>4254.22</v>
      </c>
      <c r="J70" s="3"/>
      <c r="K70" s="1678">
        <f>SUM(K48:K69)</f>
        <v>93.4</v>
      </c>
      <c r="L70" s="3"/>
      <c r="M70" s="3"/>
      <c r="N70" s="2050"/>
      <c r="O70" s="2047">
        <f>SUM(O48:O69)</f>
        <v>4347.62</v>
      </c>
      <c r="P70" s="2942"/>
    </row>
    <row r="71" spans="1:16">
      <c r="A71" s="560"/>
      <c r="B71" s="44"/>
      <c r="C71" s="44"/>
      <c r="D71" s="44"/>
      <c r="E71" s="44"/>
      <c r="F71" s="44"/>
      <c r="G71" s="44"/>
      <c r="H71" s="44"/>
      <c r="I71" s="44"/>
      <c r="J71" s="2033"/>
      <c r="K71" s="2033"/>
      <c r="L71" s="44"/>
      <c r="M71" s="44"/>
      <c r="N71" s="44"/>
      <c r="O71" s="44"/>
      <c r="P71" s="44"/>
    </row>
    <row r="72" spans="1:16">
      <c r="A72" s="44"/>
      <c r="B72" s="44"/>
      <c r="C72" s="44"/>
      <c r="D72" s="44"/>
      <c r="E72" s="44"/>
      <c r="F72" s="44"/>
      <c r="G72" s="2033"/>
      <c r="H72" s="44"/>
      <c r="I72" s="44"/>
      <c r="J72" s="44"/>
      <c r="K72" s="2033"/>
      <c r="L72" s="2033"/>
      <c r="M72" s="44"/>
      <c r="N72" s="44"/>
      <c r="O72" s="44"/>
      <c r="P72" s="44"/>
    </row>
    <row r="73" spans="1:16">
      <c r="A73" s="44"/>
      <c r="B73" s="44"/>
      <c r="C73" s="44"/>
      <c r="D73" s="44"/>
      <c r="E73" s="44"/>
      <c r="F73" s="44"/>
      <c r="G73" s="2033"/>
      <c r="H73" s="44"/>
      <c r="I73" s="44"/>
      <c r="J73" s="44"/>
      <c r="K73" s="2033"/>
      <c r="L73" s="2033"/>
      <c r="M73" s="44"/>
      <c r="N73" s="44"/>
      <c r="O73" s="44"/>
      <c r="P73" s="44"/>
    </row>
    <row r="74" spans="1:16">
      <c r="A74" s="44"/>
      <c r="B74" s="44"/>
      <c r="C74" s="44"/>
      <c r="D74" s="44"/>
      <c r="E74" s="44"/>
      <c r="F74" s="44"/>
      <c r="G74" s="44"/>
      <c r="H74" s="44"/>
      <c r="I74" s="44"/>
      <c r="J74" s="44"/>
      <c r="K74" s="2033"/>
      <c r="L74" s="2033"/>
      <c r="M74" s="44"/>
      <c r="N74" s="44"/>
      <c r="O74" s="44"/>
      <c r="P74" s="44"/>
    </row>
    <row r="121" spans="1:14" ht="21">
      <c r="A121" s="2985" t="s">
        <v>1979</v>
      </c>
      <c r="B121" s="2985"/>
      <c r="C121" s="2985"/>
      <c r="D121" s="2985"/>
      <c r="E121" s="2985"/>
      <c r="F121" s="2985"/>
      <c r="G121" s="2985"/>
      <c r="H121" s="2985"/>
      <c r="I121" s="2985"/>
      <c r="J121" s="2985"/>
      <c r="K121" s="2985"/>
      <c r="L121" s="2985"/>
      <c r="M121" s="2985"/>
      <c r="N121" s="2985"/>
    </row>
    <row r="122" spans="1:14">
      <c r="A122" s="487" t="s">
        <v>1961</v>
      </c>
      <c r="B122" s="487"/>
      <c r="C122" s="487" t="s">
        <v>1962</v>
      </c>
      <c r="D122" s="977"/>
      <c r="E122" s="713"/>
      <c r="F122" s="713"/>
      <c r="G122" s="713"/>
      <c r="H122" s="713"/>
      <c r="I122" s="713"/>
      <c r="J122" s="713"/>
      <c r="K122" s="713"/>
      <c r="L122" s="713"/>
      <c r="M122" s="713"/>
      <c r="N122" s="713"/>
    </row>
    <row r="123" spans="1:14">
      <c r="A123" s="487" t="s">
        <v>1963</v>
      </c>
      <c r="B123" s="487"/>
      <c r="C123" s="487" t="s">
        <v>2121</v>
      </c>
      <c r="D123" s="977"/>
      <c r="E123" s="713"/>
      <c r="F123" s="713"/>
      <c r="G123" s="713"/>
      <c r="H123" s="713"/>
      <c r="I123" s="713"/>
      <c r="J123" s="713"/>
      <c r="K123" s="713"/>
      <c r="L123" s="713"/>
      <c r="M123" s="713"/>
      <c r="N123" s="713"/>
    </row>
    <row r="124" spans="1:14" ht="45.75" customHeight="1">
      <c r="A124" s="2759" t="s">
        <v>261</v>
      </c>
      <c r="B124" s="2759" t="s">
        <v>4</v>
      </c>
      <c r="C124" s="2759" t="s">
        <v>5</v>
      </c>
      <c r="D124" s="2759" t="s">
        <v>1966</v>
      </c>
      <c r="E124" s="2759" t="s">
        <v>7</v>
      </c>
      <c r="F124" s="2759" t="s">
        <v>119</v>
      </c>
      <c r="G124" s="2759" t="s">
        <v>120</v>
      </c>
      <c r="H124" s="2759"/>
      <c r="I124" s="2759" t="s">
        <v>1378</v>
      </c>
      <c r="J124" s="2759"/>
      <c r="K124" s="2759" t="s">
        <v>121</v>
      </c>
      <c r="L124" s="2759"/>
      <c r="M124" s="2759" t="s">
        <v>12</v>
      </c>
      <c r="N124" s="2759" t="s">
        <v>13</v>
      </c>
    </row>
    <row r="125" spans="1:14">
      <c r="A125" s="2759"/>
      <c r="B125" s="2759"/>
      <c r="C125" s="2759"/>
      <c r="D125" s="2759"/>
      <c r="E125" s="2759"/>
      <c r="F125" s="2759"/>
      <c r="G125" s="8" t="s">
        <v>14</v>
      </c>
      <c r="H125" s="8" t="s">
        <v>15</v>
      </c>
      <c r="I125" s="8" t="s">
        <v>14</v>
      </c>
      <c r="J125" s="8" t="s">
        <v>15</v>
      </c>
      <c r="K125" s="8" t="s">
        <v>14</v>
      </c>
      <c r="L125" s="8" t="s">
        <v>15</v>
      </c>
      <c r="M125" s="2759"/>
      <c r="N125" s="2759"/>
    </row>
    <row r="126" spans="1:14">
      <c r="A126" s="8">
        <v>1</v>
      </c>
      <c r="B126" s="8">
        <v>2</v>
      </c>
      <c r="C126" s="8">
        <v>3</v>
      </c>
      <c r="D126" s="8">
        <v>4</v>
      </c>
      <c r="E126" s="8">
        <v>5</v>
      </c>
      <c r="F126" s="8">
        <v>6</v>
      </c>
      <c r="G126" s="8">
        <v>7</v>
      </c>
      <c r="H126" s="8">
        <v>8</v>
      </c>
      <c r="I126" s="8">
        <v>9</v>
      </c>
      <c r="J126" s="8">
        <v>10</v>
      </c>
      <c r="K126" s="8">
        <v>11</v>
      </c>
      <c r="L126" s="8">
        <v>12</v>
      </c>
      <c r="M126" s="8">
        <v>13</v>
      </c>
      <c r="N126" s="8">
        <v>14</v>
      </c>
    </row>
    <row r="127" spans="1:14" ht="75">
      <c r="A127" s="7">
        <v>1</v>
      </c>
      <c r="B127" s="602" t="s">
        <v>2122</v>
      </c>
      <c r="C127" s="7"/>
      <c r="D127" s="11">
        <v>4870</v>
      </c>
      <c r="E127" s="7" t="s">
        <v>2123</v>
      </c>
      <c r="F127" s="7" t="s">
        <v>2124</v>
      </c>
      <c r="G127" s="28">
        <v>0.99</v>
      </c>
      <c r="H127" s="28">
        <v>0.81689999999999996</v>
      </c>
      <c r="I127" s="28">
        <v>0</v>
      </c>
      <c r="J127" s="28"/>
      <c r="K127" s="28">
        <v>0.99</v>
      </c>
      <c r="L127" s="28">
        <v>0.81689999999999996</v>
      </c>
      <c r="M127" s="10"/>
      <c r="N127" s="7" t="s">
        <v>22</v>
      </c>
    </row>
    <row r="129" spans="1:11">
      <c r="A129" s="2971" t="s">
        <v>2125</v>
      </c>
      <c r="B129" s="2971"/>
      <c r="C129" s="2971"/>
      <c r="D129" s="2971"/>
      <c r="E129" s="2971"/>
      <c r="F129" s="2971"/>
      <c r="G129" s="2971"/>
      <c r="H129" s="2971"/>
      <c r="I129" s="2971"/>
      <c r="J129" s="2971"/>
      <c r="K129" s="2971"/>
    </row>
    <row r="130" spans="1:11" ht="19.5" customHeight="1">
      <c r="A130" s="2971"/>
      <c r="B130" s="2971"/>
      <c r="C130" s="2971"/>
      <c r="D130" s="2971"/>
      <c r="E130" s="2971"/>
      <c r="F130" s="2971"/>
      <c r="G130" s="2971"/>
      <c r="H130" s="2971"/>
      <c r="I130" s="2971"/>
      <c r="J130" s="2971"/>
      <c r="K130" s="2971"/>
    </row>
    <row r="131" spans="1:11" ht="18.75">
      <c r="A131" s="2961"/>
      <c r="B131" s="2961"/>
      <c r="C131" s="2961"/>
      <c r="D131" s="2961"/>
      <c r="E131" s="2961"/>
      <c r="F131" s="2961"/>
      <c r="G131" s="2961"/>
      <c r="H131" s="2961"/>
      <c r="I131" s="2961"/>
      <c r="J131" s="2961"/>
      <c r="K131" s="2961"/>
    </row>
    <row r="132" spans="1:11" ht="33" customHeight="1">
      <c r="A132" s="2962" t="s">
        <v>60</v>
      </c>
      <c r="B132" s="2962" t="s">
        <v>1947</v>
      </c>
      <c r="C132" s="2962" t="s">
        <v>1590</v>
      </c>
      <c r="D132" s="2962" t="s">
        <v>1591</v>
      </c>
      <c r="E132" s="2963" t="s">
        <v>1948</v>
      </c>
      <c r="F132" s="2964"/>
      <c r="G132" s="2965"/>
      <c r="H132" s="2966" t="s">
        <v>1949</v>
      </c>
      <c r="I132" s="2966"/>
      <c r="J132" s="2966"/>
      <c r="K132" s="2962" t="s">
        <v>12</v>
      </c>
    </row>
    <row r="133" spans="1:11" ht="67.5" customHeight="1">
      <c r="A133" s="2962"/>
      <c r="B133" s="2962"/>
      <c r="C133" s="2962"/>
      <c r="D133" s="2962"/>
      <c r="E133" s="978" t="s">
        <v>1950</v>
      </c>
      <c r="F133" s="978" t="s">
        <v>1595</v>
      </c>
      <c r="G133" s="978" t="s">
        <v>1951</v>
      </c>
      <c r="H133" s="978" t="s">
        <v>1597</v>
      </c>
      <c r="I133" s="978" t="s">
        <v>1598</v>
      </c>
      <c r="J133" s="978" t="s">
        <v>1599</v>
      </c>
      <c r="K133" s="2962"/>
    </row>
    <row r="134" spans="1:11">
      <c r="A134" s="1417">
        <v>1</v>
      </c>
      <c r="B134" s="1417">
        <v>2</v>
      </c>
      <c r="C134" s="1417">
        <v>3</v>
      </c>
      <c r="D134" s="1417">
        <v>4</v>
      </c>
      <c r="E134" s="1417">
        <v>5</v>
      </c>
      <c r="F134" s="1417">
        <v>6</v>
      </c>
      <c r="G134" s="1417">
        <v>7</v>
      </c>
      <c r="H134" s="1417">
        <v>8</v>
      </c>
      <c r="I134" s="1417">
        <v>9</v>
      </c>
      <c r="J134" s="1417">
        <v>10</v>
      </c>
      <c r="K134" s="1417">
        <v>10</v>
      </c>
    </row>
    <row r="135" spans="1:11" ht="25.5">
      <c r="A135" s="1418">
        <v>1</v>
      </c>
      <c r="B135" s="1419" t="s">
        <v>1952</v>
      </c>
      <c r="C135" s="1420">
        <v>50</v>
      </c>
      <c r="D135" s="2967" t="s">
        <v>1953</v>
      </c>
      <c r="E135" s="980">
        <v>47.17</v>
      </c>
      <c r="F135" s="7">
        <v>2.83</v>
      </c>
      <c r="G135" s="1420">
        <v>50</v>
      </c>
      <c r="H135" s="1421">
        <v>1</v>
      </c>
      <c r="I135" s="1421"/>
      <c r="J135" s="1421">
        <v>1</v>
      </c>
      <c r="K135" s="2969"/>
    </row>
    <row r="136" spans="1:11" ht="38.25">
      <c r="A136" s="110">
        <v>2</v>
      </c>
      <c r="B136" s="109" t="s">
        <v>1954</v>
      </c>
      <c r="C136" s="1424">
        <v>20</v>
      </c>
      <c r="D136" s="2968"/>
      <c r="E136" s="1422"/>
      <c r="F136" s="11">
        <v>11.37</v>
      </c>
      <c r="G136" s="1420">
        <v>11.37</v>
      </c>
      <c r="H136" s="1423">
        <v>0.6</v>
      </c>
      <c r="I136" s="1423">
        <v>0.2</v>
      </c>
      <c r="J136" s="1423">
        <v>0.8</v>
      </c>
      <c r="K136" s="2970"/>
    </row>
    <row r="137" spans="1:11" ht="25.5">
      <c r="A137" s="110">
        <v>3</v>
      </c>
      <c r="B137" s="109" t="s">
        <v>1955</v>
      </c>
      <c r="C137" s="1424">
        <v>10</v>
      </c>
      <c r="D137" s="2968"/>
      <c r="E137" s="1422">
        <v>9.42</v>
      </c>
      <c r="F137" s="7">
        <v>0.57999999999999996</v>
      </c>
      <c r="G137" s="1420">
        <v>10</v>
      </c>
      <c r="H137" s="1425">
        <v>1</v>
      </c>
      <c r="I137" s="1425"/>
      <c r="J137" s="1425">
        <v>1</v>
      </c>
      <c r="K137" s="2970"/>
    </row>
    <row r="138" spans="1:11" ht="38.25">
      <c r="A138" s="1418">
        <v>4</v>
      </c>
      <c r="B138" s="109" t="s">
        <v>1956</v>
      </c>
      <c r="C138" s="1420">
        <v>30</v>
      </c>
      <c r="D138" s="2968"/>
      <c r="E138" s="980">
        <v>28.28</v>
      </c>
      <c r="F138" s="7">
        <v>1.72</v>
      </c>
      <c r="G138" s="1420">
        <v>30</v>
      </c>
      <c r="H138" s="1421">
        <v>1</v>
      </c>
      <c r="I138" s="1421"/>
      <c r="J138" s="1421">
        <v>1</v>
      </c>
      <c r="K138" s="2970"/>
    </row>
    <row r="139" spans="1:11" ht="51">
      <c r="A139" s="1418">
        <v>5</v>
      </c>
      <c r="B139" s="1419" t="s">
        <v>1957</v>
      </c>
      <c r="C139" s="1420">
        <v>4.22</v>
      </c>
      <c r="D139" s="2968"/>
      <c r="E139" s="980">
        <v>3.98</v>
      </c>
      <c r="F139" s="7">
        <v>0.24</v>
      </c>
      <c r="G139" s="1420">
        <v>4.22</v>
      </c>
      <c r="H139" s="1421">
        <v>1</v>
      </c>
      <c r="I139" s="1421"/>
      <c r="J139" s="1421">
        <v>1</v>
      </c>
      <c r="K139" s="2970"/>
    </row>
    <row r="140" spans="1:11" ht="51">
      <c r="A140" s="1418">
        <v>6</v>
      </c>
      <c r="B140" s="1419" t="s">
        <v>1958</v>
      </c>
      <c r="C140" s="1420">
        <v>8.3699999999999992</v>
      </c>
      <c r="D140" s="2968"/>
      <c r="E140" s="980">
        <v>8.0500000000000007</v>
      </c>
      <c r="F140" s="1422">
        <v>0.32</v>
      </c>
      <c r="G140" s="1420">
        <v>8.370000000000001</v>
      </c>
      <c r="H140" s="1421">
        <v>1</v>
      </c>
      <c r="I140" s="1426"/>
      <c r="J140" s="1421">
        <v>1</v>
      </c>
      <c r="K140" s="2970"/>
    </row>
    <row r="141" spans="1:11" ht="38.25">
      <c r="A141" s="1418">
        <v>7</v>
      </c>
      <c r="B141" s="1419" t="s">
        <v>1959</v>
      </c>
      <c r="C141" s="1420">
        <v>12.14</v>
      </c>
      <c r="D141" s="2968"/>
      <c r="E141" s="980"/>
      <c r="F141" s="980">
        <v>12.14</v>
      </c>
      <c r="G141" s="1420">
        <v>12.14</v>
      </c>
      <c r="H141" s="1421">
        <v>0.95</v>
      </c>
      <c r="I141" s="1421">
        <v>0.05</v>
      </c>
      <c r="J141" s="1421">
        <v>1</v>
      </c>
      <c r="K141" s="2970"/>
    </row>
    <row r="142" spans="1:11" ht="51">
      <c r="A142" s="1418">
        <v>8</v>
      </c>
      <c r="B142" s="1419" t="s">
        <v>1960</v>
      </c>
      <c r="C142" s="1420">
        <v>10.96</v>
      </c>
      <c r="D142" s="2968"/>
      <c r="E142" s="980">
        <v>10.53</v>
      </c>
      <c r="F142" s="980">
        <v>0.43</v>
      </c>
      <c r="G142" s="1420">
        <v>10.959999999999999</v>
      </c>
      <c r="H142" s="1421"/>
      <c r="I142" s="1421">
        <v>1</v>
      </c>
      <c r="J142" s="1421">
        <v>1</v>
      </c>
      <c r="K142" s="2982"/>
    </row>
    <row r="143" spans="1:11" ht="15.75">
      <c r="A143" s="975"/>
      <c r="B143" s="976" t="s">
        <v>1945</v>
      </c>
      <c r="C143" s="1416">
        <v>145.69000000000003</v>
      </c>
      <c r="D143" s="1413"/>
      <c r="E143" s="1416">
        <f>SUM(E135:E142)</f>
        <v>107.43</v>
      </c>
      <c r="F143" s="1416">
        <v>29.63</v>
      </c>
      <c r="G143" s="1416">
        <v>137.06</v>
      </c>
      <c r="H143" s="1415"/>
      <c r="I143" s="1415"/>
      <c r="J143" s="1415"/>
      <c r="K143" s="1414"/>
    </row>
    <row r="145" spans="1:12">
      <c r="A145" s="2971" t="s">
        <v>2126</v>
      </c>
      <c r="B145" s="2971"/>
      <c r="C145" s="2971"/>
      <c r="D145" s="2971"/>
      <c r="E145" s="2971"/>
      <c r="F145" s="2971"/>
      <c r="G145" s="2971"/>
      <c r="H145" s="2971"/>
      <c r="I145" s="2971"/>
      <c r="J145" s="2971"/>
      <c r="K145" s="2971"/>
      <c r="L145" s="2971"/>
    </row>
    <row r="146" spans="1:12">
      <c r="A146" s="2971"/>
      <c r="B146" s="2971"/>
      <c r="C146" s="2971"/>
      <c r="D146" s="2971"/>
      <c r="E146" s="2971"/>
      <c r="F146" s="2971"/>
      <c r="G146" s="2971"/>
      <c r="H146" s="2971"/>
      <c r="I146" s="2971"/>
      <c r="J146" s="2971"/>
      <c r="K146" s="2971"/>
      <c r="L146" s="2971"/>
    </row>
    <row r="147" spans="1:12" ht="18.75">
      <c r="A147" s="2961"/>
      <c r="B147" s="2961"/>
      <c r="C147" s="2961"/>
      <c r="D147" s="2961"/>
      <c r="E147" s="2961"/>
      <c r="F147" s="2961"/>
      <c r="G147" s="2961"/>
      <c r="H147" s="2961"/>
      <c r="I147" s="2961"/>
      <c r="J147" s="2961"/>
      <c r="K147" s="2961"/>
      <c r="L147" s="2961"/>
    </row>
    <row r="148" spans="1:12" ht="33" customHeight="1">
      <c r="A148" s="2962" t="s">
        <v>60</v>
      </c>
      <c r="B148" s="2962" t="s">
        <v>1947</v>
      </c>
      <c r="C148" s="2983" t="s">
        <v>1589</v>
      </c>
      <c r="D148" s="2962" t="s">
        <v>1590</v>
      </c>
      <c r="E148" s="2962" t="s">
        <v>1591</v>
      </c>
      <c r="F148" s="2963" t="s">
        <v>1948</v>
      </c>
      <c r="G148" s="2964"/>
      <c r="H148" s="2965"/>
      <c r="I148" s="2966" t="s">
        <v>1949</v>
      </c>
      <c r="J148" s="2966"/>
      <c r="K148" s="2966"/>
      <c r="L148" s="2962" t="s">
        <v>12</v>
      </c>
    </row>
    <row r="149" spans="1:12" ht="63.75">
      <c r="A149" s="2962"/>
      <c r="B149" s="2962"/>
      <c r="C149" s="2984"/>
      <c r="D149" s="2962"/>
      <c r="E149" s="2962"/>
      <c r="F149" s="978" t="s">
        <v>1950</v>
      </c>
      <c r="G149" s="978" t="s">
        <v>1595</v>
      </c>
      <c r="H149" s="978" t="s">
        <v>1951</v>
      </c>
      <c r="I149" s="978" t="s">
        <v>1597</v>
      </c>
      <c r="J149" s="978" t="s">
        <v>1598</v>
      </c>
      <c r="K149" s="978" t="s">
        <v>1599</v>
      </c>
      <c r="L149" s="2962"/>
    </row>
    <row r="150" spans="1:12">
      <c r="A150" s="1417">
        <v>1</v>
      </c>
      <c r="B150" s="1417">
        <v>2</v>
      </c>
      <c r="C150" s="1417">
        <v>3</v>
      </c>
      <c r="D150" s="1417">
        <v>4</v>
      </c>
      <c r="E150" s="1417">
        <v>5</v>
      </c>
      <c r="F150" s="1417">
        <v>6</v>
      </c>
      <c r="G150" s="1417">
        <v>7</v>
      </c>
      <c r="H150" s="1417">
        <v>8</v>
      </c>
      <c r="I150" s="1417">
        <v>9</v>
      </c>
      <c r="J150" s="1417">
        <v>10</v>
      </c>
      <c r="K150" s="1417">
        <v>11</v>
      </c>
      <c r="L150" s="1417">
        <v>12</v>
      </c>
    </row>
    <row r="151" spans="1:12" ht="51">
      <c r="A151" s="1418">
        <v>1</v>
      </c>
      <c r="B151" s="1419" t="s">
        <v>2127</v>
      </c>
      <c r="C151" s="1427">
        <v>0.4</v>
      </c>
      <c r="D151" s="1420">
        <v>6.13</v>
      </c>
      <c r="E151" s="2967" t="s">
        <v>1363</v>
      </c>
      <c r="F151" s="1340">
        <v>6.13</v>
      </c>
      <c r="G151" s="1428"/>
      <c r="H151" s="1429">
        <v>6.13</v>
      </c>
      <c r="I151" s="1430">
        <v>1</v>
      </c>
      <c r="J151" s="1430"/>
      <c r="K151" s="1430">
        <v>1</v>
      </c>
      <c r="L151" s="1431"/>
    </row>
    <row r="152" spans="1:12" ht="38.25">
      <c r="A152" s="1432">
        <v>2</v>
      </c>
      <c r="B152" s="1433" t="s">
        <v>2128</v>
      </c>
      <c r="C152" s="1427">
        <v>0.32</v>
      </c>
      <c r="D152" s="2973">
        <v>14.42</v>
      </c>
      <c r="E152" s="2968"/>
      <c r="F152" s="2977">
        <v>14.42</v>
      </c>
      <c r="G152" s="2978"/>
      <c r="H152" s="2980">
        <v>14.42</v>
      </c>
      <c r="I152" s="2975">
        <v>1</v>
      </c>
      <c r="J152" s="2975"/>
      <c r="K152" s="2975">
        <v>1</v>
      </c>
      <c r="L152" s="1434"/>
    </row>
    <row r="153" spans="1:12">
      <c r="A153" s="1418"/>
      <c r="B153" s="1419" t="s">
        <v>2129</v>
      </c>
      <c r="C153" s="1427" t="s">
        <v>2130</v>
      </c>
      <c r="D153" s="2974"/>
      <c r="E153" s="2968"/>
      <c r="F153" s="2976"/>
      <c r="G153" s="2979"/>
      <c r="H153" s="2981"/>
      <c r="I153" s="2976"/>
      <c r="J153" s="2976"/>
      <c r="K153" s="2976"/>
      <c r="L153" s="1431"/>
    </row>
    <row r="154" spans="1:12" ht="38.25">
      <c r="A154" s="1418">
        <v>3</v>
      </c>
      <c r="B154" s="1419" t="s">
        <v>2131</v>
      </c>
      <c r="C154" s="1427">
        <v>0.32</v>
      </c>
      <c r="D154" s="1420">
        <v>8.3000000000000007</v>
      </c>
      <c r="E154" s="2968"/>
      <c r="F154" s="1340">
        <v>8.3000000000000007</v>
      </c>
      <c r="G154" s="1428"/>
      <c r="H154" s="1429">
        <v>8.3000000000000007</v>
      </c>
      <c r="I154" s="1435">
        <v>1</v>
      </c>
      <c r="J154" s="1436"/>
      <c r="K154" s="1436">
        <v>1</v>
      </c>
      <c r="L154" s="1431"/>
    </row>
    <row r="155" spans="1:12" ht="38.25">
      <c r="A155" s="1418">
        <v>4</v>
      </c>
      <c r="B155" s="1419" t="s">
        <v>2132</v>
      </c>
      <c r="C155" s="1427">
        <v>0.46</v>
      </c>
      <c r="D155" s="1420">
        <v>14.54</v>
      </c>
      <c r="E155" s="2968"/>
      <c r="F155" s="1340">
        <v>14.54</v>
      </c>
      <c r="G155" s="1428"/>
      <c r="H155" s="1340">
        <v>14.54</v>
      </c>
      <c r="I155" s="1430">
        <v>1</v>
      </c>
      <c r="J155" s="1430"/>
      <c r="K155" s="1430">
        <v>1</v>
      </c>
      <c r="L155" s="1431"/>
    </row>
    <row r="156" spans="1:12" ht="38.25">
      <c r="A156" s="1418">
        <v>5</v>
      </c>
      <c r="B156" s="1419" t="s">
        <v>2133</v>
      </c>
      <c r="C156" s="1427">
        <v>0.75</v>
      </c>
      <c r="D156" s="1420">
        <v>11.64</v>
      </c>
      <c r="E156" s="2968"/>
      <c r="F156" s="1340">
        <v>11.64</v>
      </c>
      <c r="G156" s="1428"/>
      <c r="H156" s="1429">
        <v>11.64</v>
      </c>
      <c r="I156" s="1430">
        <v>1</v>
      </c>
      <c r="J156" s="1430"/>
      <c r="K156" s="1430">
        <v>1</v>
      </c>
      <c r="L156" s="1431"/>
    </row>
    <row r="157" spans="1:12" ht="51">
      <c r="A157" s="1418">
        <v>6</v>
      </c>
      <c r="B157" s="1419" t="s">
        <v>2134</v>
      </c>
      <c r="C157" s="1427">
        <v>0.49</v>
      </c>
      <c r="D157" s="1420">
        <v>8.3000000000000007</v>
      </c>
      <c r="E157" s="2968"/>
      <c r="F157" s="1429">
        <v>8.3000000000000007</v>
      </c>
      <c r="G157" s="1437"/>
      <c r="H157" s="1437">
        <v>8.3000000000000007</v>
      </c>
      <c r="I157" s="1438">
        <v>1</v>
      </c>
      <c r="J157" s="1430"/>
      <c r="K157" s="1430">
        <v>1</v>
      </c>
      <c r="L157" s="1431"/>
    </row>
    <row r="158" spans="1:12" ht="38.25">
      <c r="A158" s="1418">
        <v>7</v>
      </c>
      <c r="B158" s="1419" t="s">
        <v>2135</v>
      </c>
      <c r="C158" s="1427">
        <v>0.57999999999999996</v>
      </c>
      <c r="D158" s="1420">
        <v>8.4</v>
      </c>
      <c r="E158" s="2968"/>
      <c r="F158" s="1429">
        <v>8.4</v>
      </c>
      <c r="G158" s="1429"/>
      <c r="H158" s="1429">
        <v>8.4</v>
      </c>
      <c r="I158" s="1438">
        <v>1</v>
      </c>
      <c r="J158" s="1430"/>
      <c r="K158" s="1430">
        <v>1</v>
      </c>
      <c r="L158" s="1431"/>
    </row>
    <row r="159" spans="1:12" ht="38.25">
      <c r="A159" s="1418">
        <v>8</v>
      </c>
      <c r="B159" s="1419" t="s">
        <v>2136</v>
      </c>
      <c r="C159" s="1427">
        <v>0.24</v>
      </c>
      <c r="D159" s="1420">
        <v>3.15</v>
      </c>
      <c r="E159" s="2968"/>
      <c r="F159" s="1340">
        <v>3.15</v>
      </c>
      <c r="G159" s="1429"/>
      <c r="H159" s="1429">
        <v>3.15</v>
      </c>
      <c r="I159" s="1430">
        <v>1</v>
      </c>
      <c r="J159" s="1430"/>
      <c r="K159" s="1430">
        <v>1</v>
      </c>
      <c r="L159" s="1431"/>
    </row>
    <row r="160" spans="1:12" ht="38.25">
      <c r="A160" s="1418">
        <v>9</v>
      </c>
      <c r="B160" s="1419" t="s">
        <v>2137</v>
      </c>
      <c r="C160" s="1427">
        <v>0.12</v>
      </c>
      <c r="D160" s="1420">
        <v>1.87</v>
      </c>
      <c r="E160" s="2968"/>
      <c r="F160" s="1340">
        <v>1.87</v>
      </c>
      <c r="G160" s="1429"/>
      <c r="H160" s="1429">
        <v>1.87</v>
      </c>
      <c r="I160" s="1430">
        <v>1</v>
      </c>
      <c r="J160" s="1430"/>
      <c r="K160" s="1430">
        <v>1</v>
      </c>
      <c r="L160" s="1431"/>
    </row>
    <row r="161" spans="1:12" ht="51">
      <c r="A161" s="1418">
        <v>10</v>
      </c>
      <c r="B161" s="1419" t="s">
        <v>2138</v>
      </c>
      <c r="C161" s="1427">
        <v>0.17</v>
      </c>
      <c r="D161" s="1420">
        <v>2.8</v>
      </c>
      <c r="E161" s="2968"/>
      <c r="F161" s="1429">
        <v>2.8</v>
      </c>
      <c r="G161" s="1429"/>
      <c r="H161" s="1429">
        <v>2.8</v>
      </c>
      <c r="I161" s="1430">
        <v>1</v>
      </c>
      <c r="J161" s="1430"/>
      <c r="K161" s="1430">
        <v>1</v>
      </c>
      <c r="L161" s="1431"/>
    </row>
    <row r="162" spans="1:12" ht="51">
      <c r="A162" s="1418">
        <v>11</v>
      </c>
      <c r="B162" s="1419" t="s">
        <v>2139</v>
      </c>
      <c r="C162" s="1427">
        <v>0.17</v>
      </c>
      <c r="D162" s="1420">
        <v>5.29</v>
      </c>
      <c r="E162" s="2968"/>
      <c r="F162" s="1340">
        <v>5.29</v>
      </c>
      <c r="G162" s="1429"/>
      <c r="H162" s="1429">
        <v>5.29</v>
      </c>
      <c r="I162" s="1430">
        <v>1</v>
      </c>
      <c r="J162" s="1430"/>
      <c r="K162" s="1430">
        <v>1</v>
      </c>
      <c r="L162" s="1431"/>
    </row>
    <row r="163" spans="1:12" ht="51">
      <c r="A163" s="1418">
        <v>12</v>
      </c>
      <c r="B163" s="1419" t="s">
        <v>2140</v>
      </c>
      <c r="C163" s="1427">
        <v>9</v>
      </c>
      <c r="D163" s="1420">
        <v>5</v>
      </c>
      <c r="E163" s="2968"/>
      <c r="F163" s="1429">
        <v>5</v>
      </c>
      <c r="G163" s="1429"/>
      <c r="H163" s="1429">
        <v>5</v>
      </c>
      <c r="I163" s="1430">
        <v>1</v>
      </c>
      <c r="J163" s="1430"/>
      <c r="K163" s="1430">
        <v>1</v>
      </c>
      <c r="L163" s="1431"/>
    </row>
    <row r="164" spans="1:12" ht="51">
      <c r="A164" s="1418">
        <v>13</v>
      </c>
      <c r="B164" s="1439" t="s">
        <v>2141</v>
      </c>
      <c r="C164" s="1427">
        <v>0.2</v>
      </c>
      <c r="D164" s="1440">
        <v>2.5</v>
      </c>
      <c r="E164" s="2972"/>
      <c r="F164" s="1441">
        <v>2.5</v>
      </c>
      <c r="G164" s="1441"/>
      <c r="H164" s="1441">
        <v>2.5</v>
      </c>
      <c r="I164" s="1438">
        <v>1</v>
      </c>
      <c r="J164" s="1442"/>
      <c r="K164" s="1442">
        <v>1</v>
      </c>
      <c r="L164" s="1443"/>
    </row>
    <row r="165" spans="1:12" ht="15.75">
      <c r="A165" s="975"/>
      <c r="B165" s="976" t="s">
        <v>1945</v>
      </c>
      <c r="C165" s="975"/>
      <c r="D165" s="1416">
        <v>92.340000000000018</v>
      </c>
      <c r="E165" s="1413"/>
      <c r="F165" s="1416">
        <v>92.340000000000018</v>
      </c>
      <c r="G165" s="1416">
        <v>0</v>
      </c>
      <c r="H165" s="1416">
        <v>92.340000000000018</v>
      </c>
      <c r="I165" s="1415"/>
      <c r="J165" s="1415"/>
      <c r="K165" s="1415"/>
      <c r="L165" s="1414"/>
    </row>
    <row r="168" spans="1:12">
      <c r="A168" s="2971" t="s">
        <v>2142</v>
      </c>
      <c r="B168" s="2971"/>
      <c r="C168" s="2971"/>
      <c r="D168" s="2971"/>
      <c r="E168" s="2971"/>
      <c r="F168" s="2971"/>
      <c r="G168" s="2971"/>
      <c r="H168" s="2971"/>
      <c r="I168" s="2971"/>
      <c r="J168" s="2971"/>
      <c r="K168" s="2971"/>
    </row>
    <row r="169" spans="1:12">
      <c r="A169" s="2971"/>
      <c r="B169" s="2971"/>
      <c r="C169" s="2971"/>
      <c r="D169" s="2971"/>
      <c r="E169" s="2971"/>
      <c r="F169" s="2971"/>
      <c r="G169" s="2971"/>
      <c r="H169" s="2971"/>
      <c r="I169" s="2971"/>
      <c r="J169" s="2971"/>
      <c r="K169" s="2971"/>
    </row>
    <row r="170" spans="1:12" ht="18.75">
      <c r="A170" s="2961"/>
      <c r="B170" s="2961"/>
      <c r="C170" s="2961"/>
      <c r="D170" s="2961"/>
      <c r="E170" s="2961"/>
      <c r="F170" s="2961"/>
      <c r="G170" s="2961"/>
      <c r="H170" s="2961"/>
      <c r="I170" s="2961"/>
      <c r="J170" s="2961"/>
      <c r="K170" s="2961"/>
    </row>
    <row r="171" spans="1:12" ht="35.25" customHeight="1">
      <c r="A171" s="2962" t="s">
        <v>60</v>
      </c>
      <c r="B171" s="2962" t="s">
        <v>1947</v>
      </c>
      <c r="C171" s="2962" t="s">
        <v>1590</v>
      </c>
      <c r="D171" s="2962" t="s">
        <v>1591</v>
      </c>
      <c r="E171" s="2963" t="s">
        <v>1948</v>
      </c>
      <c r="F171" s="2964"/>
      <c r="G171" s="2965"/>
      <c r="H171" s="2966" t="s">
        <v>1949</v>
      </c>
      <c r="I171" s="2966"/>
      <c r="J171" s="2966"/>
      <c r="K171" s="2962" t="s">
        <v>12</v>
      </c>
    </row>
    <row r="172" spans="1:12" ht="69.75" customHeight="1">
      <c r="A172" s="2962"/>
      <c r="B172" s="2962"/>
      <c r="C172" s="2962"/>
      <c r="D172" s="2962"/>
      <c r="E172" s="978" t="s">
        <v>1950</v>
      </c>
      <c r="F172" s="978" t="s">
        <v>1595</v>
      </c>
      <c r="G172" s="978" t="s">
        <v>1951</v>
      </c>
      <c r="H172" s="978" t="s">
        <v>1597</v>
      </c>
      <c r="I172" s="978" t="s">
        <v>1598</v>
      </c>
      <c r="J172" s="978" t="s">
        <v>1599</v>
      </c>
      <c r="K172" s="2962"/>
    </row>
    <row r="173" spans="1:12">
      <c r="A173" s="1417">
        <v>1</v>
      </c>
      <c r="B173" s="1417">
        <v>2</v>
      </c>
      <c r="C173" s="1417">
        <v>4</v>
      </c>
      <c r="D173" s="1417">
        <v>5</v>
      </c>
      <c r="E173" s="1417">
        <v>6</v>
      </c>
      <c r="F173" s="1417">
        <v>7</v>
      </c>
      <c r="G173" s="1417">
        <v>8</v>
      </c>
      <c r="H173" s="1417">
        <v>9</v>
      </c>
      <c r="I173" s="1417">
        <v>10</v>
      </c>
      <c r="J173" s="1417">
        <v>11</v>
      </c>
      <c r="K173" s="1417">
        <v>12</v>
      </c>
    </row>
    <row r="174" spans="1:12" ht="32.25">
      <c r="A174" s="1418">
        <v>1</v>
      </c>
      <c r="B174" s="1419" t="s">
        <v>2143</v>
      </c>
      <c r="C174" s="1420">
        <v>5</v>
      </c>
      <c r="D174" s="979" t="s">
        <v>2144</v>
      </c>
      <c r="E174" s="1340"/>
      <c r="F174" s="1428">
        <v>5</v>
      </c>
      <c r="G174" s="1429">
        <v>5</v>
      </c>
      <c r="H174" s="1430"/>
      <c r="I174" s="1430">
        <v>1</v>
      </c>
      <c r="J174" s="1430">
        <v>1</v>
      </c>
      <c r="K174" s="1431"/>
    </row>
    <row r="175" spans="1:12" ht="15.75">
      <c r="A175" s="975"/>
      <c r="B175" s="976" t="s">
        <v>1945</v>
      </c>
      <c r="C175" s="1416">
        <v>5</v>
      </c>
      <c r="D175" s="1413"/>
      <c r="E175" s="1416">
        <v>0</v>
      </c>
      <c r="F175" s="1416">
        <v>5</v>
      </c>
      <c r="G175" s="1416">
        <v>5</v>
      </c>
      <c r="H175" s="1415"/>
      <c r="I175" s="1415"/>
      <c r="J175" s="1415"/>
      <c r="K175" s="1414"/>
    </row>
    <row r="177" spans="1:14">
      <c r="A177" s="2971" t="s">
        <v>2145</v>
      </c>
      <c r="B177" s="2971"/>
      <c r="C177" s="2971"/>
      <c r="D177" s="2971"/>
      <c r="E177" s="2971"/>
      <c r="F177" s="2971"/>
      <c r="G177" s="2971"/>
      <c r="H177" s="2971"/>
      <c r="I177" s="2971"/>
      <c r="J177" s="2971"/>
      <c r="K177" s="2971"/>
    </row>
    <row r="178" spans="1:14" ht="19.5" customHeight="1">
      <c r="A178" s="2971"/>
      <c r="B178" s="2971"/>
      <c r="C178" s="2971"/>
      <c r="D178" s="2971"/>
      <c r="E178" s="2971"/>
      <c r="F178" s="2971"/>
      <c r="G178" s="2971"/>
      <c r="H178" s="2971"/>
      <c r="I178" s="2971"/>
      <c r="J178" s="2971"/>
      <c r="K178" s="2971"/>
    </row>
    <row r="179" spans="1:14" ht="18.75">
      <c r="A179" s="2961"/>
      <c r="B179" s="2961"/>
      <c r="C179" s="2961"/>
      <c r="D179" s="2961"/>
      <c r="E179" s="2961"/>
      <c r="F179" s="2961"/>
      <c r="G179" s="2961"/>
      <c r="H179" s="2961"/>
      <c r="I179" s="2961"/>
      <c r="J179" s="2961"/>
      <c r="K179" s="2961"/>
    </row>
    <row r="180" spans="1:14" ht="30.75" customHeight="1">
      <c r="A180" s="2962" t="s">
        <v>60</v>
      </c>
      <c r="B180" s="2962" t="s">
        <v>1947</v>
      </c>
      <c r="C180" s="2962" t="s">
        <v>1590</v>
      </c>
      <c r="D180" s="2962" t="s">
        <v>1591</v>
      </c>
      <c r="E180" s="2963" t="s">
        <v>1948</v>
      </c>
      <c r="F180" s="2964"/>
      <c r="G180" s="2965"/>
      <c r="H180" s="2966" t="s">
        <v>1949</v>
      </c>
      <c r="I180" s="2966"/>
      <c r="J180" s="2966"/>
      <c r="K180" s="2962" t="s">
        <v>12</v>
      </c>
    </row>
    <row r="181" spans="1:14" ht="71.25" customHeight="1">
      <c r="A181" s="2962"/>
      <c r="B181" s="2962"/>
      <c r="C181" s="2962"/>
      <c r="D181" s="2962"/>
      <c r="E181" s="978" t="s">
        <v>1950</v>
      </c>
      <c r="F181" s="978" t="s">
        <v>1595</v>
      </c>
      <c r="G181" s="978" t="s">
        <v>1951</v>
      </c>
      <c r="H181" s="978" t="s">
        <v>1597</v>
      </c>
      <c r="I181" s="978" t="s">
        <v>1598</v>
      </c>
      <c r="J181" s="978" t="s">
        <v>1599</v>
      </c>
      <c r="K181" s="2962"/>
    </row>
    <row r="182" spans="1:14">
      <c r="A182" s="1417">
        <v>1</v>
      </c>
      <c r="B182" s="1417">
        <v>2</v>
      </c>
      <c r="C182" s="1417">
        <v>3</v>
      </c>
      <c r="D182" s="1417">
        <v>4</v>
      </c>
      <c r="E182" s="1417">
        <v>5</v>
      </c>
      <c r="F182" s="1417">
        <v>6</v>
      </c>
      <c r="G182" s="1417">
        <v>7</v>
      </c>
      <c r="H182" s="1417">
        <v>8</v>
      </c>
      <c r="I182" s="1417">
        <v>9</v>
      </c>
      <c r="J182" s="1417">
        <v>10</v>
      </c>
      <c r="K182" s="1417">
        <v>10</v>
      </c>
    </row>
    <row r="183" spans="1:14" ht="38.25">
      <c r="A183" s="1418">
        <v>1</v>
      </c>
      <c r="B183" s="1419" t="s">
        <v>2146</v>
      </c>
      <c r="C183" s="1420">
        <v>53.67</v>
      </c>
      <c r="D183" s="2967" t="s">
        <v>648</v>
      </c>
      <c r="E183" s="980"/>
      <c r="F183" s="7">
        <v>32.270000000000003</v>
      </c>
      <c r="G183" s="7">
        <v>32.270000000000003</v>
      </c>
      <c r="H183" s="7" t="s">
        <v>377</v>
      </c>
      <c r="I183" s="1438">
        <v>0.59</v>
      </c>
      <c r="J183" s="1438">
        <v>0.59</v>
      </c>
      <c r="K183" s="2969"/>
    </row>
    <row r="184" spans="1:14" ht="38.25">
      <c r="A184" s="110">
        <v>2</v>
      </c>
      <c r="B184" s="109" t="s">
        <v>2147</v>
      </c>
      <c r="C184" s="1424">
        <v>7.77</v>
      </c>
      <c r="D184" s="2968"/>
      <c r="E184" s="1422">
        <v>7.38</v>
      </c>
      <c r="F184" s="11">
        <v>0.39</v>
      </c>
      <c r="G184" s="7">
        <v>7.77</v>
      </c>
      <c r="H184" s="1423"/>
      <c r="I184" s="1423">
        <v>1</v>
      </c>
      <c r="J184" s="1423">
        <v>1</v>
      </c>
      <c r="K184" s="2970"/>
    </row>
    <row r="185" spans="1:14" ht="63.75">
      <c r="A185" s="110">
        <v>3</v>
      </c>
      <c r="B185" s="109" t="s">
        <v>2148</v>
      </c>
      <c r="C185" s="1424">
        <v>16.73</v>
      </c>
      <c r="D185" s="2968"/>
      <c r="E185" s="1422"/>
      <c r="F185" s="7">
        <v>0.95</v>
      </c>
      <c r="G185" s="7">
        <v>0.95</v>
      </c>
      <c r="H185" s="15">
        <v>0.1</v>
      </c>
      <c r="I185" s="1425">
        <v>0.65</v>
      </c>
      <c r="J185" s="1425">
        <v>0.75</v>
      </c>
      <c r="K185" s="2970"/>
    </row>
    <row r="186" spans="1:14" ht="15.75">
      <c r="A186" s="975"/>
      <c r="B186" s="976" t="s">
        <v>1945</v>
      </c>
      <c r="C186" s="1416">
        <v>78.17</v>
      </c>
      <c r="D186" s="1413"/>
      <c r="E186" s="1416"/>
      <c r="F186" s="1416">
        <v>33.610000000000007</v>
      </c>
      <c r="G186" s="1416"/>
      <c r="H186" s="1415"/>
      <c r="I186" s="1415"/>
      <c r="J186" s="1415"/>
      <c r="K186" s="1414"/>
    </row>
    <row r="188" spans="1:14" ht="21">
      <c r="A188" s="2960" t="s">
        <v>1979</v>
      </c>
      <c r="B188" s="2960"/>
      <c r="C188" s="2960"/>
      <c r="D188" s="2960"/>
      <c r="E188" s="2960"/>
      <c r="F188" s="2960"/>
      <c r="G188" s="2960"/>
      <c r="H188" s="2960"/>
      <c r="I188" s="2960"/>
      <c r="J188" s="2960"/>
      <c r="K188" s="2960"/>
      <c r="L188" s="2960"/>
      <c r="M188" s="2960"/>
      <c r="N188" s="2960"/>
    </row>
    <row r="189" spans="1:14">
      <c r="A189" s="1444" t="s">
        <v>1961</v>
      </c>
      <c r="B189" s="1444"/>
      <c r="C189" s="1444" t="s">
        <v>1962</v>
      </c>
      <c r="D189" s="1444"/>
      <c r="E189" s="1444"/>
      <c r="F189" s="1444"/>
      <c r="G189" s="1444"/>
      <c r="H189" s="1444"/>
      <c r="I189" s="1444"/>
      <c r="J189" s="1444"/>
      <c r="K189" s="1444"/>
      <c r="L189" s="1444"/>
      <c r="M189" s="1444"/>
      <c r="N189" s="1444"/>
    </row>
    <row r="190" spans="1:14">
      <c r="A190" s="1444" t="s">
        <v>1963</v>
      </c>
      <c r="B190" s="1444"/>
      <c r="C190" s="1444" t="s">
        <v>143</v>
      </c>
      <c r="D190" s="1444"/>
      <c r="E190" s="1444"/>
      <c r="F190" s="1444"/>
      <c r="G190" s="1444"/>
      <c r="H190" s="1444"/>
      <c r="I190" s="1444"/>
      <c r="J190" s="1444"/>
      <c r="K190" s="1444"/>
      <c r="L190" s="1444"/>
      <c r="M190" s="1444"/>
      <c r="N190" s="1444"/>
    </row>
    <row r="191" spans="1:14">
      <c r="A191" s="1444" t="s">
        <v>1964</v>
      </c>
      <c r="B191" s="1444"/>
      <c r="C191" s="1444" t="s">
        <v>1965</v>
      </c>
      <c r="D191" s="1444"/>
      <c r="E191" s="1444"/>
      <c r="F191" s="1444"/>
      <c r="G191" s="1444"/>
      <c r="H191" s="1444"/>
      <c r="I191" s="1444"/>
      <c r="J191" s="1444"/>
      <c r="K191" s="1444"/>
      <c r="L191" s="1444"/>
      <c r="M191" s="1444"/>
      <c r="N191" s="1444"/>
    </row>
    <row r="192" spans="1:14" ht="45" customHeight="1">
      <c r="A192" s="2759" t="s">
        <v>261</v>
      </c>
      <c r="B192" s="2759" t="s">
        <v>4</v>
      </c>
      <c r="C192" s="2759" t="s">
        <v>5</v>
      </c>
      <c r="D192" s="2759" t="s">
        <v>1966</v>
      </c>
      <c r="E192" s="2759" t="s">
        <v>7</v>
      </c>
      <c r="F192" s="2759" t="s">
        <v>119</v>
      </c>
      <c r="G192" s="2759" t="s">
        <v>120</v>
      </c>
      <c r="H192" s="2759"/>
      <c r="I192" s="2759" t="s">
        <v>1378</v>
      </c>
      <c r="J192" s="2759"/>
      <c r="K192" s="2759" t="s">
        <v>121</v>
      </c>
      <c r="L192" s="2759"/>
      <c r="M192" s="2759" t="s">
        <v>12</v>
      </c>
      <c r="N192" s="2958" t="s">
        <v>13</v>
      </c>
    </row>
    <row r="193" spans="1:14">
      <c r="A193" s="2759"/>
      <c r="B193" s="2759"/>
      <c r="C193" s="2759"/>
      <c r="D193" s="2759"/>
      <c r="E193" s="2759"/>
      <c r="F193" s="2759"/>
      <c r="G193" s="8" t="s">
        <v>14</v>
      </c>
      <c r="H193" s="8" t="s">
        <v>15</v>
      </c>
      <c r="I193" s="8" t="s">
        <v>14</v>
      </c>
      <c r="J193" s="8" t="s">
        <v>15</v>
      </c>
      <c r="K193" s="8" t="s">
        <v>14</v>
      </c>
      <c r="L193" s="8" t="s">
        <v>15</v>
      </c>
      <c r="M193" s="2759"/>
      <c r="N193" s="2959"/>
    </row>
    <row r="194" spans="1:14">
      <c r="A194" s="8">
        <v>1</v>
      </c>
      <c r="B194" s="8">
        <v>2</v>
      </c>
      <c r="C194" s="8">
        <v>3</v>
      </c>
      <c r="D194" s="8">
        <v>4</v>
      </c>
      <c r="E194" s="8">
        <v>5</v>
      </c>
      <c r="F194" s="8">
        <v>6</v>
      </c>
      <c r="G194" s="8">
        <v>7</v>
      </c>
      <c r="H194" s="8">
        <v>8</v>
      </c>
      <c r="I194" s="8">
        <v>9</v>
      </c>
      <c r="J194" s="8">
        <v>10</v>
      </c>
      <c r="K194" s="8">
        <v>11</v>
      </c>
      <c r="L194" s="8">
        <v>12</v>
      </c>
      <c r="M194" s="8">
        <v>13</v>
      </c>
      <c r="N194" s="8">
        <v>14</v>
      </c>
    </row>
    <row r="195" spans="1:14" ht="60">
      <c r="A195" s="7">
        <v>1</v>
      </c>
      <c r="B195" s="48" t="s">
        <v>1967</v>
      </c>
      <c r="C195" s="142"/>
      <c r="D195" s="11">
        <v>289.39999999999998</v>
      </c>
      <c r="E195" s="7" t="s">
        <v>1068</v>
      </c>
      <c r="F195" s="7" t="s">
        <v>1069</v>
      </c>
      <c r="G195" s="28">
        <v>0.98</v>
      </c>
      <c r="H195" s="7">
        <v>248.73</v>
      </c>
      <c r="I195" s="28"/>
      <c r="J195" s="11">
        <v>28.22</v>
      </c>
      <c r="K195" s="28">
        <v>0.98</v>
      </c>
      <c r="L195" s="11">
        <v>276.95</v>
      </c>
      <c r="M195" s="10" t="s">
        <v>21</v>
      </c>
      <c r="N195" s="10" t="s">
        <v>33</v>
      </c>
    </row>
  </sheetData>
  <mergeCells count="111">
    <mergeCell ref="A129:K130"/>
    <mergeCell ref="A131:K131"/>
    <mergeCell ref="A132:A133"/>
    <mergeCell ref="A121:N121"/>
    <mergeCell ref="F124:F125"/>
    <mergeCell ref="C124:C125"/>
    <mergeCell ref="D124:D125"/>
    <mergeCell ref="E124:E125"/>
    <mergeCell ref="M124:M125"/>
    <mergeCell ref="N124:N125"/>
    <mergeCell ref="G124:H124"/>
    <mergeCell ref="I124:J124"/>
    <mergeCell ref="K124:L124"/>
    <mergeCell ref="A124:A125"/>
    <mergeCell ref="B124:B125"/>
    <mergeCell ref="B132:B133"/>
    <mergeCell ref="C132:C133"/>
    <mergeCell ref="D132:D133"/>
    <mergeCell ref="E132:G132"/>
    <mergeCell ref="H132:J132"/>
    <mergeCell ref="K132:K133"/>
    <mergeCell ref="K135:K142"/>
    <mergeCell ref="A145:L146"/>
    <mergeCell ref="A147:L147"/>
    <mergeCell ref="D135:D142"/>
    <mergeCell ref="A148:A149"/>
    <mergeCell ref="B148:B149"/>
    <mergeCell ref="C148:C149"/>
    <mergeCell ref="D148:D149"/>
    <mergeCell ref="E148:E149"/>
    <mergeCell ref="F148:H148"/>
    <mergeCell ref="I148:K148"/>
    <mergeCell ref="L148:L149"/>
    <mergeCell ref="A168:K169"/>
    <mergeCell ref="E151:E164"/>
    <mergeCell ref="D152:D153"/>
    <mergeCell ref="J152:J153"/>
    <mergeCell ref="K152:K153"/>
    <mergeCell ref="F152:F153"/>
    <mergeCell ref="G152:G153"/>
    <mergeCell ref="H152:H153"/>
    <mergeCell ref="I152:I153"/>
    <mergeCell ref="A170:K170"/>
    <mergeCell ref="A171:A172"/>
    <mergeCell ref="B171:B172"/>
    <mergeCell ref="C171:C172"/>
    <mergeCell ref="D171:D172"/>
    <mergeCell ref="E171:G171"/>
    <mergeCell ref="H171:J171"/>
    <mergeCell ref="K171:K172"/>
    <mergeCell ref="D183:D185"/>
    <mergeCell ref="K183:K185"/>
    <mergeCell ref="A177:K178"/>
    <mergeCell ref="A179:K179"/>
    <mergeCell ref="A180:A181"/>
    <mergeCell ref="B180:B181"/>
    <mergeCell ref="C180:C181"/>
    <mergeCell ref="D180:D181"/>
    <mergeCell ref="E180:G180"/>
    <mergeCell ref="H180:J180"/>
    <mergeCell ref="K180:K181"/>
    <mergeCell ref="M192:M193"/>
    <mergeCell ref="N192:N193"/>
    <mergeCell ref="A188:N188"/>
    <mergeCell ref="G192:H192"/>
    <mergeCell ref="I192:J192"/>
    <mergeCell ref="K192:L192"/>
    <mergeCell ref="A192:A193"/>
    <mergeCell ref="B192:B193"/>
    <mergeCell ref="C192:C193"/>
    <mergeCell ref="D192:D193"/>
    <mergeCell ref="E192:E193"/>
    <mergeCell ref="F192:F193"/>
    <mergeCell ref="K13:K27"/>
    <mergeCell ref="M13:M27"/>
    <mergeCell ref="A2:P2"/>
    <mergeCell ref="A10:A11"/>
    <mergeCell ref="B10:B11"/>
    <mergeCell ref="C10:C11"/>
    <mergeCell ref="D10:D11"/>
    <mergeCell ref="E10:E11"/>
    <mergeCell ref="F10:G10"/>
    <mergeCell ref="H10:I10"/>
    <mergeCell ref="J10:K10"/>
    <mergeCell ref="L10:M10"/>
    <mergeCell ref="N10:O10"/>
    <mergeCell ref="P10:P11"/>
    <mergeCell ref="O48:O64"/>
    <mergeCell ref="P48:P70"/>
    <mergeCell ref="E48:E66"/>
    <mergeCell ref="G48:G64"/>
    <mergeCell ref="I48:I64"/>
    <mergeCell ref="K48:K64"/>
    <mergeCell ref="M48:M64"/>
    <mergeCell ref="O13:O27"/>
    <mergeCell ref="P13:P29"/>
    <mergeCell ref="A37:P37"/>
    <mergeCell ref="A45:A46"/>
    <mergeCell ref="B45:B46"/>
    <mergeCell ref="C45:C46"/>
    <mergeCell ref="D45:D46"/>
    <mergeCell ref="E45:E46"/>
    <mergeCell ref="F45:G45"/>
    <mergeCell ref="H45:I45"/>
    <mergeCell ref="J45:K45"/>
    <mergeCell ref="L45:M45"/>
    <mergeCell ref="N45:O45"/>
    <mergeCell ref="P45:P46"/>
    <mergeCell ref="E13:E27"/>
    <mergeCell ref="G13:G27"/>
    <mergeCell ref="I13:I27"/>
  </mergeCells>
  <pageMargins left="0.51181102362204722" right="0.15748031496062992" top="0.35433070866141736" bottom="0.23622047244094491" header="0.31496062992125984" footer="0.31496062992125984"/>
  <pageSetup paperSize="5" orientation="landscape" r:id="rId1"/>
  <rowBreaks count="6" manualBreakCount="6">
    <brk id="22" max="16383" man="1"/>
    <brk id="36" max="16383" man="1"/>
    <brk id="58" max="16383" man="1"/>
    <brk id="85" max="16383" man="1"/>
    <brk id="128" max="16383" man="1"/>
    <brk id="186"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2"/>
  <sheetViews>
    <sheetView topLeftCell="A16" zoomScale="96" zoomScaleNormal="96" workbookViewId="0">
      <selection activeCell="L9" sqref="L9"/>
    </sheetView>
  </sheetViews>
  <sheetFormatPr defaultRowHeight="15"/>
  <cols>
    <col min="1" max="1" width="6" customWidth="1"/>
    <col min="2" max="2" width="34.140625" customWidth="1"/>
    <col min="5" max="6" width="12.7109375" customWidth="1"/>
    <col min="13" max="13" width="16.42578125" style="25" customWidth="1"/>
    <col min="14" max="14" width="14.5703125" customWidth="1"/>
  </cols>
  <sheetData>
    <row r="1" spans="1:18" ht="15.75">
      <c r="A1" s="2987" t="s">
        <v>2000</v>
      </c>
      <c r="B1" s="2987"/>
      <c r="C1" s="2987"/>
      <c r="D1" s="2987"/>
      <c r="E1" s="2987"/>
      <c r="F1" s="2987"/>
      <c r="G1" s="2987"/>
      <c r="H1" s="2987"/>
      <c r="I1" s="2987"/>
      <c r="J1" s="2987"/>
      <c r="K1" s="2987"/>
      <c r="L1" s="2987"/>
      <c r="M1" s="2987"/>
      <c r="N1" s="2987"/>
    </row>
    <row r="2" spans="1:18" ht="66" customHeight="1">
      <c r="A2" s="2986" t="s">
        <v>267</v>
      </c>
      <c r="B2" s="2986" t="s">
        <v>199</v>
      </c>
      <c r="C2" s="2986" t="s">
        <v>5</v>
      </c>
      <c r="D2" s="2986" t="s">
        <v>226</v>
      </c>
      <c r="E2" s="2986" t="s">
        <v>7</v>
      </c>
      <c r="F2" s="2986" t="s">
        <v>268</v>
      </c>
      <c r="G2" s="2986" t="s">
        <v>269</v>
      </c>
      <c r="H2" s="2986"/>
      <c r="I2" s="2986" t="s">
        <v>10</v>
      </c>
      <c r="J2" s="2986"/>
      <c r="K2" s="2986" t="s">
        <v>11</v>
      </c>
      <c r="L2" s="2986"/>
      <c r="M2" s="2986" t="s">
        <v>12</v>
      </c>
      <c r="N2" s="2986" t="s">
        <v>65</v>
      </c>
    </row>
    <row r="3" spans="1:18" ht="15.75">
      <c r="A3" s="2986"/>
      <c r="B3" s="2986"/>
      <c r="C3" s="2986"/>
      <c r="D3" s="2986"/>
      <c r="E3" s="2986"/>
      <c r="F3" s="2986"/>
      <c r="G3" s="488" t="s">
        <v>28</v>
      </c>
      <c r="H3" s="488" t="s">
        <v>15</v>
      </c>
      <c r="I3" s="488" t="s">
        <v>28</v>
      </c>
      <c r="J3" s="488" t="s">
        <v>15</v>
      </c>
      <c r="K3" s="488" t="s">
        <v>28</v>
      </c>
      <c r="L3" s="488" t="s">
        <v>15</v>
      </c>
      <c r="M3" s="2986"/>
      <c r="N3" s="2986"/>
    </row>
    <row r="4" spans="1:18" ht="15.75">
      <c r="A4" s="492">
        <v>1</v>
      </c>
      <c r="B4" s="492">
        <v>2</v>
      </c>
      <c r="C4" s="492">
        <v>3</v>
      </c>
      <c r="D4" s="492">
        <v>4</v>
      </c>
      <c r="E4" s="492">
        <v>5</v>
      </c>
      <c r="F4" s="492">
        <v>6</v>
      </c>
      <c r="G4" s="492">
        <v>7</v>
      </c>
      <c r="H4" s="492">
        <v>8</v>
      </c>
      <c r="I4" s="492">
        <v>9</v>
      </c>
      <c r="J4" s="492">
        <v>10</v>
      </c>
      <c r="K4" s="492">
        <v>11</v>
      </c>
      <c r="L4" s="492">
        <v>12</v>
      </c>
      <c r="M4" s="492">
        <v>13</v>
      </c>
      <c r="N4" s="492">
        <v>14</v>
      </c>
    </row>
    <row r="5" spans="1:18" ht="15.75">
      <c r="A5" s="495"/>
      <c r="B5" s="496"/>
      <c r="C5" s="495"/>
      <c r="D5" s="495"/>
      <c r="E5" s="495"/>
      <c r="F5" s="495"/>
      <c r="G5" s="495"/>
      <c r="H5" s="495"/>
      <c r="I5" s="495"/>
      <c r="J5" s="495"/>
      <c r="K5" s="495"/>
      <c r="L5" s="495"/>
      <c r="M5" s="495"/>
      <c r="N5" s="495"/>
    </row>
    <row r="6" spans="1:18" ht="15.75">
      <c r="A6" s="495"/>
      <c r="B6" s="497" t="s">
        <v>205</v>
      </c>
      <c r="C6" s="495"/>
      <c r="D6" s="495"/>
      <c r="E6" s="495"/>
      <c r="F6" s="495"/>
      <c r="G6" s="495"/>
      <c r="H6" s="495"/>
      <c r="I6" s="495"/>
      <c r="J6" s="495"/>
      <c r="K6" s="495"/>
      <c r="L6" s="495"/>
      <c r="M6" s="495"/>
      <c r="N6" s="495"/>
    </row>
    <row r="7" spans="1:18" ht="15.75">
      <c r="A7" s="495"/>
      <c r="B7" s="496" t="s">
        <v>274</v>
      </c>
      <c r="C7" s="495"/>
      <c r="D7" s="495"/>
      <c r="E7" s="495"/>
      <c r="F7" s="495"/>
      <c r="G7" s="495"/>
      <c r="H7" s="495"/>
      <c r="I7" s="495"/>
      <c r="J7" s="495"/>
      <c r="K7" s="495"/>
      <c r="L7" s="495"/>
      <c r="M7" s="495"/>
      <c r="N7" s="495"/>
    </row>
    <row r="8" spans="1:18" ht="94.5">
      <c r="A8" s="496">
        <v>1</v>
      </c>
      <c r="B8" s="498" t="s">
        <v>275</v>
      </c>
      <c r="C8" s="496" t="s">
        <v>276</v>
      </c>
      <c r="D8" s="496">
        <v>594.66</v>
      </c>
      <c r="E8" s="496" t="s">
        <v>277</v>
      </c>
      <c r="F8" s="496" t="s">
        <v>113</v>
      </c>
      <c r="G8" s="496">
        <v>457</v>
      </c>
      <c r="H8" s="496">
        <v>554.25</v>
      </c>
      <c r="I8" s="496">
        <v>0</v>
      </c>
      <c r="J8" s="496">
        <v>0</v>
      </c>
      <c r="K8" s="496">
        <v>457</v>
      </c>
      <c r="L8" s="496">
        <v>554.25</v>
      </c>
      <c r="M8" s="494" t="s">
        <v>1627</v>
      </c>
      <c r="N8" s="496" t="s">
        <v>278</v>
      </c>
      <c r="P8" s="491">
        <v>0</v>
      </c>
    </row>
    <row r="9" spans="1:18" ht="47.25">
      <c r="A9" s="496">
        <v>2</v>
      </c>
      <c r="B9" s="493" t="s">
        <v>279</v>
      </c>
      <c r="C9" s="496" t="s">
        <v>280</v>
      </c>
      <c r="D9" s="496">
        <v>133.29</v>
      </c>
      <c r="E9" s="496" t="s">
        <v>281</v>
      </c>
      <c r="F9" s="496" t="s">
        <v>282</v>
      </c>
      <c r="G9" s="496">
        <v>148452.70000000001</v>
      </c>
      <c r="H9" s="496">
        <v>81.09</v>
      </c>
      <c r="I9" s="496">
        <v>862.875</v>
      </c>
      <c r="J9" s="500">
        <v>43.03</v>
      </c>
      <c r="K9" s="496">
        <v>149315.57500000001</v>
      </c>
      <c r="L9" s="496">
        <v>124.12</v>
      </c>
      <c r="M9" s="494" t="s">
        <v>1627</v>
      </c>
      <c r="N9" s="494" t="s">
        <v>283</v>
      </c>
      <c r="R9" s="491" t="s">
        <v>1295</v>
      </c>
    </row>
    <row r="10" spans="1:18" ht="47.25">
      <c r="A10" s="496">
        <v>3</v>
      </c>
      <c r="B10" s="493" t="s">
        <v>284</v>
      </c>
      <c r="C10" s="496" t="s">
        <v>266</v>
      </c>
      <c r="D10" s="496">
        <v>99.38</v>
      </c>
      <c r="E10" s="496" t="s">
        <v>281</v>
      </c>
      <c r="F10" s="496" t="s">
        <v>282</v>
      </c>
      <c r="G10" s="496">
        <v>207844.98</v>
      </c>
      <c r="H10" s="496">
        <v>32.94</v>
      </c>
      <c r="I10" s="496">
        <v>13817.6</v>
      </c>
      <c r="J10" s="496">
        <v>66.44</v>
      </c>
      <c r="K10" s="496">
        <v>221662.58000000002</v>
      </c>
      <c r="L10" s="496">
        <v>99.38</v>
      </c>
      <c r="M10" s="494" t="s">
        <v>1627</v>
      </c>
      <c r="N10" s="496" t="s">
        <v>33</v>
      </c>
    </row>
    <row r="11" spans="1:18" ht="47.25">
      <c r="A11" s="496">
        <v>4</v>
      </c>
      <c r="B11" s="493" t="s">
        <v>285</v>
      </c>
      <c r="C11" s="496" t="s">
        <v>266</v>
      </c>
      <c r="D11" s="496">
        <v>106.31</v>
      </c>
      <c r="E11" s="496" t="s">
        <v>281</v>
      </c>
      <c r="F11" s="496" t="s">
        <v>282</v>
      </c>
      <c r="G11" s="496">
        <v>243004.15999999997</v>
      </c>
      <c r="H11" s="496">
        <v>34.15</v>
      </c>
      <c r="I11" s="496">
        <v>9324.6299999999992</v>
      </c>
      <c r="J11" s="496">
        <v>72.16</v>
      </c>
      <c r="K11" s="496">
        <v>252328.78999999998</v>
      </c>
      <c r="L11" s="496">
        <v>106.31</v>
      </c>
      <c r="M11" s="494" t="s">
        <v>1627</v>
      </c>
      <c r="N11" s="496" t="s">
        <v>33</v>
      </c>
      <c r="Q11" s="491" t="s">
        <v>1295</v>
      </c>
    </row>
    <row r="12" spans="1:18" ht="47.25">
      <c r="A12" s="496">
        <v>5</v>
      </c>
      <c r="B12" s="493" t="s">
        <v>1628</v>
      </c>
      <c r="C12" s="496"/>
      <c r="D12" s="496">
        <v>162.76</v>
      </c>
      <c r="E12" s="496" t="s">
        <v>1629</v>
      </c>
      <c r="F12" s="496" t="s">
        <v>1630</v>
      </c>
      <c r="G12" s="496">
        <v>510</v>
      </c>
      <c r="H12" s="496"/>
      <c r="I12" s="496">
        <v>2052</v>
      </c>
      <c r="J12" s="496"/>
      <c r="K12" s="496">
        <v>2562</v>
      </c>
      <c r="L12" s="496">
        <v>0</v>
      </c>
      <c r="M12" s="494"/>
      <c r="N12" s="496" t="s">
        <v>33</v>
      </c>
    </row>
    <row r="13" spans="1:18" ht="94.5">
      <c r="A13" s="496">
        <v>6</v>
      </c>
      <c r="B13" s="493" t="s">
        <v>286</v>
      </c>
      <c r="C13" s="496" t="s">
        <v>17</v>
      </c>
      <c r="D13" s="501">
        <v>43465</v>
      </c>
      <c r="E13" s="496" t="s">
        <v>287</v>
      </c>
      <c r="F13" s="496" t="s">
        <v>288</v>
      </c>
      <c r="G13" s="499">
        <v>1</v>
      </c>
      <c r="H13" s="496">
        <v>42680</v>
      </c>
      <c r="I13" s="496"/>
      <c r="J13" s="496"/>
      <c r="K13" s="499">
        <v>1</v>
      </c>
      <c r="L13" s="496">
        <v>42680</v>
      </c>
      <c r="M13" s="494" t="s">
        <v>289</v>
      </c>
      <c r="N13" s="496" t="s">
        <v>33</v>
      </c>
      <c r="R13" s="491" t="s">
        <v>265</v>
      </c>
    </row>
    <row r="14" spans="1:18" ht="94.5">
      <c r="A14" s="496">
        <v>7</v>
      </c>
      <c r="B14" s="493" t="s">
        <v>290</v>
      </c>
      <c r="C14" s="496" t="s">
        <v>17</v>
      </c>
      <c r="D14" s="501">
        <v>32224</v>
      </c>
      <c r="E14" s="496" t="s">
        <v>287</v>
      </c>
      <c r="F14" s="496" t="s">
        <v>291</v>
      </c>
      <c r="G14" s="499">
        <v>1</v>
      </c>
      <c r="H14" s="496">
        <v>30977</v>
      </c>
      <c r="I14" s="496"/>
      <c r="J14" s="496"/>
      <c r="K14" s="499">
        <v>1</v>
      </c>
      <c r="L14" s="496">
        <v>30977</v>
      </c>
      <c r="M14" s="494" t="s">
        <v>292</v>
      </c>
      <c r="N14" s="496" t="s">
        <v>33</v>
      </c>
    </row>
    <row r="15" spans="1:18" ht="94.5">
      <c r="A15" s="496">
        <v>8</v>
      </c>
      <c r="B15" s="493" t="s">
        <v>293</v>
      </c>
      <c r="C15" s="496" t="s">
        <v>17</v>
      </c>
      <c r="D15" s="501">
        <v>37459</v>
      </c>
      <c r="E15" s="496" t="s">
        <v>287</v>
      </c>
      <c r="F15" s="496" t="s">
        <v>291</v>
      </c>
      <c r="G15" s="499">
        <v>1</v>
      </c>
      <c r="H15" s="496">
        <v>36468</v>
      </c>
      <c r="I15" s="496"/>
      <c r="J15" s="496"/>
      <c r="K15" s="499">
        <v>1</v>
      </c>
      <c r="L15" s="496">
        <v>36468</v>
      </c>
      <c r="M15" s="494" t="s">
        <v>294</v>
      </c>
      <c r="N15" s="496" t="s">
        <v>33</v>
      </c>
    </row>
    <row r="16" spans="1:18" ht="15.75">
      <c r="A16" s="502"/>
      <c r="B16" s="503"/>
      <c r="C16" s="502"/>
      <c r="D16" s="504"/>
      <c r="E16" s="502"/>
      <c r="F16" s="502"/>
      <c r="G16" s="505"/>
      <c r="H16" s="502"/>
      <c r="I16" s="502"/>
      <c r="J16" s="502"/>
      <c r="K16" s="505"/>
      <c r="L16" s="502"/>
      <c r="M16" s="506"/>
      <c r="N16" s="502"/>
    </row>
    <row r="17" spans="1:14" ht="15.75">
      <c r="A17" s="502"/>
      <c r="B17" s="503"/>
      <c r="C17" s="502"/>
      <c r="D17" s="504"/>
      <c r="E17" s="502"/>
      <c r="F17" s="502"/>
      <c r="G17" s="505"/>
      <c r="H17" s="502"/>
      <c r="I17" s="502"/>
      <c r="J17" s="502"/>
      <c r="K17" s="505"/>
      <c r="L17" s="502"/>
      <c r="M17" s="506"/>
      <c r="N17" s="502"/>
    </row>
    <row r="18" spans="1:14" ht="15.75">
      <c r="A18" s="502"/>
      <c r="B18" s="503"/>
      <c r="C18" s="502"/>
      <c r="D18" s="504"/>
      <c r="E18" s="502"/>
      <c r="F18" s="502"/>
      <c r="G18" s="505"/>
      <c r="H18" s="502"/>
      <c r="I18" s="502"/>
      <c r="J18" s="502"/>
      <c r="K18" s="505"/>
      <c r="L18" s="502"/>
      <c r="M18" s="506"/>
      <c r="N18" s="502"/>
    </row>
    <row r="19" spans="1:14" ht="15.75">
      <c r="M19" s="491" t="s">
        <v>265</v>
      </c>
    </row>
    <row r="20" spans="1:14" ht="15.75">
      <c r="K20" s="502" t="s">
        <v>1619</v>
      </c>
      <c r="M20"/>
    </row>
    <row r="21" spans="1:14" ht="15.75">
      <c r="K21" s="502" t="s">
        <v>1631</v>
      </c>
      <c r="M21"/>
    </row>
    <row r="22" spans="1:14" ht="15.75">
      <c r="K22" s="502" t="s">
        <v>1632</v>
      </c>
      <c r="M22"/>
    </row>
  </sheetData>
  <mergeCells count="12">
    <mergeCell ref="M2:M3"/>
    <mergeCell ref="N2:N3"/>
    <mergeCell ref="A1:N1"/>
    <mergeCell ref="A2:A3"/>
    <mergeCell ref="G2:H2"/>
    <mergeCell ref="I2:J2"/>
    <mergeCell ref="K2:L2"/>
    <mergeCell ref="B2:B3"/>
    <mergeCell ref="C2:C3"/>
    <mergeCell ref="D2:D3"/>
    <mergeCell ref="E2:E3"/>
    <mergeCell ref="F2:F3"/>
  </mergeCells>
  <phoneticPr fontId="148" type="noConversion"/>
  <pageMargins left="0.7" right="0.7" top="0.75" bottom="0.75" header="0.3" footer="0.3"/>
  <pageSetup paperSize="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24"/>
  <sheetViews>
    <sheetView topLeftCell="A10" zoomScale="112" zoomScaleNormal="112" workbookViewId="0">
      <selection activeCell="D16" sqref="D16"/>
    </sheetView>
  </sheetViews>
  <sheetFormatPr defaultRowHeight="15"/>
  <cols>
    <col min="1" max="1" width="4.85546875" customWidth="1"/>
    <col min="2" max="2" width="37.140625" customWidth="1"/>
    <col min="5" max="5" width="12.140625" customWidth="1"/>
    <col min="6" max="6" width="10.85546875" customWidth="1"/>
    <col min="13" max="13" width="11.5703125" customWidth="1"/>
    <col min="14" max="14" width="9.140625" style="25"/>
  </cols>
  <sheetData>
    <row r="1" spans="1:16" ht="18.75">
      <c r="A1" s="2988" t="s">
        <v>2005</v>
      </c>
      <c r="B1" s="2988"/>
      <c r="C1" s="2988"/>
      <c r="D1" s="2988"/>
      <c r="E1" s="2988"/>
      <c r="F1" s="2988"/>
      <c r="G1" s="2988"/>
      <c r="H1" s="2988"/>
      <c r="I1" s="2988"/>
      <c r="J1" s="2988"/>
      <c r="K1" s="2988"/>
      <c r="L1" s="2988"/>
      <c r="M1" s="2988"/>
      <c r="N1" s="2988"/>
    </row>
    <row r="2" spans="1:16" ht="42.75" customHeight="1">
      <c r="A2" s="2989" t="s">
        <v>208</v>
      </c>
      <c r="B2" s="489" t="s">
        <v>199</v>
      </c>
      <c r="C2" s="2989" t="s">
        <v>5</v>
      </c>
      <c r="D2" s="2989" t="s">
        <v>209</v>
      </c>
      <c r="E2" s="2989" t="s">
        <v>7</v>
      </c>
      <c r="F2" s="2989" t="s">
        <v>119</v>
      </c>
      <c r="G2" s="2989" t="s">
        <v>120</v>
      </c>
      <c r="H2" s="2989"/>
      <c r="I2" s="2989" t="s">
        <v>10</v>
      </c>
      <c r="J2" s="2989"/>
      <c r="K2" s="2989" t="s">
        <v>210</v>
      </c>
      <c r="L2" s="2989"/>
      <c r="M2" s="489" t="s">
        <v>12</v>
      </c>
      <c r="N2" s="489" t="s">
        <v>65</v>
      </c>
      <c r="O2" s="44"/>
      <c r="P2" s="44"/>
    </row>
    <row r="3" spans="1:16">
      <c r="A3" s="2989"/>
      <c r="B3" s="600" t="s">
        <v>4</v>
      </c>
      <c r="C3" s="2989"/>
      <c r="D3" s="2989"/>
      <c r="E3" s="2989"/>
      <c r="F3" s="2989"/>
      <c r="G3" s="600" t="s">
        <v>211</v>
      </c>
      <c r="H3" s="600" t="s">
        <v>57</v>
      </c>
      <c r="I3" s="600" t="s">
        <v>211</v>
      </c>
      <c r="J3" s="600" t="s">
        <v>57</v>
      </c>
      <c r="K3" s="600" t="s">
        <v>211</v>
      </c>
      <c r="L3" s="600" t="s">
        <v>57</v>
      </c>
      <c r="M3" s="600"/>
      <c r="N3" s="600"/>
    </row>
    <row r="4" spans="1:16">
      <c r="A4" s="601">
        <v>1</v>
      </c>
      <c r="B4" s="601">
        <v>2</v>
      </c>
      <c r="C4" s="601">
        <v>3</v>
      </c>
      <c r="D4" s="601">
        <v>4</v>
      </c>
      <c r="E4" s="601">
        <v>5</v>
      </c>
      <c r="F4" s="601">
        <v>6</v>
      </c>
      <c r="G4" s="601">
        <v>7</v>
      </c>
      <c r="H4" s="601">
        <v>8</v>
      </c>
      <c r="I4" s="601">
        <v>9</v>
      </c>
      <c r="J4" s="601">
        <v>10</v>
      </c>
      <c r="K4" s="601">
        <v>11</v>
      </c>
      <c r="L4" s="601">
        <v>12</v>
      </c>
      <c r="M4" s="601">
        <v>13</v>
      </c>
      <c r="N4" s="601">
        <v>14</v>
      </c>
      <c r="O4" s="14"/>
      <c r="P4" s="14"/>
    </row>
    <row r="5" spans="1:16">
      <c r="A5" s="7"/>
      <c r="B5" s="8" t="s">
        <v>143</v>
      </c>
      <c r="C5" s="7"/>
      <c r="D5" s="9"/>
      <c r="E5" s="9"/>
      <c r="F5" s="9"/>
      <c r="G5" s="9"/>
      <c r="H5" s="9"/>
      <c r="I5" s="9"/>
      <c r="J5" s="9"/>
      <c r="K5" s="9"/>
      <c r="L5" s="9"/>
      <c r="M5" s="9"/>
      <c r="N5" s="9"/>
    </row>
    <row r="6" spans="1:16" ht="30">
      <c r="A6" s="7">
        <v>1</v>
      </c>
      <c r="B6" s="602" t="s">
        <v>2006</v>
      </c>
      <c r="C6" s="612" t="s">
        <v>212</v>
      </c>
      <c r="D6" s="608">
        <v>600</v>
      </c>
      <c r="E6" s="609" t="s">
        <v>213</v>
      </c>
      <c r="F6" s="610" t="s">
        <v>214</v>
      </c>
      <c r="G6" s="613">
        <v>0.7</v>
      </c>
      <c r="H6" s="607">
        <v>314.14999999999998</v>
      </c>
      <c r="I6" s="613">
        <v>0.05</v>
      </c>
      <c r="J6" s="608">
        <v>0</v>
      </c>
      <c r="K6" s="21">
        <v>0.75</v>
      </c>
      <c r="L6" s="611">
        <v>314.14999999999998</v>
      </c>
      <c r="M6" s="7" t="s">
        <v>215</v>
      </c>
      <c r="N6" s="3" t="s">
        <v>216</v>
      </c>
    </row>
    <row r="7" spans="1:16" ht="45">
      <c r="A7" s="7">
        <v>2</v>
      </c>
      <c r="B7" s="602" t="s">
        <v>2007</v>
      </c>
      <c r="C7" s="612" t="s">
        <v>212</v>
      </c>
      <c r="D7" s="608">
        <v>989</v>
      </c>
      <c r="E7" s="609" t="s">
        <v>1544</v>
      </c>
      <c r="F7" s="610" t="s">
        <v>1545</v>
      </c>
      <c r="G7" s="603">
        <v>5.0000000000000001E-3</v>
      </c>
      <c r="H7" s="620">
        <v>0</v>
      </c>
      <c r="I7" s="613">
        <v>0.245</v>
      </c>
      <c r="J7" s="620">
        <v>80.31</v>
      </c>
      <c r="K7" s="21">
        <v>0.25</v>
      </c>
      <c r="L7" s="620">
        <v>80.31</v>
      </c>
      <c r="M7" s="7" t="s">
        <v>215</v>
      </c>
      <c r="N7" s="3" t="s">
        <v>216</v>
      </c>
    </row>
    <row r="8" spans="1:16" ht="30">
      <c r="A8" s="7">
        <v>3</v>
      </c>
      <c r="B8" s="602" t="s">
        <v>1746</v>
      </c>
      <c r="C8" s="612" t="s">
        <v>212</v>
      </c>
      <c r="D8" s="608">
        <v>9100</v>
      </c>
      <c r="E8" s="609" t="s">
        <v>1747</v>
      </c>
      <c r="F8" s="610" t="s">
        <v>183</v>
      </c>
      <c r="G8" s="603">
        <v>0.77</v>
      </c>
      <c r="H8" s="620">
        <v>4000</v>
      </c>
      <c r="I8" s="613">
        <v>0.01</v>
      </c>
      <c r="J8" s="620">
        <v>2304.1999999999998</v>
      </c>
      <c r="K8" s="21">
        <v>0.78</v>
      </c>
      <c r="L8" s="620">
        <v>6304.2</v>
      </c>
      <c r="M8" s="7" t="s">
        <v>215</v>
      </c>
      <c r="N8" s="3" t="s">
        <v>216</v>
      </c>
      <c r="P8" t="s">
        <v>265</v>
      </c>
    </row>
    <row r="9" spans="1:16">
      <c r="A9" s="7"/>
      <c r="B9" s="8" t="s">
        <v>205</v>
      </c>
      <c r="C9" s="612"/>
      <c r="D9" s="9"/>
      <c r="E9" s="9"/>
      <c r="F9" s="9"/>
      <c r="G9" s="9"/>
      <c r="H9" s="9"/>
      <c r="I9" s="9"/>
      <c r="J9" s="9"/>
      <c r="K9" s="28"/>
      <c r="L9" s="611"/>
      <c r="M9" s="7"/>
      <c r="N9" s="9"/>
    </row>
    <row r="10" spans="1:16" ht="60">
      <c r="A10" s="7">
        <v>1</v>
      </c>
      <c r="B10" s="27" t="s">
        <v>1546</v>
      </c>
      <c r="C10" s="612" t="s">
        <v>212</v>
      </c>
      <c r="D10" s="26">
        <v>387.79</v>
      </c>
      <c r="E10" s="604" t="s">
        <v>1547</v>
      </c>
      <c r="F10" s="605" t="s">
        <v>1548</v>
      </c>
      <c r="G10" s="603">
        <v>0.45329999999999998</v>
      </c>
      <c r="H10" s="620">
        <v>0</v>
      </c>
      <c r="I10" s="603">
        <v>0.37219999999999998</v>
      </c>
      <c r="J10" s="620">
        <v>271.7</v>
      </c>
      <c r="K10" s="540">
        <v>0.8254999999999999</v>
      </c>
      <c r="L10" s="620">
        <v>271.7</v>
      </c>
      <c r="M10" s="144" t="s">
        <v>215</v>
      </c>
      <c r="N10" s="10" t="s">
        <v>217</v>
      </c>
      <c r="P10" s="621"/>
    </row>
    <row r="11" spans="1:16" ht="60">
      <c r="A11" s="7">
        <v>2</v>
      </c>
      <c r="B11" s="27" t="s">
        <v>1549</v>
      </c>
      <c r="C11" s="612" t="s">
        <v>212</v>
      </c>
      <c r="D11" s="26">
        <v>383.18</v>
      </c>
      <c r="E11" s="604" t="s">
        <v>1547</v>
      </c>
      <c r="F11" s="605" t="s">
        <v>1548</v>
      </c>
      <c r="G11" s="603">
        <v>0.3584</v>
      </c>
      <c r="H11" s="620">
        <v>0</v>
      </c>
      <c r="I11" s="603">
        <v>0.38790000000000002</v>
      </c>
      <c r="J11" s="620">
        <v>285.20999999999998</v>
      </c>
      <c r="K11" s="540">
        <v>0.74629999999999996</v>
      </c>
      <c r="L11" s="620">
        <v>285.20999999999998</v>
      </c>
      <c r="M11" s="144" t="s">
        <v>215</v>
      </c>
      <c r="N11" s="10" t="s">
        <v>217</v>
      </c>
    </row>
    <row r="12" spans="1:16" ht="60">
      <c r="A12" s="7">
        <v>3</v>
      </c>
      <c r="B12" s="27" t="s">
        <v>1550</v>
      </c>
      <c r="C12" s="612" t="s">
        <v>212</v>
      </c>
      <c r="D12" s="26">
        <v>349.8</v>
      </c>
      <c r="E12" s="604" t="s">
        <v>1547</v>
      </c>
      <c r="F12" s="605" t="s">
        <v>1548</v>
      </c>
      <c r="G12" s="603">
        <v>0.34310000000000002</v>
      </c>
      <c r="H12" s="620">
        <v>0</v>
      </c>
      <c r="I12" s="603">
        <v>0.4592</v>
      </c>
      <c r="J12" s="620">
        <v>281</v>
      </c>
      <c r="K12" s="540">
        <v>0.80230000000000001</v>
      </c>
      <c r="L12" s="620">
        <v>281</v>
      </c>
      <c r="M12" s="144" t="s">
        <v>215</v>
      </c>
      <c r="N12" s="10" t="s">
        <v>217</v>
      </c>
    </row>
    <row r="13" spans="1:16" ht="60">
      <c r="A13" s="7">
        <v>4</v>
      </c>
      <c r="B13" s="27" t="s">
        <v>2008</v>
      </c>
      <c r="C13" s="612" t="s">
        <v>212</v>
      </c>
      <c r="D13" s="26">
        <v>388.9</v>
      </c>
      <c r="E13" s="604" t="s">
        <v>1629</v>
      </c>
      <c r="F13" s="605" t="s">
        <v>1630</v>
      </c>
      <c r="G13" s="603"/>
      <c r="H13" s="620"/>
      <c r="I13" s="603">
        <v>0.34</v>
      </c>
      <c r="J13" s="620">
        <v>130.99</v>
      </c>
      <c r="K13" s="540">
        <v>0.34</v>
      </c>
      <c r="L13" s="620">
        <v>130.99</v>
      </c>
      <c r="M13" s="144" t="s">
        <v>215</v>
      </c>
      <c r="N13" s="10" t="s">
        <v>217</v>
      </c>
    </row>
    <row r="14" spans="1:16" ht="105">
      <c r="A14" s="7">
        <v>5</v>
      </c>
      <c r="B14" s="27" t="s">
        <v>218</v>
      </c>
      <c r="C14" s="612" t="s">
        <v>212</v>
      </c>
      <c r="D14" s="26">
        <v>1891.98</v>
      </c>
      <c r="E14" s="604" t="s">
        <v>219</v>
      </c>
      <c r="F14" s="605" t="s">
        <v>220</v>
      </c>
      <c r="G14" s="603">
        <v>0.78949999999999998</v>
      </c>
      <c r="H14" s="606">
        <v>1513.96</v>
      </c>
      <c r="I14" s="603">
        <v>2E-3</v>
      </c>
      <c r="J14" s="26"/>
      <c r="K14" s="540">
        <v>0.79149999999999998</v>
      </c>
      <c r="L14" s="611">
        <v>1513.96</v>
      </c>
      <c r="M14" s="144" t="s">
        <v>215</v>
      </c>
      <c r="N14" s="10" t="s">
        <v>217</v>
      </c>
    </row>
    <row r="15" spans="1:16" ht="75">
      <c r="A15" s="7">
        <v>6</v>
      </c>
      <c r="B15" s="27" t="s">
        <v>221</v>
      </c>
      <c r="C15" s="612" t="s">
        <v>212</v>
      </c>
      <c r="D15" s="26">
        <v>4389.42</v>
      </c>
      <c r="E15" s="6" t="s">
        <v>222</v>
      </c>
      <c r="F15" s="4" t="s">
        <v>223</v>
      </c>
      <c r="G15" s="603">
        <v>1</v>
      </c>
      <c r="H15" s="6">
        <v>4389.43</v>
      </c>
      <c r="I15" s="603">
        <v>0</v>
      </c>
      <c r="J15" s="26"/>
      <c r="K15" s="614">
        <v>1</v>
      </c>
      <c r="L15" s="2069">
        <v>4389.43</v>
      </c>
      <c r="M15" s="453" t="s">
        <v>99</v>
      </c>
      <c r="N15" s="10" t="s">
        <v>217</v>
      </c>
      <c r="P15" s="17"/>
    </row>
    <row r="16" spans="1:16" ht="60">
      <c r="A16" s="7">
        <v>7</v>
      </c>
      <c r="B16" s="27" t="s">
        <v>1477</v>
      </c>
      <c r="C16" s="612" t="s">
        <v>212</v>
      </c>
      <c r="D16" s="26">
        <v>1083</v>
      </c>
      <c r="E16" s="604" t="s">
        <v>1068</v>
      </c>
      <c r="F16" s="605" t="s">
        <v>1478</v>
      </c>
      <c r="G16" s="603">
        <v>0.92649999999999999</v>
      </c>
      <c r="H16" s="6">
        <v>93.12</v>
      </c>
      <c r="I16" s="603">
        <v>7.3499999999999996E-2</v>
      </c>
      <c r="J16" s="26">
        <v>768.09</v>
      </c>
      <c r="K16" s="614">
        <v>1</v>
      </c>
      <c r="L16" s="2069">
        <v>861.21</v>
      </c>
      <c r="M16" s="453" t="s">
        <v>58</v>
      </c>
      <c r="N16" s="10" t="s">
        <v>217</v>
      </c>
    </row>
    <row r="17" spans="2:14">
      <c r="B17" s="615"/>
      <c r="C17" s="616"/>
      <c r="D17" s="14"/>
      <c r="E17" s="617"/>
      <c r="F17" s="617"/>
      <c r="G17" s="618"/>
      <c r="H17" s="30"/>
      <c r="I17" s="618"/>
      <c r="J17" s="30"/>
      <c r="K17" s="618"/>
      <c r="L17" s="619"/>
      <c r="M17" s="14"/>
      <c r="N17" s="47"/>
    </row>
    <row r="18" spans="2:14">
      <c r="B18" s="615"/>
      <c r="C18" s="616"/>
      <c r="D18" s="14"/>
      <c r="E18" s="617"/>
      <c r="F18" s="617"/>
      <c r="G18" s="618"/>
      <c r="H18" s="30"/>
      <c r="I18" s="618"/>
      <c r="J18" s="30"/>
      <c r="K18" s="618"/>
      <c r="L18" s="619"/>
      <c r="M18" s="14"/>
      <c r="N18" s="47"/>
    </row>
    <row r="22" spans="2:14">
      <c r="J22" s="2990" t="s">
        <v>1551</v>
      </c>
      <c r="K22" s="2991"/>
      <c r="L22" s="2991"/>
      <c r="N22"/>
    </row>
    <row r="23" spans="2:14">
      <c r="J23" s="2991"/>
      <c r="K23" s="2991"/>
      <c r="L23" s="2991"/>
      <c r="N23"/>
    </row>
    <row r="24" spans="2:14">
      <c r="J24" s="2991"/>
      <c r="K24" s="2991"/>
      <c r="L24" s="2991"/>
      <c r="N24"/>
    </row>
  </sheetData>
  <mergeCells count="10">
    <mergeCell ref="A1:N1"/>
    <mergeCell ref="I2:J2"/>
    <mergeCell ref="K2:L2"/>
    <mergeCell ref="J22:L24"/>
    <mergeCell ref="A2:A3"/>
    <mergeCell ref="C2:C3"/>
    <mergeCell ref="D2:D3"/>
    <mergeCell ref="E2:E3"/>
    <mergeCell ref="F2:F3"/>
    <mergeCell ref="G2:H2"/>
  </mergeCells>
  <pageMargins left="0.7" right="0.7" top="0.75" bottom="0.75" header="0.3" footer="0.3"/>
  <pageSetup paperSize="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4"/>
  <sheetViews>
    <sheetView topLeftCell="A10" zoomScale="112" zoomScaleNormal="112" workbookViewId="0">
      <selection activeCell="E7" sqref="E7"/>
    </sheetView>
  </sheetViews>
  <sheetFormatPr defaultRowHeight="15"/>
  <cols>
    <col min="1" max="1" width="5.5703125" customWidth="1"/>
    <col min="2" max="2" width="36" customWidth="1"/>
    <col min="3" max="3" width="13.42578125" customWidth="1"/>
    <col min="4" max="4" width="12" customWidth="1"/>
    <col min="5" max="5" width="11.85546875" style="2068" customWidth="1"/>
    <col min="7" max="7" width="11.140625" customWidth="1"/>
    <col min="8" max="8" width="8.28515625" customWidth="1"/>
    <col min="11" max="11" width="12" customWidth="1"/>
    <col min="12" max="12" width="11.28515625" style="42" customWidth="1"/>
  </cols>
  <sheetData>
    <row r="1" spans="1:14" ht="15.75">
      <c r="A1" s="2995" t="s">
        <v>2327</v>
      </c>
      <c r="B1" s="2995"/>
      <c r="C1" s="2995"/>
      <c r="D1" s="2995"/>
      <c r="E1" s="2995"/>
      <c r="F1" s="2995"/>
      <c r="G1" s="2995"/>
      <c r="H1" s="2995"/>
      <c r="I1" s="2995"/>
      <c r="J1" s="2995"/>
      <c r="K1" s="2995"/>
      <c r="L1" s="2995"/>
    </row>
    <row r="2" spans="1:14" ht="43.5" customHeight="1">
      <c r="A2" s="2994" t="s">
        <v>3</v>
      </c>
      <c r="B2" s="2054" t="s">
        <v>199</v>
      </c>
      <c r="C2" s="2994" t="s">
        <v>200</v>
      </c>
      <c r="D2" s="2994" t="s">
        <v>1748</v>
      </c>
      <c r="E2" s="2994" t="s">
        <v>8</v>
      </c>
      <c r="F2" s="2672" t="s">
        <v>201</v>
      </c>
      <c r="G2" s="2672"/>
      <c r="H2" s="2672" t="s">
        <v>202</v>
      </c>
      <c r="I2" s="2672"/>
      <c r="J2" s="2672" t="s">
        <v>203</v>
      </c>
      <c r="K2" s="2672"/>
      <c r="L2" s="2993" t="s">
        <v>12</v>
      </c>
    </row>
    <row r="3" spans="1:14" ht="25.5">
      <c r="A3" s="2994"/>
      <c r="B3" s="2054" t="s">
        <v>204</v>
      </c>
      <c r="C3" s="2994"/>
      <c r="D3" s="2994"/>
      <c r="E3" s="2994"/>
      <c r="F3" s="2053" t="s">
        <v>1749</v>
      </c>
      <c r="G3" s="2053" t="s">
        <v>1750</v>
      </c>
      <c r="H3" s="2053" t="s">
        <v>1749</v>
      </c>
      <c r="I3" s="2053" t="s">
        <v>1750</v>
      </c>
      <c r="J3" s="2053" t="s">
        <v>1749</v>
      </c>
      <c r="K3" s="2053" t="s">
        <v>1750</v>
      </c>
      <c r="L3" s="2993"/>
    </row>
    <row r="4" spans="1:14">
      <c r="A4" s="1797">
        <v>1</v>
      </c>
      <c r="B4" s="1797">
        <v>2</v>
      </c>
      <c r="C4" s="1797">
        <v>3</v>
      </c>
      <c r="D4" s="1797">
        <v>4</v>
      </c>
      <c r="E4" s="1797">
        <v>5</v>
      </c>
      <c r="F4" s="1797">
        <v>6</v>
      </c>
      <c r="G4" s="1797">
        <v>7</v>
      </c>
      <c r="H4" s="1797">
        <v>8</v>
      </c>
      <c r="I4" s="1797">
        <v>9</v>
      </c>
      <c r="J4" s="1797">
        <v>10</v>
      </c>
      <c r="K4" s="1797">
        <v>11</v>
      </c>
      <c r="L4" s="1797">
        <v>12</v>
      </c>
    </row>
    <row r="5" spans="1:14" ht="15.75">
      <c r="A5" s="2997" t="s">
        <v>205</v>
      </c>
      <c r="B5" s="2998"/>
      <c r="C5" s="2998"/>
      <c r="D5" s="2998"/>
      <c r="E5" s="2998"/>
      <c r="F5" s="2998"/>
      <c r="G5" s="2998"/>
      <c r="H5" s="2998"/>
      <c r="I5" s="2998"/>
      <c r="J5" s="2998"/>
      <c r="K5" s="2998"/>
      <c r="L5" s="2999"/>
    </row>
    <row r="6" spans="1:14" ht="81.75" customHeight="1">
      <c r="A6" s="2057">
        <v>1</v>
      </c>
      <c r="B6" s="1577" t="s">
        <v>2328</v>
      </c>
      <c r="C6" s="1895">
        <v>20594.82</v>
      </c>
      <c r="D6" s="1893" t="s">
        <v>2329</v>
      </c>
      <c r="E6" s="2057" t="s">
        <v>2330</v>
      </c>
      <c r="F6" s="1800">
        <v>1</v>
      </c>
      <c r="G6" s="1896">
        <v>14000</v>
      </c>
      <c r="H6" s="36">
        <v>0</v>
      </c>
      <c r="I6" s="1803">
        <v>0</v>
      </c>
      <c r="J6" s="1800">
        <v>1</v>
      </c>
      <c r="K6" s="1896">
        <v>14000</v>
      </c>
      <c r="L6" s="122" t="s">
        <v>2331</v>
      </c>
    </row>
    <row r="7" spans="1:14" ht="83.25" customHeight="1">
      <c r="A7" s="2057">
        <v>2</v>
      </c>
      <c r="B7" s="1577" t="s">
        <v>2332</v>
      </c>
      <c r="C7" s="1894">
        <v>3440.95</v>
      </c>
      <c r="D7" s="2057" t="s">
        <v>2333</v>
      </c>
      <c r="E7" s="2057" t="s">
        <v>2334</v>
      </c>
      <c r="F7" s="1800">
        <v>1</v>
      </c>
      <c r="G7" s="1894">
        <v>2441.16</v>
      </c>
      <c r="H7" s="36">
        <v>0</v>
      </c>
      <c r="I7" s="1803">
        <v>0</v>
      </c>
      <c r="J7" s="1800">
        <v>1</v>
      </c>
      <c r="K7" s="1894">
        <v>2441.16</v>
      </c>
      <c r="L7" s="122" t="s">
        <v>2331</v>
      </c>
    </row>
    <row r="8" spans="1:14" ht="133.5" customHeight="1">
      <c r="A8" s="2057">
        <v>3</v>
      </c>
      <c r="B8" s="1802" t="s">
        <v>1751</v>
      </c>
      <c r="C8" s="1803">
        <v>166.03</v>
      </c>
      <c r="D8" s="2052" t="s">
        <v>1752</v>
      </c>
      <c r="E8" s="2051" t="s">
        <v>1753</v>
      </c>
      <c r="F8" s="36">
        <v>0.8</v>
      </c>
      <c r="G8" s="1803">
        <v>39.18</v>
      </c>
      <c r="H8" s="36">
        <v>0</v>
      </c>
      <c r="I8" s="1803">
        <v>0</v>
      </c>
      <c r="J8" s="36">
        <v>0.8</v>
      </c>
      <c r="K8" s="1803">
        <v>39.18</v>
      </c>
      <c r="L8" s="2056" t="s">
        <v>1754</v>
      </c>
    </row>
    <row r="9" spans="1:14" ht="123" customHeight="1">
      <c r="A9" s="2057">
        <v>4</v>
      </c>
      <c r="B9" s="1804" t="s">
        <v>2432</v>
      </c>
      <c r="C9" s="2059">
        <v>116.03</v>
      </c>
      <c r="D9" s="2060" t="s">
        <v>206</v>
      </c>
      <c r="E9" s="2061" t="s">
        <v>207</v>
      </c>
      <c r="F9" s="2062">
        <v>1</v>
      </c>
      <c r="G9" s="2058">
        <v>106.55</v>
      </c>
      <c r="H9" s="2062">
        <v>1</v>
      </c>
      <c r="I9" s="2058">
        <v>9.48</v>
      </c>
      <c r="J9" s="2062">
        <v>1.0010000000000001</v>
      </c>
      <c r="K9" s="2058">
        <v>116.03</v>
      </c>
      <c r="L9" s="2063" t="s">
        <v>2433</v>
      </c>
    </row>
    <row r="10" spans="1:14" ht="78.75">
      <c r="A10" s="2057">
        <v>5</v>
      </c>
      <c r="B10" s="1804" t="s">
        <v>1755</v>
      </c>
      <c r="C10" s="1803">
        <v>767.5</v>
      </c>
      <c r="D10" s="2052" t="s">
        <v>1756</v>
      </c>
      <c r="E10" s="2051" t="s">
        <v>1757</v>
      </c>
      <c r="F10" s="36">
        <v>1</v>
      </c>
      <c r="G10" s="1801">
        <v>649.14</v>
      </c>
      <c r="H10" s="36">
        <v>1</v>
      </c>
      <c r="I10" s="1801">
        <v>0</v>
      </c>
      <c r="J10" s="36">
        <v>1</v>
      </c>
      <c r="K10" s="2070">
        <v>767.5</v>
      </c>
      <c r="L10" s="2063" t="s">
        <v>2434</v>
      </c>
    </row>
    <row r="11" spans="1:14" ht="96" customHeight="1">
      <c r="A11" s="646">
        <v>6</v>
      </c>
      <c r="B11" s="1802" t="s">
        <v>1758</v>
      </c>
      <c r="C11" s="1801">
        <v>192.82</v>
      </c>
      <c r="D11" s="1891">
        <v>46000</v>
      </c>
      <c r="E11" s="1892">
        <v>46364</v>
      </c>
      <c r="F11" s="31">
        <v>7.7600000000000002E-2</v>
      </c>
      <c r="G11" s="2058">
        <v>14.96</v>
      </c>
      <c r="H11" s="31">
        <v>0.46870000000000001</v>
      </c>
      <c r="I11" s="1801">
        <v>90.38</v>
      </c>
      <c r="J11" s="31">
        <v>0.54630000000000001</v>
      </c>
      <c r="K11" s="1801">
        <v>105.34</v>
      </c>
      <c r="L11" s="2056" t="s">
        <v>126</v>
      </c>
    </row>
    <row r="12" spans="1:14" ht="102" customHeight="1">
      <c r="A12" s="2057">
        <v>7</v>
      </c>
      <c r="B12" s="1802" t="s">
        <v>1759</v>
      </c>
      <c r="C12" s="1801">
        <v>383.29</v>
      </c>
      <c r="D12" s="1891">
        <v>46000</v>
      </c>
      <c r="E12" s="1892">
        <v>46364</v>
      </c>
      <c r="F12" s="31">
        <v>9.3799999999999994E-2</v>
      </c>
      <c r="G12" s="1801">
        <v>30.78</v>
      </c>
      <c r="H12" s="31">
        <v>0.72970000000000002</v>
      </c>
      <c r="I12" s="1801">
        <v>281.66000000000003</v>
      </c>
      <c r="J12" s="31">
        <v>0.82350000000000001</v>
      </c>
      <c r="K12" s="1801">
        <f>G12+I12</f>
        <v>312.44000000000005</v>
      </c>
      <c r="L12" s="2056" t="s">
        <v>126</v>
      </c>
      <c r="N12" s="2071"/>
    </row>
    <row r="13" spans="1:14" ht="15.75">
      <c r="B13" s="46"/>
      <c r="D13" s="1799"/>
      <c r="E13" s="299"/>
      <c r="L13"/>
    </row>
    <row r="14" spans="1:14" ht="15.75">
      <c r="B14" s="46"/>
      <c r="D14" s="1799"/>
      <c r="E14" s="299"/>
      <c r="L14"/>
    </row>
    <row r="15" spans="1:14" ht="15.75">
      <c r="B15" s="46"/>
      <c r="D15" s="1799"/>
      <c r="E15" s="299"/>
      <c r="L15"/>
    </row>
    <row r="16" spans="1:14">
      <c r="D16" s="1799"/>
      <c r="E16" s="299"/>
      <c r="I16" s="2996" t="s">
        <v>1760</v>
      </c>
      <c r="J16" s="2996"/>
      <c r="K16" s="2996"/>
      <c r="L16"/>
    </row>
    <row r="17" spans="4:16" ht="15.75">
      <c r="D17" s="1799"/>
      <c r="E17" s="299"/>
      <c r="I17" s="2992" t="s">
        <v>1761</v>
      </c>
      <c r="J17" s="2992"/>
      <c r="K17" s="2992"/>
      <c r="L17"/>
      <c r="P17" s="1798"/>
    </row>
    <row r="18" spans="4:16">
      <c r="D18" s="1799"/>
      <c r="E18" s="299"/>
      <c r="I18" s="2992" t="s">
        <v>1583</v>
      </c>
      <c r="J18" s="2992"/>
      <c r="K18" s="2992"/>
    </row>
    <row r="19" spans="4:16">
      <c r="D19" s="1799"/>
      <c r="E19" s="299"/>
    </row>
    <row r="20" spans="4:16">
      <c r="D20" s="1799"/>
      <c r="E20" s="299"/>
    </row>
    <row r="21" spans="4:16">
      <c r="D21" s="1799"/>
      <c r="E21" s="299"/>
    </row>
    <row r="22" spans="4:16">
      <c r="D22" s="1799"/>
      <c r="E22" s="299"/>
    </row>
    <row r="23" spans="4:16">
      <c r="D23" s="1799"/>
      <c r="E23" s="299"/>
    </row>
    <row r="24" spans="4:16">
      <c r="D24" s="1799"/>
      <c r="E24" s="299"/>
    </row>
  </sheetData>
  <mergeCells count="13">
    <mergeCell ref="I17:K17"/>
    <mergeCell ref="I18:K18"/>
    <mergeCell ref="L2:L3"/>
    <mergeCell ref="A2:A3"/>
    <mergeCell ref="A1:L1"/>
    <mergeCell ref="I16:K16"/>
    <mergeCell ref="C2:C3"/>
    <mergeCell ref="D2:D3"/>
    <mergeCell ref="E2:E3"/>
    <mergeCell ref="F2:G2"/>
    <mergeCell ref="H2:I2"/>
    <mergeCell ref="J2:K2"/>
    <mergeCell ref="A5:L5"/>
  </mergeCells>
  <pageMargins left="0.25" right="0.25" top="0.75" bottom="0.75" header="0.3" footer="0.3"/>
  <pageSetup paperSize="5" orientation="landscape"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72"/>
  <sheetViews>
    <sheetView topLeftCell="A34" zoomScaleNormal="100" workbookViewId="0">
      <selection activeCell="L23" sqref="L23"/>
    </sheetView>
  </sheetViews>
  <sheetFormatPr defaultRowHeight="15.75"/>
  <cols>
    <col min="1" max="1" width="6.140625" style="23" customWidth="1"/>
    <col min="2" max="2" width="33.5703125" style="23" customWidth="1"/>
    <col min="3" max="3" width="9.140625" style="23"/>
    <col min="4" max="4" width="12.140625" style="23" customWidth="1"/>
    <col min="5" max="5" width="11.85546875" style="23" customWidth="1"/>
    <col min="6" max="6" width="15.7109375" style="23" customWidth="1"/>
    <col min="7" max="7" width="10" style="23" customWidth="1"/>
    <col min="8" max="10" width="9.140625" style="23"/>
    <col min="11" max="11" width="10.42578125" style="23" customWidth="1"/>
    <col min="12" max="12" width="9.140625" style="23"/>
    <col min="13" max="13" width="11.85546875" style="23" customWidth="1"/>
    <col min="14" max="14" width="9.140625" style="23"/>
    <col min="15" max="15" width="9.140625" style="22"/>
    <col min="16" max="16" width="13.5703125" style="22" bestFit="1" customWidth="1"/>
    <col min="17" max="20" width="9.140625" style="22"/>
    <col min="21" max="21" width="9.140625" style="19"/>
  </cols>
  <sheetData>
    <row r="1" spans="1:23">
      <c r="A1" s="3007" t="s">
        <v>1972</v>
      </c>
      <c r="B1" s="3007"/>
      <c r="C1" s="3007"/>
      <c r="D1" s="3007"/>
      <c r="E1" s="3007"/>
      <c r="F1" s="3007"/>
      <c r="G1" s="3007"/>
      <c r="H1" s="3007"/>
      <c r="I1" s="3007"/>
      <c r="J1" s="3007"/>
      <c r="K1" s="3007"/>
      <c r="L1" s="3007"/>
      <c r="M1" s="3007"/>
      <c r="N1" s="3007"/>
      <c r="O1"/>
      <c r="P1"/>
      <c r="Q1"/>
      <c r="R1"/>
      <c r="S1"/>
      <c r="T1"/>
      <c r="U1"/>
    </row>
    <row r="2" spans="1:23">
      <c r="A2" s="2634" t="s">
        <v>0</v>
      </c>
      <c r="B2" s="2634"/>
      <c r="C2" s="2634"/>
      <c r="D2" s="2634"/>
      <c r="E2" s="2634"/>
      <c r="F2" s="2634"/>
      <c r="G2"/>
      <c r="H2"/>
      <c r="I2"/>
      <c r="J2"/>
      <c r="K2"/>
      <c r="L2"/>
      <c r="M2"/>
      <c r="N2"/>
      <c r="O2"/>
      <c r="P2"/>
      <c r="Q2"/>
      <c r="R2"/>
      <c r="S2"/>
      <c r="T2"/>
      <c r="U2"/>
    </row>
    <row r="3" spans="1:23">
      <c r="A3" s="2637" t="s">
        <v>1</v>
      </c>
      <c r="B3" s="2637"/>
      <c r="C3" s="2637"/>
      <c r="D3" s="2637"/>
      <c r="E3" s="119"/>
      <c r="F3" s="119"/>
      <c r="G3"/>
      <c r="H3"/>
      <c r="I3"/>
      <c r="J3"/>
      <c r="K3"/>
      <c r="L3"/>
      <c r="M3" s="3011" t="s">
        <v>2</v>
      </c>
      <c r="N3" s="3011"/>
      <c r="O3"/>
      <c r="P3"/>
      <c r="Q3"/>
      <c r="R3"/>
      <c r="S3"/>
      <c r="T3"/>
      <c r="U3"/>
    </row>
    <row r="4" spans="1:23" ht="49.5" customHeight="1">
      <c r="A4" s="2994" t="s">
        <v>3</v>
      </c>
      <c r="B4" s="2994" t="s">
        <v>4</v>
      </c>
      <c r="C4" s="2994" t="s">
        <v>5</v>
      </c>
      <c r="D4" s="2994" t="s">
        <v>6</v>
      </c>
      <c r="E4" s="2994" t="s">
        <v>7</v>
      </c>
      <c r="F4" s="2994" t="s">
        <v>8</v>
      </c>
      <c r="G4" s="2994" t="s">
        <v>9</v>
      </c>
      <c r="H4" s="2994"/>
      <c r="I4" s="2994" t="s">
        <v>10</v>
      </c>
      <c r="J4" s="2994"/>
      <c r="K4" s="2994" t="s">
        <v>11</v>
      </c>
      <c r="L4" s="2994"/>
      <c r="M4" s="2994" t="s">
        <v>12</v>
      </c>
      <c r="N4" s="2994" t="s">
        <v>13</v>
      </c>
      <c r="O4" s="1898"/>
      <c r="P4" s="1898"/>
      <c r="Q4" s="1898"/>
      <c r="R4" s="1898"/>
      <c r="S4" s="1898"/>
      <c r="T4" s="1898"/>
      <c r="U4" s="1898"/>
      <c r="V4" s="1925"/>
    </row>
    <row r="5" spans="1:23">
      <c r="A5" s="2994"/>
      <c r="B5" s="2994"/>
      <c r="C5" s="2994"/>
      <c r="D5" s="2994"/>
      <c r="E5" s="2994"/>
      <c r="F5" s="2994"/>
      <c r="G5" s="1897" t="s">
        <v>14</v>
      </c>
      <c r="H5" s="1897" t="s">
        <v>15</v>
      </c>
      <c r="I5" s="1897" t="s">
        <v>14</v>
      </c>
      <c r="J5" s="1897" t="s">
        <v>15</v>
      </c>
      <c r="K5" s="1897" t="s">
        <v>14</v>
      </c>
      <c r="L5" s="1897" t="s">
        <v>15</v>
      </c>
      <c r="M5" s="2994"/>
      <c r="N5" s="2994"/>
      <c r="O5" s="1898"/>
      <c r="P5" s="1898"/>
      <c r="Q5" s="1898"/>
      <c r="R5" s="1898"/>
      <c r="S5" s="1898"/>
      <c r="T5" s="1898"/>
      <c r="U5" s="1898"/>
      <c r="V5" s="1925"/>
    </row>
    <row r="6" spans="1:23">
      <c r="A6" s="1930">
        <v>1</v>
      </c>
      <c r="B6" s="1930">
        <v>2</v>
      </c>
      <c r="C6" s="1930">
        <v>3</v>
      </c>
      <c r="D6" s="1930">
        <v>4</v>
      </c>
      <c r="E6" s="1930">
        <v>5</v>
      </c>
      <c r="F6" s="1930">
        <v>6</v>
      </c>
      <c r="G6" s="1930">
        <v>7</v>
      </c>
      <c r="H6" s="1930">
        <v>8</v>
      </c>
      <c r="I6" s="1930">
        <v>9</v>
      </c>
      <c r="J6" s="1930">
        <v>10</v>
      </c>
      <c r="K6" s="1930">
        <v>11</v>
      </c>
      <c r="L6" s="1930">
        <v>12</v>
      </c>
      <c r="M6" s="1930">
        <v>13</v>
      </c>
      <c r="N6" s="1930">
        <v>14</v>
      </c>
      <c r="O6" s="1898"/>
      <c r="P6" s="1898"/>
      <c r="Q6" s="1898"/>
      <c r="R6" s="1898"/>
      <c r="S6" s="1898"/>
      <c r="T6" s="1898"/>
      <c r="U6" s="1898"/>
      <c r="V6" s="1925"/>
      <c r="W6" s="117"/>
    </row>
    <row r="7" spans="1:23" ht="94.5">
      <c r="A7" s="1">
        <v>1</v>
      </c>
      <c r="B7" s="1975" t="s">
        <v>16</v>
      </c>
      <c r="C7" s="1" t="s">
        <v>17</v>
      </c>
      <c r="D7" s="1" t="s">
        <v>18</v>
      </c>
      <c r="E7" s="1" t="s">
        <v>19</v>
      </c>
      <c r="F7" s="1" t="s">
        <v>20</v>
      </c>
      <c r="G7" s="1926">
        <v>0.98839999999999995</v>
      </c>
      <c r="H7" s="118">
        <v>5030.9399999999996</v>
      </c>
      <c r="I7" s="1974">
        <v>1.0500000000000001E-2</v>
      </c>
      <c r="J7" s="118">
        <v>216.09</v>
      </c>
      <c r="K7" s="1926">
        <v>0.9988999999999999</v>
      </c>
      <c r="L7" s="118">
        <v>5247.03</v>
      </c>
      <c r="M7" s="1" t="s">
        <v>21</v>
      </c>
      <c r="N7" s="1" t="s">
        <v>22</v>
      </c>
      <c r="O7" s="1976"/>
      <c r="P7" s="1977"/>
      <c r="Q7" s="1898"/>
      <c r="R7" s="1976"/>
      <c r="S7" s="1898"/>
      <c r="T7" s="1898"/>
      <c r="U7" s="1898"/>
      <c r="V7" s="1925"/>
      <c r="W7" s="117"/>
    </row>
    <row r="8" spans="1:23" ht="63">
      <c r="A8" s="1">
        <v>2</v>
      </c>
      <c r="B8" s="1975" t="s">
        <v>23</v>
      </c>
      <c r="C8" s="1" t="s">
        <v>17</v>
      </c>
      <c r="D8" s="1" t="s">
        <v>1379</v>
      </c>
      <c r="E8" s="1" t="s">
        <v>24</v>
      </c>
      <c r="F8" s="1" t="s">
        <v>25</v>
      </c>
      <c r="G8" s="1926">
        <v>4.9000000000000002E-2</v>
      </c>
      <c r="H8" s="118">
        <v>0</v>
      </c>
      <c r="I8" s="1926">
        <v>5.5199999999999999E-2</v>
      </c>
      <c r="J8" s="118">
        <v>0</v>
      </c>
      <c r="K8" s="1926">
        <v>0.1042</v>
      </c>
      <c r="L8" s="118">
        <v>0</v>
      </c>
      <c r="M8" s="119" t="s">
        <v>2357</v>
      </c>
      <c r="N8" s="1" t="s">
        <v>22</v>
      </c>
      <c r="O8"/>
      <c r="P8"/>
      <c r="Q8"/>
      <c r="R8"/>
      <c r="S8"/>
      <c r="T8" s="1983"/>
      <c r="U8"/>
    </row>
    <row r="9" spans="1:23" ht="78.75">
      <c r="A9" s="1979">
        <v>3</v>
      </c>
      <c r="B9" s="1975" t="s">
        <v>1741</v>
      </c>
      <c r="C9" s="1980" t="s">
        <v>17</v>
      </c>
      <c r="D9" s="29" t="s">
        <v>1742</v>
      </c>
      <c r="E9" s="1980" t="s">
        <v>1629</v>
      </c>
      <c r="F9" s="1980" t="s">
        <v>1630</v>
      </c>
      <c r="G9" s="1981">
        <v>0.08</v>
      </c>
      <c r="H9" s="1982">
        <v>0</v>
      </c>
      <c r="I9" s="1981">
        <v>0.1</v>
      </c>
      <c r="J9" s="1982">
        <v>0</v>
      </c>
      <c r="K9" s="1981">
        <v>0.18</v>
      </c>
      <c r="L9" s="1982">
        <v>0</v>
      </c>
      <c r="M9" s="1" t="s">
        <v>126</v>
      </c>
      <c r="N9" s="1" t="s">
        <v>1743</v>
      </c>
      <c r="O9" s="1978"/>
      <c r="P9"/>
      <c r="Q9"/>
      <c r="R9"/>
      <c r="S9"/>
      <c r="T9"/>
      <c r="U9"/>
    </row>
    <row r="10" spans="1:23" ht="16.5">
      <c r="A10" s="1984"/>
      <c r="B10" s="1985"/>
      <c r="C10" s="1984"/>
      <c r="D10" s="119"/>
      <c r="E10" s="1984"/>
      <c r="F10" s="1984"/>
      <c r="G10" s="1986"/>
      <c r="H10" s="1987"/>
      <c r="I10" s="1986"/>
      <c r="J10" s="1987"/>
      <c r="K10" s="1986"/>
      <c r="L10" s="1987"/>
      <c r="M10" s="120"/>
      <c r="N10" s="120"/>
      <c r="O10" s="1978"/>
      <c r="P10"/>
      <c r="Q10"/>
      <c r="R10"/>
      <c r="S10"/>
      <c r="T10"/>
      <c r="U10"/>
    </row>
    <row r="11" spans="1:23">
      <c r="A11" s="3007" t="s">
        <v>1972</v>
      </c>
      <c r="B11" s="3007"/>
      <c r="C11" s="3007"/>
      <c r="D11" s="3007"/>
      <c r="E11" s="3007"/>
      <c r="F11" s="3007"/>
      <c r="G11" s="3007"/>
      <c r="H11" s="3007"/>
      <c r="I11" s="3007"/>
      <c r="J11" s="3007"/>
      <c r="K11" s="3007"/>
      <c r="L11" s="3007"/>
      <c r="M11" s="3007"/>
      <c r="N11" s="3007"/>
      <c r="O11" s="1898"/>
      <c r="P11" s="1898"/>
      <c r="Q11" s="1898"/>
      <c r="R11" s="1898"/>
      <c r="S11" s="1898"/>
      <c r="T11" s="1898"/>
      <c r="U11" s="1925"/>
      <c r="V11" s="117"/>
    </row>
    <row r="12" spans="1:23">
      <c r="A12" s="2634" t="s">
        <v>0</v>
      </c>
      <c r="B12" s="2634"/>
      <c r="C12" s="2634"/>
      <c r="D12" s="2634"/>
      <c r="E12" s="2634"/>
      <c r="F12" s="2634"/>
      <c r="G12"/>
      <c r="H12"/>
      <c r="I12"/>
      <c r="J12"/>
      <c r="K12"/>
      <c r="L12"/>
      <c r="M12"/>
      <c r="N12"/>
      <c r="O12" s="1898"/>
      <c r="P12" s="1898"/>
      <c r="Q12" s="1898"/>
      <c r="R12" s="1898"/>
      <c r="S12" s="1898"/>
      <c r="T12" s="1898"/>
      <c r="U12" s="1925"/>
      <c r="V12" s="117"/>
    </row>
    <row r="13" spans="1:23">
      <c r="A13" s="3008" t="s">
        <v>26</v>
      </c>
      <c r="B13" s="3008"/>
      <c r="C13" s="3008"/>
      <c r="D13" s="3008"/>
      <c r="E13"/>
      <c r="F13"/>
      <c r="G13"/>
      <c r="H13"/>
      <c r="I13"/>
      <c r="J13"/>
      <c r="K13"/>
      <c r="L13" s="3011" t="s">
        <v>2</v>
      </c>
      <c r="M13" s="3011"/>
      <c r="N13"/>
      <c r="O13" s="1898"/>
      <c r="P13" s="1898"/>
      <c r="Q13" s="1898"/>
      <c r="R13" s="1898"/>
      <c r="S13" s="1898"/>
      <c r="T13" s="1898"/>
      <c r="U13" s="1925"/>
      <c r="V13" s="117"/>
    </row>
    <row r="14" spans="1:23" ht="50.25" customHeight="1">
      <c r="A14" s="2994" t="s">
        <v>3</v>
      </c>
      <c r="B14" s="2994" t="s">
        <v>4</v>
      </c>
      <c r="C14" s="2994" t="s">
        <v>5</v>
      </c>
      <c r="D14" s="2994" t="s">
        <v>6</v>
      </c>
      <c r="E14" s="2994" t="s">
        <v>7</v>
      </c>
      <c r="F14" s="2994" t="s">
        <v>8</v>
      </c>
      <c r="G14" s="2994" t="s">
        <v>9</v>
      </c>
      <c r="H14" s="2994"/>
      <c r="I14" s="2994" t="s">
        <v>27</v>
      </c>
      <c r="J14" s="2994"/>
      <c r="K14" s="2994" t="s">
        <v>11</v>
      </c>
      <c r="L14" s="2994"/>
      <c r="M14" s="2994" t="s">
        <v>12</v>
      </c>
      <c r="N14" s="2994" t="s">
        <v>13</v>
      </c>
      <c r="O14" s="1898"/>
      <c r="P14" s="1898"/>
      <c r="Q14" s="1898"/>
      <c r="R14" s="1898"/>
      <c r="S14" s="1898"/>
      <c r="T14" s="1898"/>
      <c r="U14" s="1925"/>
      <c r="V14" s="117"/>
    </row>
    <row r="15" spans="1:23">
      <c r="A15" s="2994"/>
      <c r="B15" s="2994"/>
      <c r="C15" s="2994"/>
      <c r="D15" s="2994"/>
      <c r="E15" s="2994"/>
      <c r="F15" s="2994"/>
      <c r="G15" s="1897" t="s">
        <v>28</v>
      </c>
      <c r="H15" s="1897" t="s">
        <v>15</v>
      </c>
      <c r="I15" s="1897" t="s">
        <v>28</v>
      </c>
      <c r="J15" s="1897" t="s">
        <v>15</v>
      </c>
      <c r="K15" s="1897" t="s">
        <v>28</v>
      </c>
      <c r="L15" s="1897" t="s">
        <v>15</v>
      </c>
      <c r="M15" s="2994"/>
      <c r="N15" s="2994"/>
      <c r="O15" s="1898"/>
      <c r="P15" s="1898"/>
      <c r="Q15" s="1898"/>
      <c r="R15" s="1898"/>
      <c r="S15" s="1898"/>
      <c r="T15" s="1898"/>
      <c r="U15" s="1925"/>
      <c r="V15" s="117"/>
    </row>
    <row r="16" spans="1:23">
      <c r="A16" s="1930">
        <v>1</v>
      </c>
      <c r="B16" s="1930">
        <v>2</v>
      </c>
      <c r="C16" s="1930">
        <v>3</v>
      </c>
      <c r="D16" s="1930">
        <v>5</v>
      </c>
      <c r="E16" s="1930">
        <v>6</v>
      </c>
      <c r="F16" s="1930">
        <v>7</v>
      </c>
      <c r="G16" s="1930">
        <v>8</v>
      </c>
      <c r="H16" s="1930">
        <v>9</v>
      </c>
      <c r="I16" s="1930">
        <v>10</v>
      </c>
      <c r="J16" s="1930">
        <v>11</v>
      </c>
      <c r="K16" s="1930">
        <v>12</v>
      </c>
      <c r="L16" s="1930">
        <v>13</v>
      </c>
      <c r="M16" s="1930">
        <v>14</v>
      </c>
      <c r="N16" s="1930">
        <v>15</v>
      </c>
      <c r="O16" s="1898"/>
      <c r="P16" s="1898"/>
      <c r="Q16" s="1898"/>
      <c r="R16" s="1898"/>
      <c r="S16" s="1898"/>
      <c r="T16" s="1898"/>
      <c r="U16" s="1898"/>
      <c r="V16" s="1925"/>
      <c r="W16" s="117"/>
    </row>
    <row r="17" spans="1:23" ht="267.75">
      <c r="A17" s="1">
        <v>1</v>
      </c>
      <c r="B17" s="1975" t="s">
        <v>29</v>
      </c>
      <c r="C17" s="1" t="s">
        <v>17</v>
      </c>
      <c r="D17" s="1" t="s">
        <v>30</v>
      </c>
      <c r="E17" s="1" t="s">
        <v>31</v>
      </c>
      <c r="F17" s="1" t="s">
        <v>32</v>
      </c>
      <c r="G17" s="1926">
        <v>1</v>
      </c>
      <c r="H17" s="118">
        <v>4356.17</v>
      </c>
      <c r="I17" s="1974">
        <v>0</v>
      </c>
      <c r="J17" s="118">
        <v>0</v>
      </c>
      <c r="K17" s="1926">
        <v>1</v>
      </c>
      <c r="L17" s="118">
        <v>4356.17</v>
      </c>
      <c r="M17" s="1" t="s">
        <v>1165</v>
      </c>
      <c r="N17" s="1" t="s">
        <v>33</v>
      </c>
      <c r="O17" s="1898"/>
      <c r="P17" s="1898"/>
      <c r="Q17" s="1898"/>
      <c r="R17" s="1898"/>
      <c r="S17" s="1898"/>
      <c r="T17" s="1898"/>
      <c r="U17" s="1898"/>
      <c r="V17" s="1925"/>
      <c r="W17" s="117"/>
    </row>
    <row r="18" spans="1:23" ht="141.75">
      <c r="A18" s="1">
        <v>2</v>
      </c>
      <c r="B18" s="1975" t="s">
        <v>34</v>
      </c>
      <c r="C18" s="1" t="s">
        <v>17</v>
      </c>
      <c r="D18" s="3014">
        <v>6583.18</v>
      </c>
      <c r="E18" s="1" t="s">
        <v>35</v>
      </c>
      <c r="F18" s="1" t="s">
        <v>36</v>
      </c>
      <c r="G18" s="1926">
        <v>0.83330000000000004</v>
      </c>
      <c r="H18" s="1">
        <v>388.92</v>
      </c>
      <c r="I18" s="1926">
        <v>0</v>
      </c>
      <c r="J18" s="118">
        <v>0</v>
      </c>
      <c r="K18" s="1926">
        <v>0.83330000000000004</v>
      </c>
      <c r="L18" s="118">
        <v>388.92</v>
      </c>
      <c r="M18" s="1"/>
      <c r="N18" s="1" t="s">
        <v>33</v>
      </c>
      <c r="O18" s="1898"/>
      <c r="P18" s="1898"/>
      <c r="Q18" s="1898"/>
      <c r="R18" s="1898"/>
      <c r="S18" s="1898"/>
      <c r="T18" s="1898"/>
      <c r="U18" s="1898"/>
      <c r="V18" s="1925"/>
      <c r="W18" s="117"/>
    </row>
    <row r="19" spans="1:23" ht="157.5">
      <c r="A19" s="1">
        <v>3</v>
      </c>
      <c r="B19" s="1975" t="s">
        <v>37</v>
      </c>
      <c r="C19" s="1" t="s">
        <v>17</v>
      </c>
      <c r="D19" s="3012"/>
      <c r="E19" s="1" t="s">
        <v>35</v>
      </c>
      <c r="F19" s="1" t="s">
        <v>38</v>
      </c>
      <c r="G19" s="1926">
        <v>0.88890000000000002</v>
      </c>
      <c r="H19" s="1">
        <v>704.4</v>
      </c>
      <c r="I19" s="1926">
        <v>0</v>
      </c>
      <c r="J19" s="118">
        <v>0</v>
      </c>
      <c r="K19" s="1926">
        <v>0.88890000000000002</v>
      </c>
      <c r="L19" s="118">
        <v>704.4</v>
      </c>
      <c r="M19" s="1"/>
      <c r="N19" s="1" t="s">
        <v>33</v>
      </c>
      <c r="O19" s="1898"/>
      <c r="P19" s="1898"/>
      <c r="Q19" s="1898"/>
      <c r="R19" s="1898"/>
      <c r="S19" s="1898"/>
      <c r="T19" s="1898"/>
      <c r="U19" s="1898"/>
      <c r="V19" s="1925"/>
      <c r="W19" s="117"/>
    </row>
    <row r="20" spans="1:23" ht="141.75">
      <c r="A20" s="1">
        <v>4</v>
      </c>
      <c r="B20" s="1988" t="s">
        <v>39</v>
      </c>
      <c r="C20" s="1900" t="s">
        <v>17</v>
      </c>
      <c r="D20" s="3012"/>
      <c r="E20" s="1900" t="s">
        <v>35</v>
      </c>
      <c r="F20" s="1900" t="s">
        <v>40</v>
      </c>
      <c r="G20" s="1989">
        <v>0.4778</v>
      </c>
      <c r="H20" s="1900">
        <v>317.83999999999997</v>
      </c>
      <c r="I20" s="1989">
        <v>0</v>
      </c>
      <c r="J20" s="1990">
        <v>0</v>
      </c>
      <c r="K20" s="1989">
        <v>0.4778</v>
      </c>
      <c r="L20" s="2064">
        <v>317.83999999999997</v>
      </c>
      <c r="M20" s="1900"/>
      <c r="N20" s="1900" t="s">
        <v>33</v>
      </c>
      <c r="O20" s="1898"/>
      <c r="P20" s="1898"/>
      <c r="Q20" s="1898"/>
      <c r="R20" s="1898"/>
      <c r="S20" s="1898"/>
      <c r="T20" s="1898"/>
      <c r="U20" s="1898"/>
      <c r="V20" s="1925"/>
      <c r="W20" s="117"/>
    </row>
    <row r="21" spans="1:23" ht="63">
      <c r="A21" s="1">
        <v>5</v>
      </c>
      <c r="B21" s="1975" t="s">
        <v>41</v>
      </c>
      <c r="C21" s="1" t="s">
        <v>17</v>
      </c>
      <c r="D21" s="3013"/>
      <c r="E21" s="1" t="s">
        <v>42</v>
      </c>
      <c r="F21" s="1" t="s">
        <v>1292</v>
      </c>
      <c r="G21" s="1926">
        <v>0.35</v>
      </c>
      <c r="H21" s="118">
        <v>432.6</v>
      </c>
      <c r="I21" s="1926">
        <v>0.05</v>
      </c>
      <c r="J21" s="118">
        <v>0</v>
      </c>
      <c r="K21" s="1926">
        <v>0.39999999999999997</v>
      </c>
      <c r="L21" s="2065">
        <v>432.6</v>
      </c>
      <c r="M21" s="1"/>
      <c r="N21" s="1" t="s">
        <v>33</v>
      </c>
      <c r="O21" s="1898"/>
      <c r="P21" s="1898"/>
      <c r="Q21" s="1898"/>
      <c r="R21" s="1898"/>
      <c r="S21" s="1898"/>
      <c r="T21" s="1898"/>
      <c r="U21" s="1898"/>
      <c r="V21" s="1925"/>
      <c r="W21" s="117"/>
    </row>
    <row r="22" spans="1:23">
      <c r="A22" s="1">
        <v>6</v>
      </c>
      <c r="B22" s="1975"/>
      <c r="C22" s="121"/>
      <c r="D22" s="122"/>
      <c r="E22" s="1991"/>
      <c r="F22" s="1992"/>
      <c r="G22" s="1926"/>
      <c r="H22" s="118">
        <v>47.79</v>
      </c>
      <c r="I22" s="1926"/>
      <c r="J22" s="118"/>
      <c r="K22" s="1926"/>
      <c r="L22" s="2064">
        <v>47.79</v>
      </c>
      <c r="M22" s="1" t="s">
        <v>43</v>
      </c>
      <c r="N22" s="1"/>
      <c r="O22" s="1898"/>
      <c r="P22" s="1898"/>
      <c r="Q22" s="1898"/>
      <c r="R22" s="1898"/>
      <c r="S22" s="1898"/>
      <c r="T22" s="1898"/>
      <c r="U22" s="1898"/>
      <c r="V22" s="1925"/>
      <c r="W22" s="117"/>
    </row>
    <row r="23" spans="1:23" ht="94.5">
      <c r="A23" s="1">
        <v>7</v>
      </c>
      <c r="B23" s="1975" t="s">
        <v>44</v>
      </c>
      <c r="C23" s="1" t="s">
        <v>17</v>
      </c>
      <c r="D23" s="3012"/>
      <c r="E23" s="1" t="s">
        <v>45</v>
      </c>
      <c r="F23" s="1" t="s">
        <v>46</v>
      </c>
      <c r="G23" s="1926">
        <v>0.2215</v>
      </c>
      <c r="H23" s="1">
        <v>664.75</v>
      </c>
      <c r="I23" s="1926">
        <v>0</v>
      </c>
      <c r="J23" s="118">
        <v>0</v>
      </c>
      <c r="K23" s="1926">
        <v>0.2215</v>
      </c>
      <c r="L23" s="2065">
        <v>664.75</v>
      </c>
      <c r="M23" s="1"/>
      <c r="N23" s="1" t="s">
        <v>33</v>
      </c>
      <c r="O23" s="1898"/>
      <c r="P23" s="1898"/>
      <c r="Q23" s="1898"/>
      <c r="R23" s="1898"/>
      <c r="S23" s="1898"/>
      <c r="T23" s="1898"/>
      <c r="U23" s="1898"/>
      <c r="V23" s="1925"/>
      <c r="W23" s="117"/>
    </row>
    <row r="24" spans="1:23" ht="220.5">
      <c r="A24" s="1">
        <v>8</v>
      </c>
      <c r="B24" s="1975" t="s">
        <v>47</v>
      </c>
      <c r="C24" s="1" t="s">
        <v>17</v>
      </c>
      <c r="D24" s="3012"/>
      <c r="E24" s="1" t="s">
        <v>48</v>
      </c>
      <c r="F24" s="1" t="s">
        <v>49</v>
      </c>
      <c r="G24" s="1926">
        <v>0.62880000000000003</v>
      </c>
      <c r="H24" s="2066">
        <v>386.28</v>
      </c>
      <c r="I24" s="1926">
        <v>0</v>
      </c>
      <c r="J24" s="118">
        <v>0</v>
      </c>
      <c r="K24" s="1926">
        <v>0.62880000000000003</v>
      </c>
      <c r="L24" s="118">
        <v>386.28</v>
      </c>
      <c r="M24" s="1"/>
      <c r="N24" s="1" t="s">
        <v>33</v>
      </c>
      <c r="O24" s="1898"/>
      <c r="P24" s="1898"/>
      <c r="Q24" s="1898"/>
      <c r="R24" s="1898"/>
      <c r="S24" s="1898"/>
      <c r="T24" s="1898"/>
      <c r="U24" s="1898"/>
      <c r="V24" s="1925"/>
      <c r="W24" s="117"/>
    </row>
    <row r="25" spans="1:23" ht="220.5">
      <c r="A25" s="1">
        <v>10</v>
      </c>
      <c r="B25" s="1975" t="s">
        <v>50</v>
      </c>
      <c r="C25" s="1" t="s">
        <v>17</v>
      </c>
      <c r="D25" s="3012"/>
      <c r="E25" s="1" t="s">
        <v>51</v>
      </c>
      <c r="F25" s="1" t="s">
        <v>52</v>
      </c>
      <c r="G25" s="1926">
        <v>0.42959999999999998</v>
      </c>
      <c r="H25" s="118">
        <v>262.85000000000002</v>
      </c>
      <c r="I25" s="1926">
        <v>0</v>
      </c>
      <c r="J25" s="118">
        <v>0</v>
      </c>
      <c r="K25" s="1926">
        <v>0.42959999999999998</v>
      </c>
      <c r="L25" s="118">
        <v>262.85000000000002</v>
      </c>
      <c r="M25" s="1"/>
      <c r="N25" s="1" t="s">
        <v>33</v>
      </c>
      <c r="O25" s="1898"/>
      <c r="P25" s="1898"/>
      <c r="Q25" s="1898"/>
      <c r="R25" s="1898"/>
      <c r="S25" s="1898"/>
      <c r="T25" s="1898"/>
      <c r="U25" s="1898"/>
      <c r="V25" s="1925"/>
      <c r="W25" s="117"/>
    </row>
    <row r="26" spans="1:23" ht="78.75">
      <c r="A26" s="1">
        <v>11</v>
      </c>
      <c r="B26" s="1975" t="s">
        <v>53</v>
      </c>
      <c r="C26" s="1" t="s">
        <v>17</v>
      </c>
      <c r="D26" s="3012"/>
      <c r="E26" s="1" t="s">
        <v>54</v>
      </c>
      <c r="F26" s="1" t="s">
        <v>55</v>
      </c>
      <c r="G26" s="1926">
        <v>0</v>
      </c>
      <c r="H26" s="118">
        <v>0</v>
      </c>
      <c r="I26" s="1926">
        <v>0</v>
      </c>
      <c r="J26" s="118">
        <v>0</v>
      </c>
      <c r="K26" s="1926">
        <v>0</v>
      </c>
      <c r="L26" s="118">
        <v>0</v>
      </c>
      <c r="M26" s="1"/>
      <c r="N26" s="1" t="s">
        <v>33</v>
      </c>
      <c r="O26" s="1898"/>
      <c r="P26" s="1898"/>
      <c r="Q26" s="1898"/>
      <c r="R26" s="1898"/>
      <c r="S26" s="1898"/>
      <c r="T26" s="1898"/>
      <c r="U26" s="1898"/>
      <c r="V26" s="1925"/>
      <c r="W26" s="117"/>
    </row>
    <row r="27" spans="1:23" ht="78.75">
      <c r="A27" s="1">
        <v>12</v>
      </c>
      <c r="B27" s="1975" t="s">
        <v>56</v>
      </c>
      <c r="C27" s="1" t="s">
        <v>17</v>
      </c>
      <c r="D27" s="3012"/>
      <c r="E27" s="1" t="s">
        <v>54</v>
      </c>
      <c r="F27" s="1" t="s">
        <v>55</v>
      </c>
      <c r="G27" s="1926">
        <v>0</v>
      </c>
      <c r="H27" s="118">
        <v>0</v>
      </c>
      <c r="I27" s="1926">
        <v>0</v>
      </c>
      <c r="J27" s="118">
        <v>0</v>
      </c>
      <c r="K27" s="1926">
        <v>0</v>
      </c>
      <c r="L27" s="118">
        <v>0</v>
      </c>
      <c r="M27" s="1"/>
      <c r="N27" s="1" t="s">
        <v>33</v>
      </c>
      <c r="O27" s="1898"/>
      <c r="P27" s="1898"/>
      <c r="Q27" s="1898"/>
      <c r="R27" s="1898"/>
      <c r="S27" s="1898"/>
      <c r="T27" s="1898"/>
      <c r="U27" s="1898"/>
      <c r="V27" s="1925"/>
      <c r="W27" s="117"/>
    </row>
    <row r="28" spans="1:23">
      <c r="A28" s="1">
        <v>13</v>
      </c>
      <c r="B28" s="1975"/>
      <c r="C28" s="1"/>
      <c r="D28" s="3013"/>
      <c r="E28" s="1991"/>
      <c r="F28" s="1992"/>
      <c r="G28" s="1926"/>
      <c r="H28" s="118">
        <v>62.54</v>
      </c>
      <c r="I28" s="1926"/>
      <c r="J28" s="118"/>
      <c r="K28" s="1926"/>
      <c r="L28" s="118">
        <v>62.54</v>
      </c>
      <c r="M28" s="1" t="s">
        <v>43</v>
      </c>
      <c r="N28" s="1"/>
      <c r="O28" s="1898"/>
      <c r="P28" s="1898"/>
      <c r="Q28" s="1898"/>
      <c r="R28" s="1898"/>
      <c r="S28" s="1898"/>
      <c r="T28" s="1898"/>
      <c r="U28" s="1898"/>
      <c r="V28" s="1925"/>
      <c r="W28" s="117"/>
    </row>
    <row r="29" spans="1:23">
      <c r="A29" s="1924"/>
      <c r="B29" s="1924"/>
      <c r="C29" s="1924"/>
      <c r="D29" s="1924"/>
      <c r="E29" s="1924"/>
      <c r="F29" s="1924"/>
      <c r="G29" s="1924"/>
      <c r="H29" s="1924"/>
      <c r="I29" s="1924"/>
      <c r="J29" s="1924"/>
      <c r="K29" s="1924"/>
      <c r="L29" s="1924"/>
      <c r="M29" s="1924"/>
      <c r="N29" s="1924"/>
      <c r="O29" s="1898"/>
      <c r="P29" s="1898"/>
      <c r="Q29" s="1898"/>
      <c r="R29" s="1898"/>
      <c r="S29" s="1898"/>
      <c r="T29" s="1898"/>
      <c r="U29" s="1898"/>
      <c r="V29" s="1925"/>
      <c r="W29" s="117"/>
    </row>
    <row r="30" spans="1:23">
      <c r="A30" s="3007" t="s">
        <v>1972</v>
      </c>
      <c r="B30" s="3007"/>
      <c r="C30" s="3007"/>
      <c r="D30" s="3007"/>
      <c r="E30" s="3007"/>
      <c r="F30" s="3007"/>
      <c r="G30" s="3007"/>
      <c r="H30" s="3007"/>
      <c r="I30" s="3007"/>
      <c r="J30" s="3007"/>
      <c r="K30" s="3007"/>
      <c r="L30" s="3007"/>
      <c r="M30" s="3007"/>
      <c r="N30" s="3007"/>
      <c r="O30"/>
      <c r="P30"/>
      <c r="Q30"/>
      <c r="R30"/>
      <c r="S30"/>
      <c r="T30"/>
      <c r="U30" s="22"/>
      <c r="V30" s="117"/>
      <c r="W30" s="117"/>
    </row>
    <row r="31" spans="1:23">
      <c r="A31" s="1936" t="s">
        <v>0</v>
      </c>
      <c r="B31" s="1936"/>
      <c r="C31" s="1936"/>
      <c r="D31" s="1936"/>
      <c r="E31" s="1936"/>
      <c r="F31" s="1936"/>
      <c r="G31"/>
      <c r="H31"/>
      <c r="I31"/>
      <c r="J31"/>
      <c r="K31"/>
      <c r="L31"/>
      <c r="M31"/>
      <c r="N31"/>
      <c r="O31"/>
      <c r="P31"/>
      <c r="Q31"/>
      <c r="R31"/>
      <c r="S31"/>
      <c r="T31"/>
      <c r="U31" s="22"/>
      <c r="V31" s="117"/>
      <c r="W31" s="117"/>
    </row>
    <row r="32" spans="1:23">
      <c r="A32" s="2637" t="s">
        <v>1380</v>
      </c>
      <c r="B32" s="2637"/>
      <c r="C32" s="2637"/>
      <c r="D32" s="2637"/>
      <c r="E32"/>
      <c r="F32"/>
      <c r="G32"/>
      <c r="H32"/>
      <c r="I32"/>
      <c r="J32"/>
      <c r="K32"/>
      <c r="L32" s="3011" t="s">
        <v>2</v>
      </c>
      <c r="M32" s="3011"/>
      <c r="N32"/>
      <c r="O32"/>
      <c r="P32"/>
      <c r="Q32"/>
      <c r="R32"/>
      <c r="S32"/>
      <c r="T32"/>
      <c r="U32" s="22"/>
      <c r="V32" s="117"/>
      <c r="W32" s="117"/>
    </row>
    <row r="33" spans="1:23" ht="46.5" customHeight="1">
      <c r="A33" s="2994" t="s">
        <v>3</v>
      </c>
      <c r="B33" s="2994" t="s">
        <v>4</v>
      </c>
      <c r="C33" s="2994" t="s">
        <v>5</v>
      </c>
      <c r="D33" s="2994" t="s">
        <v>6</v>
      </c>
      <c r="E33" s="2994" t="s">
        <v>7</v>
      </c>
      <c r="F33" s="2994" t="s">
        <v>8</v>
      </c>
      <c r="G33" s="2994" t="s">
        <v>9</v>
      </c>
      <c r="H33" s="2994"/>
      <c r="I33" s="2994" t="s">
        <v>27</v>
      </c>
      <c r="J33" s="2994"/>
      <c r="K33" s="2994" t="s">
        <v>11</v>
      </c>
      <c r="L33" s="2994"/>
      <c r="M33" s="2994" t="s">
        <v>12</v>
      </c>
      <c r="N33" s="2994" t="s">
        <v>13</v>
      </c>
      <c r="U33" s="22"/>
      <c r="V33" s="117"/>
      <c r="W33" s="117"/>
    </row>
    <row r="34" spans="1:23">
      <c r="A34" s="2994"/>
      <c r="B34" s="2994"/>
      <c r="C34" s="2994"/>
      <c r="D34" s="2994"/>
      <c r="E34" s="2994"/>
      <c r="F34" s="2994"/>
      <c r="G34" s="1897" t="s">
        <v>28</v>
      </c>
      <c r="H34" s="1897" t="s">
        <v>15</v>
      </c>
      <c r="I34" s="1897" t="s">
        <v>28</v>
      </c>
      <c r="J34" s="1897" t="s">
        <v>15</v>
      </c>
      <c r="K34" s="1897" t="s">
        <v>28</v>
      </c>
      <c r="L34" s="1897" t="s">
        <v>15</v>
      </c>
      <c r="M34" s="2994"/>
      <c r="N34" s="2994"/>
      <c r="U34" s="22"/>
      <c r="V34" s="117"/>
      <c r="W34" s="117"/>
    </row>
    <row r="35" spans="1:23">
      <c r="A35" s="1930">
        <v>1</v>
      </c>
      <c r="B35" s="1930">
        <v>2</v>
      </c>
      <c r="C35" s="1930">
        <v>3</v>
      </c>
      <c r="D35" s="1930">
        <v>5</v>
      </c>
      <c r="E35" s="1930">
        <v>6</v>
      </c>
      <c r="F35" s="1930">
        <v>7</v>
      </c>
      <c r="G35" s="1930">
        <v>8</v>
      </c>
      <c r="H35" s="1930">
        <v>9</v>
      </c>
      <c r="I35" s="1930">
        <v>10</v>
      </c>
      <c r="J35" s="1930">
        <v>11</v>
      </c>
      <c r="K35" s="1930">
        <v>12</v>
      </c>
      <c r="L35" s="1930">
        <v>13</v>
      </c>
      <c r="M35" s="1930">
        <v>14</v>
      </c>
      <c r="N35" s="1930">
        <v>15</v>
      </c>
      <c r="U35" s="22"/>
      <c r="V35" s="117"/>
      <c r="W35" s="117"/>
    </row>
    <row r="36" spans="1:23" ht="63">
      <c r="A36" s="1">
        <v>1</v>
      </c>
      <c r="B36" s="1" t="s">
        <v>1381</v>
      </c>
      <c r="C36" s="1" t="s">
        <v>17</v>
      </c>
      <c r="D36" s="1">
        <v>262</v>
      </c>
      <c r="E36" s="115" t="s">
        <v>1744</v>
      </c>
      <c r="F36" s="115" t="s">
        <v>1382</v>
      </c>
      <c r="G36" s="123">
        <v>1</v>
      </c>
      <c r="H36" s="118">
        <v>96.76</v>
      </c>
      <c r="I36" s="1993">
        <v>0</v>
      </c>
      <c r="J36" s="118">
        <v>153.18</v>
      </c>
      <c r="K36" s="1994">
        <v>1</v>
      </c>
      <c r="L36" s="118">
        <v>249.94</v>
      </c>
      <c r="M36" s="1" t="s">
        <v>2358</v>
      </c>
      <c r="N36" s="1" t="s">
        <v>33</v>
      </c>
      <c r="U36" s="22"/>
      <c r="V36" s="117"/>
      <c r="W36" s="117"/>
    </row>
    <row r="37" spans="1:23">
      <c r="U37" s="22"/>
      <c r="V37" s="117"/>
      <c r="W37" s="117"/>
    </row>
    <row r="38" spans="1:23">
      <c r="U38" s="22"/>
      <c r="V38" s="117"/>
      <c r="W38" s="117"/>
    </row>
    <row r="39" spans="1:23">
      <c r="A39" s="3007" t="s">
        <v>2359</v>
      </c>
      <c r="B39" s="3007"/>
      <c r="C39" s="3007"/>
      <c r="D39" s="3007"/>
      <c r="E39" s="3007"/>
      <c r="F39" s="3007"/>
      <c r="G39" s="3007"/>
      <c r="H39" s="3007"/>
      <c r="I39" s="3007"/>
      <c r="J39" s="3007"/>
      <c r="K39" s="3007"/>
      <c r="L39" s="3007"/>
      <c r="M39" s="3007"/>
      <c r="U39" s="22"/>
      <c r="V39" s="117"/>
      <c r="W39" s="117"/>
    </row>
    <row r="40" spans="1:23">
      <c r="A40" s="1936" t="s">
        <v>0</v>
      </c>
      <c r="B40" s="1936"/>
      <c r="C40" s="1936"/>
      <c r="D40" s="1936"/>
      <c r="E40" s="1936"/>
      <c r="F40" s="1936"/>
      <c r="G40"/>
      <c r="H40"/>
      <c r="I40"/>
      <c r="J40"/>
      <c r="K40"/>
      <c r="L40"/>
      <c r="M40"/>
      <c r="U40" s="22"/>
      <c r="V40" s="117"/>
      <c r="W40" s="117"/>
    </row>
    <row r="41" spans="1:23">
      <c r="A41" s="3008" t="s">
        <v>2360</v>
      </c>
      <c r="B41" s="3008"/>
      <c r="C41" s="3008"/>
      <c r="D41" s="3008"/>
      <c r="E41"/>
      <c r="F41"/>
      <c r="G41"/>
      <c r="H41"/>
      <c r="I41"/>
      <c r="J41"/>
      <c r="K41"/>
      <c r="L41"/>
      <c r="M41" s="1995" t="s">
        <v>2</v>
      </c>
      <c r="U41" s="22"/>
      <c r="V41" s="117"/>
      <c r="W41" s="117"/>
    </row>
    <row r="42" spans="1:23">
      <c r="A42" s="2994" t="s">
        <v>3</v>
      </c>
      <c r="B42" s="2994" t="s">
        <v>4</v>
      </c>
      <c r="C42" s="3009" t="s">
        <v>2361</v>
      </c>
      <c r="D42" s="2994" t="s">
        <v>6</v>
      </c>
      <c r="E42" s="2994" t="s">
        <v>7</v>
      </c>
      <c r="F42" s="2994" t="s">
        <v>8</v>
      </c>
      <c r="G42" s="2994" t="s">
        <v>2362</v>
      </c>
      <c r="H42" s="2994"/>
      <c r="I42" s="2994" t="s">
        <v>1378</v>
      </c>
      <c r="J42" s="2994"/>
      <c r="K42" s="2994" t="s">
        <v>11</v>
      </c>
      <c r="L42" s="2994"/>
      <c r="M42" s="2994" t="s">
        <v>12</v>
      </c>
      <c r="U42" s="22"/>
      <c r="V42" s="117"/>
      <c r="W42" s="117"/>
    </row>
    <row r="43" spans="1:23">
      <c r="A43" s="2994"/>
      <c r="B43" s="2994"/>
      <c r="C43" s="3010"/>
      <c r="D43" s="2994"/>
      <c r="E43" s="2994"/>
      <c r="F43" s="2994"/>
      <c r="G43" s="1897" t="s">
        <v>14</v>
      </c>
      <c r="H43" s="1897" t="s">
        <v>15</v>
      </c>
      <c r="I43" s="1897" t="s">
        <v>14</v>
      </c>
      <c r="J43" s="1897" t="s">
        <v>15</v>
      </c>
      <c r="K43" s="1897" t="s">
        <v>14</v>
      </c>
      <c r="L43" s="1897" t="s">
        <v>15</v>
      </c>
      <c r="M43" s="2994"/>
      <c r="U43" s="22"/>
      <c r="V43" s="117"/>
      <c r="W43" s="117"/>
    </row>
    <row r="44" spans="1:23">
      <c r="A44" s="1996">
        <v>1</v>
      </c>
      <c r="B44" s="1996">
        <v>2</v>
      </c>
      <c r="C44" s="1996">
        <v>3</v>
      </c>
      <c r="D44" s="1996">
        <v>4</v>
      </c>
      <c r="E44" s="1996">
        <v>5</v>
      </c>
      <c r="F44" s="1996">
        <v>6</v>
      </c>
      <c r="G44" s="1996">
        <v>5</v>
      </c>
      <c r="H44" s="1996">
        <v>6</v>
      </c>
      <c r="I44" s="1996">
        <v>7</v>
      </c>
      <c r="J44" s="1996">
        <v>8</v>
      </c>
      <c r="K44" s="1996">
        <v>9</v>
      </c>
      <c r="L44" s="1996">
        <v>10</v>
      </c>
      <c r="M44" s="1996">
        <v>11</v>
      </c>
      <c r="U44" s="22"/>
      <c r="V44" s="117"/>
      <c r="W44" s="117"/>
    </row>
    <row r="45" spans="1:23" ht="47.25">
      <c r="A45" s="1">
        <v>1</v>
      </c>
      <c r="B45" s="1997" t="s">
        <v>2363</v>
      </c>
      <c r="C45" s="1998">
        <v>0.65</v>
      </c>
      <c r="D45" s="1999">
        <v>7.78</v>
      </c>
      <c r="E45" s="3001" t="s">
        <v>2364</v>
      </c>
      <c r="F45" s="3002"/>
      <c r="G45" s="1926">
        <v>1</v>
      </c>
      <c r="H45" s="118">
        <v>0</v>
      </c>
      <c r="I45" s="1974">
        <v>0</v>
      </c>
      <c r="J45" s="107">
        <v>7.31</v>
      </c>
      <c r="K45" s="1926">
        <v>1</v>
      </c>
      <c r="L45" s="118">
        <v>7.31</v>
      </c>
      <c r="M45" s="1" t="s">
        <v>58</v>
      </c>
      <c r="U45" s="22"/>
      <c r="V45" s="117"/>
      <c r="W45" s="117"/>
    </row>
    <row r="46" spans="1:23" ht="47.25">
      <c r="A46" s="1">
        <v>2</v>
      </c>
      <c r="B46" s="1997" t="s">
        <v>2365</v>
      </c>
      <c r="C46" s="1998">
        <v>5.5E-2</v>
      </c>
      <c r="D46" s="1999">
        <v>3.08</v>
      </c>
      <c r="E46" s="3001" t="s">
        <v>2364</v>
      </c>
      <c r="F46" s="3002"/>
      <c r="G46" s="1926">
        <v>1</v>
      </c>
      <c r="H46" s="118">
        <v>0</v>
      </c>
      <c r="I46" s="1974">
        <v>0</v>
      </c>
      <c r="J46" s="107">
        <v>2.9</v>
      </c>
      <c r="K46" s="1926">
        <v>1</v>
      </c>
      <c r="L46" s="118">
        <v>2.9</v>
      </c>
      <c r="M46" s="1" t="s">
        <v>58</v>
      </c>
      <c r="U46" s="22"/>
      <c r="V46" s="117"/>
      <c r="W46" s="117"/>
    </row>
    <row r="47" spans="1:23" ht="47.25">
      <c r="A47" s="1">
        <v>3</v>
      </c>
      <c r="B47" s="1997" t="s">
        <v>2366</v>
      </c>
      <c r="C47" s="1963">
        <v>0.22500000000000001</v>
      </c>
      <c r="D47" s="118">
        <v>2.34</v>
      </c>
      <c r="E47" s="3001" t="s">
        <v>2364</v>
      </c>
      <c r="F47" s="3002"/>
      <c r="G47" s="1926">
        <v>1</v>
      </c>
      <c r="H47" s="118">
        <v>0</v>
      </c>
      <c r="I47" s="1974">
        <v>0</v>
      </c>
      <c r="J47" s="107">
        <v>2.2000000000000002</v>
      </c>
      <c r="K47" s="1926">
        <v>1</v>
      </c>
      <c r="L47" s="118">
        <v>2.2000000000000002</v>
      </c>
      <c r="M47" s="1" t="s">
        <v>58</v>
      </c>
      <c r="U47" s="22"/>
      <c r="V47" s="117"/>
      <c r="W47" s="117"/>
    </row>
    <row r="48" spans="1:23" ht="47.25">
      <c r="A48" s="2000">
        <v>4</v>
      </c>
      <c r="B48" s="1997" t="s">
        <v>2367</v>
      </c>
      <c r="C48" s="2001">
        <v>0.15</v>
      </c>
      <c r="D48" s="2002">
        <v>2.58</v>
      </c>
      <c r="E48" s="3001" t="s">
        <v>2364</v>
      </c>
      <c r="F48" s="3002"/>
      <c r="G48" s="1926">
        <v>1</v>
      </c>
      <c r="H48" s="118">
        <v>0</v>
      </c>
      <c r="I48" s="1974">
        <v>0</v>
      </c>
      <c r="J48" s="107">
        <v>2.4300000000000002</v>
      </c>
      <c r="K48" s="1926">
        <v>1</v>
      </c>
      <c r="L48" s="118">
        <v>2.4300000000000002</v>
      </c>
      <c r="M48" s="1" t="s">
        <v>58</v>
      </c>
      <c r="U48" s="22"/>
      <c r="V48" s="117"/>
      <c r="W48" s="117"/>
    </row>
    <row r="49" spans="1:23" ht="47.25">
      <c r="A49" s="1">
        <v>5</v>
      </c>
      <c r="B49" s="1975" t="s">
        <v>2368</v>
      </c>
      <c r="C49" s="2003">
        <v>7.0000000000000007E-2</v>
      </c>
      <c r="D49" s="2004">
        <v>7.63</v>
      </c>
      <c r="E49" s="3005"/>
      <c r="F49" s="3006"/>
      <c r="G49" s="1926">
        <v>1</v>
      </c>
      <c r="H49" s="118">
        <v>0</v>
      </c>
      <c r="I49" s="1974">
        <v>0</v>
      </c>
      <c r="J49" s="107">
        <v>7.17</v>
      </c>
      <c r="K49" s="1926">
        <v>1</v>
      </c>
      <c r="L49" s="118">
        <v>7.17</v>
      </c>
      <c r="M49" s="1" t="s">
        <v>58</v>
      </c>
      <c r="U49" s="22"/>
      <c r="V49" s="117"/>
      <c r="W49" s="117"/>
    </row>
    <row r="50" spans="1:23" ht="47.25">
      <c r="A50" s="1">
        <v>6</v>
      </c>
      <c r="B50" s="1975" t="s">
        <v>2369</v>
      </c>
      <c r="C50" s="1963">
        <v>0.16600000000000001</v>
      </c>
      <c r="D50" s="1">
        <v>1.66</v>
      </c>
      <c r="E50" s="3005"/>
      <c r="F50" s="3006"/>
      <c r="G50" s="1926">
        <v>1</v>
      </c>
      <c r="H50" s="118">
        <v>0</v>
      </c>
      <c r="I50" s="1974">
        <v>0</v>
      </c>
      <c r="J50" s="107">
        <v>1.56</v>
      </c>
      <c r="K50" s="1926">
        <v>1</v>
      </c>
      <c r="L50" s="118">
        <v>1.56</v>
      </c>
      <c r="M50" s="1" t="s">
        <v>58</v>
      </c>
      <c r="U50" s="22"/>
      <c r="V50" s="117"/>
      <c r="W50" s="117"/>
    </row>
    <row r="51" spans="1:23" ht="31.5">
      <c r="A51" s="1">
        <v>7</v>
      </c>
      <c r="B51" s="1975" t="s">
        <v>2370</v>
      </c>
      <c r="C51" s="1963">
        <v>0.16300000000000001</v>
      </c>
      <c r="D51" s="1">
        <v>2.98</v>
      </c>
      <c r="E51" s="3005"/>
      <c r="F51" s="3006"/>
      <c r="G51" s="1926">
        <v>1</v>
      </c>
      <c r="H51" s="118">
        <v>0</v>
      </c>
      <c r="I51" s="1974">
        <v>0</v>
      </c>
      <c r="J51" s="107">
        <v>2.8</v>
      </c>
      <c r="K51" s="1926">
        <v>1</v>
      </c>
      <c r="L51" s="118">
        <v>2.8</v>
      </c>
      <c r="M51" s="1" t="s">
        <v>58</v>
      </c>
      <c r="U51" s="22"/>
      <c r="V51" s="117"/>
      <c r="W51" s="117"/>
    </row>
    <row r="52" spans="1:23" ht="31.5">
      <c r="A52" s="1">
        <v>8</v>
      </c>
      <c r="B52" s="2005" t="s">
        <v>2371</v>
      </c>
      <c r="C52" s="1998">
        <v>0.64</v>
      </c>
      <c r="D52" s="1999">
        <v>8.5299999999999994</v>
      </c>
      <c r="E52" s="3005"/>
      <c r="F52" s="3006"/>
      <c r="G52" s="1926">
        <v>1</v>
      </c>
      <c r="H52" s="118">
        <v>0</v>
      </c>
      <c r="I52" s="1974">
        <v>0</v>
      </c>
      <c r="J52" s="118">
        <v>8.0500000000000007</v>
      </c>
      <c r="K52" s="1926">
        <v>1</v>
      </c>
      <c r="L52" s="118">
        <v>8.0500000000000007</v>
      </c>
      <c r="M52" s="1" t="s">
        <v>58</v>
      </c>
      <c r="U52" s="22"/>
      <c r="V52" s="117"/>
      <c r="W52" s="117"/>
    </row>
    <row r="53" spans="1:23" ht="47.25">
      <c r="A53" s="1">
        <v>9</v>
      </c>
      <c r="B53" s="2006" t="s">
        <v>2372</v>
      </c>
      <c r="C53" s="2001">
        <v>0.26</v>
      </c>
      <c r="D53" s="726">
        <v>5.42</v>
      </c>
      <c r="E53" s="3005"/>
      <c r="F53" s="3006"/>
      <c r="G53" s="1926">
        <v>1</v>
      </c>
      <c r="H53" s="118">
        <v>0</v>
      </c>
      <c r="I53" s="1974">
        <v>0</v>
      </c>
      <c r="J53" s="118">
        <v>5.1100000000000003</v>
      </c>
      <c r="K53" s="1926">
        <v>1</v>
      </c>
      <c r="L53" s="118">
        <v>5.1100000000000003</v>
      </c>
      <c r="M53" s="1" t="s">
        <v>58</v>
      </c>
    </row>
    <row r="54" spans="1:23">
      <c r="A54" s="1924"/>
      <c r="B54" s="1924"/>
      <c r="C54" s="1924"/>
      <c r="D54" s="2007">
        <v>42</v>
      </c>
      <c r="E54" s="1924"/>
      <c r="F54" s="1924"/>
      <c r="G54" s="1924"/>
      <c r="H54" s="1924"/>
      <c r="I54" s="1924"/>
      <c r="J54" s="1924"/>
      <c r="K54" s="1924"/>
      <c r="L54" s="1924"/>
      <c r="M54" s="1924"/>
    </row>
    <row r="56" spans="1:23">
      <c r="A56" s="3007" t="s">
        <v>2359</v>
      </c>
      <c r="B56" s="3007"/>
      <c r="C56" s="3007"/>
      <c r="D56" s="3007"/>
      <c r="E56" s="3007"/>
      <c r="F56" s="3007"/>
      <c r="G56" s="3007"/>
      <c r="H56" s="3007"/>
      <c r="I56" s="3007"/>
      <c r="J56" s="3007"/>
      <c r="K56" s="3007"/>
      <c r="L56" s="3007"/>
      <c r="M56" s="3007"/>
    </row>
    <row r="57" spans="1:23">
      <c r="A57" s="1936" t="s">
        <v>0</v>
      </c>
      <c r="B57" s="1936"/>
      <c r="C57" s="1936"/>
      <c r="D57" s="1936"/>
      <c r="E57" s="1936"/>
      <c r="F57" s="1936"/>
      <c r="G57"/>
      <c r="H57"/>
      <c r="I57"/>
      <c r="J57"/>
      <c r="K57"/>
      <c r="L57"/>
      <c r="M57"/>
    </row>
    <row r="58" spans="1:23">
      <c r="A58" s="3008" t="s">
        <v>2373</v>
      </c>
      <c r="B58" s="3008"/>
      <c r="C58" s="3008"/>
      <c r="D58" s="3008"/>
      <c r="E58"/>
      <c r="F58"/>
      <c r="G58"/>
      <c r="H58"/>
      <c r="I58"/>
      <c r="J58"/>
      <c r="K58"/>
      <c r="L58"/>
      <c r="M58" s="1995" t="s">
        <v>2</v>
      </c>
    </row>
    <row r="59" spans="1:23" ht="47.25" customHeight="1">
      <c r="A59" s="2994" t="s">
        <v>3</v>
      </c>
      <c r="B59" s="2994" t="s">
        <v>4</v>
      </c>
      <c r="C59" s="3009" t="s">
        <v>2361</v>
      </c>
      <c r="D59" s="2994" t="s">
        <v>6</v>
      </c>
      <c r="E59" s="2994" t="s">
        <v>7</v>
      </c>
      <c r="F59" s="2994" t="s">
        <v>8</v>
      </c>
      <c r="G59" s="2994" t="s">
        <v>2362</v>
      </c>
      <c r="H59" s="2994"/>
      <c r="I59" s="2994" t="s">
        <v>1378</v>
      </c>
      <c r="J59" s="2994"/>
      <c r="K59" s="2994" t="s">
        <v>11</v>
      </c>
      <c r="L59" s="2994"/>
      <c r="M59" s="2994" t="s">
        <v>12</v>
      </c>
    </row>
    <row r="60" spans="1:23">
      <c r="A60" s="2994"/>
      <c r="B60" s="2994"/>
      <c r="C60" s="3010"/>
      <c r="D60" s="2994"/>
      <c r="E60" s="2994"/>
      <c r="F60" s="2994"/>
      <c r="G60" s="1897" t="s">
        <v>14</v>
      </c>
      <c r="H60" s="1897" t="s">
        <v>15</v>
      </c>
      <c r="I60" s="1897" t="s">
        <v>14</v>
      </c>
      <c r="J60" s="1897" t="s">
        <v>15</v>
      </c>
      <c r="K60" s="1897" t="s">
        <v>14</v>
      </c>
      <c r="L60" s="1897" t="s">
        <v>15</v>
      </c>
      <c r="M60" s="2994"/>
    </row>
    <row r="61" spans="1:23">
      <c r="A61" s="1996">
        <v>1</v>
      </c>
      <c r="B61" s="1996">
        <v>2</v>
      </c>
      <c r="C61" s="1996">
        <v>3</v>
      </c>
      <c r="D61" s="1996">
        <v>4</v>
      </c>
      <c r="E61" s="1996">
        <v>5</v>
      </c>
      <c r="F61" s="1996">
        <v>6</v>
      </c>
      <c r="G61" s="1996">
        <v>5</v>
      </c>
      <c r="H61" s="1996">
        <v>6</v>
      </c>
      <c r="I61" s="1996">
        <v>7</v>
      </c>
      <c r="J61" s="1996">
        <v>8</v>
      </c>
      <c r="K61" s="1996">
        <v>9</v>
      </c>
      <c r="L61" s="1996">
        <v>10</v>
      </c>
      <c r="M61" s="1996">
        <v>11</v>
      </c>
    </row>
    <row r="62" spans="1:23" ht="47.25">
      <c r="A62" s="1">
        <v>1</v>
      </c>
      <c r="B62" s="1997" t="s">
        <v>2374</v>
      </c>
      <c r="C62" s="1998">
        <v>0.65</v>
      </c>
      <c r="D62" s="1999">
        <v>7.78</v>
      </c>
      <c r="E62" s="3001" t="s">
        <v>2364</v>
      </c>
      <c r="F62" s="3002"/>
      <c r="G62" s="1926">
        <v>0</v>
      </c>
      <c r="H62" s="118">
        <v>0</v>
      </c>
      <c r="I62" s="1974">
        <v>1</v>
      </c>
      <c r="J62" s="107">
        <v>4.79</v>
      </c>
      <c r="K62" s="1926">
        <v>1</v>
      </c>
      <c r="L62" s="2009">
        <v>4.79</v>
      </c>
      <c r="M62" s="1" t="s">
        <v>58</v>
      </c>
    </row>
    <row r="63" spans="1:23" ht="63">
      <c r="A63" s="1">
        <v>2</v>
      </c>
      <c r="B63" s="1997" t="s">
        <v>2375</v>
      </c>
      <c r="C63" s="1998">
        <v>5.5E-2</v>
      </c>
      <c r="D63" s="1999">
        <v>3.08</v>
      </c>
      <c r="E63" s="3001" t="s">
        <v>2364</v>
      </c>
      <c r="F63" s="3002"/>
      <c r="G63" s="1926">
        <v>0</v>
      </c>
      <c r="H63" s="118">
        <v>0</v>
      </c>
      <c r="I63" s="1974">
        <v>1</v>
      </c>
      <c r="J63" s="107">
        <v>2.84</v>
      </c>
      <c r="K63" s="1926">
        <v>1</v>
      </c>
      <c r="L63" s="2009">
        <v>2.84</v>
      </c>
      <c r="M63" s="1" t="s">
        <v>58</v>
      </c>
    </row>
    <row r="64" spans="1:23" ht="47.25">
      <c r="A64" s="1">
        <v>3</v>
      </c>
      <c r="B64" s="1997" t="s">
        <v>2376</v>
      </c>
      <c r="C64" s="1963">
        <v>0.22500000000000001</v>
      </c>
      <c r="D64" s="118">
        <v>2.34</v>
      </c>
      <c r="E64" s="3001" t="s">
        <v>2364</v>
      </c>
      <c r="F64" s="3002"/>
      <c r="G64" s="1926">
        <v>0</v>
      </c>
      <c r="H64" s="118">
        <v>0</v>
      </c>
      <c r="I64" s="1974">
        <v>1</v>
      </c>
      <c r="J64" s="3003">
        <v>4.18</v>
      </c>
      <c r="K64" s="1926">
        <v>1</v>
      </c>
      <c r="L64" s="3004">
        <v>4.18</v>
      </c>
      <c r="M64" s="1" t="s">
        <v>58</v>
      </c>
    </row>
    <row r="65" spans="1:13" ht="47.25">
      <c r="A65" s="1">
        <v>4</v>
      </c>
      <c r="B65" s="1997" t="s">
        <v>2377</v>
      </c>
      <c r="C65" s="2001">
        <v>0.15</v>
      </c>
      <c r="D65" s="2008">
        <v>2.58</v>
      </c>
      <c r="E65" s="3001" t="s">
        <v>2364</v>
      </c>
      <c r="F65" s="3002"/>
      <c r="G65" s="1926">
        <v>0</v>
      </c>
      <c r="H65" s="118">
        <v>0</v>
      </c>
      <c r="I65" s="1974">
        <v>1</v>
      </c>
      <c r="J65" s="3003"/>
      <c r="K65" s="1926">
        <v>1</v>
      </c>
      <c r="L65" s="3004"/>
      <c r="M65" s="1" t="s">
        <v>58</v>
      </c>
    </row>
    <row r="69" spans="1:13">
      <c r="J69" s="3000" t="s">
        <v>2378</v>
      </c>
      <c r="K69" s="3000"/>
      <c r="L69" s="3000"/>
    </row>
    <row r="70" spans="1:13">
      <c r="J70" s="3000"/>
      <c r="K70" s="3000"/>
      <c r="L70" s="3000"/>
    </row>
    <row r="71" spans="1:13">
      <c r="J71" s="3000"/>
      <c r="K71" s="3000"/>
      <c r="L71" s="3000"/>
    </row>
    <row r="72" spans="1:13">
      <c r="J72" s="3000"/>
      <c r="K72" s="3000"/>
      <c r="L72" s="3000"/>
    </row>
  </sheetData>
  <mergeCells count="86">
    <mergeCell ref="D23:D28"/>
    <mergeCell ref="M14:M15"/>
    <mergeCell ref="A30:N30"/>
    <mergeCell ref="N33:N34"/>
    <mergeCell ref="A32:D32"/>
    <mergeCell ref="L32:M32"/>
    <mergeCell ref="A33:A34"/>
    <mergeCell ref="B33:B34"/>
    <mergeCell ref="C33:C34"/>
    <mergeCell ref="N14:N15"/>
    <mergeCell ref="D18:D21"/>
    <mergeCell ref="K33:L33"/>
    <mergeCell ref="M33:M34"/>
    <mergeCell ref="D33:D34"/>
    <mergeCell ref="E33:E34"/>
    <mergeCell ref="F33:F34"/>
    <mergeCell ref="A2:F2"/>
    <mergeCell ref="A1:N1"/>
    <mergeCell ref="A3:D3"/>
    <mergeCell ref="G4:H4"/>
    <mergeCell ref="I4:J4"/>
    <mergeCell ref="K4:L4"/>
    <mergeCell ref="N4:N5"/>
    <mergeCell ref="M4:M5"/>
    <mergeCell ref="B4:B5"/>
    <mergeCell ref="C4:C5"/>
    <mergeCell ref="D4:D5"/>
    <mergeCell ref="E4:E5"/>
    <mergeCell ref="F4:F5"/>
    <mergeCell ref="M3:N3"/>
    <mergeCell ref="A4:A5"/>
    <mergeCell ref="A11:N11"/>
    <mergeCell ref="A12:F12"/>
    <mergeCell ref="A13:D13"/>
    <mergeCell ref="L13:M13"/>
    <mergeCell ref="A14:A15"/>
    <mergeCell ref="B14:B15"/>
    <mergeCell ref="C14:C15"/>
    <mergeCell ref="D14:D15"/>
    <mergeCell ref="E14:E15"/>
    <mergeCell ref="F14:F15"/>
    <mergeCell ref="G14:H14"/>
    <mergeCell ref="I14:J14"/>
    <mergeCell ref="K14:L14"/>
    <mergeCell ref="G33:H33"/>
    <mergeCell ref="I33:J33"/>
    <mergeCell ref="E46:F46"/>
    <mergeCell ref="E47:F47"/>
    <mergeCell ref="E48:F48"/>
    <mergeCell ref="A39:M39"/>
    <mergeCell ref="A41:D41"/>
    <mergeCell ref="A42:A43"/>
    <mergeCell ref="B42:B43"/>
    <mergeCell ref="C42:C43"/>
    <mergeCell ref="D42:D43"/>
    <mergeCell ref="E42:E43"/>
    <mergeCell ref="F42:F43"/>
    <mergeCell ref="G42:H42"/>
    <mergeCell ref="I42:J42"/>
    <mergeCell ref="K42:L42"/>
    <mergeCell ref="M42:M43"/>
    <mergeCell ref="E45:F45"/>
    <mergeCell ref="E49:F49"/>
    <mergeCell ref="E50:F50"/>
    <mergeCell ref="E51:F51"/>
    <mergeCell ref="E52:F52"/>
    <mergeCell ref="E53:F53"/>
    <mergeCell ref="A56:M56"/>
    <mergeCell ref="A58:D58"/>
    <mergeCell ref="A59:A60"/>
    <mergeCell ref="B59:B60"/>
    <mergeCell ref="C59:C60"/>
    <mergeCell ref="D59:D60"/>
    <mergeCell ref="E59:E60"/>
    <mergeCell ref="F59:F60"/>
    <mergeCell ref="G59:H59"/>
    <mergeCell ref="I59:J59"/>
    <mergeCell ref="K59:L59"/>
    <mergeCell ref="M59:M60"/>
    <mergeCell ref="J69:L72"/>
    <mergeCell ref="E62:F62"/>
    <mergeCell ref="E63:F63"/>
    <mergeCell ref="E64:F64"/>
    <mergeCell ref="E65:F65"/>
    <mergeCell ref="J64:J65"/>
    <mergeCell ref="L64:L65"/>
  </mergeCells>
  <pageMargins left="0.94488188976377963" right="0.19685039370078741" top="0.74803149606299213" bottom="0.74803149606299213" header="0.31496062992125984" footer="0.31496062992125984"/>
  <pageSetup paperSize="5" orientation="landscape" r:id="rId1"/>
  <rowBreaks count="7" manualBreakCount="7">
    <brk id="9" max="16383" man="1"/>
    <brk id="17" max="20" man="1"/>
    <brk id="21" max="16383" man="1"/>
    <brk id="24" max="16383" man="1"/>
    <brk id="28" max="16383" man="1"/>
    <brk id="37" max="16383" man="1"/>
    <brk id="53" max="16383" man="1"/>
  </rowBreaks>
  <colBreaks count="1" manualBreakCount="1">
    <brk id="14"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58"/>
  <sheetViews>
    <sheetView workbookViewId="0">
      <selection activeCell="S54" sqref="S54"/>
    </sheetView>
  </sheetViews>
  <sheetFormatPr defaultRowHeight="15"/>
  <cols>
    <col min="1" max="1" width="4.5703125" customWidth="1"/>
    <col min="2" max="2" width="32.140625" customWidth="1"/>
    <col min="4" max="4" width="10.5703125" style="14" customWidth="1"/>
    <col min="5" max="5" width="9.140625" style="14"/>
    <col min="13" max="13" width="10.42578125" customWidth="1"/>
    <col min="14" max="14" width="11" style="19" customWidth="1"/>
  </cols>
  <sheetData>
    <row r="1" spans="1:16">
      <c r="A1" s="3041" t="s">
        <v>2316</v>
      </c>
      <c r="B1" s="3041"/>
      <c r="C1" s="3041"/>
      <c r="D1" s="3041"/>
      <c r="E1" s="3041"/>
      <c r="F1" s="3041"/>
      <c r="G1" s="3041"/>
      <c r="H1" s="3041"/>
      <c r="I1" s="3041"/>
      <c r="J1" s="3041"/>
      <c r="K1" s="3041"/>
      <c r="L1" s="3041"/>
      <c r="M1" s="3041"/>
      <c r="N1" s="3041"/>
      <c r="O1" s="1720"/>
      <c r="P1" s="1720"/>
    </row>
    <row r="3" spans="1:16" ht="43.5" customHeight="1">
      <c r="A3" s="3042" t="s">
        <v>261</v>
      </c>
      <c r="B3" s="1735" t="s">
        <v>199</v>
      </c>
      <c r="C3" s="3042" t="s">
        <v>5</v>
      </c>
      <c r="D3" s="3042" t="s">
        <v>244</v>
      </c>
      <c r="E3" s="3042" t="s">
        <v>651</v>
      </c>
      <c r="F3" s="3042" t="s">
        <v>268</v>
      </c>
      <c r="G3" s="3042" t="s">
        <v>301</v>
      </c>
      <c r="H3" s="3042"/>
      <c r="I3" s="3042" t="s">
        <v>527</v>
      </c>
      <c r="J3" s="3042"/>
      <c r="K3" s="3042" t="s">
        <v>121</v>
      </c>
      <c r="L3" s="3042"/>
      <c r="M3" s="3042" t="s">
        <v>12</v>
      </c>
      <c r="N3" s="3042" t="s">
        <v>65</v>
      </c>
      <c r="O3" s="1720"/>
      <c r="P3" s="1720"/>
    </row>
    <row r="4" spans="1:16">
      <c r="A4" s="3042"/>
      <c r="B4" s="1735" t="s">
        <v>4</v>
      </c>
      <c r="C4" s="3042"/>
      <c r="D4" s="3042"/>
      <c r="E4" s="3042"/>
      <c r="F4" s="3042"/>
      <c r="G4" s="1735" t="s">
        <v>652</v>
      </c>
      <c r="H4" s="1735" t="s">
        <v>653</v>
      </c>
      <c r="I4" s="1735" t="s">
        <v>652</v>
      </c>
      <c r="J4" s="1735" t="s">
        <v>653</v>
      </c>
      <c r="K4" s="1735" t="s">
        <v>652</v>
      </c>
      <c r="L4" s="1735" t="s">
        <v>653</v>
      </c>
      <c r="M4" s="3042"/>
      <c r="N4" s="3042"/>
      <c r="O4" s="1720"/>
      <c r="P4" s="1720"/>
    </row>
    <row r="5" spans="1:16">
      <c r="A5" s="1736" t="s">
        <v>654</v>
      </c>
      <c r="B5" s="1736" t="s">
        <v>655</v>
      </c>
      <c r="C5" s="1736" t="s">
        <v>656</v>
      </c>
      <c r="D5" s="1736" t="s">
        <v>657</v>
      </c>
      <c r="E5" s="1736" t="s">
        <v>658</v>
      </c>
      <c r="F5" s="1736" t="s">
        <v>659</v>
      </c>
      <c r="G5" s="1736" t="s">
        <v>660</v>
      </c>
      <c r="H5" s="1736" t="s">
        <v>661</v>
      </c>
      <c r="I5" s="1736" t="s">
        <v>662</v>
      </c>
      <c r="J5" s="1736" t="s">
        <v>663</v>
      </c>
      <c r="K5" s="1736" t="s">
        <v>664</v>
      </c>
      <c r="L5" s="1736" t="s">
        <v>665</v>
      </c>
      <c r="M5" s="1736" t="s">
        <v>666</v>
      </c>
      <c r="N5" s="1736" t="s">
        <v>667</v>
      </c>
      <c r="O5" s="1720"/>
      <c r="P5" s="1720"/>
    </row>
    <row r="6" spans="1:16">
      <c r="A6" s="3037" t="s">
        <v>668</v>
      </c>
      <c r="B6" s="3038"/>
      <c r="C6" s="3038"/>
      <c r="D6" s="3038"/>
      <c r="E6" s="3038"/>
      <c r="F6" s="3038"/>
      <c r="G6" s="3038"/>
      <c r="H6" s="3038"/>
      <c r="I6" s="3038"/>
      <c r="J6" s="3038"/>
      <c r="K6" s="3038"/>
      <c r="L6" s="3038"/>
      <c r="M6" s="3038"/>
      <c r="N6" s="3039"/>
      <c r="O6" s="1720"/>
      <c r="P6" s="1720"/>
    </row>
    <row r="7" spans="1:16" ht="42.75">
      <c r="A7" s="1722">
        <v>1</v>
      </c>
      <c r="B7" s="1723" t="s">
        <v>669</v>
      </c>
      <c r="C7" s="1722">
        <v>1</v>
      </c>
      <c r="D7" s="1748">
        <v>419.67</v>
      </c>
      <c r="E7" s="1722" t="s">
        <v>670</v>
      </c>
      <c r="F7" s="1722" t="s">
        <v>671</v>
      </c>
      <c r="G7" s="1742">
        <v>0.99000000000000021</v>
      </c>
      <c r="H7" s="1725">
        <v>409.18</v>
      </c>
      <c r="I7" s="1740">
        <v>0.01</v>
      </c>
      <c r="J7" s="1739">
        <v>0</v>
      </c>
      <c r="K7" s="1727">
        <v>1.0000000000000002</v>
      </c>
      <c r="L7" s="1725">
        <v>409.18</v>
      </c>
      <c r="M7" s="1728" t="s">
        <v>672</v>
      </c>
      <c r="N7" s="1728" t="s">
        <v>1480</v>
      </c>
      <c r="O7" s="1720"/>
      <c r="P7" s="1720"/>
    </row>
    <row r="8" spans="1:16" ht="28.5">
      <c r="A8" s="1722">
        <v>2</v>
      </c>
      <c r="B8" s="1721" t="s">
        <v>673</v>
      </c>
      <c r="C8" s="1722">
        <v>1</v>
      </c>
      <c r="D8" s="1748">
        <v>339.25</v>
      </c>
      <c r="E8" s="1722" t="s">
        <v>674</v>
      </c>
      <c r="F8" s="1722" t="s">
        <v>675</v>
      </c>
      <c r="G8" s="1742">
        <v>0.93000000000000038</v>
      </c>
      <c r="H8" s="1725">
        <v>225.45999999999998</v>
      </c>
      <c r="I8" s="1740">
        <v>7.0000000000000007E-2</v>
      </c>
      <c r="J8" s="1739">
        <v>113.60720999999999</v>
      </c>
      <c r="K8" s="1727">
        <v>1.0000000000000004</v>
      </c>
      <c r="L8" s="1725">
        <v>339.06720999999999</v>
      </c>
      <c r="M8" s="1724"/>
      <c r="N8" s="1722" t="s">
        <v>260</v>
      </c>
      <c r="O8" s="1720"/>
      <c r="P8" s="1720"/>
    </row>
    <row r="9" spans="1:16" ht="42.75">
      <c r="A9" s="1722">
        <v>3</v>
      </c>
      <c r="B9" s="1723" t="s">
        <v>676</v>
      </c>
      <c r="C9" s="1722">
        <v>1</v>
      </c>
      <c r="D9" s="1748">
        <v>590.23</v>
      </c>
      <c r="E9" s="1722" t="s">
        <v>677</v>
      </c>
      <c r="F9" s="1722" t="s">
        <v>678</v>
      </c>
      <c r="G9" s="1742">
        <v>0.90000000000000013</v>
      </c>
      <c r="H9" s="1725">
        <v>517.68416000000002</v>
      </c>
      <c r="I9" s="1740">
        <v>0.05</v>
      </c>
      <c r="J9" s="1739">
        <v>103.53682999999999</v>
      </c>
      <c r="K9" s="1733">
        <v>0.95000000000000018</v>
      </c>
      <c r="L9" s="1725">
        <v>621.22099000000003</v>
      </c>
      <c r="M9" s="1724"/>
      <c r="N9" s="1722" t="s">
        <v>260</v>
      </c>
      <c r="O9" s="1720"/>
      <c r="P9" s="1720"/>
    </row>
    <row r="10" spans="1:16" ht="28.5">
      <c r="A10" s="1722">
        <v>4</v>
      </c>
      <c r="B10" s="1723" t="s">
        <v>679</v>
      </c>
      <c r="C10" s="1722">
        <v>1</v>
      </c>
      <c r="D10" s="1748">
        <v>1101.1099999999999</v>
      </c>
      <c r="E10" s="1722" t="s">
        <v>680</v>
      </c>
      <c r="F10" s="1722" t="s">
        <v>681</v>
      </c>
      <c r="G10" s="1742">
        <v>0.50000000000000011</v>
      </c>
      <c r="H10" s="1725">
        <v>419.43</v>
      </c>
      <c r="I10" s="1740">
        <v>0.02</v>
      </c>
      <c r="J10" s="1739">
        <v>230.57</v>
      </c>
      <c r="K10" s="1733">
        <v>0.52000000000000013</v>
      </c>
      <c r="L10" s="1725">
        <v>650</v>
      </c>
      <c r="M10" s="1724"/>
      <c r="N10" s="1722" t="s">
        <v>260</v>
      </c>
      <c r="O10" s="1720"/>
      <c r="P10" s="1789"/>
    </row>
    <row r="11" spans="1:16" ht="42.75">
      <c r="A11" s="1722">
        <v>5</v>
      </c>
      <c r="B11" s="1723" t="s">
        <v>682</v>
      </c>
      <c r="C11" s="1722">
        <v>1</v>
      </c>
      <c r="D11" s="1748">
        <v>188.66</v>
      </c>
      <c r="E11" s="1722" t="s">
        <v>683</v>
      </c>
      <c r="F11" s="1722" t="s">
        <v>684</v>
      </c>
      <c r="G11" s="1742">
        <v>0.45000000000000007</v>
      </c>
      <c r="H11" s="1724">
        <v>69.55</v>
      </c>
      <c r="I11" s="1740">
        <v>2E-3</v>
      </c>
      <c r="J11" s="1739">
        <v>0</v>
      </c>
      <c r="K11" s="1733">
        <v>0.45200000000000007</v>
      </c>
      <c r="L11" s="1725">
        <v>69.55</v>
      </c>
      <c r="M11" s="1728" t="s">
        <v>685</v>
      </c>
      <c r="N11" s="1722" t="s">
        <v>260</v>
      </c>
      <c r="O11" s="1720"/>
      <c r="P11" s="1720"/>
    </row>
    <row r="12" spans="1:16">
      <c r="A12" s="3040" t="s">
        <v>686</v>
      </c>
      <c r="B12" s="3040"/>
      <c r="C12" s="3040"/>
      <c r="D12" s="3040"/>
      <c r="E12" s="3040"/>
      <c r="F12" s="3040"/>
      <c r="G12" s="3040"/>
      <c r="H12" s="3040"/>
      <c r="I12" s="3040"/>
      <c r="J12" s="3040"/>
      <c r="K12" s="3040"/>
      <c r="L12" s="3040"/>
      <c r="M12" s="3040"/>
      <c r="N12" s="3040"/>
      <c r="O12" s="1720"/>
      <c r="P12" s="1720"/>
    </row>
    <row r="13" spans="1:16" ht="42.75">
      <c r="A13" s="1722">
        <v>6</v>
      </c>
      <c r="B13" s="1721" t="s">
        <v>2317</v>
      </c>
      <c r="C13" s="1722">
        <v>1</v>
      </c>
      <c r="D13" s="1747">
        <v>150</v>
      </c>
      <c r="E13" s="1724" t="s">
        <v>687</v>
      </c>
      <c r="F13" s="1724" t="s">
        <v>688</v>
      </c>
      <c r="G13" s="1743">
        <v>0.66</v>
      </c>
      <c r="H13" s="1725">
        <v>47.427999999999997</v>
      </c>
      <c r="I13" s="1740">
        <v>0</v>
      </c>
      <c r="J13" s="1739">
        <v>0</v>
      </c>
      <c r="K13" s="1727">
        <v>0.66</v>
      </c>
      <c r="L13" s="1725">
        <v>47.427999999999997</v>
      </c>
      <c r="M13" s="1724"/>
      <c r="N13" s="1722" t="s">
        <v>260</v>
      </c>
      <c r="O13" s="1720"/>
      <c r="P13" s="1720"/>
    </row>
    <row r="14" spans="1:16" ht="28.5">
      <c r="A14" s="1722">
        <v>7</v>
      </c>
      <c r="B14" s="1721" t="s">
        <v>689</v>
      </c>
      <c r="C14" s="1728">
        <v>1</v>
      </c>
      <c r="D14" s="1746">
        <v>921.07</v>
      </c>
      <c r="E14" s="1731" t="s">
        <v>690</v>
      </c>
      <c r="F14" s="1731" t="s">
        <v>691</v>
      </c>
      <c r="G14" s="1743">
        <v>0.90000000000000036</v>
      </c>
      <c r="H14" s="1729">
        <v>207.64238</v>
      </c>
      <c r="I14" s="1740">
        <v>0.02</v>
      </c>
      <c r="J14" s="1739">
        <v>0</v>
      </c>
      <c r="K14" s="1733">
        <v>0.92000000000000037</v>
      </c>
      <c r="L14" s="1732">
        <v>207.64238</v>
      </c>
      <c r="M14" s="1722"/>
      <c r="N14" s="1728" t="s">
        <v>260</v>
      </c>
      <c r="O14" s="1720"/>
      <c r="P14" s="1720"/>
    </row>
    <row r="15" spans="1:16" ht="42.75">
      <c r="A15" s="1722">
        <v>8</v>
      </c>
      <c r="B15" s="1721" t="s">
        <v>692</v>
      </c>
      <c r="C15" s="1728">
        <v>1</v>
      </c>
      <c r="D15" s="1746">
        <v>544</v>
      </c>
      <c r="E15" s="1731" t="s">
        <v>693</v>
      </c>
      <c r="F15" s="1731" t="s">
        <v>694</v>
      </c>
      <c r="G15" s="1743">
        <v>0.95000000000000018</v>
      </c>
      <c r="H15" s="1730">
        <v>450.09447</v>
      </c>
      <c r="I15" s="1740">
        <v>0.01</v>
      </c>
      <c r="J15" s="1739">
        <v>0</v>
      </c>
      <c r="K15" s="1733">
        <v>0.96000000000000019</v>
      </c>
      <c r="L15" s="1730">
        <v>450.09447</v>
      </c>
      <c r="M15" s="1731"/>
      <c r="N15" s="1722" t="s">
        <v>260</v>
      </c>
      <c r="O15" s="1720"/>
      <c r="P15" s="1720"/>
    </row>
    <row r="16" spans="1:16" ht="29.25">
      <c r="A16" s="1722">
        <v>9</v>
      </c>
      <c r="B16" s="1721" t="s">
        <v>1722</v>
      </c>
      <c r="C16" s="1728">
        <v>1</v>
      </c>
      <c r="D16" s="1746">
        <v>796</v>
      </c>
      <c r="E16" s="1731" t="s">
        <v>701</v>
      </c>
      <c r="F16" s="1731" t="s">
        <v>702</v>
      </c>
      <c r="G16" s="1743">
        <v>0.09</v>
      </c>
      <c r="H16" s="1729">
        <v>0</v>
      </c>
      <c r="I16" s="1741">
        <v>0.03</v>
      </c>
      <c r="J16" s="1752">
        <v>0</v>
      </c>
      <c r="K16" s="1733">
        <v>0.12</v>
      </c>
      <c r="L16" s="1729">
        <v>0</v>
      </c>
      <c r="M16" s="1731"/>
      <c r="N16" s="1722" t="s">
        <v>260</v>
      </c>
      <c r="O16" s="1720"/>
      <c r="P16" s="1720"/>
    </row>
    <row r="17" spans="1:18" ht="58.5">
      <c r="A17" s="1722">
        <v>10</v>
      </c>
      <c r="B17" s="1721" t="s">
        <v>1483</v>
      </c>
      <c r="C17" s="1728">
        <v>1</v>
      </c>
      <c r="D17" s="1746">
        <v>200</v>
      </c>
      <c r="E17" s="1731" t="s">
        <v>701</v>
      </c>
      <c r="F17" s="1731" t="s">
        <v>702</v>
      </c>
      <c r="G17" s="1743">
        <v>0.41000000000000003</v>
      </c>
      <c r="H17" s="1729">
        <v>34.247640000000004</v>
      </c>
      <c r="I17" s="1741">
        <v>0</v>
      </c>
      <c r="J17" s="1752">
        <v>0</v>
      </c>
      <c r="K17" s="1733">
        <v>0.41000000000000003</v>
      </c>
      <c r="L17" s="1729">
        <v>34.247640000000004</v>
      </c>
      <c r="M17" s="1731"/>
      <c r="N17" s="1722" t="s">
        <v>260</v>
      </c>
      <c r="O17" s="1720"/>
      <c r="P17" s="1720"/>
      <c r="Q17" s="1720"/>
      <c r="R17" s="1720"/>
    </row>
    <row r="18" spans="1:18" ht="29.25">
      <c r="A18" s="1722">
        <v>11</v>
      </c>
      <c r="B18" s="1721" t="s">
        <v>1485</v>
      </c>
      <c r="C18" s="1728">
        <v>1</v>
      </c>
      <c r="D18" s="1746">
        <v>1092</v>
      </c>
      <c r="E18" s="1731" t="s">
        <v>701</v>
      </c>
      <c r="F18" s="1731" t="s">
        <v>702</v>
      </c>
      <c r="G18" s="1743">
        <v>0.105</v>
      </c>
      <c r="H18" s="1729">
        <v>87.517390000000006</v>
      </c>
      <c r="I18" s="1741">
        <v>1.4999999999999999E-2</v>
      </c>
      <c r="J18" s="1752">
        <v>0</v>
      </c>
      <c r="K18" s="1733">
        <v>0.12</v>
      </c>
      <c r="L18" s="1729">
        <v>87.517390000000006</v>
      </c>
      <c r="M18" s="1753"/>
      <c r="N18" s="1722" t="s">
        <v>260</v>
      </c>
      <c r="O18" s="1720"/>
      <c r="P18" s="1720"/>
      <c r="Q18" s="1720"/>
      <c r="R18" s="1720"/>
    </row>
    <row r="19" spans="1:18" ht="30">
      <c r="A19" s="1722">
        <v>12</v>
      </c>
      <c r="B19" s="1721" t="s">
        <v>1486</v>
      </c>
      <c r="C19" s="1728">
        <v>1</v>
      </c>
      <c r="D19" s="1746">
        <v>2535</v>
      </c>
      <c r="E19" s="1731" t="s">
        <v>1166</v>
      </c>
      <c r="F19" s="1731" t="s">
        <v>1167</v>
      </c>
      <c r="G19" s="1743">
        <v>1.2E-2</v>
      </c>
      <c r="H19" s="1729">
        <v>35.601579999999998</v>
      </c>
      <c r="I19" s="1741">
        <v>3.7999999999999999E-2</v>
      </c>
      <c r="J19" s="1752">
        <v>0.3906</v>
      </c>
      <c r="K19" s="1733">
        <v>0.05</v>
      </c>
      <c r="L19" s="1729">
        <v>35.992179999999998</v>
      </c>
      <c r="M19" s="1754" t="s">
        <v>126</v>
      </c>
      <c r="N19" s="1722" t="s">
        <v>260</v>
      </c>
      <c r="O19" s="1720"/>
      <c r="P19" s="1720"/>
      <c r="Q19" s="1788"/>
      <c r="R19" s="1720"/>
    </row>
    <row r="20" spans="1:18" ht="36">
      <c r="A20" s="1722">
        <v>13</v>
      </c>
      <c r="B20" s="1721" t="s">
        <v>1488</v>
      </c>
      <c r="C20" s="1728">
        <v>1</v>
      </c>
      <c r="D20" s="1746">
        <v>629.16999999999996</v>
      </c>
      <c r="E20" s="1731" t="s">
        <v>681</v>
      </c>
      <c r="F20" s="1731" t="s">
        <v>1377</v>
      </c>
      <c r="G20" s="1743">
        <v>1.6E-2</v>
      </c>
      <c r="H20" s="1729">
        <v>0</v>
      </c>
      <c r="I20" s="1741">
        <v>3.0000000000000001E-3</v>
      </c>
      <c r="J20" s="1752">
        <v>0</v>
      </c>
      <c r="K20" s="1733">
        <v>1.9E-2</v>
      </c>
      <c r="L20" s="1729">
        <v>0</v>
      </c>
      <c r="M20" s="1754" t="s">
        <v>1618</v>
      </c>
      <c r="N20" s="1722" t="s">
        <v>260</v>
      </c>
      <c r="O20" s="1720"/>
      <c r="P20" s="1720"/>
      <c r="Q20" s="1720"/>
      <c r="R20" s="1720"/>
    </row>
    <row r="21" spans="1:18" ht="57.75">
      <c r="A21" s="1722">
        <v>14</v>
      </c>
      <c r="B21" s="1721" t="s">
        <v>1376</v>
      </c>
      <c r="C21" s="1728">
        <v>1</v>
      </c>
      <c r="D21" s="1746">
        <v>692</v>
      </c>
      <c r="E21" s="1731" t="s">
        <v>1723</v>
      </c>
      <c r="F21" s="1731" t="s">
        <v>1724</v>
      </c>
      <c r="G21" s="1743">
        <v>0.35</v>
      </c>
      <c r="H21" s="1729">
        <v>81.073239999999998</v>
      </c>
      <c r="I21" s="1741">
        <v>0.03</v>
      </c>
      <c r="J21" s="1752">
        <v>1.5283</v>
      </c>
      <c r="K21" s="1733">
        <v>0.38</v>
      </c>
      <c r="L21" s="1729">
        <v>82.60154</v>
      </c>
      <c r="M21" s="1731"/>
      <c r="N21" s="1722" t="s">
        <v>260</v>
      </c>
      <c r="O21" s="1720"/>
      <c r="P21" s="1720"/>
      <c r="Q21" s="1720"/>
      <c r="R21" s="1720"/>
    </row>
    <row r="22" spans="1:18" ht="57.75">
      <c r="A22" s="1722">
        <v>15</v>
      </c>
      <c r="B22" s="1721" t="s">
        <v>1375</v>
      </c>
      <c r="C22" s="1728">
        <v>1</v>
      </c>
      <c r="D22" s="1746">
        <v>849.66</v>
      </c>
      <c r="E22" s="1731" t="s">
        <v>1616</v>
      </c>
      <c r="F22" s="1731" t="s">
        <v>1617</v>
      </c>
      <c r="G22" s="1743">
        <v>0.35</v>
      </c>
      <c r="H22" s="1729">
        <v>98.003159999999994</v>
      </c>
      <c r="I22" s="1741">
        <v>0.03</v>
      </c>
      <c r="J22" s="1752">
        <v>0</v>
      </c>
      <c r="K22" s="1733">
        <v>0.38</v>
      </c>
      <c r="L22" s="1729">
        <v>98.003159999999994</v>
      </c>
      <c r="M22" s="1731"/>
      <c r="N22" s="1722" t="s">
        <v>260</v>
      </c>
      <c r="O22" s="1720"/>
      <c r="P22" s="1720"/>
      <c r="Q22" s="1720"/>
      <c r="R22" s="1720"/>
    </row>
    <row r="23" spans="1:18" ht="44.25">
      <c r="A23" s="1722">
        <v>16</v>
      </c>
      <c r="B23" s="1721" t="s">
        <v>1374</v>
      </c>
      <c r="C23" s="1728">
        <v>1</v>
      </c>
      <c r="D23" s="1746">
        <v>1448.36</v>
      </c>
      <c r="E23" s="1731" t="s">
        <v>1720</v>
      </c>
      <c r="F23" s="1731" t="s">
        <v>1721</v>
      </c>
      <c r="G23" s="1743">
        <v>0.30000000000000004</v>
      </c>
      <c r="H23" s="1729">
        <v>268.43585000000002</v>
      </c>
      <c r="I23" s="1740">
        <v>0.03</v>
      </c>
      <c r="J23" s="1739">
        <v>3.8202500000000001</v>
      </c>
      <c r="K23" s="1733">
        <v>0.33000000000000007</v>
      </c>
      <c r="L23" s="1729">
        <v>272.2561</v>
      </c>
      <c r="M23" s="1731"/>
      <c r="N23" s="1722" t="s">
        <v>260</v>
      </c>
      <c r="O23" s="1720"/>
      <c r="P23" s="1720"/>
      <c r="Q23" s="1720"/>
      <c r="R23" s="1720"/>
    </row>
    <row r="24" spans="1:18" ht="44.25">
      <c r="A24" s="1722">
        <v>17</v>
      </c>
      <c r="B24" s="1721" t="s">
        <v>1373</v>
      </c>
      <c r="C24" s="1728">
        <v>1</v>
      </c>
      <c r="D24" s="1746">
        <v>60000</v>
      </c>
      <c r="E24" s="1731" t="s">
        <v>1719</v>
      </c>
      <c r="F24" s="1731"/>
      <c r="G24" s="1743">
        <v>0.2</v>
      </c>
      <c r="H24" s="1729">
        <v>335.06540000000001</v>
      </c>
      <c r="I24" s="1740">
        <v>0.02</v>
      </c>
      <c r="J24" s="1739">
        <v>81.157319999999999</v>
      </c>
      <c r="K24" s="1733">
        <v>0.22</v>
      </c>
      <c r="L24" s="1730">
        <v>416.22271999999998</v>
      </c>
      <c r="M24" s="1731"/>
      <c r="N24" s="1722" t="s">
        <v>260</v>
      </c>
      <c r="O24" s="1720"/>
      <c r="P24" s="1720"/>
      <c r="Q24" s="1720"/>
      <c r="R24" s="1720"/>
    </row>
    <row r="25" spans="1:18" ht="30">
      <c r="A25" s="1722">
        <v>18</v>
      </c>
      <c r="B25" s="1721" t="s">
        <v>1725</v>
      </c>
      <c r="C25" s="1728">
        <v>1</v>
      </c>
      <c r="D25" s="1746">
        <v>2500</v>
      </c>
      <c r="E25" s="1731" t="s">
        <v>1726</v>
      </c>
      <c r="F25" s="1731" t="s">
        <v>1727</v>
      </c>
      <c r="G25" s="1743">
        <v>0.35</v>
      </c>
      <c r="H25" s="1729">
        <v>202.15290999999999</v>
      </c>
      <c r="I25" s="1741">
        <v>0.05</v>
      </c>
      <c r="J25" s="1752">
        <v>293.26585</v>
      </c>
      <c r="K25" s="1733">
        <v>0.39999999999999997</v>
      </c>
      <c r="L25" s="1729">
        <v>495.41876000000002</v>
      </c>
      <c r="M25" s="1754"/>
      <c r="N25" s="1722" t="s">
        <v>260</v>
      </c>
      <c r="O25" s="1720"/>
      <c r="P25" s="1720"/>
      <c r="Q25" s="1720"/>
      <c r="R25" s="1720"/>
    </row>
    <row r="26" spans="1:18" ht="29.25">
      <c r="A26" s="1722">
        <v>19</v>
      </c>
      <c r="B26" s="1721" t="s">
        <v>1490</v>
      </c>
      <c r="C26" s="1728">
        <v>1</v>
      </c>
      <c r="D26" s="1746">
        <v>546.40801999999996</v>
      </c>
      <c r="E26" s="1731" t="s">
        <v>1175</v>
      </c>
      <c r="F26" s="1731" t="s">
        <v>1176</v>
      </c>
      <c r="G26" s="1743">
        <v>0.2</v>
      </c>
      <c r="H26" s="1729">
        <v>68.875839999999997</v>
      </c>
      <c r="I26" s="1741">
        <v>0.03</v>
      </c>
      <c r="J26" s="1782">
        <v>0</v>
      </c>
      <c r="K26" s="1733">
        <v>0.23</v>
      </c>
      <c r="L26" s="1729">
        <v>68.875839999999997</v>
      </c>
      <c r="M26" s="1754"/>
      <c r="N26" s="1722" t="s">
        <v>260</v>
      </c>
      <c r="O26" s="1720"/>
      <c r="P26" s="1720"/>
      <c r="Q26" s="1720"/>
      <c r="R26" s="1720"/>
    </row>
    <row r="27" spans="1:18" ht="51">
      <c r="A27" s="1722">
        <v>20</v>
      </c>
      <c r="B27" s="1785" t="s">
        <v>2318</v>
      </c>
      <c r="C27" s="1728">
        <v>1</v>
      </c>
      <c r="D27" s="1746">
        <v>331</v>
      </c>
      <c r="E27" s="1731" t="s">
        <v>1182</v>
      </c>
      <c r="F27" s="1731" t="s">
        <v>1183</v>
      </c>
      <c r="G27" s="1743">
        <v>0.25</v>
      </c>
      <c r="H27" s="1729">
        <v>0</v>
      </c>
      <c r="I27" s="1741">
        <v>0.02</v>
      </c>
      <c r="J27" s="1752">
        <v>0</v>
      </c>
      <c r="K27" s="1733">
        <v>0.27</v>
      </c>
      <c r="L27" s="1729">
        <v>0</v>
      </c>
      <c r="M27" s="1754"/>
      <c r="N27" s="1722" t="s">
        <v>260</v>
      </c>
      <c r="O27" s="1720"/>
      <c r="P27" s="1720"/>
      <c r="Q27" s="1720"/>
      <c r="R27" s="1720"/>
    </row>
    <row r="28" spans="1:18" ht="29.25">
      <c r="A28" s="1722">
        <v>21</v>
      </c>
      <c r="B28" s="1721" t="s">
        <v>2319</v>
      </c>
      <c r="C28" s="1728">
        <v>1</v>
      </c>
      <c r="D28" s="1746">
        <v>3763.36</v>
      </c>
      <c r="E28" s="1731" t="s">
        <v>1904</v>
      </c>
      <c r="F28" s="1731" t="s">
        <v>1904</v>
      </c>
      <c r="G28" s="1743">
        <v>0.2</v>
      </c>
      <c r="H28" s="1729"/>
      <c r="I28" s="1741">
        <v>0.05</v>
      </c>
      <c r="J28" s="1752">
        <v>120</v>
      </c>
      <c r="K28" s="1733">
        <v>0.25</v>
      </c>
      <c r="L28" s="1729">
        <v>120</v>
      </c>
      <c r="M28" s="1754"/>
      <c r="N28" s="1722" t="s">
        <v>260</v>
      </c>
      <c r="O28" s="1720"/>
      <c r="P28" s="1720"/>
      <c r="Q28" s="1720"/>
      <c r="R28" s="1720"/>
    </row>
    <row r="29" spans="1:18" ht="43.5">
      <c r="A29" s="1722">
        <v>22</v>
      </c>
      <c r="B29" s="1721" t="s">
        <v>1487</v>
      </c>
      <c r="C29" s="1728">
        <v>1</v>
      </c>
      <c r="D29" s="1746">
        <v>3825</v>
      </c>
      <c r="E29" s="1731" t="s">
        <v>1168</v>
      </c>
      <c r="F29" s="1731" t="s">
        <v>1169</v>
      </c>
      <c r="G29" s="1743">
        <v>0.128</v>
      </c>
      <c r="H29" s="1729">
        <v>0</v>
      </c>
      <c r="I29" s="1741">
        <v>2.4E-2</v>
      </c>
      <c r="J29" s="1752">
        <v>208.42419000000001</v>
      </c>
      <c r="K29" s="1733">
        <v>0.152</v>
      </c>
      <c r="L29" s="1729">
        <v>208.42419000000001</v>
      </c>
      <c r="M29" s="1754"/>
      <c r="N29" s="1722" t="s">
        <v>260</v>
      </c>
      <c r="O29" s="1720"/>
      <c r="P29" s="1720"/>
      <c r="Q29" s="1720"/>
      <c r="R29" s="1720"/>
    </row>
    <row r="30" spans="1:18" ht="30">
      <c r="A30" s="1722">
        <v>23</v>
      </c>
      <c r="B30" s="1721" t="s">
        <v>1372</v>
      </c>
      <c r="C30" s="1728">
        <v>1</v>
      </c>
      <c r="D30" s="1746">
        <v>2972</v>
      </c>
      <c r="E30" s="1731" t="s">
        <v>697</v>
      </c>
      <c r="F30" s="1731" t="s">
        <v>698</v>
      </c>
      <c r="G30" s="1784">
        <v>0.20800000000000005</v>
      </c>
      <c r="H30" s="1729">
        <v>303.33555000000001</v>
      </c>
      <c r="I30" s="1740">
        <v>2.5000000000000001E-2</v>
      </c>
      <c r="J30" s="1739">
        <v>3</v>
      </c>
      <c r="K30" s="1733">
        <v>0.23300000000000004</v>
      </c>
      <c r="L30" s="1729">
        <v>306.33555000000001</v>
      </c>
      <c r="M30" s="1731"/>
      <c r="N30" s="1722" t="s">
        <v>260</v>
      </c>
      <c r="O30" s="1720"/>
      <c r="P30" s="1720"/>
      <c r="Q30" s="1720"/>
      <c r="R30" s="1720"/>
    </row>
    <row r="31" spans="1:18" ht="44.25">
      <c r="A31" s="1722">
        <v>24</v>
      </c>
      <c r="B31" s="1721" t="s">
        <v>1484</v>
      </c>
      <c r="C31" s="1728">
        <v>1</v>
      </c>
      <c r="D31" s="1746">
        <v>984</v>
      </c>
      <c r="E31" s="1731" t="s">
        <v>703</v>
      </c>
      <c r="F31" s="1731" t="s">
        <v>704</v>
      </c>
      <c r="G31" s="1743">
        <v>0.03</v>
      </c>
      <c r="H31" s="1729">
        <v>0</v>
      </c>
      <c r="I31" s="1741">
        <v>0.01</v>
      </c>
      <c r="J31" s="1752">
        <v>0</v>
      </c>
      <c r="K31" s="1733">
        <v>0.04</v>
      </c>
      <c r="L31" s="1729">
        <v>0</v>
      </c>
      <c r="M31" s="1731"/>
      <c r="N31" s="1722" t="s">
        <v>260</v>
      </c>
      <c r="O31" s="1720"/>
      <c r="P31" s="1720"/>
      <c r="Q31" s="1720"/>
      <c r="R31" s="1749"/>
    </row>
    <row r="32" spans="1:18" ht="30">
      <c r="A32" s="3018">
        <v>25</v>
      </c>
      <c r="B32" s="1721" t="s">
        <v>1371</v>
      </c>
      <c r="C32" s="1728">
        <v>7</v>
      </c>
      <c r="D32" s="1730">
        <v>1329</v>
      </c>
      <c r="E32" s="1731" t="s">
        <v>695</v>
      </c>
      <c r="F32" s="1731" t="s">
        <v>696</v>
      </c>
      <c r="G32" s="1787">
        <v>0.20343749999999999</v>
      </c>
      <c r="H32" s="1761">
        <v>2.3010999999999999</v>
      </c>
      <c r="I32" s="1740">
        <v>6.3249999999999987E-2</v>
      </c>
      <c r="J32" s="1786">
        <v>178.63445999999999</v>
      </c>
      <c r="K32" s="1787">
        <v>0.26668750000000002</v>
      </c>
      <c r="L32" s="1761">
        <v>180.93555999999998</v>
      </c>
      <c r="M32" s="3024"/>
      <c r="N32" s="3021" t="s">
        <v>260</v>
      </c>
      <c r="O32" s="1720"/>
      <c r="P32" s="1720"/>
      <c r="Q32" s="1720"/>
      <c r="R32" s="1751"/>
    </row>
    <row r="33" spans="1:14">
      <c r="A33" s="3019"/>
      <c r="B33" s="1785" t="s">
        <v>2320</v>
      </c>
      <c r="C33" s="3030"/>
      <c r="D33" s="3033"/>
      <c r="E33" s="3027"/>
      <c r="F33" s="3027"/>
      <c r="G33" s="1743">
        <v>0.34799999999999998</v>
      </c>
      <c r="H33" s="3036"/>
      <c r="I33" s="1740">
        <v>3.0000000000000001E-3</v>
      </c>
      <c r="J33" s="3015"/>
      <c r="K33" s="1733">
        <v>0.35099999999999998</v>
      </c>
      <c r="L33" s="3036"/>
      <c r="M33" s="3025"/>
      <c r="N33" s="3022"/>
    </row>
    <row r="34" spans="1:14">
      <c r="A34" s="3019"/>
      <c r="B34" s="1785" t="s">
        <v>2321</v>
      </c>
      <c r="C34" s="3031"/>
      <c r="D34" s="3034"/>
      <c r="E34" s="3028"/>
      <c r="F34" s="3028"/>
      <c r="G34" s="1743">
        <v>0.30100000000000005</v>
      </c>
      <c r="H34" s="3036"/>
      <c r="I34" s="1740">
        <v>0.35499999999999998</v>
      </c>
      <c r="J34" s="3016"/>
      <c r="K34" s="1733">
        <v>0.65600000000000003</v>
      </c>
      <c r="L34" s="3036"/>
      <c r="M34" s="3025"/>
      <c r="N34" s="3022"/>
    </row>
    <row r="35" spans="1:14" ht="25.5">
      <c r="A35" s="3019"/>
      <c r="B35" s="1785" t="s">
        <v>2322</v>
      </c>
      <c r="C35" s="3031"/>
      <c r="D35" s="3034"/>
      <c r="E35" s="3028"/>
      <c r="F35" s="3028"/>
      <c r="G35" s="1743">
        <v>0.14800000000000002</v>
      </c>
      <c r="H35" s="3036"/>
      <c r="I35" s="1740">
        <v>1E-3</v>
      </c>
      <c r="J35" s="3016"/>
      <c r="K35" s="1733">
        <v>0.14900000000000002</v>
      </c>
      <c r="L35" s="3036"/>
      <c r="M35" s="3025"/>
      <c r="N35" s="3022"/>
    </row>
    <row r="36" spans="1:14" ht="25.5">
      <c r="A36" s="3019"/>
      <c r="B36" s="1785" t="s">
        <v>2323</v>
      </c>
      <c r="C36" s="3031"/>
      <c r="D36" s="3034"/>
      <c r="E36" s="3028"/>
      <c r="F36" s="3028"/>
      <c r="G36" s="1743">
        <v>0.31850000000000006</v>
      </c>
      <c r="H36" s="3036"/>
      <c r="I36" s="1740">
        <v>4.2000000000000003E-2</v>
      </c>
      <c r="J36" s="3016"/>
      <c r="K36" s="1733">
        <v>0.36050000000000004</v>
      </c>
      <c r="L36" s="3036"/>
      <c r="M36" s="3025"/>
      <c r="N36" s="3022"/>
    </row>
    <row r="37" spans="1:14">
      <c r="A37" s="3019"/>
      <c r="B37" s="1785" t="s">
        <v>2324</v>
      </c>
      <c r="C37" s="3031"/>
      <c r="D37" s="3034"/>
      <c r="E37" s="3028"/>
      <c r="F37" s="3028"/>
      <c r="G37" s="1743">
        <v>0.17500000000000002</v>
      </c>
      <c r="H37" s="3036"/>
      <c r="I37" s="1740">
        <v>5.6000000000000001E-2</v>
      </c>
      <c r="J37" s="3016"/>
      <c r="K37" s="1733">
        <v>0.23100000000000001</v>
      </c>
      <c r="L37" s="3036"/>
      <c r="M37" s="3025"/>
      <c r="N37" s="3022"/>
    </row>
    <row r="38" spans="1:14">
      <c r="A38" s="3019"/>
      <c r="B38" s="1785" t="s">
        <v>1481</v>
      </c>
      <c r="C38" s="3031"/>
      <c r="D38" s="3034"/>
      <c r="E38" s="3028"/>
      <c r="F38" s="3028"/>
      <c r="G38" s="1743">
        <v>0.183</v>
      </c>
      <c r="H38" s="3036"/>
      <c r="I38" s="1740">
        <v>6.0000000000000001E-3</v>
      </c>
      <c r="J38" s="3016"/>
      <c r="K38" s="1733">
        <v>0.189</v>
      </c>
      <c r="L38" s="3036"/>
      <c r="M38" s="3025"/>
      <c r="N38" s="3022"/>
    </row>
    <row r="39" spans="1:14">
      <c r="A39" s="3019"/>
      <c r="B39" s="1785" t="s">
        <v>1482</v>
      </c>
      <c r="C39" s="3031"/>
      <c r="D39" s="3034"/>
      <c r="E39" s="3028"/>
      <c r="F39" s="3028"/>
      <c r="G39" s="1743">
        <v>0.13200000000000001</v>
      </c>
      <c r="H39" s="3036"/>
      <c r="I39" s="1740">
        <v>3.6999999999999998E-2</v>
      </c>
      <c r="J39" s="3016"/>
      <c r="K39" s="1733">
        <v>0.16900000000000001</v>
      </c>
      <c r="L39" s="3036"/>
      <c r="M39" s="3025"/>
      <c r="N39" s="3022"/>
    </row>
    <row r="40" spans="1:14">
      <c r="A40" s="3020"/>
      <c r="B40" s="1785" t="s">
        <v>1718</v>
      </c>
      <c r="C40" s="3032"/>
      <c r="D40" s="3035"/>
      <c r="E40" s="3029"/>
      <c r="F40" s="3029"/>
      <c r="G40" s="1743">
        <v>2.1999999999999999E-2</v>
      </c>
      <c r="H40" s="3036"/>
      <c r="I40" s="1740">
        <v>6.0000000000000001E-3</v>
      </c>
      <c r="J40" s="3017"/>
      <c r="K40" s="1733">
        <v>2.7999999999999997E-2</v>
      </c>
      <c r="L40" s="3036"/>
      <c r="M40" s="3026"/>
      <c r="N40" s="3023"/>
    </row>
    <row r="41" spans="1:14" ht="44.25">
      <c r="A41" s="3018">
        <v>26</v>
      </c>
      <c r="B41" s="1721" t="s">
        <v>1613</v>
      </c>
      <c r="C41" s="3043">
        <v>2</v>
      </c>
      <c r="D41" s="1746"/>
      <c r="E41" s="1731"/>
      <c r="F41" s="1731"/>
      <c r="G41" s="1759">
        <v>0.125</v>
      </c>
      <c r="H41" s="1762">
        <v>430.90935999999999</v>
      </c>
      <c r="I41" s="1765">
        <v>0.02</v>
      </c>
      <c r="J41" s="1764">
        <v>0</v>
      </c>
      <c r="K41" s="1760">
        <v>0.14499999999999999</v>
      </c>
      <c r="L41" s="1761">
        <v>430.90935999999999</v>
      </c>
      <c r="M41" s="3047"/>
      <c r="N41" s="3046" t="s">
        <v>260</v>
      </c>
    </row>
    <row r="42" spans="1:14">
      <c r="A42" s="3019"/>
      <c r="B42" s="1790" t="s">
        <v>1614</v>
      </c>
      <c r="C42" s="3044"/>
      <c r="D42" s="1746">
        <v>572.97</v>
      </c>
      <c r="E42" s="1731" t="s">
        <v>699</v>
      </c>
      <c r="F42" s="1731" t="s">
        <v>700</v>
      </c>
      <c r="G42" s="1755"/>
      <c r="H42" s="1763">
        <v>115.66840000000001</v>
      </c>
      <c r="I42" s="1766"/>
      <c r="J42" s="1764">
        <v>0</v>
      </c>
      <c r="K42" s="1757"/>
      <c r="L42" s="1729">
        <v>115.66840000000001</v>
      </c>
      <c r="M42" s="3047"/>
      <c r="N42" s="3046"/>
    </row>
    <row r="43" spans="1:14">
      <c r="A43" s="3020"/>
      <c r="B43" s="1785" t="s">
        <v>1615</v>
      </c>
      <c r="C43" s="3045"/>
      <c r="D43" s="1746">
        <v>201.36</v>
      </c>
      <c r="E43" s="1731" t="s">
        <v>699</v>
      </c>
      <c r="F43" s="1731" t="s">
        <v>700</v>
      </c>
      <c r="G43" s="1756"/>
      <c r="H43" s="1763">
        <v>315.24095999999997</v>
      </c>
      <c r="I43" s="1767"/>
      <c r="J43" s="1783">
        <v>0</v>
      </c>
      <c r="K43" s="1758"/>
      <c r="L43" s="1729">
        <v>315.24095999999997</v>
      </c>
      <c r="M43" s="3047"/>
      <c r="N43" s="3046"/>
    </row>
    <row r="44" spans="1:14" ht="44.25">
      <c r="A44" s="1722">
        <v>27</v>
      </c>
      <c r="B44" s="1721" t="s">
        <v>1489</v>
      </c>
      <c r="C44" s="1728">
        <v>1</v>
      </c>
      <c r="D44" s="1746"/>
      <c r="E44" s="1731"/>
      <c r="F44" s="1731"/>
      <c r="G44" s="1743">
        <v>1.2999999999999999E-2</v>
      </c>
      <c r="H44" s="1729">
        <v>0</v>
      </c>
      <c r="I44" s="1741">
        <v>2E-3</v>
      </c>
      <c r="J44" s="1752">
        <v>40.000279999999997</v>
      </c>
      <c r="K44" s="1733">
        <v>1.4999999999999999E-2</v>
      </c>
      <c r="L44" s="1729">
        <v>40.000279999999997</v>
      </c>
      <c r="M44" s="1754"/>
      <c r="N44" s="1722" t="s">
        <v>260</v>
      </c>
    </row>
    <row r="45" spans="1:14" ht="30">
      <c r="A45" s="1722">
        <v>28</v>
      </c>
      <c r="B45" s="1721" t="s">
        <v>2325</v>
      </c>
      <c r="C45" s="1728">
        <v>1</v>
      </c>
      <c r="D45" s="1746">
        <v>415</v>
      </c>
      <c r="E45" s="1731" t="s">
        <v>1220</v>
      </c>
      <c r="F45" s="1731" t="s">
        <v>1728</v>
      </c>
      <c r="G45" s="1743">
        <v>3.6999999999999998E-2</v>
      </c>
      <c r="H45" s="1729">
        <v>0</v>
      </c>
      <c r="I45" s="1741">
        <v>3.7999999999999999E-2</v>
      </c>
      <c r="J45" s="1752">
        <v>40.7607</v>
      </c>
      <c r="K45" s="1733">
        <v>7.4999999999999997E-2</v>
      </c>
      <c r="L45" s="1729">
        <v>40.7607</v>
      </c>
      <c r="M45" s="1754"/>
      <c r="N45" s="1722" t="s">
        <v>260</v>
      </c>
    </row>
    <row r="46" spans="1:14">
      <c r="A46" s="1720"/>
      <c r="B46" s="1768"/>
      <c r="C46" s="1769"/>
      <c r="D46" s="1770"/>
      <c r="E46" s="1771"/>
      <c r="F46" s="1771"/>
      <c r="G46" s="1772"/>
      <c r="H46" s="1773"/>
      <c r="I46" s="1776"/>
      <c r="J46" s="1777"/>
      <c r="K46" s="1774"/>
      <c r="L46" s="1773"/>
      <c r="M46" s="1775"/>
      <c r="N46" s="1726"/>
    </row>
    <row r="47" spans="1:14">
      <c r="A47" s="3040" t="s">
        <v>705</v>
      </c>
      <c r="B47" s="3040"/>
      <c r="C47" s="3040"/>
      <c r="D47" s="3040"/>
      <c r="E47" s="3040"/>
      <c r="F47" s="3040"/>
      <c r="G47" s="3040"/>
      <c r="H47" s="3040"/>
      <c r="I47" s="3040"/>
      <c r="J47" s="3040"/>
      <c r="K47" s="3040"/>
      <c r="L47" s="3040"/>
      <c r="M47" s="3040"/>
      <c r="N47" s="3040"/>
    </row>
    <row r="48" spans="1:14" ht="42.75">
      <c r="A48" s="1722">
        <v>29</v>
      </c>
      <c r="B48" s="1721" t="s">
        <v>706</v>
      </c>
      <c r="C48" s="1728">
        <v>1</v>
      </c>
      <c r="D48" s="1746">
        <v>1960</v>
      </c>
      <c r="E48" s="1731" t="s">
        <v>707</v>
      </c>
      <c r="F48" s="1731" t="s">
        <v>708</v>
      </c>
      <c r="G48" s="1733">
        <v>1</v>
      </c>
      <c r="H48" s="1722">
        <v>1872.8114600000004</v>
      </c>
      <c r="I48" s="1740">
        <v>0</v>
      </c>
      <c r="J48" s="1738">
        <v>4.0827999999999998</v>
      </c>
      <c r="K48" s="1727">
        <v>1</v>
      </c>
      <c r="L48" s="1730">
        <v>1876.8942600000003</v>
      </c>
      <c r="M48" s="1728" t="s">
        <v>709</v>
      </c>
      <c r="N48" s="1728" t="s">
        <v>260</v>
      </c>
    </row>
    <row r="49" spans="1:17">
      <c r="A49" s="1720"/>
      <c r="B49" s="1768"/>
      <c r="C49" s="1769"/>
      <c r="D49" s="1770"/>
      <c r="E49" s="1771"/>
      <c r="F49" s="1771"/>
      <c r="G49" s="1774"/>
      <c r="H49" s="1726"/>
      <c r="I49" s="1776"/>
      <c r="J49" s="1778"/>
      <c r="K49" s="1779"/>
      <c r="L49" s="1780"/>
      <c r="M49" s="1769"/>
      <c r="N49" s="1769"/>
      <c r="O49" s="1720"/>
      <c r="P49" s="1720"/>
      <c r="Q49" s="1720"/>
    </row>
    <row r="50" spans="1:17">
      <c r="A50" s="3040" t="s">
        <v>710</v>
      </c>
      <c r="B50" s="3040"/>
      <c r="C50" s="3040"/>
      <c r="D50" s="3040"/>
      <c r="E50" s="3040"/>
      <c r="F50" s="3040"/>
      <c r="G50" s="3040"/>
      <c r="H50" s="3040"/>
      <c r="I50" s="3040"/>
      <c r="J50" s="3040"/>
      <c r="K50" s="3040"/>
      <c r="L50" s="3040"/>
      <c r="M50" s="3040"/>
      <c r="N50" s="3040"/>
      <c r="O50" s="1720"/>
      <c r="P50" s="1720"/>
      <c r="Q50" s="1720"/>
    </row>
    <row r="51" spans="1:17" ht="71.25">
      <c r="A51" s="1722">
        <v>30</v>
      </c>
      <c r="B51" s="1721" t="s">
        <v>711</v>
      </c>
      <c r="C51" s="1728">
        <v>1</v>
      </c>
      <c r="D51" s="1746">
        <v>440.97</v>
      </c>
      <c r="E51" s="1731" t="s">
        <v>712</v>
      </c>
      <c r="F51" s="1731" t="s">
        <v>713</v>
      </c>
      <c r="G51" s="1733">
        <v>0.99500000000000022</v>
      </c>
      <c r="H51" s="1729">
        <v>268.30178999999998</v>
      </c>
      <c r="I51" s="1744">
        <v>0</v>
      </c>
      <c r="J51" s="1745">
        <v>92.013009999999994</v>
      </c>
      <c r="K51" s="1733">
        <v>0.99500000000000022</v>
      </c>
      <c r="L51" s="1729">
        <v>360.31479999999999</v>
      </c>
      <c r="M51" s="1728"/>
      <c r="N51" s="1728" t="s">
        <v>260</v>
      </c>
      <c r="O51" s="1720"/>
      <c r="P51" s="1750"/>
      <c r="Q51" s="1749"/>
    </row>
    <row r="52" spans="1:17">
      <c r="A52" s="1720"/>
      <c r="B52" s="1768"/>
      <c r="C52" s="1769"/>
      <c r="D52" s="1770"/>
      <c r="E52" s="1771"/>
      <c r="F52" s="1771"/>
      <c r="G52" s="1774"/>
      <c r="H52" s="1773"/>
      <c r="I52" s="1781"/>
      <c r="J52" s="1778"/>
      <c r="K52" s="1774"/>
      <c r="L52" s="1773"/>
      <c r="M52" s="1769"/>
      <c r="N52" s="1769"/>
      <c r="O52" s="1720"/>
      <c r="P52" s="1750"/>
      <c r="Q52" s="1749"/>
    </row>
    <row r="56" spans="1:17">
      <c r="A56" s="1720"/>
      <c r="B56" s="1720"/>
      <c r="C56" s="1720"/>
      <c r="D56" s="1720"/>
      <c r="E56" s="1720"/>
      <c r="F56" s="1720"/>
      <c r="G56" s="1720"/>
      <c r="H56" s="1720"/>
      <c r="I56" s="1720"/>
      <c r="J56" s="1720"/>
      <c r="K56" s="1720"/>
      <c r="L56" s="1720"/>
      <c r="M56" s="1737" t="s">
        <v>1619</v>
      </c>
      <c r="N56" s="1791"/>
      <c r="O56" s="1720"/>
      <c r="P56" s="1720"/>
      <c r="Q56" s="1720"/>
    </row>
    <row r="57" spans="1:17">
      <c r="A57" s="1720"/>
      <c r="B57" s="1720"/>
      <c r="C57" s="1720"/>
      <c r="D57" s="1720"/>
      <c r="E57" s="1720"/>
      <c r="F57" s="1720"/>
      <c r="G57" s="1720"/>
      <c r="H57" s="1720"/>
      <c r="I57" s="1720"/>
      <c r="J57" s="1720"/>
      <c r="K57" s="1720"/>
      <c r="L57" s="1720"/>
      <c r="M57" s="1737" t="s">
        <v>1620</v>
      </c>
      <c r="N57" s="1791"/>
      <c r="O57" s="1720"/>
      <c r="P57" s="1720"/>
      <c r="Q57" s="1720"/>
    </row>
    <row r="58" spans="1:17">
      <c r="A58" s="1720"/>
      <c r="B58" s="1720"/>
      <c r="C58" s="1720"/>
      <c r="D58" s="1720"/>
      <c r="E58" s="1720"/>
      <c r="F58" s="1720"/>
      <c r="G58" s="1720"/>
      <c r="H58" s="1720"/>
      <c r="I58" s="1720"/>
      <c r="J58" s="1720"/>
      <c r="K58" s="1720"/>
      <c r="L58" s="1720"/>
      <c r="M58" s="1734" t="s">
        <v>1621</v>
      </c>
      <c r="N58" s="1791"/>
      <c r="O58" s="1720"/>
      <c r="P58" s="1720"/>
      <c r="Q58" s="1720"/>
    </row>
  </sheetData>
  <mergeCells count="29">
    <mergeCell ref="A47:N47"/>
    <mergeCell ref="A50:N50"/>
    <mergeCell ref="A41:A43"/>
    <mergeCell ref="C41:C43"/>
    <mergeCell ref="N41:N43"/>
    <mergeCell ref="M41:M43"/>
    <mergeCell ref="A6:N6"/>
    <mergeCell ref="A12:N12"/>
    <mergeCell ref="A1:N1"/>
    <mergeCell ref="I3:J3"/>
    <mergeCell ref="K3:L3"/>
    <mergeCell ref="M3:M4"/>
    <mergeCell ref="N3:N4"/>
    <mergeCell ref="A3:A4"/>
    <mergeCell ref="C3:C4"/>
    <mergeCell ref="D3:D4"/>
    <mergeCell ref="E3:E4"/>
    <mergeCell ref="F3:F4"/>
    <mergeCell ref="G3:H3"/>
    <mergeCell ref="J33:J40"/>
    <mergeCell ref="A32:A40"/>
    <mergeCell ref="N32:N40"/>
    <mergeCell ref="M32:M40"/>
    <mergeCell ref="E33:E40"/>
    <mergeCell ref="F33:F40"/>
    <mergeCell ref="C33:C40"/>
    <mergeCell ref="D33:D40"/>
    <mergeCell ref="H33:H40"/>
    <mergeCell ref="L33:L40"/>
  </mergeCells>
  <pageMargins left="0.7" right="0.7" top="0.75" bottom="0.75" header="0.3" footer="0.3"/>
  <pageSetup paperSize="5" orientation="landscape"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42"/>
  <sheetViews>
    <sheetView zoomScaleNormal="100" workbookViewId="0">
      <selection activeCell="A13" sqref="A13:XFD14"/>
    </sheetView>
  </sheetViews>
  <sheetFormatPr defaultColWidth="8.42578125" defaultRowHeight="15"/>
  <cols>
    <col min="1" max="1" width="4.85546875" customWidth="1"/>
    <col min="2" max="2" width="26.140625" customWidth="1"/>
    <col min="4" max="4" width="12.140625" customWidth="1"/>
    <col min="5" max="5" width="11.140625" customWidth="1"/>
    <col min="6" max="6" width="17.42578125" customWidth="1"/>
    <col min="8" max="8" width="10" customWidth="1"/>
    <col min="11" max="12" width="8.42578125" style="25"/>
    <col min="13" max="13" width="10.42578125" style="146" customWidth="1"/>
    <col min="14" max="14" width="15.85546875" style="146" customWidth="1"/>
  </cols>
  <sheetData>
    <row r="1" spans="1:18" ht="18.75">
      <c r="A1" s="3050" t="s">
        <v>1972</v>
      </c>
      <c r="B1" s="3050"/>
      <c r="C1" s="3050"/>
      <c r="D1" s="3050"/>
      <c r="E1" s="3050"/>
      <c r="F1" s="3050"/>
      <c r="G1" s="3050"/>
      <c r="H1" s="3050"/>
      <c r="I1" s="3050"/>
      <c r="J1" s="3050"/>
      <c r="K1" s="3050"/>
      <c r="L1" s="3050"/>
      <c r="M1" s="3050"/>
      <c r="N1"/>
    </row>
    <row r="2" spans="1:18" ht="15.75">
      <c r="A2" s="138" t="s">
        <v>114</v>
      </c>
      <c r="B2" s="138"/>
      <c r="C2" s="138"/>
      <c r="D2" s="138"/>
      <c r="E2" s="138"/>
      <c r="F2" s="138"/>
      <c r="G2" s="138"/>
      <c r="H2" s="138"/>
      <c r="I2" s="138"/>
      <c r="J2" s="138"/>
      <c r="K2" s="665"/>
      <c r="L2" s="665"/>
      <c r="M2" s="138"/>
      <c r="N2"/>
    </row>
    <row r="3" spans="1:18" ht="15.75">
      <c r="A3" s="3049" t="s">
        <v>115</v>
      </c>
      <c r="B3" s="1" t="s">
        <v>116</v>
      </c>
      <c r="C3" s="3048" t="s">
        <v>5</v>
      </c>
      <c r="D3" s="3049" t="s">
        <v>117</v>
      </c>
      <c r="E3" s="3049" t="s">
        <v>118</v>
      </c>
      <c r="F3" s="3049" t="s">
        <v>119</v>
      </c>
      <c r="G3" s="3049" t="s">
        <v>120</v>
      </c>
      <c r="H3" s="3049"/>
      <c r="I3" s="3049" t="s">
        <v>10</v>
      </c>
      <c r="J3" s="3049"/>
      <c r="K3" s="3051" t="s">
        <v>121</v>
      </c>
      <c r="L3" s="3051"/>
      <c r="M3" s="3049" t="s">
        <v>65</v>
      </c>
      <c r="N3" s="3048" t="s">
        <v>12</v>
      </c>
    </row>
    <row r="4" spans="1:18" ht="15.75">
      <c r="A4" s="3049"/>
      <c r="B4" s="652" t="s">
        <v>122</v>
      </c>
      <c r="C4" s="3048"/>
      <c r="D4" s="3049"/>
      <c r="E4" s="3049"/>
      <c r="F4" s="3049"/>
      <c r="G4" s="121" t="s">
        <v>28</v>
      </c>
      <c r="H4" s="121" t="s">
        <v>15</v>
      </c>
      <c r="I4" s="121" t="s">
        <v>28</v>
      </c>
      <c r="J4" s="121" t="s">
        <v>15</v>
      </c>
      <c r="K4" s="666" t="s">
        <v>28</v>
      </c>
      <c r="L4" s="666" t="s">
        <v>15</v>
      </c>
      <c r="M4" s="3049"/>
      <c r="N4" s="3048"/>
    </row>
    <row r="5" spans="1:18">
      <c r="A5" s="645">
        <v>1</v>
      </c>
      <c r="B5" s="645">
        <v>2</v>
      </c>
      <c r="C5" s="645" t="s">
        <v>123</v>
      </c>
      <c r="D5" s="645">
        <v>4</v>
      </c>
      <c r="E5" s="645">
        <v>5</v>
      </c>
      <c r="F5" s="645">
        <v>6</v>
      </c>
      <c r="G5" s="645">
        <v>7</v>
      </c>
      <c r="H5" s="645">
        <v>8</v>
      </c>
      <c r="I5" s="645">
        <v>9</v>
      </c>
      <c r="J5" s="645">
        <v>10</v>
      </c>
      <c r="K5" s="667">
        <v>11</v>
      </c>
      <c r="L5" s="667">
        <v>12</v>
      </c>
      <c r="M5" s="645">
        <v>14</v>
      </c>
      <c r="N5" s="645">
        <v>13</v>
      </c>
    </row>
    <row r="6" spans="1:18" ht="15.75">
      <c r="A6" s="29"/>
      <c r="B6" s="653" t="s">
        <v>128</v>
      </c>
      <c r="C6" s="646"/>
      <c r="D6" s="648"/>
      <c r="E6" s="650"/>
      <c r="F6" s="650"/>
      <c r="G6" s="649"/>
      <c r="H6" s="648"/>
      <c r="I6" s="649"/>
      <c r="J6" s="648"/>
      <c r="K6" s="649"/>
      <c r="L6" s="648"/>
      <c r="M6" s="646"/>
      <c r="N6" s="115"/>
    </row>
    <row r="7" spans="1:18" ht="63">
      <c r="A7" s="646">
        <v>1</v>
      </c>
      <c r="B7" s="659" t="s">
        <v>130</v>
      </c>
      <c r="C7" s="646" t="s">
        <v>125</v>
      </c>
      <c r="D7" s="115">
        <v>278.25</v>
      </c>
      <c r="E7" s="115" t="s">
        <v>131</v>
      </c>
      <c r="F7" s="115" t="s">
        <v>132</v>
      </c>
      <c r="G7" s="649">
        <v>0.98</v>
      </c>
      <c r="H7" s="650">
        <v>208.69</v>
      </c>
      <c r="I7" s="669">
        <v>5.0000000000000001E-3</v>
      </c>
      <c r="J7" s="650">
        <v>0</v>
      </c>
      <c r="K7" s="669">
        <v>0.98499999999999999</v>
      </c>
      <c r="L7" s="650">
        <v>208.69</v>
      </c>
      <c r="M7" s="115" t="s">
        <v>33</v>
      </c>
      <c r="N7" s="115" t="s">
        <v>1298</v>
      </c>
      <c r="O7" s="664"/>
      <c r="P7" s="664"/>
      <c r="Q7" s="664"/>
      <c r="R7" s="664"/>
    </row>
    <row r="8" spans="1:18" ht="90">
      <c r="A8" s="646">
        <v>2</v>
      </c>
      <c r="B8" s="659" t="s">
        <v>133</v>
      </c>
      <c r="C8" s="646" t="s">
        <v>125</v>
      </c>
      <c r="D8" s="115">
        <v>924.32</v>
      </c>
      <c r="E8" s="115" t="s">
        <v>134</v>
      </c>
      <c r="F8" s="115" t="s">
        <v>135</v>
      </c>
      <c r="G8" s="649">
        <v>0.34</v>
      </c>
      <c r="H8" s="650">
        <v>445.29</v>
      </c>
      <c r="I8" s="649">
        <v>0.03</v>
      </c>
      <c r="J8" s="118">
        <v>165.42000000000002</v>
      </c>
      <c r="K8" s="649">
        <v>0.37</v>
      </c>
      <c r="L8" s="650">
        <v>610.71</v>
      </c>
      <c r="M8" s="115" t="s">
        <v>33</v>
      </c>
      <c r="N8" s="127" t="s">
        <v>2009</v>
      </c>
      <c r="O8" s="25"/>
      <c r="P8" s="25"/>
      <c r="Q8" s="25"/>
      <c r="R8" s="25"/>
    </row>
    <row r="9" spans="1:18" ht="15.75">
      <c r="A9" s="646"/>
      <c r="B9" s="653" t="s">
        <v>136</v>
      </c>
      <c r="C9" s="646"/>
      <c r="D9" s="648"/>
      <c r="E9" s="650"/>
      <c r="F9" s="650"/>
      <c r="G9" s="649"/>
      <c r="H9" s="648"/>
      <c r="I9" s="649"/>
      <c r="J9" s="650"/>
      <c r="K9" s="649"/>
      <c r="L9" s="670"/>
      <c r="M9" s="115"/>
      <c r="N9" s="115"/>
      <c r="O9" s="25"/>
      <c r="P9" s="25"/>
      <c r="Q9" s="25"/>
      <c r="R9" s="25"/>
    </row>
    <row r="10" spans="1:18" ht="60">
      <c r="A10" s="646">
        <v>1</v>
      </c>
      <c r="B10" s="659" t="s">
        <v>138</v>
      </c>
      <c r="C10" s="646" t="s">
        <v>125</v>
      </c>
      <c r="D10" s="648">
        <v>2200</v>
      </c>
      <c r="E10" s="650" t="s">
        <v>139</v>
      </c>
      <c r="F10" s="650" t="s">
        <v>1745</v>
      </c>
      <c r="G10" s="649">
        <v>0.93</v>
      </c>
      <c r="H10" s="648">
        <v>1583.92</v>
      </c>
      <c r="I10" s="649">
        <v>0.01</v>
      </c>
      <c r="J10" s="650">
        <v>275.49</v>
      </c>
      <c r="K10" s="649">
        <v>0.94</v>
      </c>
      <c r="L10" s="648">
        <v>1859.41</v>
      </c>
      <c r="M10" s="115" t="s">
        <v>22</v>
      </c>
      <c r="N10" s="127" t="s">
        <v>1788</v>
      </c>
    </row>
    <row r="11" spans="1:18" ht="15.75">
      <c r="A11" s="646"/>
      <c r="B11" s="653" t="s">
        <v>140</v>
      </c>
      <c r="C11" s="646"/>
      <c r="D11" s="648"/>
      <c r="E11" s="650"/>
      <c r="F11" s="650"/>
      <c r="G11" s="649"/>
      <c r="H11" s="648"/>
      <c r="I11" s="649"/>
      <c r="J11" s="650"/>
      <c r="K11" s="649"/>
      <c r="L11" s="648"/>
      <c r="M11" s="115"/>
      <c r="N11" s="115"/>
    </row>
    <row r="12" spans="1:18" ht="78.75">
      <c r="A12" s="646">
        <v>1</v>
      </c>
      <c r="B12" s="659" t="s">
        <v>141</v>
      </c>
      <c r="C12" s="646" t="s">
        <v>125</v>
      </c>
      <c r="D12" s="648">
        <v>1799.85</v>
      </c>
      <c r="E12" s="648" t="s">
        <v>142</v>
      </c>
      <c r="F12" s="650" t="s">
        <v>1299</v>
      </c>
      <c r="G12" s="649">
        <v>1</v>
      </c>
      <c r="H12" s="648">
        <v>1257.43</v>
      </c>
      <c r="I12" s="649">
        <v>0</v>
      </c>
      <c r="J12" s="650">
        <v>0.49000000000000909</v>
      </c>
      <c r="K12" s="649">
        <v>1</v>
      </c>
      <c r="L12" s="648">
        <v>1257.92</v>
      </c>
      <c r="M12" s="115" t="s">
        <v>33</v>
      </c>
      <c r="N12" s="1" t="s">
        <v>1787</v>
      </c>
    </row>
    <row r="13" spans="1:18" ht="15.75">
      <c r="A13" s="29"/>
      <c r="B13" s="653" t="s">
        <v>143</v>
      </c>
      <c r="C13" s="646"/>
      <c r="D13" s="648"/>
      <c r="E13" s="650"/>
      <c r="F13" s="650"/>
      <c r="G13" s="649"/>
      <c r="H13" s="648"/>
      <c r="I13" s="649"/>
      <c r="J13" s="118"/>
      <c r="K13" s="649"/>
      <c r="L13" s="648"/>
      <c r="M13" s="115"/>
      <c r="N13" s="115"/>
    </row>
    <row r="14" spans="1:18" ht="47.25">
      <c r="A14" s="29"/>
      <c r="B14" s="653" t="s">
        <v>1383</v>
      </c>
      <c r="C14" s="646"/>
      <c r="D14" s="648"/>
      <c r="E14" s="650"/>
      <c r="F14" s="650"/>
      <c r="G14" s="649"/>
      <c r="H14" s="648"/>
      <c r="I14" s="649"/>
      <c r="J14" s="118"/>
      <c r="K14" s="649"/>
      <c r="L14" s="648"/>
      <c r="M14" s="115"/>
      <c r="N14" s="115"/>
    </row>
    <row r="15" spans="1:18" ht="31.5">
      <c r="A15" s="646">
        <v>1</v>
      </c>
      <c r="B15" s="659" t="s">
        <v>148</v>
      </c>
      <c r="C15" s="646" t="s">
        <v>125</v>
      </c>
      <c r="D15" s="115">
        <v>453.37</v>
      </c>
      <c r="E15" s="115" t="s">
        <v>152</v>
      </c>
      <c r="F15" s="115" t="s">
        <v>1098</v>
      </c>
      <c r="G15" s="649">
        <v>0.4</v>
      </c>
      <c r="H15" s="650">
        <v>47.29</v>
      </c>
      <c r="I15" s="649">
        <v>0.05</v>
      </c>
      <c r="J15" s="650">
        <v>141.21</v>
      </c>
      <c r="K15" s="649">
        <v>0.45</v>
      </c>
      <c r="L15" s="650">
        <v>188.5</v>
      </c>
      <c r="M15" s="115" t="s">
        <v>33</v>
      </c>
      <c r="N15" s="115" t="s">
        <v>21</v>
      </c>
    </row>
    <row r="16" spans="1:18" ht="31.5">
      <c r="A16" s="646">
        <v>2</v>
      </c>
      <c r="B16" s="659" t="s">
        <v>149</v>
      </c>
      <c r="C16" s="646" t="s">
        <v>125</v>
      </c>
      <c r="D16" s="115">
        <v>751.03</v>
      </c>
      <c r="E16" s="115" t="s">
        <v>1300</v>
      </c>
      <c r="F16" s="115" t="s">
        <v>1301</v>
      </c>
      <c r="G16" s="649">
        <v>0.67</v>
      </c>
      <c r="H16" s="650">
        <v>199.52</v>
      </c>
      <c r="I16" s="649">
        <v>0.03</v>
      </c>
      <c r="J16" s="650">
        <v>30.609999999999985</v>
      </c>
      <c r="K16" s="649">
        <v>0.7</v>
      </c>
      <c r="L16" s="650">
        <v>230.13</v>
      </c>
      <c r="M16" s="115" t="s">
        <v>33</v>
      </c>
      <c r="N16" s="115" t="s">
        <v>21</v>
      </c>
    </row>
    <row r="17" spans="1:14" ht="31.5">
      <c r="A17" s="646"/>
      <c r="B17" s="653" t="s">
        <v>1384</v>
      </c>
      <c r="C17" s="646"/>
      <c r="D17" s="115"/>
      <c r="E17" s="115"/>
      <c r="F17" s="115"/>
      <c r="G17" s="649"/>
      <c r="H17" s="650"/>
      <c r="I17" s="649"/>
      <c r="J17" s="650"/>
      <c r="K17" s="649"/>
      <c r="L17" s="650"/>
      <c r="M17" s="115"/>
      <c r="N17" s="115"/>
    </row>
    <row r="18" spans="1:14" ht="31.5">
      <c r="A18" s="646">
        <v>1</v>
      </c>
      <c r="B18" s="647" t="s">
        <v>144</v>
      </c>
      <c r="C18" s="646" t="s">
        <v>125</v>
      </c>
      <c r="D18" s="648">
        <v>78.08</v>
      </c>
      <c r="E18" s="648" t="s">
        <v>145</v>
      </c>
      <c r="F18" s="648" t="s">
        <v>146</v>
      </c>
      <c r="G18" s="649">
        <v>0.7</v>
      </c>
      <c r="H18" s="650">
        <v>30.52</v>
      </c>
      <c r="I18" s="649">
        <v>0.05</v>
      </c>
      <c r="J18" s="650">
        <v>6.1500000000000021</v>
      </c>
      <c r="K18" s="649">
        <v>0.75</v>
      </c>
      <c r="L18" s="650">
        <v>36.67</v>
      </c>
      <c r="M18" s="115" t="s">
        <v>33</v>
      </c>
      <c r="N18" s="115" t="s">
        <v>21</v>
      </c>
    </row>
    <row r="19" spans="1:14" ht="63">
      <c r="A19" s="646">
        <v>2</v>
      </c>
      <c r="B19" s="647" t="s">
        <v>147</v>
      </c>
      <c r="C19" s="646" t="s">
        <v>125</v>
      </c>
      <c r="D19" s="648">
        <v>82.32</v>
      </c>
      <c r="E19" s="648" t="s">
        <v>145</v>
      </c>
      <c r="F19" s="648" t="s">
        <v>146</v>
      </c>
      <c r="G19" s="649">
        <v>1</v>
      </c>
      <c r="H19" s="650">
        <v>67.27</v>
      </c>
      <c r="I19" s="649">
        <v>0</v>
      </c>
      <c r="J19" s="650">
        <v>0.38000000000000966</v>
      </c>
      <c r="K19" s="649">
        <v>1</v>
      </c>
      <c r="L19" s="650">
        <v>67.650000000000006</v>
      </c>
      <c r="M19" s="115" t="s">
        <v>33</v>
      </c>
      <c r="N19" s="1" t="s">
        <v>1787</v>
      </c>
    </row>
    <row r="20" spans="1:14" ht="47.25">
      <c r="A20" s="646">
        <v>3</v>
      </c>
      <c r="B20" s="659" t="s">
        <v>1789</v>
      </c>
      <c r="C20" s="646" t="s">
        <v>125</v>
      </c>
      <c r="D20" s="650">
        <v>207</v>
      </c>
      <c r="E20" s="115" t="s">
        <v>154</v>
      </c>
      <c r="F20" s="115" t="s">
        <v>155</v>
      </c>
      <c r="G20" s="649">
        <v>0.5</v>
      </c>
      <c r="H20" s="650">
        <v>50</v>
      </c>
      <c r="I20" s="649">
        <v>0.05</v>
      </c>
      <c r="J20" s="118">
        <v>50</v>
      </c>
      <c r="K20" s="649">
        <v>0.55000000000000004</v>
      </c>
      <c r="L20" s="650">
        <v>100</v>
      </c>
      <c r="M20" s="115" t="s">
        <v>33</v>
      </c>
      <c r="N20" s="115" t="s">
        <v>21</v>
      </c>
    </row>
    <row r="21" spans="1:14" ht="31.5">
      <c r="A21" s="29">
        <v>4</v>
      </c>
      <c r="B21" s="122" t="s">
        <v>1170</v>
      </c>
      <c r="C21" s="29" t="s">
        <v>125</v>
      </c>
      <c r="D21" s="118">
        <v>24.03</v>
      </c>
      <c r="E21" s="1" t="s">
        <v>1171</v>
      </c>
      <c r="F21" s="1" t="s">
        <v>1172</v>
      </c>
      <c r="G21" s="36">
        <v>1</v>
      </c>
      <c r="H21" s="118">
        <v>0</v>
      </c>
      <c r="I21" s="36">
        <v>0</v>
      </c>
      <c r="J21" s="650">
        <v>22.05</v>
      </c>
      <c r="K21" s="649">
        <v>1</v>
      </c>
      <c r="L21" s="650">
        <v>22.05</v>
      </c>
      <c r="M21" s="115" t="s">
        <v>33</v>
      </c>
      <c r="N21" s="115" t="s">
        <v>137</v>
      </c>
    </row>
    <row r="22" spans="1:14" ht="31.5">
      <c r="A22" s="646">
        <v>5</v>
      </c>
      <c r="B22" s="659" t="s">
        <v>1302</v>
      </c>
      <c r="C22" s="646" t="s">
        <v>125</v>
      </c>
      <c r="D22" s="650">
        <v>71.37</v>
      </c>
      <c r="E22" s="115" t="s">
        <v>1171</v>
      </c>
      <c r="F22" s="115" t="s">
        <v>1172</v>
      </c>
      <c r="G22" s="649">
        <v>0.3</v>
      </c>
      <c r="H22" s="650">
        <v>0</v>
      </c>
      <c r="I22" s="649">
        <v>0.05</v>
      </c>
      <c r="J22" s="650">
        <v>20</v>
      </c>
      <c r="K22" s="649">
        <v>0.35</v>
      </c>
      <c r="L22" s="650">
        <v>20</v>
      </c>
      <c r="M22" s="115" t="s">
        <v>33</v>
      </c>
      <c r="N22" s="115" t="s">
        <v>21</v>
      </c>
    </row>
    <row r="23" spans="1:14" ht="31.5">
      <c r="A23" s="646"/>
      <c r="B23" s="653" t="s">
        <v>1385</v>
      </c>
      <c r="C23" s="646"/>
      <c r="D23" s="115"/>
      <c r="E23" s="115"/>
      <c r="F23" s="115"/>
      <c r="G23" s="649"/>
      <c r="H23" s="650"/>
      <c r="I23" s="649"/>
      <c r="J23" s="650"/>
      <c r="K23" s="649"/>
      <c r="L23" s="650"/>
      <c r="M23" s="646"/>
      <c r="N23" s="115"/>
    </row>
    <row r="24" spans="1:14" ht="47.25">
      <c r="A24" s="29">
        <v>1</v>
      </c>
      <c r="B24" s="122" t="s">
        <v>1173</v>
      </c>
      <c r="C24" s="29" t="s">
        <v>125</v>
      </c>
      <c r="D24" s="118">
        <v>192.18</v>
      </c>
      <c r="E24" s="1" t="s">
        <v>1116</v>
      </c>
      <c r="F24" s="1" t="s">
        <v>1117</v>
      </c>
      <c r="G24" s="36">
        <v>0.42</v>
      </c>
      <c r="H24" s="118">
        <v>27.2</v>
      </c>
      <c r="I24" s="36">
        <v>0.03</v>
      </c>
      <c r="J24" s="118">
        <v>32.799999999999997</v>
      </c>
      <c r="K24" s="649">
        <v>0.45</v>
      </c>
      <c r="L24" s="650">
        <v>60</v>
      </c>
      <c r="M24" s="115" t="s">
        <v>33</v>
      </c>
      <c r="N24" s="115" t="s">
        <v>21</v>
      </c>
    </row>
    <row r="25" spans="1:14" ht="47.25">
      <c r="A25" s="646">
        <v>2</v>
      </c>
      <c r="B25" s="659" t="s">
        <v>1303</v>
      </c>
      <c r="C25" s="646" t="s">
        <v>125</v>
      </c>
      <c r="D25" s="650">
        <v>450</v>
      </c>
      <c r="E25" s="115" t="s">
        <v>1116</v>
      </c>
      <c r="F25" s="115" t="s">
        <v>1117</v>
      </c>
      <c r="G25" s="649">
        <v>0</v>
      </c>
      <c r="H25" s="650">
        <v>0</v>
      </c>
      <c r="I25" s="649">
        <v>0</v>
      </c>
      <c r="J25" s="118">
        <v>0</v>
      </c>
      <c r="K25" s="649">
        <v>0</v>
      </c>
      <c r="L25" s="650">
        <v>0</v>
      </c>
      <c r="M25" s="115" t="s">
        <v>33</v>
      </c>
      <c r="N25" s="115" t="s">
        <v>1304</v>
      </c>
    </row>
    <row r="26" spans="1:14" ht="31.5">
      <c r="A26" s="646">
        <v>3</v>
      </c>
      <c r="B26" s="659" t="s">
        <v>1305</v>
      </c>
      <c r="C26" s="646" t="s">
        <v>125</v>
      </c>
      <c r="D26" s="650">
        <v>1000</v>
      </c>
      <c r="E26" s="115" t="s">
        <v>1110</v>
      </c>
      <c r="F26" s="115" t="s">
        <v>1111</v>
      </c>
      <c r="G26" s="649">
        <v>0</v>
      </c>
      <c r="H26" s="650">
        <v>0</v>
      </c>
      <c r="I26" s="649">
        <v>0</v>
      </c>
      <c r="J26" s="650">
        <v>10.91</v>
      </c>
      <c r="K26" s="649">
        <v>0</v>
      </c>
      <c r="L26" s="650">
        <v>10.91</v>
      </c>
      <c r="M26" s="115" t="s">
        <v>33</v>
      </c>
      <c r="N26" s="115" t="s">
        <v>1304</v>
      </c>
    </row>
    <row r="27" spans="1:14" ht="31.5">
      <c r="A27" s="646"/>
      <c r="B27" s="653" t="s">
        <v>1386</v>
      </c>
      <c r="C27" s="646"/>
      <c r="D27" s="115"/>
      <c r="E27" s="115"/>
      <c r="F27" s="115"/>
      <c r="G27" s="649"/>
      <c r="H27" s="650"/>
      <c r="I27" s="649"/>
      <c r="J27" s="650"/>
      <c r="K27" s="649"/>
      <c r="L27" s="650"/>
      <c r="M27" s="115"/>
      <c r="N27" s="115"/>
    </row>
    <row r="28" spans="1:14" ht="75">
      <c r="A28" s="646">
        <v>1</v>
      </c>
      <c r="B28" s="647" t="s">
        <v>151</v>
      </c>
      <c r="C28" s="646" t="s">
        <v>125</v>
      </c>
      <c r="D28" s="115">
        <v>2634.06</v>
      </c>
      <c r="E28" s="115" t="s">
        <v>152</v>
      </c>
      <c r="F28" s="115" t="s">
        <v>1098</v>
      </c>
      <c r="G28" s="649">
        <v>0.27</v>
      </c>
      <c r="H28" s="650">
        <v>220.67</v>
      </c>
      <c r="I28" s="660">
        <v>0.02</v>
      </c>
      <c r="J28" s="650">
        <v>333.59000000000003</v>
      </c>
      <c r="K28" s="660">
        <v>0.28999999999999998</v>
      </c>
      <c r="L28" s="650">
        <v>554.26</v>
      </c>
      <c r="M28" s="115" t="s">
        <v>33</v>
      </c>
      <c r="N28" s="127" t="s">
        <v>2010</v>
      </c>
    </row>
    <row r="29" spans="1:14" ht="75">
      <c r="A29" s="646">
        <v>2</v>
      </c>
      <c r="B29" s="647" t="s">
        <v>153</v>
      </c>
      <c r="C29" s="646" t="s">
        <v>125</v>
      </c>
      <c r="D29" s="650">
        <v>1100</v>
      </c>
      <c r="E29" s="115" t="s">
        <v>145</v>
      </c>
      <c r="F29" s="115" t="s">
        <v>150</v>
      </c>
      <c r="G29" s="649">
        <v>0.25</v>
      </c>
      <c r="H29" s="650">
        <v>111.54</v>
      </c>
      <c r="I29" s="649">
        <v>0.02</v>
      </c>
      <c r="J29" s="650">
        <v>166.40999999999997</v>
      </c>
      <c r="K29" s="649">
        <v>0.27</v>
      </c>
      <c r="L29" s="650">
        <v>277.95</v>
      </c>
      <c r="M29" s="115" t="s">
        <v>33</v>
      </c>
      <c r="N29" s="127" t="s">
        <v>2011</v>
      </c>
    </row>
    <row r="30" spans="1:14" ht="31.5">
      <c r="A30" s="646"/>
      <c r="B30" s="653" t="s">
        <v>2012</v>
      </c>
      <c r="C30" s="646"/>
      <c r="D30" s="115"/>
      <c r="E30" s="115"/>
      <c r="F30" s="115"/>
      <c r="G30" s="649"/>
      <c r="H30" s="650"/>
      <c r="I30" s="649"/>
      <c r="J30" s="650"/>
      <c r="K30" s="649"/>
      <c r="L30" s="650"/>
      <c r="M30" s="115"/>
      <c r="N30" s="115"/>
    </row>
    <row r="31" spans="1:14" ht="47.25">
      <c r="A31" s="29">
        <v>1</v>
      </c>
      <c r="B31" s="122" t="s">
        <v>2013</v>
      </c>
      <c r="C31" s="29" t="s">
        <v>125</v>
      </c>
      <c r="D31" s="107">
        <v>5</v>
      </c>
      <c r="E31" s="107" t="s">
        <v>2014</v>
      </c>
      <c r="F31" s="118" t="s">
        <v>2015</v>
      </c>
      <c r="G31" s="36">
        <v>0</v>
      </c>
      <c r="H31" s="107">
        <v>0</v>
      </c>
      <c r="I31" s="36">
        <v>0</v>
      </c>
      <c r="J31" s="107">
        <v>0</v>
      </c>
      <c r="K31" s="649">
        <v>0</v>
      </c>
      <c r="L31" s="648">
        <v>0</v>
      </c>
      <c r="M31" s="115" t="s">
        <v>33</v>
      </c>
      <c r="N31" s="1" t="s">
        <v>2016</v>
      </c>
    </row>
    <row r="32" spans="1:14" ht="15.75">
      <c r="A32" s="29"/>
      <c r="B32" s="653" t="s">
        <v>1387</v>
      </c>
      <c r="C32" s="646"/>
      <c r="D32" s="648"/>
      <c r="E32" s="650"/>
      <c r="F32" s="650"/>
      <c r="G32" s="649"/>
      <c r="H32" s="648"/>
      <c r="I32" s="649"/>
      <c r="J32" s="118"/>
      <c r="K32" s="649"/>
      <c r="L32" s="648"/>
      <c r="M32" s="115"/>
      <c r="N32" s="115"/>
    </row>
    <row r="33" spans="1:14" ht="47.25">
      <c r="A33" s="29">
        <v>1</v>
      </c>
      <c r="B33" s="122" t="s">
        <v>1388</v>
      </c>
      <c r="C33" s="29" t="s">
        <v>125</v>
      </c>
      <c r="D33" s="107">
        <v>66.87</v>
      </c>
      <c r="E33" s="107" t="s">
        <v>1389</v>
      </c>
      <c r="F33" s="118" t="s">
        <v>1476</v>
      </c>
      <c r="G33" s="36">
        <v>0.4</v>
      </c>
      <c r="H33" s="107">
        <v>0</v>
      </c>
      <c r="I33" s="36">
        <v>0.05</v>
      </c>
      <c r="J33" s="107">
        <v>0</v>
      </c>
      <c r="K33" s="649">
        <v>0.45</v>
      </c>
      <c r="L33" s="107">
        <v>0</v>
      </c>
      <c r="M33" s="1" t="s">
        <v>33</v>
      </c>
      <c r="N33" s="1" t="s">
        <v>21</v>
      </c>
    </row>
    <row r="34" spans="1:14" ht="15.75">
      <c r="A34" s="29"/>
      <c r="B34" s="653" t="s">
        <v>2017</v>
      </c>
      <c r="C34" s="646"/>
      <c r="D34" s="648"/>
      <c r="E34" s="650"/>
      <c r="F34" s="650"/>
      <c r="G34" s="649"/>
      <c r="H34" s="648"/>
      <c r="I34" s="649"/>
      <c r="J34" s="118"/>
      <c r="K34" s="649"/>
      <c r="L34" s="648"/>
      <c r="M34" s="115"/>
      <c r="N34" s="115"/>
    </row>
    <row r="35" spans="1:14" ht="63">
      <c r="A35" s="29">
        <v>1</v>
      </c>
      <c r="B35" s="122" t="s">
        <v>2018</v>
      </c>
      <c r="C35" s="29" t="s">
        <v>125</v>
      </c>
      <c r="D35" s="107">
        <v>140</v>
      </c>
      <c r="E35" s="107" t="s">
        <v>1382</v>
      </c>
      <c r="F35" s="118" t="s">
        <v>2019</v>
      </c>
      <c r="G35" s="36">
        <v>0</v>
      </c>
      <c r="H35" s="107">
        <v>0</v>
      </c>
      <c r="I35" s="36">
        <v>0.1</v>
      </c>
      <c r="J35" s="107">
        <v>0</v>
      </c>
      <c r="K35" s="649">
        <v>0.1</v>
      </c>
      <c r="L35" s="648">
        <v>0</v>
      </c>
      <c r="M35" s="115" t="s">
        <v>33</v>
      </c>
      <c r="N35" s="1" t="s">
        <v>126</v>
      </c>
    </row>
    <row r="36" spans="1:14" ht="15.75">
      <c r="A36" s="119"/>
      <c r="B36" s="651"/>
      <c r="C36" s="119"/>
      <c r="D36" s="658"/>
      <c r="E36" s="658"/>
      <c r="F36" s="655"/>
      <c r="G36" s="654"/>
      <c r="H36" s="658"/>
      <c r="I36" s="654"/>
      <c r="J36" s="658"/>
      <c r="K36" s="662"/>
      <c r="L36" s="661"/>
      <c r="M36" s="656"/>
      <c r="N36" s="120"/>
    </row>
    <row r="37" spans="1:14" ht="15.75">
      <c r="A37" s="119"/>
      <c r="B37" s="651"/>
      <c r="C37" s="119"/>
      <c r="D37" s="658"/>
      <c r="E37" s="658"/>
      <c r="F37" s="655"/>
      <c r="G37" s="654"/>
      <c r="H37" s="658"/>
      <c r="I37" s="654"/>
      <c r="J37" s="658"/>
      <c r="K37" s="662"/>
      <c r="L37" s="661"/>
      <c r="M37" s="656"/>
      <c r="N37" s="120"/>
    </row>
    <row r="39" spans="1:14" ht="15.75">
      <c r="A39" s="119"/>
      <c r="B39" s="651"/>
      <c r="C39" s="119"/>
      <c r="D39" s="655"/>
      <c r="E39" s="120"/>
      <c r="F39" s="120"/>
      <c r="G39" s="654"/>
      <c r="H39" s="655"/>
      <c r="I39" s="654"/>
      <c r="J39" s="655"/>
      <c r="K39" s="662"/>
      <c r="L39" s="663"/>
      <c r="M39" s="657"/>
      <c r="N39"/>
    </row>
    <row r="40" spans="1:14" ht="15.75">
      <c r="A40" s="119"/>
      <c r="B40" s="651"/>
      <c r="C40" s="119"/>
      <c r="D40" s="655"/>
      <c r="E40" s="120"/>
      <c r="F40" s="120"/>
      <c r="G40" s="654"/>
      <c r="H40" s="655"/>
      <c r="I40" s="654"/>
      <c r="J40" s="655"/>
      <c r="K40" s="662"/>
      <c r="L40" s="663"/>
      <c r="M40" s="657"/>
    </row>
    <row r="41" spans="1:14" ht="15.75">
      <c r="A41" s="138"/>
      <c r="B41" s="138"/>
      <c r="C41" s="138"/>
      <c r="D41" s="138"/>
      <c r="E41" s="138"/>
      <c r="F41" s="138"/>
      <c r="G41" s="138"/>
      <c r="H41" s="138"/>
      <c r="I41" s="138"/>
      <c r="J41" s="138"/>
      <c r="K41" s="668" t="s">
        <v>1541</v>
      </c>
      <c r="L41" s="668"/>
      <c r="M41" s="138"/>
    </row>
    <row r="42" spans="1:14" ht="15.75">
      <c r="A42" s="138"/>
      <c r="B42" s="138"/>
      <c r="C42" s="138"/>
      <c r="D42" s="138"/>
      <c r="E42" s="138"/>
      <c r="F42" s="138"/>
      <c r="G42" s="138"/>
      <c r="H42" s="138"/>
      <c r="I42" s="138"/>
      <c r="J42" s="138"/>
      <c r="K42" s="668" t="s">
        <v>1574</v>
      </c>
      <c r="L42" s="668"/>
      <c r="M42" s="138"/>
    </row>
  </sheetData>
  <mergeCells count="11">
    <mergeCell ref="N3:N4"/>
    <mergeCell ref="M3:M4"/>
    <mergeCell ref="A1:M1"/>
    <mergeCell ref="F3:F4"/>
    <mergeCell ref="G3:H3"/>
    <mergeCell ref="I3:J3"/>
    <mergeCell ref="K3:L3"/>
    <mergeCell ref="A3:A4"/>
    <mergeCell ref="C3:C4"/>
    <mergeCell ref="D3:D4"/>
    <mergeCell ref="E3:E4"/>
  </mergeCells>
  <pageMargins left="0.7" right="0.7" top="0.75" bottom="0.75" header="0.3" footer="0.3"/>
  <pageSetup paperSize="5"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0"/>
  <sheetViews>
    <sheetView topLeftCell="A499" workbookViewId="0">
      <selection activeCell="L519" sqref="L519"/>
    </sheetView>
  </sheetViews>
  <sheetFormatPr defaultRowHeight="15"/>
  <cols>
    <col min="1" max="1" width="6.28515625" customWidth="1"/>
    <col min="2" max="2" width="24.5703125" customWidth="1"/>
    <col min="5" max="5" width="10.42578125" customWidth="1"/>
    <col min="6" max="6" width="12.140625" customWidth="1"/>
    <col min="13" max="13" width="11" style="25" customWidth="1"/>
    <col min="14" max="14" width="10.42578125" customWidth="1"/>
  </cols>
  <sheetData>
    <row r="1" spans="1:14" ht="18.75">
      <c r="A1" s="3062" t="s">
        <v>1979</v>
      </c>
      <c r="B1" s="3063"/>
      <c r="C1" s="3063"/>
      <c r="D1" s="3063"/>
      <c r="E1" s="3063"/>
      <c r="F1" s="3063"/>
      <c r="G1" s="3063"/>
      <c r="H1" s="3063"/>
      <c r="I1" s="3063"/>
      <c r="J1" s="3063"/>
      <c r="K1" s="3063"/>
      <c r="L1" s="3063"/>
      <c r="M1" s="3063"/>
      <c r="N1" s="3063"/>
    </row>
    <row r="2" spans="1:14" ht="15.75">
      <c r="A2" s="3064" t="s">
        <v>423</v>
      </c>
      <c r="B2" s="3063"/>
      <c r="C2" s="3064" t="s">
        <v>424</v>
      </c>
      <c r="D2" s="3063"/>
      <c r="E2" s="3063"/>
      <c r="F2" s="3063"/>
      <c r="G2" s="323"/>
      <c r="H2" s="323"/>
      <c r="I2" s="323"/>
      <c r="J2" s="323"/>
      <c r="K2" s="323"/>
      <c r="L2" s="323"/>
      <c r="M2" s="323"/>
      <c r="N2" s="323"/>
    </row>
    <row r="3" spans="1:14" ht="15.75">
      <c r="A3" s="3065" t="s">
        <v>425</v>
      </c>
      <c r="B3" s="3054"/>
      <c r="C3" s="3053" t="s">
        <v>143</v>
      </c>
      <c r="D3" s="3054"/>
      <c r="E3" s="3054"/>
      <c r="F3" s="3054"/>
      <c r="G3" s="3054"/>
      <c r="H3" s="3054"/>
      <c r="I3" s="3054"/>
      <c r="J3" s="3054"/>
      <c r="K3" s="3054"/>
      <c r="L3" s="3054"/>
      <c r="M3" s="3054"/>
      <c r="N3" s="3054"/>
    </row>
    <row r="4" spans="1:14" ht="50.25" customHeight="1">
      <c r="A4" s="3057" t="s">
        <v>426</v>
      </c>
      <c r="B4" s="3055" t="s">
        <v>4</v>
      </c>
      <c r="C4" s="3055" t="s">
        <v>5</v>
      </c>
      <c r="D4" s="3057" t="s">
        <v>427</v>
      </c>
      <c r="E4" s="3057" t="s">
        <v>7</v>
      </c>
      <c r="F4" s="3057" t="s">
        <v>119</v>
      </c>
      <c r="G4" s="3058" t="s">
        <v>120</v>
      </c>
      <c r="H4" s="3059"/>
      <c r="I4" s="3058" t="s">
        <v>10</v>
      </c>
      <c r="J4" s="3059"/>
      <c r="K4" s="3058" t="s">
        <v>121</v>
      </c>
      <c r="L4" s="3059"/>
      <c r="M4" s="3055" t="s">
        <v>12</v>
      </c>
      <c r="N4" s="3057" t="s">
        <v>13</v>
      </c>
    </row>
    <row r="5" spans="1:14" ht="18.75" customHeight="1">
      <c r="A5" s="3056"/>
      <c r="B5" s="3056"/>
      <c r="C5" s="3056"/>
      <c r="D5" s="3056"/>
      <c r="E5" s="3056"/>
      <c r="F5" s="3056"/>
      <c r="G5" s="327" t="s">
        <v>28</v>
      </c>
      <c r="H5" s="327" t="s">
        <v>15</v>
      </c>
      <c r="I5" s="327" t="s">
        <v>28</v>
      </c>
      <c r="J5" s="327" t="s">
        <v>15</v>
      </c>
      <c r="K5" s="327" t="s">
        <v>28</v>
      </c>
      <c r="L5" s="327" t="s">
        <v>15</v>
      </c>
      <c r="M5" s="3056"/>
      <c r="N5" s="3056"/>
    </row>
    <row r="6" spans="1:14">
      <c r="A6" s="328">
        <v>1</v>
      </c>
      <c r="B6" s="329">
        <v>2</v>
      </c>
      <c r="C6" s="330">
        <v>3</v>
      </c>
      <c r="D6" s="331">
        <v>4</v>
      </c>
      <c r="E6" s="332">
        <v>5</v>
      </c>
      <c r="F6" s="332">
        <v>6</v>
      </c>
      <c r="G6" s="330">
        <v>7</v>
      </c>
      <c r="H6" s="330">
        <v>8</v>
      </c>
      <c r="I6" s="330">
        <v>9</v>
      </c>
      <c r="J6" s="330">
        <v>10</v>
      </c>
      <c r="K6" s="333">
        <v>11</v>
      </c>
      <c r="L6" s="333">
        <v>12</v>
      </c>
      <c r="M6" s="333">
        <v>13</v>
      </c>
      <c r="N6" s="334">
        <v>14</v>
      </c>
    </row>
    <row r="7" spans="1:14" ht="42.75">
      <c r="A7" s="335">
        <v>1</v>
      </c>
      <c r="B7" s="336" t="s">
        <v>428</v>
      </c>
      <c r="C7" s="337" t="s">
        <v>125</v>
      </c>
      <c r="D7" s="338">
        <v>650</v>
      </c>
      <c r="E7" s="339" t="s">
        <v>429</v>
      </c>
      <c r="F7" s="339" t="s">
        <v>1980</v>
      </c>
      <c r="G7" s="340">
        <v>0.99</v>
      </c>
      <c r="H7" s="337">
        <v>245.67</v>
      </c>
      <c r="I7" s="340">
        <v>5.0000000000000001E-3</v>
      </c>
      <c r="J7" s="338">
        <v>0</v>
      </c>
      <c r="K7" s="340">
        <v>0.995</v>
      </c>
      <c r="L7" s="338">
        <v>245.67</v>
      </c>
      <c r="M7" s="339" t="s">
        <v>21</v>
      </c>
      <c r="N7" s="339" t="s">
        <v>430</v>
      </c>
    </row>
    <row r="8" spans="1:14">
      <c r="A8" s="341"/>
      <c r="B8" s="342"/>
      <c r="C8" s="343"/>
      <c r="D8" s="344"/>
      <c r="E8" s="345"/>
      <c r="F8" s="345"/>
      <c r="G8" s="346"/>
      <c r="H8" s="343"/>
      <c r="I8" s="346"/>
      <c r="J8" s="343"/>
      <c r="K8" s="3060"/>
      <c r="L8" s="3061"/>
      <c r="M8" s="3061"/>
      <c r="N8" s="3061"/>
    </row>
    <row r="9" spans="1:14" ht="18.75">
      <c r="A9" s="3062" t="s">
        <v>1979</v>
      </c>
      <c r="B9" s="3063"/>
      <c r="C9" s="3063"/>
      <c r="D9" s="3063"/>
      <c r="E9" s="3063"/>
      <c r="F9" s="3063"/>
      <c r="G9" s="3063"/>
      <c r="H9" s="3063"/>
      <c r="I9" s="3063"/>
      <c r="J9" s="3063"/>
      <c r="K9" s="3063"/>
      <c r="L9" s="3063"/>
      <c r="M9" s="3063"/>
      <c r="N9" s="3063"/>
    </row>
    <row r="10" spans="1:14" ht="15.75">
      <c r="A10" s="322" t="s">
        <v>423</v>
      </c>
      <c r="B10" s="322"/>
      <c r="C10" s="322" t="s">
        <v>424</v>
      </c>
      <c r="D10" s="322"/>
      <c r="E10" s="322"/>
      <c r="F10" s="322"/>
      <c r="G10" s="323"/>
      <c r="H10" s="323"/>
      <c r="I10" s="323"/>
      <c r="J10" s="323"/>
      <c r="K10" s="323"/>
      <c r="L10" s="323"/>
      <c r="M10" s="323"/>
      <c r="N10" s="323"/>
    </row>
    <row r="11" spans="1:14" ht="15.75">
      <c r="A11" s="324" t="s">
        <v>425</v>
      </c>
      <c r="B11" s="324"/>
      <c r="C11" s="3053" t="s">
        <v>143</v>
      </c>
      <c r="D11" s="3054"/>
      <c r="E11" s="324"/>
      <c r="F11" s="324"/>
      <c r="G11" s="324"/>
      <c r="H11" s="324"/>
      <c r="I11" s="324"/>
      <c r="J11" s="324"/>
      <c r="K11" s="324"/>
      <c r="L11" s="324"/>
      <c r="M11" s="324"/>
      <c r="N11" s="324"/>
    </row>
    <row r="12" spans="1:14" ht="42.75">
      <c r="A12" s="325" t="s">
        <v>426</v>
      </c>
      <c r="B12" s="3055" t="s">
        <v>4</v>
      </c>
      <c r="C12" s="3055" t="s">
        <v>5</v>
      </c>
      <c r="D12" s="3057" t="s">
        <v>427</v>
      </c>
      <c r="E12" s="3057" t="s">
        <v>7</v>
      </c>
      <c r="F12" s="325" t="s">
        <v>119</v>
      </c>
      <c r="G12" s="3058" t="s">
        <v>120</v>
      </c>
      <c r="H12" s="3059"/>
      <c r="I12" s="3058" t="s">
        <v>10</v>
      </c>
      <c r="J12" s="3059"/>
      <c r="K12" s="3058" t="s">
        <v>121</v>
      </c>
      <c r="L12" s="3059"/>
      <c r="M12" s="326" t="s">
        <v>12</v>
      </c>
      <c r="N12" s="325" t="s">
        <v>13</v>
      </c>
    </row>
    <row r="13" spans="1:14">
      <c r="A13" s="347"/>
      <c r="B13" s="3056"/>
      <c r="C13" s="3056"/>
      <c r="D13" s="3056"/>
      <c r="E13" s="3056"/>
      <c r="F13" s="347"/>
      <c r="G13" s="327" t="s">
        <v>28</v>
      </c>
      <c r="H13" s="327" t="s">
        <v>15</v>
      </c>
      <c r="I13" s="327" t="s">
        <v>28</v>
      </c>
      <c r="J13" s="327" t="s">
        <v>15</v>
      </c>
      <c r="K13" s="327" t="s">
        <v>28</v>
      </c>
      <c r="L13" s="327" t="s">
        <v>15</v>
      </c>
      <c r="M13" s="335"/>
      <c r="N13" s="347"/>
    </row>
    <row r="14" spans="1:14">
      <c r="A14" s="328">
        <v>1</v>
      </c>
      <c r="B14" s="329">
        <v>2</v>
      </c>
      <c r="C14" s="330">
        <v>3</v>
      </c>
      <c r="D14" s="331">
        <v>4</v>
      </c>
      <c r="E14" s="332">
        <v>5</v>
      </c>
      <c r="F14" s="332">
        <v>6</v>
      </c>
      <c r="G14" s="330">
        <v>7</v>
      </c>
      <c r="H14" s="330">
        <v>8</v>
      </c>
      <c r="I14" s="330">
        <v>9</v>
      </c>
      <c r="J14" s="330">
        <v>10</v>
      </c>
      <c r="K14" s="333">
        <v>11</v>
      </c>
      <c r="L14" s="333">
        <v>12</v>
      </c>
      <c r="M14" s="333">
        <v>13</v>
      </c>
      <c r="N14" s="334">
        <v>14</v>
      </c>
    </row>
    <row r="15" spans="1:14" ht="60">
      <c r="A15" s="335">
        <v>1</v>
      </c>
      <c r="B15" s="348" t="s">
        <v>431</v>
      </c>
      <c r="C15" s="337" t="s">
        <v>125</v>
      </c>
      <c r="D15" s="338">
        <v>203</v>
      </c>
      <c r="E15" s="339" t="s">
        <v>432</v>
      </c>
      <c r="F15" s="337" t="s">
        <v>433</v>
      </c>
      <c r="G15" s="349">
        <v>1</v>
      </c>
      <c r="H15" s="338">
        <v>99.3</v>
      </c>
      <c r="I15" s="349">
        <v>0</v>
      </c>
      <c r="J15" s="350">
        <v>0</v>
      </c>
      <c r="K15" s="349">
        <v>1</v>
      </c>
      <c r="L15" s="350">
        <v>99.3</v>
      </c>
      <c r="M15" s="339" t="s">
        <v>488</v>
      </c>
      <c r="N15" s="339" t="s">
        <v>430</v>
      </c>
    </row>
    <row r="16" spans="1:14">
      <c r="A16" s="323"/>
      <c r="B16" s="323"/>
      <c r="C16" s="323"/>
      <c r="D16" s="323"/>
      <c r="E16" s="323"/>
      <c r="F16" s="323"/>
      <c r="G16" s="323"/>
      <c r="H16" s="323"/>
      <c r="I16" s="323"/>
      <c r="J16" s="323"/>
      <c r="K16" s="3060"/>
      <c r="L16" s="3061"/>
      <c r="M16" s="3061"/>
      <c r="N16" s="3061"/>
    </row>
    <row r="17" spans="1:15" ht="18.75">
      <c r="A17" s="3062" t="s">
        <v>1979</v>
      </c>
      <c r="B17" s="3063"/>
      <c r="C17" s="3063"/>
      <c r="D17" s="3063"/>
      <c r="E17" s="3063"/>
      <c r="F17" s="3063"/>
      <c r="G17" s="3063"/>
      <c r="H17" s="3063"/>
      <c r="I17" s="3063"/>
      <c r="J17" s="3063"/>
      <c r="K17" s="3063"/>
      <c r="L17" s="3063"/>
      <c r="M17" s="3063"/>
      <c r="N17" s="3063"/>
      <c r="O17" s="298"/>
    </row>
    <row r="18" spans="1:15" ht="15.75">
      <c r="A18" s="322" t="s">
        <v>423</v>
      </c>
      <c r="B18" s="322"/>
      <c r="C18" s="322" t="s">
        <v>424</v>
      </c>
      <c r="D18" s="322"/>
      <c r="E18" s="322"/>
      <c r="F18" s="322"/>
      <c r="G18" s="323"/>
      <c r="H18" s="323"/>
      <c r="I18" s="323"/>
      <c r="J18" s="323"/>
      <c r="K18" s="323"/>
      <c r="L18" s="323"/>
      <c r="M18" s="323"/>
      <c r="N18" s="323"/>
      <c r="O18" s="298"/>
    </row>
    <row r="19" spans="1:15" ht="15.75">
      <c r="A19" s="324" t="s">
        <v>425</v>
      </c>
      <c r="B19" s="324"/>
      <c r="C19" s="3053" t="s">
        <v>143</v>
      </c>
      <c r="D19" s="3054"/>
      <c r="E19" s="324"/>
      <c r="F19" s="324"/>
      <c r="G19" s="324"/>
      <c r="H19" s="324"/>
      <c r="I19" s="324"/>
      <c r="J19" s="324"/>
      <c r="K19" s="324"/>
      <c r="L19" s="324"/>
      <c r="M19" s="324"/>
      <c r="N19" s="324"/>
      <c r="O19" s="351"/>
    </row>
    <row r="20" spans="1:15" ht="42.75">
      <c r="A20" s="325" t="s">
        <v>426</v>
      </c>
      <c r="B20" s="3055" t="s">
        <v>4</v>
      </c>
      <c r="C20" s="3055" t="s">
        <v>5</v>
      </c>
      <c r="D20" s="3057" t="s">
        <v>427</v>
      </c>
      <c r="E20" s="3057" t="s">
        <v>7</v>
      </c>
      <c r="F20" s="325" t="s">
        <v>119</v>
      </c>
      <c r="G20" s="3058" t="s">
        <v>120</v>
      </c>
      <c r="H20" s="3059"/>
      <c r="I20" s="3058" t="s">
        <v>10</v>
      </c>
      <c r="J20" s="3059"/>
      <c r="K20" s="3058" t="s">
        <v>121</v>
      </c>
      <c r="L20" s="3059"/>
      <c r="M20" s="326" t="s">
        <v>12</v>
      </c>
      <c r="N20" s="325" t="s">
        <v>13</v>
      </c>
      <c r="O20" s="298"/>
    </row>
    <row r="21" spans="1:15">
      <c r="A21" s="347"/>
      <c r="B21" s="3056"/>
      <c r="C21" s="3056"/>
      <c r="D21" s="3056"/>
      <c r="E21" s="3056"/>
      <c r="F21" s="347"/>
      <c r="G21" s="327" t="s">
        <v>28</v>
      </c>
      <c r="H21" s="327" t="s">
        <v>15</v>
      </c>
      <c r="I21" s="327" t="s">
        <v>28</v>
      </c>
      <c r="J21" s="327" t="s">
        <v>15</v>
      </c>
      <c r="K21" s="327" t="s">
        <v>28</v>
      </c>
      <c r="L21" s="327" t="s">
        <v>15</v>
      </c>
      <c r="M21" s="335"/>
      <c r="N21" s="347"/>
      <c r="O21" s="298"/>
    </row>
    <row r="22" spans="1:15">
      <c r="A22" s="328">
        <v>1</v>
      </c>
      <c r="B22" s="329">
        <v>2</v>
      </c>
      <c r="C22" s="330">
        <v>3</v>
      </c>
      <c r="D22" s="331">
        <v>4</v>
      </c>
      <c r="E22" s="332">
        <v>5</v>
      </c>
      <c r="F22" s="332">
        <v>6</v>
      </c>
      <c r="G22" s="330">
        <v>7</v>
      </c>
      <c r="H22" s="330">
        <v>8</v>
      </c>
      <c r="I22" s="330">
        <v>9</v>
      </c>
      <c r="J22" s="330">
        <v>10</v>
      </c>
      <c r="K22" s="333">
        <v>11</v>
      </c>
      <c r="L22" s="333">
        <v>12</v>
      </c>
      <c r="M22" s="333">
        <v>13</v>
      </c>
      <c r="N22" s="334">
        <v>14</v>
      </c>
      <c r="O22" s="298"/>
    </row>
    <row r="23" spans="1:15" ht="60">
      <c r="A23" s="327">
        <v>1</v>
      </c>
      <c r="B23" s="348" t="s">
        <v>434</v>
      </c>
      <c r="C23" s="352" t="s">
        <v>125</v>
      </c>
      <c r="D23" s="353">
        <v>255.5</v>
      </c>
      <c r="E23" s="339" t="s">
        <v>435</v>
      </c>
      <c r="F23" s="339" t="s">
        <v>436</v>
      </c>
      <c r="G23" s="349">
        <v>1</v>
      </c>
      <c r="H23" s="338">
        <v>114.93</v>
      </c>
      <c r="I23" s="349">
        <v>0</v>
      </c>
      <c r="J23" s="350">
        <v>0</v>
      </c>
      <c r="K23" s="349">
        <v>1</v>
      </c>
      <c r="L23" s="350">
        <v>114.93</v>
      </c>
      <c r="M23" s="339" t="s">
        <v>488</v>
      </c>
      <c r="N23" s="339" t="s">
        <v>430</v>
      </c>
      <c r="O23" s="298"/>
    </row>
    <row r="24" spans="1:15" ht="16.5">
      <c r="A24" s="354"/>
      <c r="B24" s="355"/>
      <c r="C24" s="356"/>
      <c r="D24" s="357"/>
      <c r="E24" s="358"/>
      <c r="F24" s="358"/>
      <c r="G24" s="359"/>
      <c r="H24" s="356"/>
      <c r="I24" s="360"/>
      <c r="J24" s="356"/>
      <c r="K24" s="3060"/>
      <c r="L24" s="3061"/>
      <c r="M24" s="3061"/>
      <c r="N24" s="3061"/>
      <c r="O24" s="298"/>
    </row>
    <row r="25" spans="1:15" ht="18.75">
      <c r="A25" s="3062" t="s">
        <v>1979</v>
      </c>
      <c r="B25" s="3063"/>
      <c r="C25" s="3063"/>
      <c r="D25" s="3063"/>
      <c r="E25" s="3063"/>
      <c r="F25" s="3063"/>
      <c r="G25" s="3063"/>
      <c r="H25" s="3063"/>
      <c r="I25" s="3063"/>
      <c r="J25" s="3063"/>
      <c r="K25" s="3063"/>
      <c r="L25" s="3063"/>
      <c r="M25" s="3063"/>
      <c r="N25" s="3063"/>
      <c r="O25" s="298"/>
    </row>
    <row r="26" spans="1:15" ht="15.75">
      <c r="A26" s="322" t="s">
        <v>423</v>
      </c>
      <c r="B26" s="322"/>
      <c r="C26" s="322" t="s">
        <v>424</v>
      </c>
      <c r="D26" s="322"/>
      <c r="E26" s="322"/>
      <c r="F26" s="322"/>
      <c r="G26" s="323"/>
      <c r="H26" s="323"/>
      <c r="I26" s="323"/>
      <c r="J26" s="323"/>
      <c r="K26" s="323"/>
      <c r="L26" s="323"/>
      <c r="M26" s="323"/>
      <c r="N26" s="323"/>
      <c r="O26" s="298"/>
    </row>
    <row r="27" spans="1:15" ht="15.75">
      <c r="A27" s="324" t="s">
        <v>425</v>
      </c>
      <c r="B27" s="324"/>
      <c r="C27" s="3053" t="s">
        <v>143</v>
      </c>
      <c r="D27" s="3054"/>
      <c r="E27" s="324"/>
      <c r="F27" s="324"/>
      <c r="G27" s="324"/>
      <c r="H27" s="324"/>
      <c r="I27" s="324"/>
      <c r="J27" s="324"/>
      <c r="K27" s="324"/>
      <c r="L27" s="324"/>
      <c r="M27" s="324"/>
      <c r="N27" s="324"/>
      <c r="O27" s="298"/>
    </row>
    <row r="28" spans="1:15" ht="42.75">
      <c r="A28" s="325" t="s">
        <v>426</v>
      </c>
      <c r="B28" s="3055" t="s">
        <v>4</v>
      </c>
      <c r="C28" s="3055" t="s">
        <v>5</v>
      </c>
      <c r="D28" s="3057" t="s">
        <v>427</v>
      </c>
      <c r="E28" s="3057" t="s">
        <v>7</v>
      </c>
      <c r="F28" s="325" t="s">
        <v>119</v>
      </c>
      <c r="G28" s="3058" t="s">
        <v>120</v>
      </c>
      <c r="H28" s="3059"/>
      <c r="I28" s="3058" t="s">
        <v>10</v>
      </c>
      <c r="J28" s="3059"/>
      <c r="K28" s="3058" t="s">
        <v>121</v>
      </c>
      <c r="L28" s="3059"/>
      <c r="M28" s="326" t="s">
        <v>12</v>
      </c>
      <c r="N28" s="325" t="s">
        <v>13</v>
      </c>
      <c r="O28" s="298"/>
    </row>
    <row r="29" spans="1:15">
      <c r="A29" s="347"/>
      <c r="B29" s="3056"/>
      <c r="C29" s="3056"/>
      <c r="D29" s="3056"/>
      <c r="E29" s="3056"/>
      <c r="F29" s="347"/>
      <c r="G29" s="327" t="s">
        <v>28</v>
      </c>
      <c r="H29" s="327" t="s">
        <v>15</v>
      </c>
      <c r="I29" s="327" t="s">
        <v>28</v>
      </c>
      <c r="J29" s="327" t="s">
        <v>15</v>
      </c>
      <c r="K29" s="327" t="s">
        <v>28</v>
      </c>
      <c r="L29" s="327" t="s">
        <v>15</v>
      </c>
      <c r="M29" s="335"/>
      <c r="N29" s="347"/>
      <c r="O29" s="298"/>
    </row>
    <row r="30" spans="1:15">
      <c r="A30" s="328">
        <v>1</v>
      </c>
      <c r="B30" s="329">
        <v>2</v>
      </c>
      <c r="C30" s="330">
        <v>3</v>
      </c>
      <c r="D30" s="331">
        <v>4</v>
      </c>
      <c r="E30" s="332">
        <v>5</v>
      </c>
      <c r="F30" s="332">
        <v>6</v>
      </c>
      <c r="G30" s="330">
        <v>7</v>
      </c>
      <c r="H30" s="330">
        <v>8</v>
      </c>
      <c r="I30" s="330">
        <v>9</v>
      </c>
      <c r="J30" s="330">
        <v>10</v>
      </c>
      <c r="K30" s="333">
        <v>11</v>
      </c>
      <c r="L30" s="333">
        <v>12</v>
      </c>
      <c r="M30" s="333">
        <v>13</v>
      </c>
      <c r="N30" s="334">
        <v>14</v>
      </c>
      <c r="O30" s="298"/>
    </row>
    <row r="31" spans="1:15" ht="30">
      <c r="A31" s="335">
        <v>1</v>
      </c>
      <c r="B31" s="348" t="s">
        <v>437</v>
      </c>
      <c r="C31" s="337" t="s">
        <v>125</v>
      </c>
      <c r="D31" s="338">
        <v>271</v>
      </c>
      <c r="E31" s="339" t="s">
        <v>432</v>
      </c>
      <c r="F31" s="337" t="s">
        <v>1982</v>
      </c>
      <c r="G31" s="349">
        <v>1</v>
      </c>
      <c r="H31" s="338">
        <v>139.72999999999999</v>
      </c>
      <c r="I31" s="349">
        <v>0</v>
      </c>
      <c r="J31" s="338">
        <v>0</v>
      </c>
      <c r="K31" s="349">
        <v>1</v>
      </c>
      <c r="L31" s="338">
        <v>139.72999999999999</v>
      </c>
      <c r="M31" s="339" t="s">
        <v>488</v>
      </c>
      <c r="N31" s="339" t="s">
        <v>430</v>
      </c>
      <c r="O31" s="298"/>
    </row>
    <row r="32" spans="1:15">
      <c r="A32" s="323"/>
      <c r="B32" s="323"/>
      <c r="C32" s="323"/>
      <c r="D32" s="323"/>
      <c r="E32" s="323"/>
      <c r="F32" s="323"/>
      <c r="G32" s="323"/>
      <c r="H32" s="323"/>
      <c r="I32" s="323"/>
      <c r="J32" s="323"/>
      <c r="K32" s="3060"/>
      <c r="L32" s="3061"/>
      <c r="M32" s="3061"/>
      <c r="N32" s="3061"/>
      <c r="O32" s="298"/>
    </row>
    <row r="33" spans="1:14" ht="18.75">
      <c r="A33" s="3062" t="s">
        <v>1979</v>
      </c>
      <c r="B33" s="3063"/>
      <c r="C33" s="3063"/>
      <c r="D33" s="3063"/>
      <c r="E33" s="3063"/>
      <c r="F33" s="3063"/>
      <c r="G33" s="3063"/>
      <c r="H33" s="3063"/>
      <c r="I33" s="3063"/>
      <c r="J33" s="3063"/>
      <c r="K33" s="3063"/>
      <c r="L33" s="3063"/>
      <c r="M33" s="3063"/>
      <c r="N33" s="3063"/>
    </row>
    <row r="34" spans="1:14" ht="15.75">
      <c r="A34" s="322" t="s">
        <v>423</v>
      </c>
      <c r="B34" s="322"/>
      <c r="C34" s="322" t="s">
        <v>424</v>
      </c>
      <c r="D34" s="322"/>
      <c r="E34" s="322"/>
      <c r="F34" s="322"/>
      <c r="G34" s="323"/>
      <c r="H34" s="323"/>
      <c r="I34" s="323"/>
      <c r="J34" s="323"/>
      <c r="K34" s="323"/>
      <c r="L34" s="323"/>
      <c r="M34" s="323"/>
      <c r="N34" s="323"/>
    </row>
    <row r="35" spans="1:14" ht="15.75">
      <c r="A35" s="324" t="s">
        <v>425</v>
      </c>
      <c r="B35" s="324"/>
      <c r="C35" s="3053" t="s">
        <v>143</v>
      </c>
      <c r="D35" s="3054"/>
      <c r="E35" s="324"/>
      <c r="F35" s="324"/>
      <c r="G35" s="324"/>
      <c r="H35" s="324"/>
      <c r="I35" s="324"/>
      <c r="J35" s="324"/>
      <c r="K35" s="324"/>
      <c r="L35" s="324"/>
      <c r="M35" s="324"/>
      <c r="N35" s="324"/>
    </row>
    <row r="36" spans="1:14" ht="42.75">
      <c r="A36" s="325" t="s">
        <v>426</v>
      </c>
      <c r="B36" s="3055" t="s">
        <v>4</v>
      </c>
      <c r="C36" s="3055" t="s">
        <v>5</v>
      </c>
      <c r="D36" s="3057" t="s">
        <v>427</v>
      </c>
      <c r="E36" s="3057" t="s">
        <v>7</v>
      </c>
      <c r="F36" s="325" t="s">
        <v>119</v>
      </c>
      <c r="G36" s="3058" t="s">
        <v>120</v>
      </c>
      <c r="H36" s="3059"/>
      <c r="I36" s="3058" t="s">
        <v>10</v>
      </c>
      <c r="J36" s="3059"/>
      <c r="K36" s="3058" t="s">
        <v>121</v>
      </c>
      <c r="L36" s="3059"/>
      <c r="M36" s="326" t="s">
        <v>12</v>
      </c>
      <c r="N36" s="325" t="s">
        <v>13</v>
      </c>
    </row>
    <row r="37" spans="1:14">
      <c r="A37" s="347"/>
      <c r="B37" s="3056"/>
      <c r="C37" s="3056"/>
      <c r="D37" s="3056"/>
      <c r="E37" s="3056"/>
      <c r="F37" s="347"/>
      <c r="G37" s="327" t="s">
        <v>28</v>
      </c>
      <c r="H37" s="327" t="s">
        <v>15</v>
      </c>
      <c r="I37" s="327" t="s">
        <v>28</v>
      </c>
      <c r="J37" s="327" t="s">
        <v>15</v>
      </c>
      <c r="K37" s="327" t="s">
        <v>28</v>
      </c>
      <c r="L37" s="327" t="s">
        <v>15</v>
      </c>
      <c r="M37" s="335"/>
      <c r="N37" s="347"/>
    </row>
    <row r="38" spans="1:14">
      <c r="A38" s="328">
        <v>1</v>
      </c>
      <c r="B38" s="329">
        <v>2</v>
      </c>
      <c r="C38" s="330">
        <v>3</v>
      </c>
      <c r="D38" s="331">
        <v>4</v>
      </c>
      <c r="E38" s="332">
        <v>5</v>
      </c>
      <c r="F38" s="332">
        <v>6</v>
      </c>
      <c r="G38" s="330">
        <v>7</v>
      </c>
      <c r="H38" s="330">
        <v>8</v>
      </c>
      <c r="I38" s="330">
        <v>9</v>
      </c>
      <c r="J38" s="330">
        <v>10</v>
      </c>
      <c r="K38" s="333">
        <v>11</v>
      </c>
      <c r="L38" s="333">
        <v>12</v>
      </c>
      <c r="M38" s="333">
        <v>13</v>
      </c>
      <c r="N38" s="334">
        <v>14</v>
      </c>
    </row>
    <row r="39" spans="1:14" ht="90">
      <c r="A39" s="335">
        <v>1</v>
      </c>
      <c r="B39" s="348" t="s">
        <v>438</v>
      </c>
      <c r="C39" s="337" t="s">
        <v>125</v>
      </c>
      <c r="D39" s="338">
        <v>215</v>
      </c>
      <c r="E39" s="339" t="s">
        <v>435</v>
      </c>
      <c r="F39" s="339" t="s">
        <v>436</v>
      </c>
      <c r="G39" s="349">
        <v>1</v>
      </c>
      <c r="H39" s="338">
        <v>89.62</v>
      </c>
      <c r="I39" s="349">
        <v>0</v>
      </c>
      <c r="J39" s="338">
        <v>0.28999999999999998</v>
      </c>
      <c r="K39" s="349">
        <v>1</v>
      </c>
      <c r="L39" s="350">
        <v>89.91</v>
      </c>
      <c r="M39" s="339" t="s">
        <v>488</v>
      </c>
      <c r="N39" s="339" t="s">
        <v>430</v>
      </c>
    </row>
    <row r="40" spans="1:14">
      <c r="A40" s="323"/>
      <c r="B40" s="323"/>
      <c r="C40" s="323"/>
      <c r="D40" s="323"/>
      <c r="E40" s="323"/>
      <c r="F40" s="323"/>
      <c r="G40" s="323"/>
      <c r="H40" s="323"/>
      <c r="I40" s="323"/>
      <c r="J40" s="323"/>
      <c r="K40" s="3060"/>
      <c r="L40" s="3061"/>
      <c r="M40" s="3061"/>
      <c r="N40" s="3061"/>
    </row>
    <row r="41" spans="1:14" ht="18.75">
      <c r="A41" s="3062" t="s">
        <v>1979</v>
      </c>
      <c r="B41" s="3063"/>
      <c r="C41" s="3063"/>
      <c r="D41" s="3063"/>
      <c r="E41" s="3063"/>
      <c r="F41" s="3063"/>
      <c r="G41" s="3063"/>
      <c r="H41" s="3063"/>
      <c r="I41" s="3063"/>
      <c r="J41" s="3063"/>
      <c r="K41" s="3063"/>
      <c r="L41" s="3063"/>
      <c r="M41" s="3063"/>
      <c r="N41" s="3063"/>
    </row>
    <row r="42" spans="1:14" ht="15.75">
      <c r="A42" s="322" t="s">
        <v>423</v>
      </c>
      <c r="B42" s="322"/>
      <c r="C42" s="322" t="s">
        <v>424</v>
      </c>
      <c r="D42" s="322"/>
      <c r="E42" s="322"/>
      <c r="F42" s="322"/>
      <c r="G42" s="323"/>
      <c r="H42" s="323"/>
      <c r="I42" s="323"/>
      <c r="J42" s="323"/>
      <c r="K42" s="323"/>
      <c r="L42" s="323"/>
      <c r="M42" s="323"/>
      <c r="N42" s="323"/>
    </row>
    <row r="43" spans="1:14" ht="15.75">
      <c r="A43" s="324" t="s">
        <v>425</v>
      </c>
      <c r="B43" s="324"/>
      <c r="C43" s="3053" t="s">
        <v>143</v>
      </c>
      <c r="D43" s="3054"/>
      <c r="E43" s="324"/>
      <c r="F43" s="324"/>
      <c r="G43" s="324"/>
      <c r="H43" s="324"/>
      <c r="I43" s="324"/>
      <c r="J43" s="324"/>
      <c r="K43" s="324"/>
      <c r="L43" s="324"/>
      <c r="M43" s="324"/>
      <c r="N43" s="324"/>
    </row>
    <row r="44" spans="1:14" ht="42.75">
      <c r="A44" s="325" t="s">
        <v>426</v>
      </c>
      <c r="B44" s="3055" t="s">
        <v>4</v>
      </c>
      <c r="C44" s="3055" t="s">
        <v>5</v>
      </c>
      <c r="D44" s="3057" t="s">
        <v>427</v>
      </c>
      <c r="E44" s="3057" t="s">
        <v>7</v>
      </c>
      <c r="F44" s="325" t="s">
        <v>119</v>
      </c>
      <c r="G44" s="3058" t="s">
        <v>120</v>
      </c>
      <c r="H44" s="3059"/>
      <c r="I44" s="3058" t="s">
        <v>10</v>
      </c>
      <c r="J44" s="3059"/>
      <c r="K44" s="3058" t="s">
        <v>121</v>
      </c>
      <c r="L44" s="3059"/>
      <c r="M44" s="326" t="s">
        <v>12</v>
      </c>
      <c r="N44" s="325" t="s">
        <v>13</v>
      </c>
    </row>
    <row r="45" spans="1:14">
      <c r="A45" s="347"/>
      <c r="B45" s="3056"/>
      <c r="C45" s="3056"/>
      <c r="D45" s="3056"/>
      <c r="E45" s="3056"/>
      <c r="F45" s="347"/>
      <c r="G45" s="327" t="s">
        <v>28</v>
      </c>
      <c r="H45" s="327" t="s">
        <v>15</v>
      </c>
      <c r="I45" s="327" t="s">
        <v>28</v>
      </c>
      <c r="J45" s="327" t="s">
        <v>15</v>
      </c>
      <c r="K45" s="327" t="s">
        <v>28</v>
      </c>
      <c r="L45" s="327" t="s">
        <v>15</v>
      </c>
      <c r="M45" s="335"/>
      <c r="N45" s="347"/>
    </row>
    <row r="46" spans="1:14">
      <c r="A46" s="328">
        <v>1</v>
      </c>
      <c r="B46" s="329">
        <v>2</v>
      </c>
      <c r="C46" s="330">
        <v>3</v>
      </c>
      <c r="D46" s="331">
        <v>4</v>
      </c>
      <c r="E46" s="332">
        <v>5</v>
      </c>
      <c r="F46" s="332">
        <v>6</v>
      </c>
      <c r="G46" s="330">
        <v>7</v>
      </c>
      <c r="H46" s="330">
        <v>8</v>
      </c>
      <c r="I46" s="330">
        <v>9</v>
      </c>
      <c r="J46" s="330">
        <v>10</v>
      </c>
      <c r="K46" s="333">
        <v>11</v>
      </c>
      <c r="L46" s="333">
        <v>12</v>
      </c>
      <c r="M46" s="333">
        <v>13</v>
      </c>
      <c r="N46" s="334">
        <v>14</v>
      </c>
    </row>
    <row r="47" spans="1:14" ht="75">
      <c r="A47" s="335">
        <v>1</v>
      </c>
      <c r="B47" s="348" t="s">
        <v>439</v>
      </c>
      <c r="C47" s="337" t="s">
        <v>125</v>
      </c>
      <c r="D47" s="338">
        <v>438</v>
      </c>
      <c r="E47" s="339" t="s">
        <v>432</v>
      </c>
      <c r="F47" s="339" t="s">
        <v>436</v>
      </c>
      <c r="G47" s="349">
        <v>1</v>
      </c>
      <c r="H47" s="337">
        <v>264.07</v>
      </c>
      <c r="I47" s="349">
        <v>0</v>
      </c>
      <c r="J47" s="338">
        <v>0</v>
      </c>
      <c r="K47" s="349">
        <v>1</v>
      </c>
      <c r="L47" s="338">
        <v>264.07</v>
      </c>
      <c r="M47" s="339" t="s">
        <v>488</v>
      </c>
      <c r="N47" s="339" t="s">
        <v>430</v>
      </c>
    </row>
    <row r="48" spans="1:14">
      <c r="A48" s="323"/>
      <c r="B48" s="323"/>
      <c r="C48" s="323"/>
      <c r="D48" s="323"/>
      <c r="E48" s="323"/>
      <c r="F48" s="323"/>
      <c r="G48" s="323"/>
      <c r="H48" s="323"/>
      <c r="I48" s="323"/>
      <c r="J48" s="323"/>
      <c r="K48" s="3060"/>
      <c r="L48" s="3061"/>
      <c r="M48" s="3061"/>
      <c r="N48" s="3061"/>
    </row>
    <row r="49" spans="1:14" ht="18.75">
      <c r="A49" s="3062" t="s">
        <v>1979</v>
      </c>
      <c r="B49" s="3063"/>
      <c r="C49" s="3063"/>
      <c r="D49" s="3063"/>
      <c r="E49" s="3063"/>
      <c r="F49" s="3063"/>
      <c r="G49" s="3063"/>
      <c r="H49" s="3063"/>
      <c r="I49" s="3063"/>
      <c r="J49" s="3063"/>
      <c r="K49" s="3063"/>
      <c r="L49" s="3063"/>
      <c r="M49" s="3063"/>
      <c r="N49" s="3063"/>
    </row>
    <row r="50" spans="1:14" ht="15.75">
      <c r="A50" s="322" t="s">
        <v>423</v>
      </c>
      <c r="B50" s="322"/>
      <c r="C50" s="322" t="s">
        <v>424</v>
      </c>
      <c r="D50" s="322"/>
      <c r="E50" s="322"/>
      <c r="F50" s="322"/>
      <c r="G50" s="323"/>
      <c r="H50" s="323"/>
      <c r="I50" s="323"/>
      <c r="J50" s="323"/>
      <c r="K50" s="323"/>
      <c r="L50" s="323"/>
      <c r="M50" s="323"/>
      <c r="N50" s="323"/>
    </row>
    <row r="51" spans="1:14" ht="15.75">
      <c r="A51" s="324" t="s">
        <v>425</v>
      </c>
      <c r="B51" s="324"/>
      <c r="C51" s="3053" t="s">
        <v>143</v>
      </c>
      <c r="D51" s="3054"/>
      <c r="E51" s="324"/>
      <c r="F51" s="324"/>
      <c r="G51" s="324"/>
      <c r="H51" s="324"/>
      <c r="I51" s="324"/>
      <c r="J51" s="324"/>
      <c r="K51" s="324"/>
      <c r="L51" s="324"/>
      <c r="M51" s="324"/>
      <c r="N51" s="324"/>
    </row>
    <row r="52" spans="1:14" ht="42.75">
      <c r="A52" s="325" t="s">
        <v>426</v>
      </c>
      <c r="B52" s="3055" t="s">
        <v>4</v>
      </c>
      <c r="C52" s="3055" t="s">
        <v>5</v>
      </c>
      <c r="D52" s="3057" t="s">
        <v>427</v>
      </c>
      <c r="E52" s="3057" t="s">
        <v>7</v>
      </c>
      <c r="F52" s="325" t="s">
        <v>119</v>
      </c>
      <c r="G52" s="3058" t="s">
        <v>120</v>
      </c>
      <c r="H52" s="3059"/>
      <c r="I52" s="3058" t="s">
        <v>10</v>
      </c>
      <c r="J52" s="3059"/>
      <c r="K52" s="3058" t="s">
        <v>121</v>
      </c>
      <c r="L52" s="3059"/>
      <c r="M52" s="326" t="s">
        <v>12</v>
      </c>
      <c r="N52" s="325" t="s">
        <v>13</v>
      </c>
    </row>
    <row r="53" spans="1:14">
      <c r="A53" s="347"/>
      <c r="B53" s="3056"/>
      <c r="C53" s="3056"/>
      <c r="D53" s="3056"/>
      <c r="E53" s="3056"/>
      <c r="F53" s="347"/>
      <c r="G53" s="327" t="s">
        <v>28</v>
      </c>
      <c r="H53" s="327" t="s">
        <v>15</v>
      </c>
      <c r="I53" s="327" t="s">
        <v>28</v>
      </c>
      <c r="J53" s="327" t="s">
        <v>15</v>
      </c>
      <c r="K53" s="327" t="s">
        <v>28</v>
      </c>
      <c r="L53" s="327" t="s">
        <v>15</v>
      </c>
      <c r="M53" s="335"/>
      <c r="N53" s="347"/>
    </row>
    <row r="54" spans="1:14">
      <c r="A54" s="328">
        <v>1</v>
      </c>
      <c r="B54" s="329">
        <v>2</v>
      </c>
      <c r="C54" s="330">
        <v>3</v>
      </c>
      <c r="D54" s="331">
        <v>4</v>
      </c>
      <c r="E54" s="332">
        <v>5</v>
      </c>
      <c r="F54" s="332">
        <v>6</v>
      </c>
      <c r="G54" s="330">
        <v>7</v>
      </c>
      <c r="H54" s="330">
        <v>8</v>
      </c>
      <c r="I54" s="330">
        <v>9</v>
      </c>
      <c r="J54" s="330">
        <v>10</v>
      </c>
      <c r="K54" s="333">
        <v>11</v>
      </c>
      <c r="L54" s="333">
        <v>12</v>
      </c>
      <c r="M54" s="333">
        <v>13</v>
      </c>
      <c r="N54" s="334">
        <v>14</v>
      </c>
    </row>
    <row r="55" spans="1:14" ht="30">
      <c r="A55" s="335">
        <v>1</v>
      </c>
      <c r="B55" s="348" t="s">
        <v>440</v>
      </c>
      <c r="C55" s="337" t="s">
        <v>125</v>
      </c>
      <c r="D55" s="338">
        <v>250</v>
      </c>
      <c r="E55" s="339" t="s">
        <v>432</v>
      </c>
      <c r="F55" s="337" t="s">
        <v>433</v>
      </c>
      <c r="G55" s="349">
        <v>1</v>
      </c>
      <c r="H55" s="337">
        <v>97.38</v>
      </c>
      <c r="I55" s="349">
        <v>0</v>
      </c>
      <c r="J55" s="338">
        <v>0</v>
      </c>
      <c r="K55" s="349">
        <v>1</v>
      </c>
      <c r="L55" s="338">
        <v>97.38</v>
      </c>
      <c r="M55" s="339" t="s">
        <v>488</v>
      </c>
      <c r="N55" s="339" t="s">
        <v>430</v>
      </c>
    </row>
    <row r="56" spans="1:14">
      <c r="A56" s="323"/>
      <c r="B56" s="323"/>
      <c r="C56" s="323"/>
      <c r="D56" s="323"/>
      <c r="E56" s="323"/>
      <c r="F56" s="323"/>
      <c r="G56" s="323"/>
      <c r="H56" s="323"/>
      <c r="I56" s="323"/>
      <c r="J56" s="323"/>
      <c r="K56" s="3060"/>
      <c r="L56" s="3061"/>
      <c r="M56" s="3061"/>
      <c r="N56" s="3061"/>
    </row>
    <row r="57" spans="1:14" ht="18.75">
      <c r="A57" s="3062" t="s">
        <v>1979</v>
      </c>
      <c r="B57" s="3063"/>
      <c r="C57" s="3063"/>
      <c r="D57" s="3063"/>
      <c r="E57" s="3063"/>
      <c r="F57" s="3063"/>
      <c r="G57" s="3063"/>
      <c r="H57" s="3063"/>
      <c r="I57" s="3063"/>
      <c r="J57" s="3063"/>
      <c r="K57" s="3063"/>
      <c r="L57" s="3063"/>
      <c r="M57" s="3063"/>
      <c r="N57" s="3063"/>
    </row>
    <row r="58" spans="1:14" ht="15.75">
      <c r="A58" s="322" t="s">
        <v>423</v>
      </c>
      <c r="B58" s="322"/>
      <c r="C58" s="322" t="s">
        <v>424</v>
      </c>
      <c r="D58" s="322"/>
      <c r="E58" s="322"/>
      <c r="F58" s="322"/>
      <c r="G58" s="323"/>
      <c r="H58" s="323"/>
      <c r="I58" s="323"/>
      <c r="J58" s="323"/>
      <c r="K58" s="323"/>
      <c r="L58" s="323"/>
      <c r="M58" s="323"/>
      <c r="N58" s="323"/>
    </row>
    <row r="59" spans="1:14" ht="15.75">
      <c r="A59" s="324" t="s">
        <v>425</v>
      </c>
      <c r="B59" s="324"/>
      <c r="C59" s="3053" t="s">
        <v>143</v>
      </c>
      <c r="D59" s="3054"/>
      <c r="E59" s="324"/>
      <c r="F59" s="324"/>
      <c r="G59" s="324"/>
      <c r="H59" s="324"/>
      <c r="I59" s="324"/>
      <c r="J59" s="324"/>
      <c r="K59" s="324"/>
      <c r="L59" s="324"/>
      <c r="M59" s="324"/>
      <c r="N59" s="324"/>
    </row>
    <row r="60" spans="1:14" ht="42.75">
      <c r="A60" s="325" t="s">
        <v>426</v>
      </c>
      <c r="B60" s="3055" t="s">
        <v>4</v>
      </c>
      <c r="C60" s="3055" t="s">
        <v>5</v>
      </c>
      <c r="D60" s="3057" t="s">
        <v>427</v>
      </c>
      <c r="E60" s="3057" t="s">
        <v>7</v>
      </c>
      <c r="F60" s="325" t="s">
        <v>119</v>
      </c>
      <c r="G60" s="3058" t="s">
        <v>120</v>
      </c>
      <c r="H60" s="3059"/>
      <c r="I60" s="3058" t="s">
        <v>10</v>
      </c>
      <c r="J60" s="3059"/>
      <c r="K60" s="3058" t="s">
        <v>121</v>
      </c>
      <c r="L60" s="3059"/>
      <c r="M60" s="326" t="s">
        <v>12</v>
      </c>
      <c r="N60" s="325" t="s">
        <v>13</v>
      </c>
    </row>
    <row r="61" spans="1:14">
      <c r="A61" s="347"/>
      <c r="B61" s="3056"/>
      <c r="C61" s="3056"/>
      <c r="D61" s="3056"/>
      <c r="E61" s="3056"/>
      <c r="F61" s="347"/>
      <c r="G61" s="327" t="s">
        <v>28</v>
      </c>
      <c r="H61" s="327" t="s">
        <v>15</v>
      </c>
      <c r="I61" s="327" t="s">
        <v>28</v>
      </c>
      <c r="J61" s="327" t="s">
        <v>15</v>
      </c>
      <c r="K61" s="327" t="s">
        <v>28</v>
      </c>
      <c r="L61" s="327" t="s">
        <v>15</v>
      </c>
      <c r="M61" s="335"/>
      <c r="N61" s="347"/>
    </row>
    <row r="62" spans="1:14">
      <c r="A62" s="328">
        <v>1</v>
      </c>
      <c r="B62" s="329">
        <v>2</v>
      </c>
      <c r="C62" s="330">
        <v>3</v>
      </c>
      <c r="D62" s="331">
        <v>4</v>
      </c>
      <c r="E62" s="332">
        <v>5</v>
      </c>
      <c r="F62" s="332">
        <v>6</v>
      </c>
      <c r="G62" s="330">
        <v>7</v>
      </c>
      <c r="H62" s="330">
        <v>8</v>
      </c>
      <c r="I62" s="330">
        <v>9</v>
      </c>
      <c r="J62" s="330">
        <v>10</v>
      </c>
      <c r="K62" s="333">
        <v>11</v>
      </c>
      <c r="L62" s="333">
        <v>12</v>
      </c>
      <c r="M62" s="333">
        <v>13</v>
      </c>
      <c r="N62" s="334">
        <v>14</v>
      </c>
    </row>
    <row r="63" spans="1:14" ht="90">
      <c r="A63" s="335">
        <v>1</v>
      </c>
      <c r="B63" s="348" t="s">
        <v>441</v>
      </c>
      <c r="C63" s="337" t="s">
        <v>125</v>
      </c>
      <c r="D63" s="338">
        <v>362</v>
      </c>
      <c r="E63" s="339" t="s">
        <v>432</v>
      </c>
      <c r="F63" s="337" t="s">
        <v>1983</v>
      </c>
      <c r="G63" s="349">
        <v>1</v>
      </c>
      <c r="H63" s="337">
        <v>308.83999999999997</v>
      </c>
      <c r="I63" s="349">
        <v>0</v>
      </c>
      <c r="J63" s="338">
        <v>0</v>
      </c>
      <c r="K63" s="349">
        <v>1</v>
      </c>
      <c r="L63" s="338">
        <v>308.83999999999997</v>
      </c>
      <c r="M63" s="339" t="s">
        <v>488</v>
      </c>
      <c r="N63" s="339" t="s">
        <v>430</v>
      </c>
    </row>
    <row r="64" spans="1:14">
      <c r="A64" s="323"/>
      <c r="B64" s="323"/>
      <c r="C64" s="323"/>
      <c r="D64" s="323"/>
      <c r="E64" s="323"/>
      <c r="F64" s="323"/>
      <c r="G64" s="323"/>
      <c r="H64" s="323"/>
      <c r="I64" s="323"/>
      <c r="J64" s="323"/>
      <c r="K64" s="3060"/>
      <c r="L64" s="3061"/>
      <c r="M64" s="3061"/>
      <c r="N64" s="3061"/>
    </row>
    <row r="65" spans="1:14" ht="18.75">
      <c r="A65" s="3062" t="s">
        <v>1979</v>
      </c>
      <c r="B65" s="3063"/>
      <c r="C65" s="3063"/>
      <c r="D65" s="3063"/>
      <c r="E65" s="3063"/>
      <c r="F65" s="3063"/>
      <c r="G65" s="3063"/>
      <c r="H65" s="3063"/>
      <c r="I65" s="3063"/>
      <c r="J65" s="3063"/>
      <c r="K65" s="3063"/>
      <c r="L65" s="3063"/>
      <c r="M65" s="3063"/>
      <c r="N65" s="3063"/>
    </row>
    <row r="66" spans="1:14" ht="15.75">
      <c r="A66" s="322" t="s">
        <v>423</v>
      </c>
      <c r="B66" s="322"/>
      <c r="C66" s="322" t="s">
        <v>424</v>
      </c>
      <c r="D66" s="322"/>
      <c r="E66" s="322"/>
      <c r="F66" s="322"/>
      <c r="G66" s="323"/>
      <c r="H66" s="323"/>
      <c r="I66" s="323"/>
      <c r="J66" s="323"/>
      <c r="K66" s="323"/>
      <c r="L66" s="323"/>
      <c r="M66" s="323"/>
      <c r="N66" s="323"/>
    </row>
    <row r="67" spans="1:14" ht="15.75">
      <c r="A67" s="324" t="s">
        <v>425</v>
      </c>
      <c r="B67" s="324"/>
      <c r="C67" s="3053" t="s">
        <v>143</v>
      </c>
      <c r="D67" s="3054"/>
      <c r="E67" s="324"/>
      <c r="F67" s="324"/>
      <c r="G67" s="324"/>
      <c r="H67" s="324"/>
      <c r="I67" s="324"/>
      <c r="J67" s="324"/>
      <c r="K67" s="324"/>
      <c r="L67" s="324"/>
      <c r="M67" s="324"/>
      <c r="N67" s="361"/>
    </row>
    <row r="68" spans="1:14" ht="48.75" customHeight="1">
      <c r="A68" s="3057" t="s">
        <v>426</v>
      </c>
      <c r="B68" s="3055" t="s">
        <v>4</v>
      </c>
      <c r="C68" s="3055" t="s">
        <v>5</v>
      </c>
      <c r="D68" s="3057" t="s">
        <v>427</v>
      </c>
      <c r="E68" s="3057" t="s">
        <v>7</v>
      </c>
      <c r="F68" s="3057" t="s">
        <v>119</v>
      </c>
      <c r="G68" s="3058" t="s">
        <v>120</v>
      </c>
      <c r="H68" s="3059"/>
      <c r="I68" s="3058" t="s">
        <v>10</v>
      </c>
      <c r="J68" s="3059"/>
      <c r="K68" s="3058" t="s">
        <v>121</v>
      </c>
      <c r="L68" s="3059"/>
      <c r="M68" s="3055" t="s">
        <v>12</v>
      </c>
      <c r="N68" s="3057" t="s">
        <v>13</v>
      </c>
    </row>
    <row r="69" spans="1:14">
      <c r="A69" s="3056"/>
      <c r="B69" s="3056"/>
      <c r="C69" s="3056"/>
      <c r="D69" s="3056"/>
      <c r="E69" s="3056"/>
      <c r="F69" s="3056"/>
      <c r="G69" s="327" t="s">
        <v>28</v>
      </c>
      <c r="H69" s="327" t="s">
        <v>15</v>
      </c>
      <c r="I69" s="327" t="s">
        <v>28</v>
      </c>
      <c r="J69" s="327" t="s">
        <v>15</v>
      </c>
      <c r="K69" s="327" t="s">
        <v>28</v>
      </c>
      <c r="L69" s="327" t="s">
        <v>15</v>
      </c>
      <c r="M69" s="3056"/>
      <c r="N69" s="3056"/>
    </row>
    <row r="70" spans="1:14">
      <c r="A70" s="328">
        <v>1</v>
      </c>
      <c r="B70" s="329">
        <v>2</v>
      </c>
      <c r="C70" s="330">
        <v>3</v>
      </c>
      <c r="D70" s="331">
        <v>4</v>
      </c>
      <c r="E70" s="332">
        <v>5</v>
      </c>
      <c r="F70" s="332">
        <v>6</v>
      </c>
      <c r="G70" s="330">
        <v>7</v>
      </c>
      <c r="H70" s="330">
        <v>8</v>
      </c>
      <c r="I70" s="330">
        <v>9</v>
      </c>
      <c r="J70" s="330">
        <v>10</v>
      </c>
      <c r="K70" s="333">
        <v>11</v>
      </c>
      <c r="L70" s="333">
        <v>12</v>
      </c>
      <c r="M70" s="333">
        <v>13</v>
      </c>
      <c r="N70" s="334">
        <v>14</v>
      </c>
    </row>
    <row r="71" spans="1:14" ht="45">
      <c r="A71" s="327">
        <v>1</v>
      </c>
      <c r="B71" s="348" t="s">
        <v>442</v>
      </c>
      <c r="C71" s="352" t="s">
        <v>125</v>
      </c>
      <c r="D71" s="353">
        <v>350</v>
      </c>
      <c r="E71" s="362" t="s">
        <v>432</v>
      </c>
      <c r="F71" s="352" t="s">
        <v>433</v>
      </c>
      <c r="G71" s="363">
        <v>1</v>
      </c>
      <c r="H71" s="353">
        <v>139.9</v>
      </c>
      <c r="I71" s="363">
        <v>0</v>
      </c>
      <c r="J71" s="353">
        <v>0</v>
      </c>
      <c r="K71" s="363">
        <v>1</v>
      </c>
      <c r="L71" s="353">
        <v>139.9</v>
      </c>
      <c r="M71" s="339" t="s">
        <v>488</v>
      </c>
      <c r="N71" s="362" t="s">
        <v>430</v>
      </c>
    </row>
    <row r="72" spans="1:14">
      <c r="A72" s="364"/>
      <c r="B72" s="364"/>
      <c r="C72" s="364"/>
      <c r="D72" s="364"/>
      <c r="E72" s="364"/>
      <c r="F72" s="364"/>
      <c r="G72" s="364"/>
      <c r="H72" s="364"/>
      <c r="I72" s="364"/>
      <c r="J72" s="364"/>
      <c r="K72" s="3060"/>
      <c r="L72" s="3061"/>
      <c r="M72" s="3061"/>
      <c r="N72" s="3061"/>
    </row>
    <row r="73" spans="1:14" ht="18.75">
      <c r="A73" s="3062" t="s">
        <v>1979</v>
      </c>
      <c r="B73" s="3063"/>
      <c r="C73" s="3063"/>
      <c r="D73" s="3063"/>
      <c r="E73" s="3063"/>
      <c r="F73" s="3063"/>
      <c r="G73" s="3063"/>
      <c r="H73" s="3063"/>
      <c r="I73" s="3063"/>
      <c r="J73" s="3063"/>
      <c r="K73" s="3063"/>
      <c r="L73" s="3063"/>
      <c r="M73" s="3063"/>
      <c r="N73" s="3063"/>
    </row>
    <row r="74" spans="1:14" ht="15.75">
      <c r="A74" s="322" t="s">
        <v>423</v>
      </c>
      <c r="B74" s="322"/>
      <c r="C74" s="322" t="s">
        <v>424</v>
      </c>
      <c r="D74" s="322"/>
      <c r="E74" s="322"/>
      <c r="F74" s="322"/>
      <c r="G74" s="323"/>
      <c r="H74" s="323"/>
      <c r="I74" s="323"/>
      <c r="J74" s="323"/>
      <c r="K74" s="323"/>
      <c r="L74" s="323"/>
      <c r="M74" s="323"/>
      <c r="N74" s="323"/>
    </row>
    <row r="75" spans="1:14" ht="15.75">
      <c r="A75" s="324" t="s">
        <v>425</v>
      </c>
      <c r="B75" s="324"/>
      <c r="C75" s="3053" t="s">
        <v>143</v>
      </c>
      <c r="D75" s="3054"/>
      <c r="E75" s="324"/>
      <c r="F75" s="324"/>
      <c r="G75" s="324"/>
      <c r="H75" s="324"/>
      <c r="I75" s="324"/>
      <c r="J75" s="324"/>
      <c r="K75" s="324"/>
      <c r="L75" s="324"/>
      <c r="M75" s="324"/>
      <c r="N75" s="324"/>
    </row>
    <row r="76" spans="1:14" ht="42.75">
      <c r="A76" s="325" t="s">
        <v>426</v>
      </c>
      <c r="B76" s="3055" t="s">
        <v>4</v>
      </c>
      <c r="C76" s="3055" t="s">
        <v>5</v>
      </c>
      <c r="D76" s="3057" t="s">
        <v>427</v>
      </c>
      <c r="E76" s="3057" t="s">
        <v>7</v>
      </c>
      <c r="F76" s="325" t="s">
        <v>119</v>
      </c>
      <c r="G76" s="3058" t="s">
        <v>120</v>
      </c>
      <c r="H76" s="3059"/>
      <c r="I76" s="3058" t="s">
        <v>10</v>
      </c>
      <c r="J76" s="3059"/>
      <c r="K76" s="3058" t="s">
        <v>121</v>
      </c>
      <c r="L76" s="3059"/>
      <c r="M76" s="327" t="s">
        <v>12</v>
      </c>
      <c r="N76" s="365" t="s">
        <v>13</v>
      </c>
    </row>
    <row r="77" spans="1:14">
      <c r="A77" s="347"/>
      <c r="B77" s="3056"/>
      <c r="C77" s="3056"/>
      <c r="D77" s="3056"/>
      <c r="E77" s="3056"/>
      <c r="F77" s="347"/>
      <c r="G77" s="327" t="s">
        <v>28</v>
      </c>
      <c r="H77" s="327" t="s">
        <v>15</v>
      </c>
      <c r="I77" s="327" t="s">
        <v>28</v>
      </c>
      <c r="J77" s="327" t="s">
        <v>15</v>
      </c>
      <c r="K77" s="327" t="s">
        <v>28</v>
      </c>
      <c r="L77" s="327" t="s">
        <v>15</v>
      </c>
      <c r="M77" s="335"/>
      <c r="N77" s="347"/>
    </row>
    <row r="78" spans="1:14">
      <c r="A78" s="328">
        <v>1</v>
      </c>
      <c r="B78" s="329">
        <v>2</v>
      </c>
      <c r="C78" s="330">
        <v>3</v>
      </c>
      <c r="D78" s="331">
        <v>4</v>
      </c>
      <c r="E78" s="332">
        <v>5</v>
      </c>
      <c r="F78" s="332">
        <v>6</v>
      </c>
      <c r="G78" s="330">
        <v>7</v>
      </c>
      <c r="H78" s="330">
        <v>8</v>
      </c>
      <c r="I78" s="330">
        <v>9</v>
      </c>
      <c r="J78" s="330">
        <v>10</v>
      </c>
      <c r="K78" s="333">
        <v>11</v>
      </c>
      <c r="L78" s="333">
        <v>12</v>
      </c>
      <c r="M78" s="333">
        <v>13</v>
      </c>
      <c r="N78" s="334">
        <v>14</v>
      </c>
    </row>
    <row r="79" spans="1:14" ht="75">
      <c r="A79" s="326">
        <v>1</v>
      </c>
      <c r="B79" s="348" t="s">
        <v>443</v>
      </c>
      <c r="C79" s="366" t="s">
        <v>125</v>
      </c>
      <c r="D79" s="367">
        <v>209</v>
      </c>
      <c r="E79" s="368" t="s">
        <v>432</v>
      </c>
      <c r="F79" s="368" t="s">
        <v>433</v>
      </c>
      <c r="G79" s="349">
        <v>1</v>
      </c>
      <c r="H79" s="338">
        <v>79.25</v>
      </c>
      <c r="I79" s="349">
        <v>0</v>
      </c>
      <c r="J79" s="350">
        <v>0</v>
      </c>
      <c r="K79" s="349">
        <v>1</v>
      </c>
      <c r="L79" s="350">
        <v>79.25</v>
      </c>
      <c r="M79" s="339" t="s">
        <v>488</v>
      </c>
      <c r="N79" s="368" t="s">
        <v>430</v>
      </c>
    </row>
    <row r="80" spans="1:14">
      <c r="A80" s="369"/>
      <c r="B80" s="370" t="s">
        <v>444</v>
      </c>
      <c r="C80" s="371"/>
      <c r="D80" s="372"/>
      <c r="E80" s="373"/>
      <c r="F80" s="373"/>
      <c r="G80" s="374"/>
      <c r="H80" s="371"/>
      <c r="I80" s="375"/>
      <c r="J80" s="376"/>
      <c r="K80" s="3060"/>
      <c r="L80" s="3061"/>
      <c r="M80" s="3061"/>
      <c r="N80" s="3061"/>
    </row>
    <row r="81" spans="1:14" ht="18.75">
      <c r="A81" s="3062" t="s">
        <v>1979</v>
      </c>
      <c r="B81" s="3063"/>
      <c r="C81" s="3063"/>
      <c r="D81" s="3063"/>
      <c r="E81" s="3063"/>
      <c r="F81" s="3063"/>
      <c r="G81" s="3063"/>
      <c r="H81" s="3063"/>
      <c r="I81" s="3063"/>
      <c r="J81" s="3063"/>
      <c r="K81" s="3063"/>
      <c r="L81" s="3063"/>
      <c r="M81" s="3063"/>
      <c r="N81" s="3063"/>
    </row>
    <row r="82" spans="1:14" ht="15.75">
      <c r="A82" s="322" t="s">
        <v>423</v>
      </c>
      <c r="B82" s="322"/>
      <c r="C82" s="322" t="s">
        <v>424</v>
      </c>
      <c r="D82" s="322"/>
      <c r="E82" s="322"/>
      <c r="F82" s="322"/>
      <c r="G82" s="323"/>
      <c r="H82" s="323"/>
      <c r="I82" s="323"/>
      <c r="J82" s="323"/>
      <c r="K82" s="323"/>
      <c r="L82" s="323"/>
      <c r="M82" s="323"/>
      <c r="N82" s="323"/>
    </row>
    <row r="83" spans="1:14" ht="15.75">
      <c r="A83" s="324" t="s">
        <v>425</v>
      </c>
      <c r="B83" s="324"/>
      <c r="C83" s="3053" t="s">
        <v>143</v>
      </c>
      <c r="D83" s="3054"/>
      <c r="E83" s="324"/>
      <c r="F83" s="324"/>
      <c r="G83" s="324"/>
      <c r="H83" s="324"/>
      <c r="I83" s="324"/>
      <c r="J83" s="324"/>
      <c r="K83" s="324"/>
      <c r="L83" s="324"/>
      <c r="M83" s="324"/>
      <c r="N83" s="324"/>
    </row>
    <row r="84" spans="1:14" ht="47.25" customHeight="1">
      <c r="A84" s="3057" t="s">
        <v>426</v>
      </c>
      <c r="B84" s="3055" t="s">
        <v>4</v>
      </c>
      <c r="C84" s="3055" t="s">
        <v>5</v>
      </c>
      <c r="D84" s="3057" t="s">
        <v>427</v>
      </c>
      <c r="E84" s="3057" t="s">
        <v>7</v>
      </c>
      <c r="F84" s="3057" t="s">
        <v>119</v>
      </c>
      <c r="G84" s="3058" t="s">
        <v>120</v>
      </c>
      <c r="H84" s="3059"/>
      <c r="I84" s="3058" t="s">
        <v>10</v>
      </c>
      <c r="J84" s="3059"/>
      <c r="K84" s="3058" t="s">
        <v>121</v>
      </c>
      <c r="L84" s="3059"/>
      <c r="M84" s="3055" t="s">
        <v>12</v>
      </c>
      <c r="N84" s="3057" t="s">
        <v>13</v>
      </c>
    </row>
    <row r="85" spans="1:14">
      <c r="A85" s="3056"/>
      <c r="B85" s="3056"/>
      <c r="C85" s="3056"/>
      <c r="D85" s="3056"/>
      <c r="E85" s="3056"/>
      <c r="F85" s="3056"/>
      <c r="G85" s="327" t="s">
        <v>28</v>
      </c>
      <c r="H85" s="327" t="s">
        <v>15</v>
      </c>
      <c r="I85" s="327" t="s">
        <v>28</v>
      </c>
      <c r="J85" s="327" t="s">
        <v>15</v>
      </c>
      <c r="K85" s="327" t="s">
        <v>28</v>
      </c>
      <c r="L85" s="327" t="s">
        <v>15</v>
      </c>
      <c r="M85" s="3056"/>
      <c r="N85" s="3056"/>
    </row>
    <row r="86" spans="1:14">
      <c r="A86" s="328">
        <v>1</v>
      </c>
      <c r="B86" s="329">
        <v>2</v>
      </c>
      <c r="C86" s="330">
        <v>3</v>
      </c>
      <c r="D86" s="331">
        <v>4</v>
      </c>
      <c r="E86" s="332">
        <v>5</v>
      </c>
      <c r="F86" s="332">
        <v>6</v>
      </c>
      <c r="G86" s="330">
        <v>7</v>
      </c>
      <c r="H86" s="330">
        <v>8</v>
      </c>
      <c r="I86" s="330">
        <v>9</v>
      </c>
      <c r="J86" s="330">
        <v>10</v>
      </c>
      <c r="K86" s="377">
        <v>11</v>
      </c>
      <c r="L86" s="377">
        <v>12</v>
      </c>
      <c r="M86" s="377">
        <v>13</v>
      </c>
      <c r="N86" s="334">
        <v>14</v>
      </c>
    </row>
    <row r="87" spans="1:14" ht="82.5">
      <c r="A87" s="3055">
        <v>1</v>
      </c>
      <c r="B87" s="378" t="s">
        <v>1543</v>
      </c>
      <c r="C87" s="3069" t="s">
        <v>125</v>
      </c>
      <c r="D87" s="3070">
        <v>344.74</v>
      </c>
      <c r="E87" s="3066" t="s">
        <v>445</v>
      </c>
      <c r="F87" s="3066" t="s">
        <v>446</v>
      </c>
      <c r="G87" s="3071">
        <v>0.63</v>
      </c>
      <c r="H87" s="3070">
        <v>153.6</v>
      </c>
      <c r="I87" s="3071">
        <v>0.05</v>
      </c>
      <c r="J87" s="3069">
        <v>0</v>
      </c>
      <c r="K87" s="3072">
        <v>0.68</v>
      </c>
      <c r="L87" s="3073">
        <v>153.6</v>
      </c>
      <c r="M87" s="3066" t="s">
        <v>126</v>
      </c>
      <c r="N87" s="3066" t="s">
        <v>377</v>
      </c>
    </row>
    <row r="88" spans="1:14" ht="40.5">
      <c r="A88" s="3067"/>
      <c r="B88" s="379" t="s">
        <v>447</v>
      </c>
      <c r="C88" s="3067"/>
      <c r="D88" s="3056"/>
      <c r="E88" s="3067"/>
      <c r="F88" s="3067"/>
      <c r="G88" s="3056"/>
      <c r="H88" s="3056"/>
      <c r="I88" s="3056"/>
      <c r="J88" s="3056"/>
      <c r="K88" s="3056"/>
      <c r="L88" s="3056"/>
      <c r="M88" s="3067"/>
      <c r="N88" s="3067"/>
    </row>
    <row r="89" spans="1:14">
      <c r="A89" s="369"/>
      <c r="B89" s="370" t="s">
        <v>444</v>
      </c>
      <c r="C89" s="371"/>
      <c r="D89" s="372"/>
      <c r="E89" s="373"/>
      <c r="F89" s="373"/>
      <c r="G89" s="374"/>
      <c r="H89" s="371"/>
      <c r="I89" s="375"/>
      <c r="J89" s="376"/>
      <c r="K89" s="3060"/>
      <c r="L89" s="3061"/>
      <c r="M89" s="3061"/>
      <c r="N89" s="3061"/>
    </row>
    <row r="90" spans="1:14" ht="18.75">
      <c r="A90" s="3062" t="s">
        <v>1979</v>
      </c>
      <c r="B90" s="3063"/>
      <c r="C90" s="3063"/>
      <c r="D90" s="3063"/>
      <c r="E90" s="3063"/>
      <c r="F90" s="3063"/>
      <c r="G90" s="3063"/>
      <c r="H90" s="3063"/>
      <c r="I90" s="3063"/>
      <c r="J90" s="3063"/>
      <c r="K90" s="3063"/>
      <c r="L90" s="3063"/>
      <c r="M90" s="3063"/>
      <c r="N90" s="3063"/>
    </row>
    <row r="91" spans="1:14" ht="15.75">
      <c r="A91" s="322" t="s">
        <v>423</v>
      </c>
      <c r="B91" s="322"/>
      <c r="C91" s="322" t="s">
        <v>424</v>
      </c>
      <c r="D91" s="322"/>
      <c r="E91" s="322"/>
      <c r="F91" s="322"/>
      <c r="G91" s="323"/>
      <c r="H91" s="323"/>
      <c r="I91" s="323"/>
      <c r="J91" s="323"/>
      <c r="K91" s="323"/>
      <c r="L91" s="323"/>
      <c r="M91" s="323"/>
      <c r="N91" s="323"/>
    </row>
    <row r="92" spans="1:14" ht="15.75">
      <c r="A92" s="324" t="s">
        <v>425</v>
      </c>
      <c r="B92" s="324"/>
      <c r="C92" s="3053" t="s">
        <v>143</v>
      </c>
      <c r="D92" s="3054"/>
      <c r="E92" s="324"/>
      <c r="F92" s="324"/>
      <c r="G92" s="324"/>
      <c r="H92" s="324"/>
      <c r="I92" s="324"/>
      <c r="J92" s="324"/>
      <c r="K92" s="324"/>
      <c r="L92" s="324"/>
      <c r="M92" s="324"/>
      <c r="N92" s="324"/>
    </row>
    <row r="93" spans="1:14" ht="49.5" customHeight="1">
      <c r="A93" s="3057" t="s">
        <v>426</v>
      </c>
      <c r="B93" s="3055" t="s">
        <v>4</v>
      </c>
      <c r="C93" s="3055" t="s">
        <v>5</v>
      </c>
      <c r="D93" s="3057" t="s">
        <v>427</v>
      </c>
      <c r="E93" s="3057" t="s">
        <v>7</v>
      </c>
      <c r="F93" s="3057" t="s">
        <v>119</v>
      </c>
      <c r="G93" s="3058" t="s">
        <v>120</v>
      </c>
      <c r="H93" s="3059"/>
      <c r="I93" s="3058" t="s">
        <v>10</v>
      </c>
      <c r="J93" s="3059"/>
      <c r="K93" s="3058" t="s">
        <v>121</v>
      </c>
      <c r="L93" s="3059"/>
      <c r="M93" s="3055" t="s">
        <v>12</v>
      </c>
      <c r="N93" s="3057" t="s">
        <v>13</v>
      </c>
    </row>
    <row r="94" spans="1:14">
      <c r="A94" s="3056"/>
      <c r="B94" s="3056"/>
      <c r="C94" s="3056"/>
      <c r="D94" s="3056"/>
      <c r="E94" s="3056"/>
      <c r="F94" s="3056"/>
      <c r="G94" s="327" t="s">
        <v>28</v>
      </c>
      <c r="H94" s="327" t="s">
        <v>15</v>
      </c>
      <c r="I94" s="327" t="s">
        <v>28</v>
      </c>
      <c r="J94" s="327" t="s">
        <v>15</v>
      </c>
      <c r="K94" s="327" t="s">
        <v>28</v>
      </c>
      <c r="L94" s="327" t="s">
        <v>15</v>
      </c>
      <c r="M94" s="3056"/>
      <c r="N94" s="3056"/>
    </row>
    <row r="95" spans="1:14">
      <c r="A95" s="328">
        <v>1</v>
      </c>
      <c r="B95" s="329">
        <v>2</v>
      </c>
      <c r="C95" s="330">
        <v>3</v>
      </c>
      <c r="D95" s="331">
        <v>4</v>
      </c>
      <c r="E95" s="332">
        <v>5</v>
      </c>
      <c r="F95" s="332">
        <v>6</v>
      </c>
      <c r="G95" s="330">
        <v>7</v>
      </c>
      <c r="H95" s="330">
        <v>8</v>
      </c>
      <c r="I95" s="330">
        <v>9</v>
      </c>
      <c r="J95" s="330">
        <v>10</v>
      </c>
      <c r="K95" s="377">
        <v>11</v>
      </c>
      <c r="L95" s="377">
        <v>12</v>
      </c>
      <c r="M95" s="377">
        <v>13</v>
      </c>
      <c r="N95" s="334">
        <v>14</v>
      </c>
    </row>
    <row r="96" spans="1:14" ht="82.5">
      <c r="A96" s="3055">
        <v>1</v>
      </c>
      <c r="B96" s="378" t="s">
        <v>1543</v>
      </c>
      <c r="C96" s="3069" t="s">
        <v>125</v>
      </c>
      <c r="D96" s="3070">
        <v>296.54000000000002</v>
      </c>
      <c r="E96" s="3066" t="s">
        <v>445</v>
      </c>
      <c r="F96" s="3066" t="s">
        <v>446</v>
      </c>
      <c r="G96" s="3071">
        <v>0.64</v>
      </c>
      <c r="H96" s="3069">
        <v>127.69</v>
      </c>
      <c r="I96" s="3071">
        <v>0.05</v>
      </c>
      <c r="J96" s="3069">
        <v>0</v>
      </c>
      <c r="K96" s="3072">
        <v>0.69</v>
      </c>
      <c r="L96" s="3066">
        <v>127.69</v>
      </c>
      <c r="M96" s="3066" t="s">
        <v>126</v>
      </c>
      <c r="N96" s="3066" t="s">
        <v>377</v>
      </c>
    </row>
    <row r="97" spans="1:14" ht="40.5">
      <c r="A97" s="3056"/>
      <c r="B97" s="379" t="s">
        <v>448</v>
      </c>
      <c r="C97" s="3056"/>
      <c r="D97" s="3056"/>
      <c r="E97" s="3067"/>
      <c r="F97" s="3067"/>
      <c r="G97" s="3056"/>
      <c r="H97" s="3056"/>
      <c r="I97" s="3056"/>
      <c r="J97" s="3056"/>
      <c r="K97" s="3056"/>
      <c r="L97" s="3056"/>
      <c r="M97" s="3067"/>
      <c r="N97" s="3067"/>
    </row>
    <row r="98" spans="1:14">
      <c r="A98" s="369"/>
      <c r="B98" s="370" t="s">
        <v>444</v>
      </c>
      <c r="C98" s="371"/>
      <c r="D98" s="372"/>
      <c r="E98" s="373"/>
      <c r="F98" s="373"/>
      <c r="G98" s="374"/>
      <c r="H98" s="371"/>
      <c r="I98" s="375"/>
      <c r="J98" s="376"/>
      <c r="K98" s="3060"/>
      <c r="L98" s="3061"/>
      <c r="M98" s="3061"/>
      <c r="N98" s="3061"/>
    </row>
    <row r="99" spans="1:14" ht="18.75">
      <c r="A99" s="3062" t="s">
        <v>1979</v>
      </c>
      <c r="B99" s="3063"/>
      <c r="C99" s="3063"/>
      <c r="D99" s="3063"/>
      <c r="E99" s="3063"/>
      <c r="F99" s="3063"/>
      <c r="G99" s="3063"/>
      <c r="H99" s="3063"/>
      <c r="I99" s="3063"/>
      <c r="J99" s="3063"/>
      <c r="K99" s="3063"/>
      <c r="L99" s="3063"/>
      <c r="M99" s="3063"/>
      <c r="N99" s="3063"/>
    </row>
    <row r="100" spans="1:14" ht="15.75">
      <c r="A100" s="322" t="s">
        <v>423</v>
      </c>
      <c r="B100" s="322"/>
      <c r="C100" s="322" t="s">
        <v>424</v>
      </c>
      <c r="D100" s="322"/>
      <c r="E100" s="322"/>
      <c r="F100" s="322"/>
      <c r="G100" s="323"/>
      <c r="H100" s="323"/>
      <c r="I100" s="323"/>
      <c r="J100" s="323"/>
      <c r="K100" s="323"/>
      <c r="L100" s="323"/>
      <c r="M100" s="323"/>
      <c r="N100" s="323"/>
    </row>
    <row r="101" spans="1:14" ht="15.75">
      <c r="A101" s="324" t="s">
        <v>425</v>
      </c>
      <c r="B101" s="324"/>
      <c r="C101" s="3053" t="s">
        <v>143</v>
      </c>
      <c r="D101" s="3054"/>
      <c r="E101" s="324"/>
      <c r="F101" s="324"/>
      <c r="G101" s="324"/>
      <c r="H101" s="324"/>
      <c r="I101" s="324"/>
      <c r="J101" s="324"/>
      <c r="K101" s="324"/>
      <c r="L101" s="324"/>
      <c r="M101" s="324"/>
      <c r="N101" s="324"/>
    </row>
    <row r="102" spans="1:14" ht="41.25" customHeight="1">
      <c r="A102" s="3057" t="s">
        <v>426</v>
      </c>
      <c r="B102" s="3055" t="s">
        <v>4</v>
      </c>
      <c r="C102" s="3055" t="s">
        <v>5</v>
      </c>
      <c r="D102" s="3057" t="s">
        <v>427</v>
      </c>
      <c r="E102" s="3057" t="s">
        <v>7</v>
      </c>
      <c r="F102" s="3057" t="s">
        <v>119</v>
      </c>
      <c r="G102" s="3058" t="s">
        <v>120</v>
      </c>
      <c r="H102" s="3059"/>
      <c r="I102" s="3058" t="s">
        <v>10</v>
      </c>
      <c r="J102" s="3059"/>
      <c r="K102" s="3058" t="s">
        <v>121</v>
      </c>
      <c r="L102" s="3059"/>
      <c r="M102" s="3055" t="s">
        <v>12</v>
      </c>
      <c r="N102" s="3057" t="s">
        <v>13</v>
      </c>
    </row>
    <row r="103" spans="1:14">
      <c r="A103" s="3056"/>
      <c r="B103" s="3056"/>
      <c r="C103" s="3056"/>
      <c r="D103" s="3056"/>
      <c r="E103" s="3056"/>
      <c r="F103" s="3056"/>
      <c r="G103" s="327" t="s">
        <v>28</v>
      </c>
      <c r="H103" s="327" t="s">
        <v>15</v>
      </c>
      <c r="I103" s="327" t="s">
        <v>28</v>
      </c>
      <c r="J103" s="327" t="s">
        <v>15</v>
      </c>
      <c r="K103" s="327" t="s">
        <v>28</v>
      </c>
      <c r="L103" s="327" t="s">
        <v>15</v>
      </c>
      <c r="M103" s="3056"/>
      <c r="N103" s="3056"/>
    </row>
    <row r="104" spans="1:14">
      <c r="A104" s="328">
        <v>1</v>
      </c>
      <c r="B104" s="329">
        <v>2</v>
      </c>
      <c r="C104" s="330">
        <v>3</v>
      </c>
      <c r="D104" s="331">
        <v>4</v>
      </c>
      <c r="E104" s="332">
        <v>5</v>
      </c>
      <c r="F104" s="332">
        <v>6</v>
      </c>
      <c r="G104" s="330">
        <v>7</v>
      </c>
      <c r="H104" s="330">
        <v>8</v>
      </c>
      <c r="I104" s="330">
        <v>9</v>
      </c>
      <c r="J104" s="330">
        <v>10</v>
      </c>
      <c r="K104" s="377">
        <v>11</v>
      </c>
      <c r="L104" s="377">
        <v>12</v>
      </c>
      <c r="M104" s="377">
        <v>13</v>
      </c>
      <c r="N104" s="334">
        <v>14</v>
      </c>
    </row>
    <row r="105" spans="1:14" ht="82.5">
      <c r="A105" s="3055">
        <v>1</v>
      </c>
      <c r="B105" s="378" t="s">
        <v>1543</v>
      </c>
      <c r="C105" s="3069" t="s">
        <v>125</v>
      </c>
      <c r="D105" s="3070">
        <v>351.94</v>
      </c>
      <c r="E105" s="3066" t="s">
        <v>445</v>
      </c>
      <c r="F105" s="3066" t="s">
        <v>446</v>
      </c>
      <c r="G105" s="3071">
        <v>0.6</v>
      </c>
      <c r="H105" s="3070">
        <v>158.38999999999999</v>
      </c>
      <c r="I105" s="3071">
        <v>0.05</v>
      </c>
      <c r="J105" s="3069">
        <v>2</v>
      </c>
      <c r="K105" s="3072">
        <v>0.65</v>
      </c>
      <c r="L105" s="3073">
        <v>160.38999999999999</v>
      </c>
      <c r="M105" s="3066" t="s">
        <v>126</v>
      </c>
      <c r="N105" s="3066" t="s">
        <v>377</v>
      </c>
    </row>
    <row r="106" spans="1:14" ht="54">
      <c r="A106" s="3056"/>
      <c r="B106" s="379" t="s">
        <v>449</v>
      </c>
      <c r="C106" s="3056"/>
      <c r="D106" s="3056"/>
      <c r="E106" s="3067"/>
      <c r="F106" s="3067"/>
      <c r="G106" s="3056"/>
      <c r="H106" s="3056"/>
      <c r="I106" s="3056"/>
      <c r="J106" s="3056"/>
      <c r="K106" s="3056"/>
      <c r="L106" s="3056"/>
      <c r="M106" s="3067"/>
      <c r="N106" s="3067"/>
    </row>
    <row r="107" spans="1:14">
      <c r="A107" s="369"/>
      <c r="B107" s="370" t="s">
        <v>444</v>
      </c>
      <c r="C107" s="371"/>
      <c r="D107" s="372"/>
      <c r="E107" s="373"/>
      <c r="F107" s="373"/>
      <c r="G107" s="374"/>
      <c r="H107" s="371"/>
      <c r="I107" s="375"/>
      <c r="J107" s="376"/>
      <c r="K107" s="3060"/>
      <c r="L107" s="3061"/>
      <c r="M107" s="3061"/>
      <c r="N107" s="3061"/>
    </row>
    <row r="108" spans="1:14" ht="18.75">
      <c r="A108" s="3062" t="s">
        <v>1979</v>
      </c>
      <c r="B108" s="3063"/>
      <c r="C108" s="3063"/>
      <c r="D108" s="3063"/>
      <c r="E108" s="3063"/>
      <c r="F108" s="3063"/>
      <c r="G108" s="3063"/>
      <c r="H108" s="3063"/>
      <c r="I108" s="3063"/>
      <c r="J108" s="3063"/>
      <c r="K108" s="3063"/>
      <c r="L108" s="3063"/>
      <c r="M108" s="3063"/>
      <c r="N108" s="3063"/>
    </row>
    <row r="109" spans="1:14" ht="15.75">
      <c r="A109" s="322" t="s">
        <v>423</v>
      </c>
      <c r="B109" s="322"/>
      <c r="C109" s="322" t="s">
        <v>424</v>
      </c>
      <c r="D109" s="322"/>
      <c r="E109" s="322"/>
      <c r="F109" s="322"/>
      <c r="G109" s="323"/>
      <c r="H109" s="323"/>
      <c r="I109" s="323"/>
      <c r="J109" s="323"/>
      <c r="K109" s="323"/>
      <c r="L109" s="323"/>
      <c r="M109" s="323"/>
      <c r="N109" s="323"/>
    </row>
    <row r="110" spans="1:14" ht="15.75">
      <c r="A110" s="324" t="s">
        <v>425</v>
      </c>
      <c r="B110" s="324"/>
      <c r="C110" s="3053" t="s">
        <v>143</v>
      </c>
      <c r="D110" s="3054"/>
      <c r="E110" s="324"/>
      <c r="F110" s="324"/>
      <c r="G110" s="324"/>
      <c r="H110" s="324"/>
      <c r="I110" s="324"/>
      <c r="J110" s="324"/>
      <c r="K110" s="324"/>
      <c r="L110" s="324"/>
      <c r="M110" s="324"/>
      <c r="N110" s="324"/>
    </row>
    <row r="111" spans="1:14" ht="41.25" customHeight="1">
      <c r="A111" s="3057" t="s">
        <v>426</v>
      </c>
      <c r="B111" s="3055" t="s">
        <v>4</v>
      </c>
      <c r="C111" s="3055" t="s">
        <v>5</v>
      </c>
      <c r="D111" s="3057" t="s">
        <v>427</v>
      </c>
      <c r="E111" s="3057" t="s">
        <v>7</v>
      </c>
      <c r="F111" s="3057" t="s">
        <v>119</v>
      </c>
      <c r="G111" s="3058" t="s">
        <v>120</v>
      </c>
      <c r="H111" s="3059"/>
      <c r="I111" s="3058" t="s">
        <v>10</v>
      </c>
      <c r="J111" s="3059"/>
      <c r="K111" s="3058" t="s">
        <v>121</v>
      </c>
      <c r="L111" s="3059"/>
      <c r="M111" s="3055" t="s">
        <v>12</v>
      </c>
      <c r="N111" s="3057" t="s">
        <v>13</v>
      </c>
    </row>
    <row r="112" spans="1:14">
      <c r="A112" s="3056"/>
      <c r="B112" s="3056"/>
      <c r="C112" s="3056"/>
      <c r="D112" s="3056"/>
      <c r="E112" s="3056"/>
      <c r="F112" s="3056"/>
      <c r="G112" s="327" t="s">
        <v>28</v>
      </c>
      <c r="H112" s="327" t="s">
        <v>15</v>
      </c>
      <c r="I112" s="327" t="s">
        <v>28</v>
      </c>
      <c r="J112" s="327" t="s">
        <v>15</v>
      </c>
      <c r="K112" s="327" t="s">
        <v>28</v>
      </c>
      <c r="L112" s="327" t="s">
        <v>15</v>
      </c>
      <c r="M112" s="3056"/>
      <c r="N112" s="3056"/>
    </row>
    <row r="113" spans="1:14">
      <c r="A113" s="328">
        <v>1</v>
      </c>
      <c r="B113" s="329">
        <v>2</v>
      </c>
      <c r="C113" s="330">
        <v>3</v>
      </c>
      <c r="D113" s="331">
        <v>4</v>
      </c>
      <c r="E113" s="332">
        <v>5</v>
      </c>
      <c r="F113" s="332">
        <v>6</v>
      </c>
      <c r="G113" s="330">
        <v>7</v>
      </c>
      <c r="H113" s="330">
        <v>8</v>
      </c>
      <c r="I113" s="330">
        <v>9</v>
      </c>
      <c r="J113" s="330">
        <v>10</v>
      </c>
      <c r="K113" s="377">
        <v>11</v>
      </c>
      <c r="L113" s="377">
        <v>12</v>
      </c>
      <c r="M113" s="377">
        <v>13</v>
      </c>
      <c r="N113" s="334">
        <v>14</v>
      </c>
    </row>
    <row r="114" spans="1:14" ht="82.5">
      <c r="A114" s="3055">
        <v>1</v>
      </c>
      <c r="B114" s="378" t="s">
        <v>1543</v>
      </c>
      <c r="C114" s="3069" t="s">
        <v>125</v>
      </c>
      <c r="D114" s="3070">
        <v>306.45999999999998</v>
      </c>
      <c r="E114" s="3066" t="s">
        <v>445</v>
      </c>
      <c r="F114" s="3066">
        <v>24.420259999999999</v>
      </c>
      <c r="G114" s="3071">
        <v>0.64</v>
      </c>
      <c r="H114" s="3069">
        <v>142.34</v>
      </c>
      <c r="I114" s="3071">
        <v>0.05</v>
      </c>
      <c r="J114" s="3069">
        <v>1.05</v>
      </c>
      <c r="K114" s="3072">
        <v>0.69</v>
      </c>
      <c r="L114" s="3066">
        <v>143.38999999999999</v>
      </c>
      <c r="M114" s="3066" t="s">
        <v>126</v>
      </c>
      <c r="N114" s="3066" t="s">
        <v>377</v>
      </c>
    </row>
    <row r="115" spans="1:14" ht="40.5">
      <c r="A115" s="3056"/>
      <c r="B115" s="379" t="s">
        <v>450</v>
      </c>
      <c r="C115" s="3056"/>
      <c r="D115" s="3056"/>
      <c r="E115" s="3067"/>
      <c r="F115" s="3067"/>
      <c r="G115" s="3056"/>
      <c r="H115" s="3056"/>
      <c r="I115" s="3056"/>
      <c r="J115" s="3056"/>
      <c r="K115" s="3056"/>
      <c r="L115" s="3056"/>
      <c r="M115" s="3067"/>
      <c r="N115" s="3067"/>
    </row>
    <row r="116" spans="1:14">
      <c r="A116" s="369"/>
      <c r="B116" s="370" t="s">
        <v>444</v>
      </c>
      <c r="C116" s="371"/>
      <c r="D116" s="372"/>
      <c r="E116" s="373"/>
      <c r="F116" s="373"/>
      <c r="G116" s="374"/>
      <c r="H116" s="371"/>
      <c r="I116" s="375"/>
      <c r="J116" s="376"/>
      <c r="K116" s="3060"/>
      <c r="L116" s="3061"/>
      <c r="M116" s="3061"/>
      <c r="N116" s="3061"/>
    </row>
    <row r="117" spans="1:14" ht="18.75">
      <c r="A117" s="3062" t="s">
        <v>1979</v>
      </c>
      <c r="B117" s="3063"/>
      <c r="C117" s="3063"/>
      <c r="D117" s="3063"/>
      <c r="E117" s="3063"/>
      <c r="F117" s="3063"/>
      <c r="G117" s="3063"/>
      <c r="H117" s="3063"/>
      <c r="I117" s="3063"/>
      <c r="J117" s="3063"/>
      <c r="K117" s="3063"/>
      <c r="L117" s="3063"/>
      <c r="M117" s="3063"/>
      <c r="N117" s="3063"/>
    </row>
    <row r="118" spans="1:14" ht="15.75">
      <c r="A118" s="322" t="s">
        <v>423</v>
      </c>
      <c r="B118" s="322"/>
      <c r="C118" s="322" t="s">
        <v>424</v>
      </c>
      <c r="D118" s="322"/>
      <c r="E118" s="322"/>
      <c r="F118" s="322"/>
      <c r="G118" s="323"/>
      <c r="H118" s="323"/>
      <c r="I118" s="323"/>
      <c r="J118" s="323"/>
      <c r="K118" s="323"/>
      <c r="L118" s="323"/>
      <c r="M118" s="323"/>
      <c r="N118" s="323"/>
    </row>
    <row r="119" spans="1:14" ht="15.75">
      <c r="A119" s="324" t="s">
        <v>425</v>
      </c>
      <c r="B119" s="324"/>
      <c r="C119" s="3053" t="s">
        <v>143</v>
      </c>
      <c r="D119" s="3054"/>
      <c r="E119" s="324"/>
      <c r="F119" s="324"/>
      <c r="G119" s="324"/>
      <c r="H119" s="324"/>
      <c r="I119" s="324"/>
      <c r="J119" s="324"/>
      <c r="K119" s="324"/>
      <c r="L119" s="324"/>
      <c r="M119" s="324"/>
      <c r="N119" s="324"/>
    </row>
    <row r="120" spans="1:14" ht="50.25" customHeight="1">
      <c r="A120" s="325" t="s">
        <v>426</v>
      </c>
      <c r="B120" s="3055" t="s">
        <v>4</v>
      </c>
      <c r="C120" s="3055" t="s">
        <v>5</v>
      </c>
      <c r="D120" s="3057" t="s">
        <v>427</v>
      </c>
      <c r="E120" s="3057" t="s">
        <v>7</v>
      </c>
      <c r="F120" s="3057" t="s">
        <v>119</v>
      </c>
      <c r="G120" s="3058" t="s">
        <v>120</v>
      </c>
      <c r="H120" s="3059"/>
      <c r="I120" s="3058" t="s">
        <v>10</v>
      </c>
      <c r="J120" s="3059"/>
      <c r="K120" s="3058" t="s">
        <v>121</v>
      </c>
      <c r="L120" s="3059"/>
      <c r="M120" s="327" t="s">
        <v>12</v>
      </c>
      <c r="N120" s="365" t="s">
        <v>13</v>
      </c>
    </row>
    <row r="121" spans="1:14">
      <c r="A121" s="347"/>
      <c r="B121" s="3056"/>
      <c r="C121" s="3056"/>
      <c r="D121" s="3056"/>
      <c r="E121" s="3056"/>
      <c r="F121" s="3056"/>
      <c r="G121" s="327" t="s">
        <v>28</v>
      </c>
      <c r="H121" s="327" t="s">
        <v>15</v>
      </c>
      <c r="I121" s="327" t="s">
        <v>28</v>
      </c>
      <c r="J121" s="327" t="s">
        <v>15</v>
      </c>
      <c r="K121" s="327" t="s">
        <v>28</v>
      </c>
      <c r="L121" s="327" t="s">
        <v>15</v>
      </c>
      <c r="M121" s="335"/>
      <c r="N121" s="347"/>
    </row>
    <row r="122" spans="1:14">
      <c r="A122" s="328">
        <v>1</v>
      </c>
      <c r="B122" s="329">
        <v>2</v>
      </c>
      <c r="C122" s="330">
        <v>3</v>
      </c>
      <c r="D122" s="331">
        <v>4</v>
      </c>
      <c r="E122" s="332">
        <v>5</v>
      </c>
      <c r="F122" s="332">
        <v>6</v>
      </c>
      <c r="G122" s="330">
        <v>7</v>
      </c>
      <c r="H122" s="330">
        <v>8</v>
      </c>
      <c r="I122" s="330">
        <v>9</v>
      </c>
      <c r="J122" s="330">
        <v>10</v>
      </c>
      <c r="K122" s="377">
        <v>11</v>
      </c>
      <c r="L122" s="377">
        <v>12</v>
      </c>
      <c r="M122" s="377">
        <v>13</v>
      </c>
      <c r="N122" s="334">
        <v>14</v>
      </c>
    </row>
    <row r="123" spans="1:14" ht="60">
      <c r="A123" s="326">
        <v>1</v>
      </c>
      <c r="B123" s="348" t="s">
        <v>1174</v>
      </c>
      <c r="C123" s="366" t="s">
        <v>125</v>
      </c>
      <c r="D123" s="367">
        <v>652</v>
      </c>
      <c r="E123" s="368" t="s">
        <v>451</v>
      </c>
      <c r="F123" s="368" t="s">
        <v>452</v>
      </c>
      <c r="G123" s="349">
        <v>0.51</v>
      </c>
      <c r="H123" s="338">
        <v>165.74</v>
      </c>
      <c r="I123" s="349">
        <v>0.06</v>
      </c>
      <c r="J123" s="350">
        <v>3</v>
      </c>
      <c r="K123" s="349">
        <v>0.56999999999999995</v>
      </c>
      <c r="L123" s="338">
        <v>168.74</v>
      </c>
      <c r="M123" s="368" t="s">
        <v>126</v>
      </c>
      <c r="N123" s="368" t="s">
        <v>377</v>
      </c>
    </row>
    <row r="124" spans="1:14">
      <c r="A124" s="369"/>
      <c r="B124" s="370" t="s">
        <v>444</v>
      </c>
      <c r="C124" s="371"/>
      <c r="D124" s="372"/>
      <c r="E124" s="373"/>
      <c r="F124" s="373"/>
      <c r="G124" s="374"/>
      <c r="H124" s="371"/>
      <c r="I124" s="375"/>
      <c r="J124" s="376"/>
      <c r="K124" s="3060"/>
      <c r="L124" s="3061"/>
      <c r="M124" s="3061"/>
      <c r="N124" s="3061"/>
    </row>
    <row r="125" spans="1:14" ht="18.75">
      <c r="A125" s="3062" t="s">
        <v>1979</v>
      </c>
      <c r="B125" s="3063"/>
      <c r="C125" s="3063"/>
      <c r="D125" s="3063"/>
      <c r="E125" s="3063"/>
      <c r="F125" s="3063"/>
      <c r="G125" s="3063"/>
      <c r="H125" s="3063"/>
      <c r="I125" s="3063"/>
      <c r="J125" s="3063"/>
      <c r="K125" s="3063"/>
      <c r="L125" s="3063"/>
      <c r="M125" s="3063"/>
      <c r="N125" s="3063"/>
    </row>
    <row r="126" spans="1:14" ht="15.75">
      <c r="A126" s="322" t="s">
        <v>423</v>
      </c>
      <c r="B126" s="322"/>
      <c r="C126" s="322" t="s">
        <v>424</v>
      </c>
      <c r="D126" s="322"/>
      <c r="E126" s="322"/>
      <c r="F126" s="322"/>
      <c r="G126" s="323"/>
      <c r="H126" s="323"/>
      <c r="I126" s="323"/>
      <c r="J126" s="323"/>
      <c r="K126" s="323"/>
      <c r="L126" s="323"/>
      <c r="M126" s="323"/>
      <c r="N126" s="323"/>
    </row>
    <row r="127" spans="1:14" ht="15.75">
      <c r="A127" s="324" t="s">
        <v>425</v>
      </c>
      <c r="B127" s="324"/>
      <c r="C127" s="3053" t="s">
        <v>143</v>
      </c>
      <c r="D127" s="3054"/>
      <c r="E127" s="324"/>
      <c r="F127" s="324"/>
      <c r="G127" s="324"/>
      <c r="H127" s="324"/>
      <c r="I127" s="324"/>
      <c r="J127" s="324"/>
      <c r="K127" s="324"/>
      <c r="L127" s="324"/>
      <c r="M127" s="324"/>
      <c r="N127" s="324"/>
    </row>
    <row r="128" spans="1:14" ht="48.75" customHeight="1">
      <c r="A128" s="325" t="s">
        <v>426</v>
      </c>
      <c r="B128" s="3055" t="s">
        <v>4</v>
      </c>
      <c r="C128" s="3055" t="s">
        <v>5</v>
      </c>
      <c r="D128" s="3057" t="s">
        <v>427</v>
      </c>
      <c r="E128" s="3057" t="s">
        <v>7</v>
      </c>
      <c r="F128" s="3057" t="s">
        <v>119</v>
      </c>
      <c r="G128" s="3058" t="s">
        <v>120</v>
      </c>
      <c r="H128" s="3059"/>
      <c r="I128" s="3058" t="s">
        <v>10</v>
      </c>
      <c r="J128" s="3059"/>
      <c r="K128" s="3058" t="s">
        <v>121</v>
      </c>
      <c r="L128" s="3059"/>
      <c r="M128" s="327" t="s">
        <v>12</v>
      </c>
      <c r="N128" s="365" t="s">
        <v>13</v>
      </c>
    </row>
    <row r="129" spans="1:14">
      <c r="A129" s="347"/>
      <c r="B129" s="3056"/>
      <c r="C129" s="3056"/>
      <c r="D129" s="3056"/>
      <c r="E129" s="3056"/>
      <c r="F129" s="3056"/>
      <c r="G129" s="327" t="s">
        <v>28</v>
      </c>
      <c r="H129" s="327" t="s">
        <v>15</v>
      </c>
      <c r="I129" s="327" t="s">
        <v>28</v>
      </c>
      <c r="J129" s="327" t="s">
        <v>15</v>
      </c>
      <c r="K129" s="327" t="s">
        <v>28</v>
      </c>
      <c r="L129" s="327" t="s">
        <v>15</v>
      </c>
      <c r="M129" s="335"/>
      <c r="N129" s="347"/>
    </row>
    <row r="130" spans="1:14">
      <c r="A130" s="328">
        <v>1</v>
      </c>
      <c r="B130" s="329">
        <v>2</v>
      </c>
      <c r="C130" s="330">
        <v>3</v>
      </c>
      <c r="D130" s="331">
        <v>4</v>
      </c>
      <c r="E130" s="332">
        <v>5</v>
      </c>
      <c r="F130" s="332">
        <v>6</v>
      </c>
      <c r="G130" s="330">
        <v>7</v>
      </c>
      <c r="H130" s="330">
        <v>8</v>
      </c>
      <c r="I130" s="330">
        <v>9</v>
      </c>
      <c r="J130" s="330">
        <v>10</v>
      </c>
      <c r="K130" s="377">
        <v>11</v>
      </c>
      <c r="L130" s="377">
        <v>12</v>
      </c>
      <c r="M130" s="377">
        <v>13</v>
      </c>
      <c r="N130" s="334">
        <v>14</v>
      </c>
    </row>
    <row r="131" spans="1:14" ht="75">
      <c r="A131" s="326">
        <v>1</v>
      </c>
      <c r="B131" s="348" t="s">
        <v>1311</v>
      </c>
      <c r="C131" s="366" t="s">
        <v>125</v>
      </c>
      <c r="D131" s="367">
        <v>1000</v>
      </c>
      <c r="E131" s="368" t="s">
        <v>1175</v>
      </c>
      <c r="F131" s="368" t="s">
        <v>1176</v>
      </c>
      <c r="G131" s="349">
        <v>0.18</v>
      </c>
      <c r="H131" s="338">
        <v>0</v>
      </c>
      <c r="I131" s="349">
        <v>0.02</v>
      </c>
      <c r="J131" s="350">
        <v>0</v>
      </c>
      <c r="K131" s="349">
        <v>0.2</v>
      </c>
      <c r="L131" s="350">
        <v>0</v>
      </c>
      <c r="M131" s="368" t="s">
        <v>126</v>
      </c>
      <c r="N131" s="368" t="s">
        <v>377</v>
      </c>
    </row>
    <row r="132" spans="1:14">
      <c r="A132" s="369"/>
      <c r="B132" s="370" t="s">
        <v>444</v>
      </c>
      <c r="C132" s="371"/>
      <c r="D132" s="372"/>
      <c r="E132" s="373"/>
      <c r="F132" s="373"/>
      <c r="G132" s="374"/>
      <c r="H132" s="371"/>
      <c r="I132" s="375"/>
      <c r="J132" s="376"/>
      <c r="K132" s="3060"/>
      <c r="L132" s="3061"/>
      <c r="M132" s="3061"/>
      <c r="N132" s="3061"/>
    </row>
    <row r="133" spans="1:14" ht="18.75">
      <c r="A133" s="3062" t="s">
        <v>1979</v>
      </c>
      <c r="B133" s="3063"/>
      <c r="C133" s="3063"/>
      <c r="D133" s="3063"/>
      <c r="E133" s="3063"/>
      <c r="F133" s="3063"/>
      <c r="G133" s="3063"/>
      <c r="H133" s="3063"/>
      <c r="I133" s="3063"/>
      <c r="J133" s="3063"/>
      <c r="K133" s="3063"/>
      <c r="L133" s="3063"/>
      <c r="M133" s="3063"/>
      <c r="N133" s="3063"/>
    </row>
    <row r="134" spans="1:14" ht="15.75">
      <c r="A134" s="322" t="s">
        <v>423</v>
      </c>
      <c r="B134" s="322"/>
      <c r="C134" s="322" t="s">
        <v>424</v>
      </c>
      <c r="D134" s="322"/>
      <c r="E134" s="322"/>
      <c r="F134" s="322"/>
      <c r="G134" s="323"/>
      <c r="H134" s="323"/>
      <c r="I134" s="323"/>
      <c r="J134" s="323"/>
      <c r="K134" s="323"/>
      <c r="L134" s="323"/>
      <c r="M134" s="323"/>
      <c r="N134" s="323"/>
    </row>
    <row r="135" spans="1:14" ht="15.75">
      <c r="A135" s="324" t="s">
        <v>425</v>
      </c>
      <c r="B135" s="324"/>
      <c r="C135" s="3053" t="s">
        <v>143</v>
      </c>
      <c r="D135" s="3054"/>
      <c r="E135" s="324"/>
      <c r="F135" s="324"/>
      <c r="G135" s="324"/>
      <c r="H135" s="324"/>
      <c r="I135" s="324"/>
      <c r="J135" s="324"/>
      <c r="K135" s="324"/>
      <c r="L135" s="324"/>
      <c r="M135" s="324"/>
      <c r="N135" s="324"/>
    </row>
    <row r="136" spans="1:14" ht="47.25" customHeight="1">
      <c r="A136" s="325" t="s">
        <v>426</v>
      </c>
      <c r="B136" s="3055" t="s">
        <v>4</v>
      </c>
      <c r="C136" s="3055" t="s">
        <v>5</v>
      </c>
      <c r="D136" s="3057" t="s">
        <v>427</v>
      </c>
      <c r="E136" s="3057" t="s">
        <v>7</v>
      </c>
      <c r="F136" s="3057" t="s">
        <v>119</v>
      </c>
      <c r="G136" s="3058" t="s">
        <v>120</v>
      </c>
      <c r="H136" s="3059"/>
      <c r="I136" s="3058" t="s">
        <v>10</v>
      </c>
      <c r="J136" s="3059"/>
      <c r="K136" s="3058" t="s">
        <v>121</v>
      </c>
      <c r="L136" s="3059"/>
      <c r="M136" s="327" t="s">
        <v>12</v>
      </c>
      <c r="N136" s="365" t="s">
        <v>13</v>
      </c>
    </row>
    <row r="137" spans="1:14">
      <c r="A137" s="347"/>
      <c r="B137" s="3056"/>
      <c r="C137" s="3056"/>
      <c r="D137" s="3056"/>
      <c r="E137" s="3056"/>
      <c r="F137" s="3056"/>
      <c r="G137" s="327" t="s">
        <v>28</v>
      </c>
      <c r="H137" s="327" t="s">
        <v>15</v>
      </c>
      <c r="I137" s="327" t="s">
        <v>28</v>
      </c>
      <c r="J137" s="327" t="s">
        <v>15</v>
      </c>
      <c r="K137" s="327" t="s">
        <v>28</v>
      </c>
      <c r="L137" s="327" t="s">
        <v>15</v>
      </c>
      <c r="M137" s="335"/>
      <c r="N137" s="347"/>
    </row>
    <row r="138" spans="1:14">
      <c r="A138" s="328">
        <v>1</v>
      </c>
      <c r="B138" s="329">
        <v>2</v>
      </c>
      <c r="C138" s="330">
        <v>3</v>
      </c>
      <c r="D138" s="331">
        <v>4</v>
      </c>
      <c r="E138" s="332">
        <v>5</v>
      </c>
      <c r="F138" s="332">
        <v>6</v>
      </c>
      <c r="G138" s="330">
        <v>7</v>
      </c>
      <c r="H138" s="330">
        <v>8</v>
      </c>
      <c r="I138" s="330">
        <v>9</v>
      </c>
      <c r="J138" s="330">
        <v>10</v>
      </c>
      <c r="K138" s="377">
        <v>11</v>
      </c>
      <c r="L138" s="377">
        <v>12</v>
      </c>
      <c r="M138" s="377">
        <v>13</v>
      </c>
      <c r="N138" s="334">
        <v>14</v>
      </c>
    </row>
    <row r="139" spans="1:14" ht="30">
      <c r="A139" s="3055">
        <v>1</v>
      </c>
      <c r="B139" s="348" t="s">
        <v>1764</v>
      </c>
      <c r="C139" s="3069" t="s">
        <v>125</v>
      </c>
      <c r="D139" s="3070">
        <v>372.4</v>
      </c>
      <c r="E139" s="3066" t="s">
        <v>453</v>
      </c>
      <c r="F139" s="3066" t="s">
        <v>454</v>
      </c>
      <c r="G139" s="363"/>
      <c r="H139" s="353"/>
      <c r="I139" s="363"/>
      <c r="J139" s="380"/>
      <c r="K139" s="363"/>
      <c r="L139" s="380"/>
      <c r="M139" s="381"/>
      <c r="N139" s="3066"/>
    </row>
    <row r="140" spans="1:14" ht="84">
      <c r="A140" s="3067"/>
      <c r="B140" s="348" t="s">
        <v>1312</v>
      </c>
      <c r="C140" s="3067"/>
      <c r="D140" s="3067"/>
      <c r="E140" s="3067"/>
      <c r="F140" s="3067"/>
      <c r="G140" s="363">
        <v>0</v>
      </c>
      <c r="H140" s="3070">
        <v>50.79</v>
      </c>
      <c r="I140" s="363">
        <v>0</v>
      </c>
      <c r="J140" s="3070">
        <v>0</v>
      </c>
      <c r="K140" s="363">
        <v>0</v>
      </c>
      <c r="L140" s="3070">
        <v>50.79</v>
      </c>
      <c r="M140" s="382" t="s">
        <v>1530</v>
      </c>
      <c r="N140" s="3067"/>
    </row>
    <row r="141" spans="1:14" ht="30">
      <c r="A141" s="3067"/>
      <c r="B141" s="348" t="s">
        <v>1313</v>
      </c>
      <c r="C141" s="3067"/>
      <c r="D141" s="3067"/>
      <c r="E141" s="3067"/>
      <c r="F141" s="3067"/>
      <c r="G141" s="363">
        <v>0.38</v>
      </c>
      <c r="H141" s="3067"/>
      <c r="I141" s="363">
        <v>0.01</v>
      </c>
      <c r="J141" s="3067"/>
      <c r="K141" s="363">
        <v>0.39</v>
      </c>
      <c r="L141" s="3067"/>
      <c r="M141" s="382" t="s">
        <v>126</v>
      </c>
      <c r="N141" s="3067"/>
    </row>
    <row r="142" spans="1:14" ht="30">
      <c r="A142" s="3067"/>
      <c r="B142" s="348" t="s">
        <v>1314</v>
      </c>
      <c r="C142" s="3067"/>
      <c r="D142" s="3067"/>
      <c r="E142" s="3067"/>
      <c r="F142" s="3067"/>
      <c r="G142" s="363">
        <v>0.5</v>
      </c>
      <c r="H142" s="3067"/>
      <c r="I142" s="363">
        <v>0.1</v>
      </c>
      <c r="J142" s="3067"/>
      <c r="K142" s="363">
        <v>0.6</v>
      </c>
      <c r="L142" s="3067"/>
      <c r="M142" s="382" t="s">
        <v>1531</v>
      </c>
      <c r="N142" s="3067"/>
    </row>
    <row r="143" spans="1:14" ht="24">
      <c r="A143" s="3067"/>
      <c r="B143" s="348" t="s">
        <v>1315</v>
      </c>
      <c r="C143" s="3067"/>
      <c r="D143" s="3067"/>
      <c r="E143" s="3067"/>
      <c r="F143" s="3067"/>
      <c r="G143" s="363">
        <v>0.9</v>
      </c>
      <c r="H143" s="3067"/>
      <c r="I143" s="363">
        <v>0.05</v>
      </c>
      <c r="J143" s="3067"/>
      <c r="K143" s="363">
        <v>0.95</v>
      </c>
      <c r="L143" s="3067"/>
      <c r="M143" s="382" t="s">
        <v>1532</v>
      </c>
      <c r="N143" s="3067"/>
    </row>
    <row r="144" spans="1:14" ht="84">
      <c r="A144" s="3067"/>
      <c r="B144" s="348" t="s">
        <v>1316</v>
      </c>
      <c r="C144" s="3067"/>
      <c r="D144" s="3067"/>
      <c r="E144" s="3067"/>
      <c r="F144" s="3067"/>
      <c r="G144" s="363">
        <v>0.1</v>
      </c>
      <c r="H144" s="3067"/>
      <c r="I144" s="363">
        <v>0.1</v>
      </c>
      <c r="J144" s="3067"/>
      <c r="K144" s="363">
        <v>0.2</v>
      </c>
      <c r="L144" s="3067"/>
      <c r="M144" s="382" t="s">
        <v>1533</v>
      </c>
      <c r="N144" s="3067"/>
    </row>
    <row r="145" spans="1:14" ht="60">
      <c r="A145" s="3067"/>
      <c r="B145" s="348" t="s">
        <v>1317</v>
      </c>
      <c r="C145" s="3067"/>
      <c r="D145" s="3067"/>
      <c r="E145" s="3067"/>
      <c r="F145" s="3067"/>
      <c r="G145" s="363">
        <v>0.16</v>
      </c>
      <c r="H145" s="3067"/>
      <c r="I145" s="363">
        <v>0.1</v>
      </c>
      <c r="J145" s="3067"/>
      <c r="K145" s="363">
        <v>0.26</v>
      </c>
      <c r="L145" s="3067"/>
      <c r="M145" s="382" t="s">
        <v>1534</v>
      </c>
      <c r="N145" s="3067"/>
    </row>
    <row r="146" spans="1:14" ht="45">
      <c r="A146" s="3056"/>
      <c r="B146" s="348" t="s">
        <v>1318</v>
      </c>
      <c r="C146" s="3056"/>
      <c r="D146" s="3056"/>
      <c r="E146" s="3056"/>
      <c r="F146" s="3056"/>
      <c r="G146" s="363">
        <v>7.0000000000000007E-2</v>
      </c>
      <c r="H146" s="3056"/>
      <c r="I146" s="363">
        <v>0.01</v>
      </c>
      <c r="J146" s="3056"/>
      <c r="K146" s="363">
        <v>0.08</v>
      </c>
      <c r="L146" s="3056"/>
      <c r="M146" s="382" t="s">
        <v>126</v>
      </c>
      <c r="N146" s="3056"/>
    </row>
    <row r="147" spans="1:14">
      <c r="A147" s="327"/>
      <c r="B147" s="383" t="s">
        <v>479</v>
      </c>
      <c r="C147" s="352"/>
      <c r="D147" s="353"/>
      <c r="E147" s="362"/>
      <c r="F147" s="362"/>
      <c r="G147" s="384">
        <v>0.35</v>
      </c>
      <c r="H147" s="385">
        <v>50.79</v>
      </c>
      <c r="I147" s="384">
        <v>0.04</v>
      </c>
      <c r="J147" s="385">
        <v>0</v>
      </c>
      <c r="K147" s="384">
        <v>0.39</v>
      </c>
      <c r="L147" s="385">
        <v>50.79</v>
      </c>
      <c r="M147" s="362"/>
      <c r="N147" s="362"/>
    </row>
    <row r="148" spans="1:14">
      <c r="A148" s="386"/>
      <c r="B148" s="387" t="s">
        <v>444</v>
      </c>
      <c r="C148" s="388"/>
      <c r="D148" s="389"/>
      <c r="E148" s="390"/>
      <c r="F148" s="390"/>
      <c r="G148" s="391"/>
      <c r="H148" s="388"/>
      <c r="I148" s="392"/>
      <c r="J148" s="376"/>
      <c r="K148" s="3068"/>
      <c r="L148" s="3063"/>
      <c r="M148" s="3063"/>
      <c r="N148" s="3063"/>
    </row>
    <row r="149" spans="1:14" ht="18.75">
      <c r="A149" s="3062" t="s">
        <v>1979</v>
      </c>
      <c r="B149" s="3063"/>
      <c r="C149" s="3063"/>
      <c r="D149" s="3063"/>
      <c r="E149" s="3063"/>
      <c r="F149" s="3063"/>
      <c r="G149" s="3063"/>
      <c r="H149" s="3063"/>
      <c r="I149" s="3063"/>
      <c r="J149" s="3063"/>
      <c r="K149" s="3063"/>
      <c r="L149" s="3063"/>
      <c r="M149" s="3063"/>
      <c r="N149" s="3063"/>
    </row>
    <row r="150" spans="1:14" ht="15.75">
      <c r="A150" s="322" t="s">
        <v>423</v>
      </c>
      <c r="B150" s="322"/>
      <c r="C150" s="322" t="s">
        <v>424</v>
      </c>
      <c r="D150" s="322"/>
      <c r="E150" s="322"/>
      <c r="F150" s="322"/>
      <c r="G150" s="323"/>
      <c r="H150" s="323"/>
      <c r="I150" s="323"/>
      <c r="J150" s="323"/>
      <c r="K150" s="323"/>
      <c r="L150" s="323"/>
      <c r="M150" s="323"/>
      <c r="N150" s="323"/>
    </row>
    <row r="151" spans="1:14" ht="15.75">
      <c r="A151" s="324" t="s">
        <v>425</v>
      </c>
      <c r="B151" s="324"/>
      <c r="C151" s="3053" t="s">
        <v>143</v>
      </c>
      <c r="D151" s="3054"/>
      <c r="E151" s="324"/>
      <c r="F151" s="324"/>
      <c r="G151" s="324"/>
      <c r="H151" s="324"/>
      <c r="I151" s="324"/>
      <c r="J151" s="324"/>
      <c r="K151" s="324"/>
      <c r="L151" s="324"/>
      <c r="M151" s="324"/>
      <c r="N151" s="324"/>
    </row>
    <row r="152" spans="1:14" ht="41.25" customHeight="1">
      <c r="A152" s="325" t="s">
        <v>426</v>
      </c>
      <c r="B152" s="3055" t="s">
        <v>4</v>
      </c>
      <c r="C152" s="3055" t="s">
        <v>5</v>
      </c>
      <c r="D152" s="3057" t="s">
        <v>427</v>
      </c>
      <c r="E152" s="3057" t="s">
        <v>7</v>
      </c>
      <c r="F152" s="3057" t="s">
        <v>119</v>
      </c>
      <c r="G152" s="3058" t="s">
        <v>120</v>
      </c>
      <c r="H152" s="3059"/>
      <c r="I152" s="3058" t="s">
        <v>10</v>
      </c>
      <c r="J152" s="3059"/>
      <c r="K152" s="3058" t="s">
        <v>121</v>
      </c>
      <c r="L152" s="3059"/>
      <c r="M152" s="3055" t="s">
        <v>12</v>
      </c>
      <c r="N152" s="3057" t="s">
        <v>13</v>
      </c>
    </row>
    <row r="153" spans="1:14">
      <c r="A153" s="347"/>
      <c r="B153" s="3056"/>
      <c r="C153" s="3056"/>
      <c r="D153" s="3056"/>
      <c r="E153" s="3056"/>
      <c r="F153" s="3056"/>
      <c r="G153" s="327" t="s">
        <v>28</v>
      </c>
      <c r="H153" s="327" t="s">
        <v>15</v>
      </c>
      <c r="I153" s="327" t="s">
        <v>28</v>
      </c>
      <c r="J153" s="327" t="s">
        <v>15</v>
      </c>
      <c r="K153" s="327" t="s">
        <v>28</v>
      </c>
      <c r="L153" s="327" t="s">
        <v>15</v>
      </c>
      <c r="M153" s="3056"/>
      <c r="N153" s="3056"/>
    </row>
    <row r="154" spans="1:14">
      <c r="A154" s="328">
        <v>1</v>
      </c>
      <c r="B154" s="329">
        <v>2</v>
      </c>
      <c r="C154" s="330">
        <v>3</v>
      </c>
      <c r="D154" s="331">
        <v>4</v>
      </c>
      <c r="E154" s="332">
        <v>5</v>
      </c>
      <c r="F154" s="332">
        <v>6</v>
      </c>
      <c r="G154" s="330">
        <v>7</v>
      </c>
      <c r="H154" s="330">
        <v>8</v>
      </c>
      <c r="I154" s="330">
        <v>9</v>
      </c>
      <c r="J154" s="330">
        <v>10</v>
      </c>
      <c r="K154" s="377">
        <v>11</v>
      </c>
      <c r="L154" s="377">
        <v>12</v>
      </c>
      <c r="M154" s="377">
        <v>13</v>
      </c>
      <c r="N154" s="334">
        <v>14</v>
      </c>
    </row>
    <row r="155" spans="1:14" ht="30">
      <c r="A155" s="3055">
        <v>1</v>
      </c>
      <c r="B155" s="348" t="s">
        <v>1765</v>
      </c>
      <c r="C155" s="3069" t="s">
        <v>125</v>
      </c>
      <c r="D155" s="3070">
        <v>826.88</v>
      </c>
      <c r="E155" s="3066" t="s">
        <v>451</v>
      </c>
      <c r="F155" s="3066" t="s">
        <v>452</v>
      </c>
      <c r="G155" s="363"/>
      <c r="H155" s="393"/>
      <c r="I155" s="363"/>
      <c r="J155" s="394"/>
      <c r="K155" s="363"/>
      <c r="L155" s="394"/>
      <c r="M155" s="381"/>
      <c r="N155" s="3066" t="s">
        <v>377</v>
      </c>
    </row>
    <row r="156" spans="1:14" ht="84">
      <c r="A156" s="3067"/>
      <c r="B156" s="348" t="s">
        <v>1319</v>
      </c>
      <c r="C156" s="3067"/>
      <c r="D156" s="3067"/>
      <c r="E156" s="3067"/>
      <c r="F156" s="3067"/>
      <c r="G156" s="363">
        <v>0</v>
      </c>
      <c r="H156" s="3073">
        <v>171.46</v>
      </c>
      <c r="I156" s="363">
        <v>0</v>
      </c>
      <c r="J156" s="3074">
        <v>0</v>
      </c>
      <c r="K156" s="363">
        <v>0</v>
      </c>
      <c r="L156" s="3074">
        <v>171.46</v>
      </c>
      <c r="M156" s="382" t="s">
        <v>1535</v>
      </c>
      <c r="N156" s="3067"/>
    </row>
    <row r="157" spans="1:14" ht="24">
      <c r="A157" s="3067"/>
      <c r="B157" s="348" t="s">
        <v>1320</v>
      </c>
      <c r="C157" s="3067"/>
      <c r="D157" s="3067"/>
      <c r="E157" s="3067"/>
      <c r="F157" s="3067"/>
      <c r="G157" s="363">
        <v>0.65</v>
      </c>
      <c r="H157" s="3067"/>
      <c r="I157" s="363">
        <v>0.1</v>
      </c>
      <c r="J157" s="3067"/>
      <c r="K157" s="363">
        <v>0.75</v>
      </c>
      <c r="L157" s="3067"/>
      <c r="M157" s="382" t="s">
        <v>1531</v>
      </c>
      <c r="N157" s="3067"/>
    </row>
    <row r="158" spans="1:14" ht="30">
      <c r="A158" s="3067"/>
      <c r="B158" s="348" t="s">
        <v>1321</v>
      </c>
      <c r="C158" s="3067"/>
      <c r="D158" s="3067"/>
      <c r="E158" s="3067"/>
      <c r="F158" s="3067"/>
      <c r="G158" s="363">
        <v>0.27</v>
      </c>
      <c r="H158" s="3067"/>
      <c r="I158" s="363">
        <v>0.15</v>
      </c>
      <c r="J158" s="3067"/>
      <c r="K158" s="363">
        <v>0.42</v>
      </c>
      <c r="L158" s="3067"/>
      <c r="M158" s="382" t="s">
        <v>126</v>
      </c>
      <c r="N158" s="3067"/>
    </row>
    <row r="159" spans="1:14" ht="24">
      <c r="A159" s="3067"/>
      <c r="B159" s="348" t="s">
        <v>1322</v>
      </c>
      <c r="C159" s="3067"/>
      <c r="D159" s="3067"/>
      <c r="E159" s="3067"/>
      <c r="F159" s="3067"/>
      <c r="G159" s="363">
        <v>0.59</v>
      </c>
      <c r="H159" s="3067"/>
      <c r="I159" s="363">
        <v>0.1</v>
      </c>
      <c r="J159" s="3067"/>
      <c r="K159" s="363">
        <v>0.69</v>
      </c>
      <c r="L159" s="3067"/>
      <c r="M159" s="382" t="s">
        <v>1531</v>
      </c>
      <c r="N159" s="3067"/>
    </row>
    <row r="160" spans="1:14" ht="120">
      <c r="A160" s="3056"/>
      <c r="B160" s="348" t="s">
        <v>1323</v>
      </c>
      <c r="C160" s="3056"/>
      <c r="D160" s="3056"/>
      <c r="E160" s="3056"/>
      <c r="F160" s="3056"/>
      <c r="G160" s="363">
        <v>0</v>
      </c>
      <c r="H160" s="3056"/>
      <c r="I160" s="363">
        <v>0</v>
      </c>
      <c r="J160" s="3056"/>
      <c r="K160" s="363">
        <v>0</v>
      </c>
      <c r="L160" s="3056"/>
      <c r="M160" s="382" t="s">
        <v>1536</v>
      </c>
      <c r="N160" s="3056"/>
    </row>
    <row r="161" spans="1:26">
      <c r="A161" s="327"/>
      <c r="B161" s="383" t="s">
        <v>479</v>
      </c>
      <c r="C161" s="327"/>
      <c r="D161" s="385"/>
      <c r="E161" s="365"/>
      <c r="F161" s="365"/>
      <c r="G161" s="384">
        <v>0.35</v>
      </c>
      <c r="H161" s="385">
        <v>171.46</v>
      </c>
      <c r="I161" s="384">
        <v>0.11</v>
      </c>
      <c r="J161" s="385">
        <v>0</v>
      </c>
      <c r="K161" s="384">
        <v>0.46</v>
      </c>
      <c r="L161" s="385">
        <v>171.46</v>
      </c>
      <c r="M161" s="365"/>
      <c r="N161" s="365"/>
      <c r="O161" s="395"/>
      <c r="P161" s="395"/>
      <c r="Q161" s="395"/>
      <c r="R161" s="395"/>
      <c r="S161" s="395"/>
      <c r="T161" s="395"/>
      <c r="U161" s="395"/>
      <c r="V161" s="395"/>
      <c r="W161" s="395"/>
      <c r="X161" s="395"/>
      <c r="Y161" s="395"/>
      <c r="Z161" s="395"/>
    </row>
    <row r="162" spans="1:26">
      <c r="A162" s="386"/>
      <c r="B162" s="387" t="s">
        <v>444</v>
      </c>
      <c r="C162" s="388"/>
      <c r="D162" s="389"/>
      <c r="E162" s="390"/>
      <c r="F162" s="390"/>
      <c r="G162" s="391"/>
      <c r="H162" s="388"/>
      <c r="I162" s="392"/>
      <c r="J162" s="376"/>
      <c r="K162" s="3068"/>
      <c r="L162" s="3063"/>
      <c r="M162" s="3063"/>
      <c r="N162" s="3063"/>
      <c r="O162" s="298"/>
      <c r="P162" s="298"/>
      <c r="Q162" s="298"/>
      <c r="R162" s="298"/>
      <c r="S162" s="298"/>
      <c r="T162" s="298"/>
      <c r="U162" s="298"/>
      <c r="V162" s="298"/>
      <c r="W162" s="298"/>
      <c r="X162" s="298"/>
      <c r="Y162" s="298"/>
      <c r="Z162" s="298"/>
    </row>
    <row r="163" spans="1:26" ht="18.75">
      <c r="A163" s="3062" t="s">
        <v>1979</v>
      </c>
      <c r="B163" s="3063"/>
      <c r="C163" s="3063"/>
      <c r="D163" s="3063"/>
      <c r="E163" s="3063"/>
      <c r="F163" s="3063"/>
      <c r="G163" s="3063"/>
      <c r="H163" s="3063"/>
      <c r="I163" s="3063"/>
      <c r="J163" s="3063"/>
      <c r="K163" s="3063"/>
      <c r="L163" s="3063"/>
      <c r="M163" s="3063"/>
      <c r="N163" s="3063"/>
      <c r="O163" s="298"/>
      <c r="P163" s="298"/>
      <c r="Q163" s="298"/>
      <c r="R163" s="298"/>
      <c r="S163" s="298"/>
      <c r="T163" s="298"/>
      <c r="U163" s="298"/>
      <c r="V163" s="298"/>
      <c r="W163" s="298"/>
      <c r="X163" s="298"/>
      <c r="Y163" s="298"/>
      <c r="Z163" s="298"/>
    </row>
    <row r="164" spans="1:26" ht="15.75">
      <c r="A164" s="322" t="s">
        <v>423</v>
      </c>
      <c r="B164" s="322"/>
      <c r="C164" s="322" t="s">
        <v>424</v>
      </c>
      <c r="D164" s="322"/>
      <c r="E164" s="322"/>
      <c r="F164" s="322"/>
      <c r="G164" s="323"/>
      <c r="H164" s="323"/>
      <c r="I164" s="323"/>
      <c r="J164" s="323"/>
      <c r="K164" s="323"/>
      <c r="L164" s="323"/>
      <c r="M164" s="323"/>
      <c r="N164" s="323"/>
      <c r="O164" s="298"/>
      <c r="P164" s="298"/>
      <c r="Q164" s="298"/>
      <c r="R164" s="298"/>
      <c r="S164" s="298"/>
      <c r="T164" s="298"/>
      <c r="U164" s="298"/>
      <c r="V164" s="298"/>
      <c r="W164" s="298"/>
      <c r="X164" s="298"/>
      <c r="Y164" s="298"/>
      <c r="Z164" s="298"/>
    </row>
    <row r="165" spans="1:26" ht="15.75">
      <c r="A165" s="324" t="s">
        <v>425</v>
      </c>
      <c r="B165" s="324"/>
      <c r="C165" s="3053" t="s">
        <v>143</v>
      </c>
      <c r="D165" s="3054"/>
      <c r="E165" s="324"/>
      <c r="F165" s="324"/>
      <c r="G165" s="324"/>
      <c r="H165" s="324"/>
      <c r="I165" s="324"/>
      <c r="J165" s="324"/>
      <c r="K165" s="324"/>
      <c r="L165" s="324"/>
      <c r="M165" s="324"/>
      <c r="N165" s="324"/>
      <c r="O165" s="298"/>
      <c r="P165" s="298"/>
      <c r="Q165" s="298"/>
      <c r="R165" s="298"/>
      <c r="S165" s="298"/>
      <c r="T165" s="298"/>
      <c r="U165" s="298"/>
      <c r="V165" s="298"/>
      <c r="W165" s="298"/>
      <c r="X165" s="298"/>
      <c r="Y165" s="298"/>
      <c r="Z165" s="298"/>
    </row>
    <row r="166" spans="1:26" ht="45" customHeight="1">
      <c r="A166" s="325" t="s">
        <v>426</v>
      </c>
      <c r="B166" s="3055" t="s">
        <v>4</v>
      </c>
      <c r="C166" s="3055" t="s">
        <v>5</v>
      </c>
      <c r="D166" s="3057" t="s">
        <v>427</v>
      </c>
      <c r="E166" s="3057" t="s">
        <v>7</v>
      </c>
      <c r="F166" s="3057" t="s">
        <v>119</v>
      </c>
      <c r="G166" s="3058" t="s">
        <v>120</v>
      </c>
      <c r="H166" s="3059"/>
      <c r="I166" s="3058" t="s">
        <v>10</v>
      </c>
      <c r="J166" s="3059"/>
      <c r="K166" s="3058" t="s">
        <v>121</v>
      </c>
      <c r="L166" s="3059"/>
      <c r="M166" s="3055" t="s">
        <v>12</v>
      </c>
      <c r="N166" s="3057" t="s">
        <v>13</v>
      </c>
      <c r="O166" s="298"/>
      <c r="P166" s="298"/>
      <c r="Q166" s="298"/>
      <c r="R166" s="298"/>
      <c r="S166" s="298"/>
      <c r="T166" s="298"/>
      <c r="U166" s="298"/>
      <c r="V166" s="298"/>
      <c r="W166" s="298"/>
      <c r="X166" s="298"/>
      <c r="Y166" s="298"/>
      <c r="Z166" s="298"/>
    </row>
    <row r="167" spans="1:26">
      <c r="A167" s="347"/>
      <c r="B167" s="3056"/>
      <c r="C167" s="3056"/>
      <c r="D167" s="3056"/>
      <c r="E167" s="3056"/>
      <c r="F167" s="3056"/>
      <c r="G167" s="327" t="s">
        <v>28</v>
      </c>
      <c r="H167" s="327" t="s">
        <v>15</v>
      </c>
      <c r="I167" s="327" t="s">
        <v>28</v>
      </c>
      <c r="J167" s="327" t="s">
        <v>15</v>
      </c>
      <c r="K167" s="327" t="s">
        <v>28</v>
      </c>
      <c r="L167" s="327" t="s">
        <v>15</v>
      </c>
      <c r="M167" s="3056"/>
      <c r="N167" s="3056"/>
      <c r="O167" s="298"/>
      <c r="P167" s="298"/>
      <c r="Q167" s="298"/>
      <c r="R167" s="298"/>
      <c r="S167" s="298"/>
      <c r="T167" s="298"/>
      <c r="U167" s="298"/>
      <c r="V167" s="298"/>
      <c r="W167" s="298"/>
      <c r="X167" s="298"/>
      <c r="Y167" s="298"/>
      <c r="Z167" s="298"/>
    </row>
    <row r="168" spans="1:26">
      <c r="A168" s="328">
        <v>1</v>
      </c>
      <c r="B168" s="329">
        <v>2</v>
      </c>
      <c r="C168" s="330">
        <v>3</v>
      </c>
      <c r="D168" s="331">
        <v>4</v>
      </c>
      <c r="E168" s="332">
        <v>5</v>
      </c>
      <c r="F168" s="332">
        <v>6</v>
      </c>
      <c r="G168" s="330">
        <v>7</v>
      </c>
      <c r="H168" s="330">
        <v>8</v>
      </c>
      <c r="I168" s="330">
        <v>9</v>
      </c>
      <c r="J168" s="330">
        <v>10</v>
      </c>
      <c r="K168" s="333">
        <v>11</v>
      </c>
      <c r="L168" s="333">
        <v>12</v>
      </c>
      <c r="M168" s="333">
        <v>13</v>
      </c>
      <c r="N168" s="334">
        <v>14</v>
      </c>
      <c r="O168" s="298"/>
      <c r="P168" s="298"/>
      <c r="Q168" s="298"/>
      <c r="R168" s="298"/>
      <c r="S168" s="298"/>
      <c r="T168" s="298"/>
      <c r="U168" s="298"/>
      <c r="V168" s="298"/>
      <c r="W168" s="298"/>
      <c r="X168" s="298"/>
      <c r="Y168" s="298"/>
      <c r="Z168" s="298"/>
    </row>
    <row r="169" spans="1:26" ht="60">
      <c r="A169" s="326">
        <v>1</v>
      </c>
      <c r="B169" s="348" t="s">
        <v>1324</v>
      </c>
      <c r="C169" s="366" t="s">
        <v>125</v>
      </c>
      <c r="D169" s="367">
        <v>45.43</v>
      </c>
      <c r="E169" s="368" t="s">
        <v>455</v>
      </c>
      <c r="F169" s="368" t="s">
        <v>456</v>
      </c>
      <c r="G169" s="349">
        <v>0.52</v>
      </c>
      <c r="H169" s="338">
        <v>0</v>
      </c>
      <c r="I169" s="349">
        <v>0.2</v>
      </c>
      <c r="J169" s="350">
        <v>22.26</v>
      </c>
      <c r="K169" s="349">
        <v>0.72</v>
      </c>
      <c r="L169" s="350">
        <v>22.26</v>
      </c>
      <c r="M169" s="368" t="s">
        <v>126</v>
      </c>
      <c r="N169" s="368" t="s">
        <v>377</v>
      </c>
      <c r="O169" s="298"/>
      <c r="P169" s="298"/>
      <c r="Q169" s="298"/>
      <c r="R169" s="298"/>
      <c r="S169" s="298"/>
      <c r="T169" s="298"/>
      <c r="U169" s="298"/>
      <c r="V169" s="298"/>
      <c r="W169" s="298"/>
      <c r="X169" s="298"/>
      <c r="Y169" s="298"/>
      <c r="Z169" s="298"/>
    </row>
    <row r="170" spans="1:26">
      <c r="A170" s="369"/>
      <c r="B170" s="370" t="s">
        <v>444</v>
      </c>
      <c r="C170" s="371"/>
      <c r="D170" s="372"/>
      <c r="E170" s="373"/>
      <c r="F170" s="373"/>
      <c r="G170" s="374"/>
      <c r="H170" s="371"/>
      <c r="I170" s="375"/>
      <c r="J170" s="376"/>
      <c r="K170" s="3060"/>
      <c r="L170" s="3061"/>
      <c r="M170" s="3061"/>
      <c r="N170" s="3061"/>
      <c r="O170" s="298"/>
      <c r="P170" s="298"/>
      <c r="Q170" s="298"/>
      <c r="R170" s="298"/>
      <c r="S170" s="298"/>
      <c r="T170" s="298"/>
      <c r="U170" s="298"/>
      <c r="V170" s="298"/>
      <c r="W170" s="298"/>
      <c r="X170" s="298"/>
      <c r="Y170" s="298"/>
      <c r="Z170" s="298"/>
    </row>
    <row r="171" spans="1:26" ht="18.75">
      <c r="A171" s="3062" t="s">
        <v>1979</v>
      </c>
      <c r="B171" s="3063"/>
      <c r="C171" s="3063"/>
      <c r="D171" s="3063"/>
      <c r="E171" s="3063"/>
      <c r="F171" s="3063"/>
      <c r="G171" s="3063"/>
      <c r="H171" s="3063"/>
      <c r="I171" s="3063"/>
      <c r="J171" s="3063"/>
      <c r="K171" s="3063"/>
      <c r="L171" s="3063"/>
      <c r="M171" s="3063"/>
      <c r="N171" s="3063"/>
      <c r="O171" s="298"/>
      <c r="P171" s="298"/>
      <c r="Q171" s="298"/>
      <c r="R171" s="298"/>
      <c r="S171" s="298"/>
      <c r="T171" s="298"/>
      <c r="U171" s="298"/>
      <c r="V171" s="298"/>
      <c r="W171" s="298"/>
      <c r="X171" s="298"/>
      <c r="Y171" s="298"/>
      <c r="Z171" s="298"/>
    </row>
    <row r="172" spans="1:26" ht="15.75">
      <c r="A172" s="322" t="s">
        <v>423</v>
      </c>
      <c r="B172" s="322"/>
      <c r="C172" s="322" t="s">
        <v>424</v>
      </c>
      <c r="D172" s="322"/>
      <c r="E172" s="322"/>
      <c r="F172" s="322"/>
      <c r="G172" s="323"/>
      <c r="H172" s="323"/>
      <c r="I172" s="323"/>
      <c r="J172" s="323"/>
      <c r="K172" s="323"/>
      <c r="L172" s="323"/>
      <c r="M172" s="323"/>
      <c r="N172" s="323"/>
      <c r="O172" s="298"/>
      <c r="P172" s="298"/>
      <c r="Q172" s="298"/>
      <c r="R172" s="298"/>
      <c r="S172" s="298"/>
      <c r="T172" s="298"/>
      <c r="U172" s="298"/>
      <c r="V172" s="298"/>
      <c r="W172" s="298"/>
      <c r="X172" s="298"/>
      <c r="Y172" s="298"/>
      <c r="Z172" s="298"/>
    </row>
    <row r="173" spans="1:26" ht="15.75">
      <c r="A173" s="324" t="s">
        <v>425</v>
      </c>
      <c r="B173" s="324"/>
      <c r="C173" s="3053" t="s">
        <v>143</v>
      </c>
      <c r="D173" s="3054"/>
      <c r="E173" s="324"/>
      <c r="F173" s="324"/>
      <c r="G173" s="324"/>
      <c r="H173" s="324"/>
      <c r="I173" s="324"/>
      <c r="J173" s="324"/>
      <c r="K173" s="324"/>
      <c r="L173" s="324"/>
      <c r="M173" s="324"/>
      <c r="N173" s="324"/>
      <c r="O173" s="298"/>
      <c r="P173" s="298"/>
      <c r="Q173" s="298"/>
      <c r="R173" s="298"/>
      <c r="S173" s="298"/>
      <c r="T173" s="298"/>
      <c r="U173" s="298"/>
      <c r="V173" s="298"/>
      <c r="W173" s="298"/>
      <c r="X173" s="298"/>
      <c r="Y173" s="298"/>
      <c r="Z173" s="298"/>
    </row>
    <row r="174" spans="1:26" ht="47.25" customHeight="1">
      <c r="A174" s="325" t="s">
        <v>426</v>
      </c>
      <c r="B174" s="3055" t="s">
        <v>4</v>
      </c>
      <c r="C174" s="3055" t="s">
        <v>5</v>
      </c>
      <c r="D174" s="3057" t="s">
        <v>427</v>
      </c>
      <c r="E174" s="3057" t="s">
        <v>7</v>
      </c>
      <c r="F174" s="3057" t="s">
        <v>119</v>
      </c>
      <c r="G174" s="3058" t="s">
        <v>120</v>
      </c>
      <c r="H174" s="3059"/>
      <c r="I174" s="3058" t="s">
        <v>10</v>
      </c>
      <c r="J174" s="3059"/>
      <c r="K174" s="3058" t="s">
        <v>121</v>
      </c>
      <c r="L174" s="3059"/>
      <c r="M174" s="3055" t="s">
        <v>12</v>
      </c>
      <c r="N174" s="3057" t="s">
        <v>13</v>
      </c>
      <c r="O174" s="298"/>
      <c r="P174" s="298"/>
      <c r="Q174" s="298"/>
      <c r="R174" s="298"/>
      <c r="S174" s="298"/>
      <c r="T174" s="298"/>
      <c r="U174" s="298"/>
      <c r="V174" s="298"/>
      <c r="W174" s="298"/>
      <c r="X174" s="298"/>
      <c r="Y174" s="298"/>
      <c r="Z174" s="298"/>
    </row>
    <row r="175" spans="1:26">
      <c r="A175" s="347"/>
      <c r="B175" s="3056"/>
      <c r="C175" s="3056"/>
      <c r="D175" s="3056"/>
      <c r="E175" s="3056"/>
      <c r="F175" s="3056"/>
      <c r="G175" s="327" t="s">
        <v>28</v>
      </c>
      <c r="H175" s="327" t="s">
        <v>15</v>
      </c>
      <c r="I175" s="327" t="s">
        <v>28</v>
      </c>
      <c r="J175" s="327" t="s">
        <v>15</v>
      </c>
      <c r="K175" s="327" t="s">
        <v>28</v>
      </c>
      <c r="L175" s="327" t="s">
        <v>15</v>
      </c>
      <c r="M175" s="3056"/>
      <c r="N175" s="3056"/>
      <c r="O175" s="298"/>
      <c r="P175" s="298"/>
      <c r="Q175" s="298"/>
      <c r="R175" s="298"/>
      <c r="S175" s="298"/>
      <c r="T175" s="298"/>
      <c r="U175" s="298"/>
      <c r="V175" s="298"/>
      <c r="W175" s="298"/>
      <c r="X175" s="298"/>
      <c r="Y175" s="298"/>
      <c r="Z175" s="298"/>
    </row>
    <row r="176" spans="1:26">
      <c r="A176" s="328">
        <v>1</v>
      </c>
      <c r="B176" s="329">
        <v>2</v>
      </c>
      <c r="C176" s="330">
        <v>3</v>
      </c>
      <c r="D176" s="331">
        <v>4</v>
      </c>
      <c r="E176" s="332">
        <v>5</v>
      </c>
      <c r="F176" s="332">
        <v>6</v>
      </c>
      <c r="G176" s="330">
        <v>7</v>
      </c>
      <c r="H176" s="330">
        <v>8</v>
      </c>
      <c r="I176" s="330">
        <v>9</v>
      </c>
      <c r="J176" s="330">
        <v>10</v>
      </c>
      <c r="K176" s="333">
        <v>11</v>
      </c>
      <c r="L176" s="333">
        <v>12</v>
      </c>
      <c r="M176" s="333">
        <v>13</v>
      </c>
      <c r="N176" s="334">
        <v>14</v>
      </c>
      <c r="O176" s="298"/>
      <c r="P176" s="298"/>
      <c r="Q176" s="298"/>
      <c r="R176" s="298"/>
      <c r="S176" s="298"/>
      <c r="T176" s="298"/>
      <c r="U176" s="298"/>
      <c r="V176" s="298"/>
      <c r="W176" s="298"/>
      <c r="X176" s="298"/>
      <c r="Y176" s="298"/>
      <c r="Z176" s="298"/>
    </row>
    <row r="177" spans="1:14" ht="60">
      <c r="A177" s="326">
        <v>1</v>
      </c>
      <c r="B177" s="348" t="s">
        <v>457</v>
      </c>
      <c r="C177" s="366" t="s">
        <v>125</v>
      </c>
      <c r="D177" s="367">
        <v>1366</v>
      </c>
      <c r="E177" s="368" t="s">
        <v>1394</v>
      </c>
      <c r="F177" s="368" t="s">
        <v>1395</v>
      </c>
      <c r="G177" s="349">
        <v>0.15</v>
      </c>
      <c r="H177" s="338">
        <v>100.93</v>
      </c>
      <c r="I177" s="349">
        <v>0.02</v>
      </c>
      <c r="J177" s="350">
        <v>0</v>
      </c>
      <c r="K177" s="349">
        <v>0.17</v>
      </c>
      <c r="L177" s="350">
        <v>100.93</v>
      </c>
      <c r="M177" s="368" t="s">
        <v>126</v>
      </c>
      <c r="N177" s="368" t="s">
        <v>377</v>
      </c>
    </row>
    <row r="178" spans="1:14">
      <c r="A178" s="369"/>
      <c r="B178" s="370" t="s">
        <v>444</v>
      </c>
      <c r="C178" s="371"/>
      <c r="D178" s="372"/>
      <c r="E178" s="373"/>
      <c r="F178" s="373"/>
      <c r="G178" s="374"/>
      <c r="H178" s="371"/>
      <c r="I178" s="375"/>
      <c r="J178" s="376"/>
      <c r="K178" s="3060"/>
      <c r="L178" s="3061"/>
      <c r="M178" s="3061"/>
      <c r="N178" s="3061"/>
    </row>
    <row r="179" spans="1:14" ht="18.75">
      <c r="A179" s="3062" t="s">
        <v>1979</v>
      </c>
      <c r="B179" s="3063"/>
      <c r="C179" s="3063"/>
      <c r="D179" s="3063"/>
      <c r="E179" s="3063"/>
      <c r="F179" s="3063"/>
      <c r="G179" s="3063"/>
      <c r="H179" s="3063"/>
      <c r="I179" s="3063"/>
      <c r="J179" s="3063"/>
      <c r="K179" s="3063"/>
      <c r="L179" s="3063"/>
      <c r="M179" s="3063"/>
      <c r="N179" s="3063"/>
    </row>
    <row r="180" spans="1:14" ht="15.75">
      <c r="A180" s="322" t="s">
        <v>423</v>
      </c>
      <c r="B180" s="322"/>
      <c r="C180" s="322" t="s">
        <v>424</v>
      </c>
      <c r="D180" s="322"/>
      <c r="E180" s="322"/>
      <c r="F180" s="322"/>
      <c r="G180" s="323"/>
      <c r="H180" s="323"/>
      <c r="I180" s="323"/>
      <c r="J180" s="323"/>
      <c r="K180" s="323"/>
      <c r="L180" s="323"/>
      <c r="M180" s="323"/>
      <c r="N180" s="323"/>
    </row>
    <row r="181" spans="1:14" ht="15.75">
      <c r="A181" s="324" t="s">
        <v>425</v>
      </c>
      <c r="B181" s="324"/>
      <c r="C181" s="3053" t="s">
        <v>143</v>
      </c>
      <c r="D181" s="3054"/>
      <c r="E181" s="324"/>
      <c r="F181" s="324"/>
      <c r="G181" s="324"/>
      <c r="H181" s="324"/>
      <c r="I181" s="324"/>
      <c r="J181" s="324"/>
      <c r="K181" s="324"/>
      <c r="L181" s="324"/>
      <c r="M181" s="324"/>
      <c r="N181" s="324"/>
    </row>
    <row r="182" spans="1:14" ht="47.25" customHeight="1">
      <c r="A182" s="325" t="s">
        <v>426</v>
      </c>
      <c r="B182" s="3055" t="s">
        <v>4</v>
      </c>
      <c r="C182" s="3055" t="s">
        <v>5</v>
      </c>
      <c r="D182" s="3057" t="s">
        <v>427</v>
      </c>
      <c r="E182" s="3057" t="s">
        <v>7</v>
      </c>
      <c r="F182" s="3057" t="s">
        <v>119</v>
      </c>
      <c r="G182" s="3058" t="s">
        <v>120</v>
      </c>
      <c r="H182" s="3059"/>
      <c r="I182" s="3058" t="s">
        <v>10</v>
      </c>
      <c r="J182" s="3059"/>
      <c r="K182" s="3058" t="s">
        <v>121</v>
      </c>
      <c r="L182" s="3059"/>
      <c r="M182" s="3055" t="s">
        <v>12</v>
      </c>
      <c r="N182" s="3057" t="s">
        <v>13</v>
      </c>
    </row>
    <row r="183" spans="1:14">
      <c r="A183" s="347"/>
      <c r="B183" s="3056"/>
      <c r="C183" s="3056"/>
      <c r="D183" s="3056"/>
      <c r="E183" s="3056"/>
      <c r="F183" s="3056"/>
      <c r="G183" s="327" t="s">
        <v>28</v>
      </c>
      <c r="H183" s="327" t="s">
        <v>15</v>
      </c>
      <c r="I183" s="327" t="s">
        <v>28</v>
      </c>
      <c r="J183" s="327" t="s">
        <v>15</v>
      </c>
      <c r="K183" s="327" t="s">
        <v>28</v>
      </c>
      <c r="L183" s="327" t="s">
        <v>15</v>
      </c>
      <c r="M183" s="3056"/>
      <c r="N183" s="3056"/>
    </row>
    <row r="184" spans="1:14">
      <c r="A184" s="328">
        <v>1</v>
      </c>
      <c r="B184" s="329">
        <v>2</v>
      </c>
      <c r="C184" s="330">
        <v>3</v>
      </c>
      <c r="D184" s="331">
        <v>4</v>
      </c>
      <c r="E184" s="332">
        <v>5</v>
      </c>
      <c r="F184" s="332">
        <v>6</v>
      </c>
      <c r="G184" s="330">
        <v>7</v>
      </c>
      <c r="H184" s="330">
        <v>8</v>
      </c>
      <c r="I184" s="330">
        <v>9</v>
      </c>
      <c r="J184" s="330">
        <v>10</v>
      </c>
      <c r="K184" s="333">
        <v>11</v>
      </c>
      <c r="L184" s="333">
        <v>12</v>
      </c>
      <c r="M184" s="333">
        <v>13</v>
      </c>
      <c r="N184" s="334">
        <v>14</v>
      </c>
    </row>
    <row r="185" spans="1:14" ht="60">
      <c r="A185" s="326">
        <v>1</v>
      </c>
      <c r="B185" s="348" t="s">
        <v>1537</v>
      </c>
      <c r="C185" s="366" t="s">
        <v>125</v>
      </c>
      <c r="D185" s="367">
        <v>640</v>
      </c>
      <c r="E185" s="368" t="s">
        <v>451</v>
      </c>
      <c r="F185" s="368" t="s">
        <v>452</v>
      </c>
      <c r="G185" s="349">
        <v>0.46</v>
      </c>
      <c r="H185" s="338">
        <v>73.81</v>
      </c>
      <c r="I185" s="349">
        <v>0.01</v>
      </c>
      <c r="J185" s="350">
        <v>138.91</v>
      </c>
      <c r="K185" s="349">
        <v>0.47</v>
      </c>
      <c r="L185" s="350">
        <v>212.72</v>
      </c>
      <c r="M185" s="368" t="s">
        <v>126</v>
      </c>
      <c r="N185" s="368" t="s">
        <v>377</v>
      </c>
    </row>
    <row r="186" spans="1:14">
      <c r="A186" s="369"/>
      <c r="B186" s="370" t="s">
        <v>444</v>
      </c>
      <c r="C186" s="371"/>
      <c r="D186" s="372"/>
      <c r="E186" s="373"/>
      <c r="F186" s="373"/>
      <c r="G186" s="374"/>
      <c r="H186" s="371"/>
      <c r="I186" s="375"/>
      <c r="J186" s="376"/>
      <c r="K186" s="3060"/>
      <c r="L186" s="3061"/>
      <c r="M186" s="3061"/>
      <c r="N186" s="3061"/>
    </row>
    <row r="187" spans="1:14" ht="18.75">
      <c r="A187" s="3062" t="s">
        <v>1979</v>
      </c>
      <c r="B187" s="3063"/>
      <c r="C187" s="3063"/>
      <c r="D187" s="3063"/>
      <c r="E187" s="3063"/>
      <c r="F187" s="3063"/>
      <c r="G187" s="3063"/>
      <c r="H187" s="3063"/>
      <c r="I187" s="3063"/>
      <c r="J187" s="3063"/>
      <c r="K187" s="3063"/>
      <c r="L187" s="3063"/>
      <c r="M187" s="3063"/>
      <c r="N187" s="3063"/>
    </row>
    <row r="188" spans="1:14" ht="15.75">
      <c r="A188" s="322" t="s">
        <v>423</v>
      </c>
      <c r="B188" s="322"/>
      <c r="C188" s="322" t="s">
        <v>424</v>
      </c>
      <c r="D188" s="322"/>
      <c r="E188" s="322"/>
      <c r="F188" s="322"/>
      <c r="G188" s="323"/>
      <c r="H188" s="323"/>
      <c r="I188" s="323"/>
      <c r="J188" s="323"/>
      <c r="K188" s="323"/>
      <c r="L188" s="323"/>
      <c r="M188" s="323"/>
      <c r="N188" s="323"/>
    </row>
    <row r="189" spans="1:14" ht="15.75">
      <c r="A189" s="324" t="s">
        <v>425</v>
      </c>
      <c r="B189" s="324"/>
      <c r="C189" s="3053" t="s">
        <v>143</v>
      </c>
      <c r="D189" s="3054"/>
      <c r="E189" s="324"/>
      <c r="F189" s="324"/>
      <c r="G189" s="324"/>
      <c r="H189" s="324"/>
      <c r="I189" s="324"/>
      <c r="J189" s="324"/>
      <c r="K189" s="324"/>
      <c r="L189" s="324"/>
      <c r="M189" s="324"/>
      <c r="N189" s="324"/>
    </row>
    <row r="190" spans="1:14" ht="45" customHeight="1">
      <c r="A190" s="325" t="s">
        <v>426</v>
      </c>
      <c r="B190" s="3055" t="s">
        <v>4</v>
      </c>
      <c r="C190" s="3055" t="s">
        <v>5</v>
      </c>
      <c r="D190" s="3057" t="s">
        <v>427</v>
      </c>
      <c r="E190" s="3057" t="s">
        <v>7</v>
      </c>
      <c r="F190" s="3057" t="s">
        <v>119</v>
      </c>
      <c r="G190" s="3058" t="s">
        <v>120</v>
      </c>
      <c r="H190" s="3059"/>
      <c r="I190" s="3058" t="s">
        <v>10</v>
      </c>
      <c r="J190" s="3059"/>
      <c r="K190" s="3058" t="s">
        <v>121</v>
      </c>
      <c r="L190" s="3059"/>
      <c r="M190" s="3055" t="s">
        <v>12</v>
      </c>
      <c r="N190" s="3057" t="s">
        <v>13</v>
      </c>
    </row>
    <row r="191" spans="1:14">
      <c r="A191" s="347"/>
      <c r="B191" s="3056"/>
      <c r="C191" s="3056"/>
      <c r="D191" s="3056"/>
      <c r="E191" s="3056"/>
      <c r="F191" s="3056"/>
      <c r="G191" s="327" t="s">
        <v>28</v>
      </c>
      <c r="H191" s="327" t="s">
        <v>15</v>
      </c>
      <c r="I191" s="327" t="s">
        <v>28</v>
      </c>
      <c r="J191" s="327" t="s">
        <v>15</v>
      </c>
      <c r="K191" s="327" t="s">
        <v>28</v>
      </c>
      <c r="L191" s="327" t="s">
        <v>15</v>
      </c>
      <c r="M191" s="3056"/>
      <c r="N191" s="3056"/>
    </row>
    <row r="192" spans="1:14">
      <c r="A192" s="328">
        <v>1</v>
      </c>
      <c r="B192" s="329">
        <v>2</v>
      </c>
      <c r="C192" s="330">
        <v>3</v>
      </c>
      <c r="D192" s="331">
        <v>4</v>
      </c>
      <c r="E192" s="332">
        <v>5</v>
      </c>
      <c r="F192" s="332">
        <v>6</v>
      </c>
      <c r="G192" s="330">
        <v>7</v>
      </c>
      <c r="H192" s="330">
        <v>8</v>
      </c>
      <c r="I192" s="330">
        <v>9</v>
      </c>
      <c r="J192" s="330">
        <v>10</v>
      </c>
      <c r="K192" s="333">
        <v>11</v>
      </c>
      <c r="L192" s="333">
        <v>12</v>
      </c>
      <c r="M192" s="333">
        <v>13</v>
      </c>
      <c r="N192" s="334">
        <v>14</v>
      </c>
    </row>
    <row r="193" spans="1:14" ht="45">
      <c r="A193" s="326">
        <v>1</v>
      </c>
      <c r="B193" s="348" t="s">
        <v>1177</v>
      </c>
      <c r="C193" s="366" t="s">
        <v>125</v>
      </c>
      <c r="D193" s="367">
        <v>224</v>
      </c>
      <c r="E193" s="368" t="s">
        <v>1178</v>
      </c>
      <c r="F193" s="368" t="s">
        <v>1179</v>
      </c>
      <c r="G193" s="349">
        <v>0.55000000000000004</v>
      </c>
      <c r="H193" s="338">
        <v>0</v>
      </c>
      <c r="I193" s="349">
        <v>0.05</v>
      </c>
      <c r="J193" s="350">
        <v>0</v>
      </c>
      <c r="K193" s="349">
        <v>0.6</v>
      </c>
      <c r="L193" s="350">
        <v>0</v>
      </c>
      <c r="M193" s="368" t="s">
        <v>126</v>
      </c>
      <c r="N193" s="368" t="s">
        <v>72</v>
      </c>
    </row>
    <row r="194" spans="1:14">
      <c r="A194" s="369"/>
      <c r="B194" s="370" t="s">
        <v>444</v>
      </c>
      <c r="C194" s="371"/>
      <c r="D194" s="372"/>
      <c r="E194" s="373"/>
      <c r="F194" s="373"/>
      <c r="G194" s="374"/>
      <c r="H194" s="371"/>
      <c r="I194" s="375"/>
      <c r="J194" s="376"/>
      <c r="K194" s="3060"/>
      <c r="L194" s="3061"/>
      <c r="M194" s="3061"/>
      <c r="N194" s="3061"/>
    </row>
    <row r="195" spans="1:14" ht="18.75">
      <c r="A195" s="3062" t="s">
        <v>1979</v>
      </c>
      <c r="B195" s="3063"/>
      <c r="C195" s="3063"/>
      <c r="D195" s="3063"/>
      <c r="E195" s="3063"/>
      <c r="F195" s="3063"/>
      <c r="G195" s="3063"/>
      <c r="H195" s="3063"/>
      <c r="I195" s="3063"/>
      <c r="J195" s="3063"/>
      <c r="K195" s="3063"/>
      <c r="L195" s="3063"/>
      <c r="M195" s="3063"/>
      <c r="N195" s="3063"/>
    </row>
    <row r="196" spans="1:14" ht="15.75">
      <c r="A196" s="322" t="s">
        <v>423</v>
      </c>
      <c r="B196" s="322"/>
      <c r="C196" s="322" t="s">
        <v>424</v>
      </c>
      <c r="D196" s="322"/>
      <c r="E196" s="322"/>
      <c r="F196" s="322"/>
      <c r="G196" s="323"/>
      <c r="H196" s="323"/>
      <c r="I196" s="323"/>
      <c r="J196" s="323"/>
      <c r="K196" s="323"/>
      <c r="L196" s="323"/>
      <c r="M196" s="323"/>
      <c r="N196" s="323"/>
    </row>
    <row r="197" spans="1:14" ht="15.75">
      <c r="A197" s="324" t="s">
        <v>425</v>
      </c>
      <c r="B197" s="324"/>
      <c r="C197" s="3053" t="s">
        <v>143</v>
      </c>
      <c r="D197" s="3054"/>
      <c r="E197" s="324"/>
      <c r="F197" s="324"/>
      <c r="G197" s="324"/>
      <c r="H197" s="324"/>
      <c r="I197" s="324"/>
      <c r="J197" s="324"/>
      <c r="K197" s="324"/>
      <c r="L197" s="324"/>
      <c r="M197" s="324"/>
      <c r="N197" s="324"/>
    </row>
    <row r="198" spans="1:14" ht="44.25" customHeight="1">
      <c r="A198" s="325" t="s">
        <v>426</v>
      </c>
      <c r="B198" s="3055" t="s">
        <v>4</v>
      </c>
      <c r="C198" s="3055" t="s">
        <v>5</v>
      </c>
      <c r="D198" s="3057" t="s">
        <v>427</v>
      </c>
      <c r="E198" s="3057" t="s">
        <v>7</v>
      </c>
      <c r="F198" s="3057" t="s">
        <v>119</v>
      </c>
      <c r="G198" s="3058" t="s">
        <v>120</v>
      </c>
      <c r="H198" s="3059"/>
      <c r="I198" s="3058" t="s">
        <v>10</v>
      </c>
      <c r="J198" s="3059"/>
      <c r="K198" s="3058" t="s">
        <v>121</v>
      </c>
      <c r="L198" s="3059"/>
      <c r="M198" s="3055" t="s">
        <v>12</v>
      </c>
      <c r="N198" s="3057" t="s">
        <v>13</v>
      </c>
    </row>
    <row r="199" spans="1:14">
      <c r="A199" s="347"/>
      <c r="B199" s="3056"/>
      <c r="C199" s="3056"/>
      <c r="D199" s="3056"/>
      <c r="E199" s="3056"/>
      <c r="F199" s="3056"/>
      <c r="G199" s="327" t="s">
        <v>28</v>
      </c>
      <c r="H199" s="327" t="s">
        <v>15</v>
      </c>
      <c r="I199" s="327" t="s">
        <v>28</v>
      </c>
      <c r="J199" s="327" t="s">
        <v>15</v>
      </c>
      <c r="K199" s="327" t="s">
        <v>28</v>
      </c>
      <c r="L199" s="327" t="s">
        <v>15</v>
      </c>
      <c r="M199" s="3056"/>
      <c r="N199" s="3056"/>
    </row>
    <row r="200" spans="1:14">
      <c r="A200" s="328">
        <v>1</v>
      </c>
      <c r="B200" s="329">
        <v>2</v>
      </c>
      <c r="C200" s="330">
        <v>3</v>
      </c>
      <c r="D200" s="331">
        <v>4</v>
      </c>
      <c r="E200" s="332">
        <v>5</v>
      </c>
      <c r="F200" s="332">
        <v>6</v>
      </c>
      <c r="G200" s="330">
        <v>7</v>
      </c>
      <c r="H200" s="330">
        <v>8</v>
      </c>
      <c r="I200" s="330">
        <v>9</v>
      </c>
      <c r="J200" s="330">
        <v>10</v>
      </c>
      <c r="K200" s="333">
        <v>11</v>
      </c>
      <c r="L200" s="333">
        <v>12</v>
      </c>
      <c r="M200" s="333">
        <v>13</v>
      </c>
      <c r="N200" s="334">
        <v>14</v>
      </c>
    </row>
    <row r="201" spans="1:14" ht="30">
      <c r="A201" s="326">
        <v>1</v>
      </c>
      <c r="B201" s="348" t="s">
        <v>1180</v>
      </c>
      <c r="C201" s="366" t="s">
        <v>125</v>
      </c>
      <c r="D201" s="367">
        <v>333.81</v>
      </c>
      <c r="E201" s="368" t="s">
        <v>1175</v>
      </c>
      <c r="F201" s="368" t="s">
        <v>1176</v>
      </c>
      <c r="G201" s="349">
        <v>0.25</v>
      </c>
      <c r="H201" s="338">
        <v>53.47</v>
      </c>
      <c r="I201" s="349">
        <v>7.0000000000000007E-2</v>
      </c>
      <c r="J201" s="350">
        <v>0</v>
      </c>
      <c r="K201" s="349">
        <v>0.32</v>
      </c>
      <c r="L201" s="338">
        <v>53.47</v>
      </c>
      <c r="M201" s="368" t="s">
        <v>126</v>
      </c>
      <c r="N201" s="368" t="s">
        <v>72</v>
      </c>
    </row>
    <row r="202" spans="1:14">
      <c r="A202" s="369"/>
      <c r="B202" s="370" t="s">
        <v>444</v>
      </c>
      <c r="C202" s="371"/>
      <c r="D202" s="372"/>
      <c r="E202" s="373"/>
      <c r="F202" s="373"/>
      <c r="G202" s="374"/>
      <c r="H202" s="371"/>
      <c r="I202" s="375"/>
      <c r="J202" s="376"/>
      <c r="K202" s="3060"/>
      <c r="L202" s="3061"/>
      <c r="M202" s="3061"/>
      <c r="N202" s="3061"/>
    </row>
    <row r="203" spans="1:14" ht="18.75">
      <c r="A203" s="3062" t="s">
        <v>1979</v>
      </c>
      <c r="B203" s="3063"/>
      <c r="C203" s="3063"/>
      <c r="D203" s="3063"/>
      <c r="E203" s="3063"/>
      <c r="F203" s="3063"/>
      <c r="G203" s="3063"/>
      <c r="H203" s="3063"/>
      <c r="I203" s="3063"/>
      <c r="J203" s="3063"/>
      <c r="K203" s="3063"/>
      <c r="L203" s="3063"/>
      <c r="M203" s="3063"/>
      <c r="N203" s="3063"/>
    </row>
    <row r="204" spans="1:14" ht="15.75">
      <c r="A204" s="322" t="s">
        <v>423</v>
      </c>
      <c r="B204" s="322"/>
      <c r="C204" s="322" t="s">
        <v>424</v>
      </c>
      <c r="D204" s="322"/>
      <c r="E204" s="322"/>
      <c r="F204" s="322"/>
      <c r="G204" s="323"/>
      <c r="H204" s="323"/>
      <c r="I204" s="323"/>
      <c r="J204" s="323"/>
      <c r="K204" s="323"/>
      <c r="L204" s="323"/>
      <c r="M204" s="323"/>
      <c r="N204" s="323"/>
    </row>
    <row r="205" spans="1:14" ht="15.75">
      <c r="A205" s="324" t="s">
        <v>425</v>
      </c>
      <c r="B205" s="324"/>
      <c r="C205" s="3053" t="s">
        <v>143</v>
      </c>
      <c r="D205" s="3054"/>
      <c r="E205" s="324"/>
      <c r="F205" s="324"/>
      <c r="G205" s="324"/>
      <c r="H205" s="324"/>
      <c r="I205" s="324"/>
      <c r="J205" s="324"/>
      <c r="K205" s="324"/>
      <c r="L205" s="324"/>
      <c r="M205" s="324"/>
      <c r="N205" s="324"/>
    </row>
    <row r="206" spans="1:14" ht="40.5" customHeight="1">
      <c r="A206" s="325" t="s">
        <v>426</v>
      </c>
      <c r="B206" s="3055" t="s">
        <v>4</v>
      </c>
      <c r="C206" s="3055" t="s">
        <v>5</v>
      </c>
      <c r="D206" s="3057" t="s">
        <v>427</v>
      </c>
      <c r="E206" s="3057" t="s">
        <v>7</v>
      </c>
      <c r="F206" s="3057" t="s">
        <v>119</v>
      </c>
      <c r="G206" s="3058" t="s">
        <v>120</v>
      </c>
      <c r="H206" s="3059"/>
      <c r="I206" s="3058" t="s">
        <v>10</v>
      </c>
      <c r="J206" s="3059"/>
      <c r="K206" s="3058" t="s">
        <v>121</v>
      </c>
      <c r="L206" s="3059"/>
      <c r="M206" s="3055" t="s">
        <v>12</v>
      </c>
      <c r="N206" s="3057" t="s">
        <v>13</v>
      </c>
    </row>
    <row r="207" spans="1:14">
      <c r="A207" s="347"/>
      <c r="B207" s="3056"/>
      <c r="C207" s="3056"/>
      <c r="D207" s="3056"/>
      <c r="E207" s="3056"/>
      <c r="F207" s="3056"/>
      <c r="G207" s="327" t="s">
        <v>28</v>
      </c>
      <c r="H207" s="327" t="s">
        <v>15</v>
      </c>
      <c r="I207" s="327" t="s">
        <v>28</v>
      </c>
      <c r="J207" s="327" t="s">
        <v>15</v>
      </c>
      <c r="K207" s="327" t="s">
        <v>28</v>
      </c>
      <c r="L207" s="327" t="s">
        <v>15</v>
      </c>
      <c r="M207" s="3056"/>
      <c r="N207" s="3056"/>
    </row>
    <row r="208" spans="1:14">
      <c r="A208" s="328">
        <v>1</v>
      </c>
      <c r="B208" s="329">
        <v>2</v>
      </c>
      <c r="C208" s="330">
        <v>3</v>
      </c>
      <c r="D208" s="331">
        <v>4</v>
      </c>
      <c r="E208" s="332">
        <v>5</v>
      </c>
      <c r="F208" s="332">
        <v>6</v>
      </c>
      <c r="G208" s="330">
        <v>7</v>
      </c>
      <c r="H208" s="330">
        <v>8</v>
      </c>
      <c r="I208" s="330">
        <v>9</v>
      </c>
      <c r="J208" s="330">
        <v>10</v>
      </c>
      <c r="K208" s="333">
        <v>11</v>
      </c>
      <c r="L208" s="333">
        <v>12</v>
      </c>
      <c r="M208" s="333">
        <v>13</v>
      </c>
      <c r="N208" s="334">
        <v>14</v>
      </c>
    </row>
    <row r="209" spans="1:14" ht="30">
      <c r="A209" s="326">
        <v>1</v>
      </c>
      <c r="B209" s="348" t="s">
        <v>1181</v>
      </c>
      <c r="C209" s="366" t="s">
        <v>125</v>
      </c>
      <c r="D209" s="367">
        <v>198.12</v>
      </c>
      <c r="E209" s="368" t="s">
        <v>1182</v>
      </c>
      <c r="F209" s="368" t="s">
        <v>1183</v>
      </c>
      <c r="G209" s="349">
        <v>0.2</v>
      </c>
      <c r="H209" s="338">
        <v>0</v>
      </c>
      <c r="I209" s="349">
        <v>0.01</v>
      </c>
      <c r="J209" s="350">
        <v>0</v>
      </c>
      <c r="K209" s="349">
        <v>0.21</v>
      </c>
      <c r="L209" s="350">
        <v>0</v>
      </c>
      <c r="M209" s="368" t="s">
        <v>126</v>
      </c>
      <c r="N209" s="368" t="s">
        <v>72</v>
      </c>
    </row>
    <row r="210" spans="1:14">
      <c r="A210" s="369"/>
      <c r="B210" s="370" t="s">
        <v>444</v>
      </c>
      <c r="C210" s="371"/>
      <c r="D210" s="372"/>
      <c r="E210" s="373"/>
      <c r="F210" s="373"/>
      <c r="G210" s="374"/>
      <c r="H210" s="371"/>
      <c r="I210" s="375"/>
      <c r="J210" s="376"/>
      <c r="K210" s="3060"/>
      <c r="L210" s="3061"/>
      <c r="M210" s="3061"/>
      <c r="N210" s="3061"/>
    </row>
    <row r="211" spans="1:14" ht="18.75">
      <c r="A211" s="3062" t="s">
        <v>1979</v>
      </c>
      <c r="B211" s="3063"/>
      <c r="C211" s="3063"/>
      <c r="D211" s="3063"/>
      <c r="E211" s="3063"/>
      <c r="F211" s="3063"/>
      <c r="G211" s="3063"/>
      <c r="H211" s="3063"/>
      <c r="I211" s="3063"/>
      <c r="J211" s="3063"/>
      <c r="K211" s="3063"/>
      <c r="L211" s="3063"/>
      <c r="M211" s="3063"/>
      <c r="N211" s="3063"/>
    </row>
    <row r="212" spans="1:14" ht="15.75">
      <c r="A212" s="322" t="s">
        <v>423</v>
      </c>
      <c r="B212" s="322"/>
      <c r="C212" s="322" t="s">
        <v>424</v>
      </c>
      <c r="D212" s="322"/>
      <c r="E212" s="322"/>
      <c r="F212" s="322"/>
      <c r="G212" s="323"/>
      <c r="H212" s="323"/>
      <c r="I212" s="323"/>
      <c r="J212" s="323"/>
      <c r="K212" s="323"/>
      <c r="L212" s="323"/>
      <c r="M212" s="323"/>
      <c r="N212" s="323"/>
    </row>
    <row r="213" spans="1:14" ht="15.75">
      <c r="A213" s="324" t="s">
        <v>425</v>
      </c>
      <c r="B213" s="324"/>
      <c r="C213" s="3053" t="s">
        <v>143</v>
      </c>
      <c r="D213" s="3054"/>
      <c r="E213" s="324"/>
      <c r="F213" s="324"/>
      <c r="G213" s="324"/>
      <c r="H213" s="324"/>
      <c r="I213" s="324"/>
      <c r="J213" s="324"/>
      <c r="K213" s="324"/>
      <c r="L213" s="324"/>
      <c r="M213" s="324"/>
      <c r="N213" s="324"/>
    </row>
    <row r="214" spans="1:14" ht="41.25" customHeight="1">
      <c r="A214" s="325" t="s">
        <v>426</v>
      </c>
      <c r="B214" s="3055" t="s">
        <v>4</v>
      </c>
      <c r="C214" s="3055" t="s">
        <v>5</v>
      </c>
      <c r="D214" s="3057" t="s">
        <v>427</v>
      </c>
      <c r="E214" s="3057" t="s">
        <v>7</v>
      </c>
      <c r="F214" s="3057" t="s">
        <v>119</v>
      </c>
      <c r="G214" s="3058" t="s">
        <v>120</v>
      </c>
      <c r="H214" s="3059"/>
      <c r="I214" s="3058" t="s">
        <v>10</v>
      </c>
      <c r="J214" s="3059"/>
      <c r="K214" s="3058" t="s">
        <v>121</v>
      </c>
      <c r="L214" s="3059"/>
      <c r="M214" s="3055" t="s">
        <v>12</v>
      </c>
      <c r="N214" s="3057" t="s">
        <v>13</v>
      </c>
    </row>
    <row r="215" spans="1:14">
      <c r="A215" s="347"/>
      <c r="B215" s="3056"/>
      <c r="C215" s="3056"/>
      <c r="D215" s="3056"/>
      <c r="E215" s="3056"/>
      <c r="F215" s="3056"/>
      <c r="G215" s="327" t="s">
        <v>28</v>
      </c>
      <c r="H215" s="327" t="s">
        <v>15</v>
      </c>
      <c r="I215" s="327" t="s">
        <v>28</v>
      </c>
      <c r="J215" s="327" t="s">
        <v>15</v>
      </c>
      <c r="K215" s="327" t="s">
        <v>28</v>
      </c>
      <c r="L215" s="327" t="s">
        <v>15</v>
      </c>
      <c r="M215" s="3056"/>
      <c r="N215" s="3056"/>
    </row>
    <row r="216" spans="1:14">
      <c r="A216" s="328">
        <v>1</v>
      </c>
      <c r="B216" s="329">
        <v>2</v>
      </c>
      <c r="C216" s="330">
        <v>3</v>
      </c>
      <c r="D216" s="331">
        <v>4</v>
      </c>
      <c r="E216" s="332">
        <v>5</v>
      </c>
      <c r="F216" s="332">
        <v>6</v>
      </c>
      <c r="G216" s="330">
        <v>7</v>
      </c>
      <c r="H216" s="330">
        <v>8</v>
      </c>
      <c r="I216" s="330">
        <v>9</v>
      </c>
      <c r="J216" s="330">
        <v>10</v>
      </c>
      <c r="K216" s="333">
        <v>11</v>
      </c>
      <c r="L216" s="333">
        <v>12</v>
      </c>
      <c r="M216" s="333">
        <v>13</v>
      </c>
      <c r="N216" s="334">
        <v>14</v>
      </c>
    </row>
    <row r="217" spans="1:14" ht="45">
      <c r="A217" s="326">
        <v>1</v>
      </c>
      <c r="B217" s="348" t="s">
        <v>1184</v>
      </c>
      <c r="C217" s="366" t="s">
        <v>125</v>
      </c>
      <c r="D217" s="367">
        <v>211.19</v>
      </c>
      <c r="E217" s="368" t="s">
        <v>1182</v>
      </c>
      <c r="F217" s="368" t="s">
        <v>1183</v>
      </c>
      <c r="G217" s="349">
        <v>0.12</v>
      </c>
      <c r="H217" s="338">
        <v>0</v>
      </c>
      <c r="I217" s="349">
        <v>0.02</v>
      </c>
      <c r="J217" s="350">
        <v>0</v>
      </c>
      <c r="K217" s="349">
        <v>0.14000000000000001</v>
      </c>
      <c r="L217" s="350">
        <v>0</v>
      </c>
      <c r="M217" s="368" t="s">
        <v>126</v>
      </c>
      <c r="N217" s="368" t="s">
        <v>377</v>
      </c>
    </row>
    <row r="218" spans="1:14">
      <c r="A218" s="369"/>
      <c r="B218" s="370" t="s">
        <v>444</v>
      </c>
      <c r="C218" s="371"/>
      <c r="D218" s="372"/>
      <c r="E218" s="373"/>
      <c r="F218" s="373"/>
      <c r="G218" s="374"/>
      <c r="H218" s="371"/>
      <c r="I218" s="375"/>
      <c r="J218" s="376"/>
      <c r="K218" s="3060"/>
      <c r="L218" s="3061"/>
      <c r="M218" s="3061"/>
      <c r="N218" s="3061"/>
    </row>
    <row r="219" spans="1:14" ht="18.75">
      <c r="A219" s="3062" t="s">
        <v>1979</v>
      </c>
      <c r="B219" s="3063"/>
      <c r="C219" s="3063"/>
      <c r="D219" s="3063"/>
      <c r="E219" s="3063"/>
      <c r="F219" s="3063"/>
      <c r="G219" s="3063"/>
      <c r="H219" s="3063"/>
      <c r="I219" s="3063"/>
      <c r="J219" s="3063"/>
      <c r="K219" s="3063"/>
      <c r="L219" s="3063"/>
      <c r="M219" s="3063"/>
      <c r="N219" s="3063"/>
    </row>
    <row r="220" spans="1:14" ht="15.75">
      <c r="A220" s="322" t="s">
        <v>423</v>
      </c>
      <c r="B220" s="322"/>
      <c r="C220" s="322" t="s">
        <v>424</v>
      </c>
      <c r="D220" s="322"/>
      <c r="E220" s="322"/>
      <c r="F220" s="322"/>
      <c r="G220" s="323"/>
      <c r="H220" s="323"/>
      <c r="I220" s="323"/>
      <c r="J220" s="323"/>
      <c r="K220" s="323"/>
      <c r="L220" s="323"/>
      <c r="M220" s="323"/>
      <c r="N220" s="323"/>
    </row>
    <row r="221" spans="1:14" ht="15.75">
      <c r="A221" s="324" t="s">
        <v>425</v>
      </c>
      <c r="B221" s="324"/>
      <c r="C221" s="3053" t="s">
        <v>143</v>
      </c>
      <c r="D221" s="3054"/>
      <c r="E221" s="324"/>
      <c r="F221" s="324"/>
      <c r="G221" s="324"/>
      <c r="H221" s="324"/>
      <c r="I221" s="324"/>
      <c r="J221" s="324"/>
      <c r="K221" s="324"/>
      <c r="L221" s="324"/>
      <c r="M221" s="324"/>
      <c r="N221" s="324"/>
    </row>
    <row r="222" spans="1:14" ht="48" customHeight="1">
      <c r="A222" s="325" t="s">
        <v>426</v>
      </c>
      <c r="B222" s="3055" t="s">
        <v>4</v>
      </c>
      <c r="C222" s="3055" t="s">
        <v>5</v>
      </c>
      <c r="D222" s="3057" t="s">
        <v>427</v>
      </c>
      <c r="E222" s="3057" t="s">
        <v>7</v>
      </c>
      <c r="F222" s="3057" t="s">
        <v>119</v>
      </c>
      <c r="G222" s="3058" t="s">
        <v>120</v>
      </c>
      <c r="H222" s="3059"/>
      <c r="I222" s="3058" t="s">
        <v>10</v>
      </c>
      <c r="J222" s="3059"/>
      <c r="K222" s="3058" t="s">
        <v>121</v>
      </c>
      <c r="L222" s="3059"/>
      <c r="M222" s="3055" t="s">
        <v>12</v>
      </c>
      <c r="N222" s="3057" t="s">
        <v>13</v>
      </c>
    </row>
    <row r="223" spans="1:14">
      <c r="A223" s="347"/>
      <c r="B223" s="3056"/>
      <c r="C223" s="3056"/>
      <c r="D223" s="3056"/>
      <c r="E223" s="3056"/>
      <c r="F223" s="3056"/>
      <c r="G223" s="327" t="s">
        <v>28</v>
      </c>
      <c r="H223" s="327" t="s">
        <v>15</v>
      </c>
      <c r="I223" s="327" t="s">
        <v>28</v>
      </c>
      <c r="J223" s="327" t="s">
        <v>15</v>
      </c>
      <c r="K223" s="327" t="s">
        <v>28</v>
      </c>
      <c r="L223" s="327" t="s">
        <v>15</v>
      </c>
      <c r="M223" s="3056"/>
      <c r="N223" s="3056"/>
    </row>
    <row r="224" spans="1:14">
      <c r="A224" s="328">
        <v>1</v>
      </c>
      <c r="B224" s="329">
        <v>2</v>
      </c>
      <c r="C224" s="330">
        <v>3</v>
      </c>
      <c r="D224" s="331">
        <v>4</v>
      </c>
      <c r="E224" s="332">
        <v>5</v>
      </c>
      <c r="F224" s="332">
        <v>6</v>
      </c>
      <c r="G224" s="330">
        <v>7</v>
      </c>
      <c r="H224" s="330">
        <v>8</v>
      </c>
      <c r="I224" s="330">
        <v>9</v>
      </c>
      <c r="J224" s="330">
        <v>10</v>
      </c>
      <c r="K224" s="333">
        <v>11</v>
      </c>
      <c r="L224" s="333">
        <v>12</v>
      </c>
      <c r="M224" s="333">
        <v>13</v>
      </c>
      <c r="N224" s="334">
        <v>14</v>
      </c>
    </row>
    <row r="225" spans="1:14" ht="45">
      <c r="A225" s="326">
        <v>1</v>
      </c>
      <c r="B225" s="348" t="s">
        <v>1185</v>
      </c>
      <c r="C225" s="366" t="s">
        <v>125</v>
      </c>
      <c r="D225" s="367">
        <v>468</v>
      </c>
      <c r="E225" s="368" t="s">
        <v>1186</v>
      </c>
      <c r="F225" s="368" t="s">
        <v>1187</v>
      </c>
      <c r="G225" s="349">
        <v>0.51</v>
      </c>
      <c r="H225" s="338">
        <v>169.47</v>
      </c>
      <c r="I225" s="349">
        <v>0.09</v>
      </c>
      <c r="J225" s="350">
        <v>0</v>
      </c>
      <c r="K225" s="349">
        <v>0.6</v>
      </c>
      <c r="L225" s="350">
        <v>169.47</v>
      </c>
      <c r="M225" s="368" t="s">
        <v>126</v>
      </c>
      <c r="N225" s="368" t="s">
        <v>72</v>
      </c>
    </row>
    <row r="226" spans="1:14">
      <c r="A226" s="369"/>
      <c r="B226" s="370" t="s">
        <v>444</v>
      </c>
      <c r="C226" s="371"/>
      <c r="D226" s="372"/>
      <c r="E226" s="373"/>
      <c r="F226" s="373"/>
      <c r="G226" s="374"/>
      <c r="H226" s="371"/>
      <c r="I226" s="375"/>
      <c r="J226" s="376"/>
      <c r="K226" s="3060"/>
      <c r="L226" s="3061"/>
      <c r="M226" s="3061"/>
      <c r="N226" s="3061"/>
    </row>
    <row r="227" spans="1:14" ht="18.75">
      <c r="A227" s="3062" t="s">
        <v>1979</v>
      </c>
      <c r="B227" s="3063"/>
      <c r="C227" s="3063"/>
      <c r="D227" s="3063"/>
      <c r="E227" s="3063"/>
      <c r="F227" s="3063"/>
      <c r="G227" s="3063"/>
      <c r="H227" s="3063"/>
      <c r="I227" s="3063"/>
      <c r="J227" s="3063"/>
      <c r="K227" s="3063"/>
      <c r="L227" s="3063"/>
      <c r="M227" s="3063"/>
      <c r="N227" s="3063"/>
    </row>
    <row r="228" spans="1:14" ht="15.75">
      <c r="A228" s="322" t="s">
        <v>423</v>
      </c>
      <c r="B228" s="322"/>
      <c r="C228" s="322" t="s">
        <v>424</v>
      </c>
      <c r="D228" s="322"/>
      <c r="E228" s="322"/>
      <c r="F228" s="322"/>
      <c r="G228" s="323"/>
      <c r="H228" s="323"/>
      <c r="I228" s="323"/>
      <c r="J228" s="323"/>
      <c r="K228" s="323"/>
      <c r="L228" s="323"/>
      <c r="M228" s="323"/>
      <c r="N228" s="323"/>
    </row>
    <row r="229" spans="1:14" ht="15.75">
      <c r="A229" s="324" t="s">
        <v>425</v>
      </c>
      <c r="B229" s="324"/>
      <c r="C229" s="3053" t="s">
        <v>143</v>
      </c>
      <c r="D229" s="3054"/>
      <c r="E229" s="324"/>
      <c r="F229" s="324"/>
      <c r="G229" s="324"/>
      <c r="H229" s="324"/>
      <c r="I229" s="324"/>
      <c r="J229" s="324"/>
      <c r="K229" s="324"/>
      <c r="L229" s="324"/>
      <c r="M229" s="324"/>
      <c r="N229" s="324"/>
    </row>
    <row r="230" spans="1:14" ht="42.75" customHeight="1">
      <c r="A230" s="325" t="s">
        <v>426</v>
      </c>
      <c r="B230" s="3055" t="s">
        <v>4</v>
      </c>
      <c r="C230" s="3055" t="s">
        <v>5</v>
      </c>
      <c r="D230" s="3057" t="s">
        <v>427</v>
      </c>
      <c r="E230" s="3057" t="s">
        <v>7</v>
      </c>
      <c r="F230" s="3057" t="s">
        <v>119</v>
      </c>
      <c r="G230" s="3058" t="s">
        <v>120</v>
      </c>
      <c r="H230" s="3059"/>
      <c r="I230" s="3058" t="s">
        <v>10</v>
      </c>
      <c r="J230" s="3059"/>
      <c r="K230" s="3058" t="s">
        <v>121</v>
      </c>
      <c r="L230" s="3059"/>
      <c r="M230" s="3055" t="s">
        <v>12</v>
      </c>
      <c r="N230" s="3057" t="s">
        <v>13</v>
      </c>
    </row>
    <row r="231" spans="1:14">
      <c r="A231" s="347"/>
      <c r="B231" s="3056"/>
      <c r="C231" s="3056"/>
      <c r="D231" s="3056"/>
      <c r="E231" s="3056"/>
      <c r="F231" s="3056"/>
      <c r="G231" s="327" t="s">
        <v>28</v>
      </c>
      <c r="H231" s="327" t="s">
        <v>15</v>
      </c>
      <c r="I231" s="327" t="s">
        <v>28</v>
      </c>
      <c r="J231" s="327" t="s">
        <v>15</v>
      </c>
      <c r="K231" s="327" t="s">
        <v>28</v>
      </c>
      <c r="L231" s="327" t="s">
        <v>15</v>
      </c>
      <c r="M231" s="3056"/>
      <c r="N231" s="3056"/>
    </row>
    <row r="232" spans="1:14">
      <c r="A232" s="328">
        <v>1</v>
      </c>
      <c r="B232" s="329">
        <v>2</v>
      </c>
      <c r="C232" s="330">
        <v>3</v>
      </c>
      <c r="D232" s="331">
        <v>4</v>
      </c>
      <c r="E232" s="332">
        <v>5</v>
      </c>
      <c r="F232" s="332">
        <v>6</v>
      </c>
      <c r="G232" s="330">
        <v>7</v>
      </c>
      <c r="H232" s="330">
        <v>8</v>
      </c>
      <c r="I232" s="330">
        <v>9</v>
      </c>
      <c r="J232" s="330">
        <v>10</v>
      </c>
      <c r="K232" s="333">
        <v>11</v>
      </c>
      <c r="L232" s="333">
        <v>12</v>
      </c>
      <c r="M232" s="333">
        <v>13</v>
      </c>
      <c r="N232" s="334">
        <v>14</v>
      </c>
    </row>
    <row r="233" spans="1:14" ht="45">
      <c r="A233" s="326">
        <v>1</v>
      </c>
      <c r="B233" s="348" t="s">
        <v>1188</v>
      </c>
      <c r="C233" s="366" t="s">
        <v>125</v>
      </c>
      <c r="D233" s="367">
        <v>189.29</v>
      </c>
      <c r="E233" s="368" t="s">
        <v>1178</v>
      </c>
      <c r="F233" s="368" t="s">
        <v>1179</v>
      </c>
      <c r="G233" s="349">
        <v>0.78</v>
      </c>
      <c r="H233" s="338">
        <v>114.39</v>
      </c>
      <c r="I233" s="349">
        <v>0.1</v>
      </c>
      <c r="J233" s="350">
        <v>0</v>
      </c>
      <c r="K233" s="349">
        <v>0.88</v>
      </c>
      <c r="L233" s="350">
        <v>114.39</v>
      </c>
      <c r="M233" s="368" t="s">
        <v>126</v>
      </c>
      <c r="N233" s="368" t="s">
        <v>72</v>
      </c>
    </row>
    <row r="234" spans="1:14">
      <c r="A234" s="369"/>
      <c r="B234" s="370" t="s">
        <v>444</v>
      </c>
      <c r="C234" s="371"/>
      <c r="D234" s="372"/>
      <c r="E234" s="373"/>
      <c r="F234" s="373"/>
      <c r="G234" s="374"/>
      <c r="H234" s="371"/>
      <c r="I234" s="375"/>
      <c r="J234" s="376"/>
      <c r="K234" s="3060"/>
      <c r="L234" s="3061"/>
      <c r="M234" s="3061"/>
      <c r="N234" s="3061"/>
    </row>
    <row r="235" spans="1:14" ht="18.75">
      <c r="A235" s="3062" t="s">
        <v>1979</v>
      </c>
      <c r="B235" s="3063"/>
      <c r="C235" s="3063"/>
      <c r="D235" s="3063"/>
      <c r="E235" s="3063"/>
      <c r="F235" s="3063"/>
      <c r="G235" s="3063"/>
      <c r="H235" s="3063"/>
      <c r="I235" s="3063"/>
      <c r="J235" s="3063"/>
      <c r="K235" s="3063"/>
      <c r="L235" s="3063"/>
      <c r="M235" s="3063"/>
      <c r="N235" s="3063"/>
    </row>
    <row r="236" spans="1:14" ht="15.75">
      <c r="A236" s="322" t="s">
        <v>423</v>
      </c>
      <c r="B236" s="322"/>
      <c r="C236" s="322" t="s">
        <v>424</v>
      </c>
      <c r="D236" s="322"/>
      <c r="E236" s="322"/>
      <c r="F236" s="322"/>
      <c r="G236" s="323"/>
      <c r="H236" s="323"/>
      <c r="I236" s="323"/>
      <c r="J236" s="323"/>
      <c r="K236" s="323"/>
      <c r="L236" s="323"/>
      <c r="M236" s="323"/>
      <c r="N236" s="323"/>
    </row>
    <row r="237" spans="1:14" ht="15.75">
      <c r="A237" s="324" t="s">
        <v>425</v>
      </c>
      <c r="B237" s="324"/>
      <c r="C237" s="3053" t="s">
        <v>143</v>
      </c>
      <c r="D237" s="3054"/>
      <c r="E237" s="324"/>
      <c r="F237" s="324"/>
      <c r="G237" s="324"/>
      <c r="H237" s="324"/>
      <c r="I237" s="324"/>
      <c r="J237" s="324"/>
      <c r="K237" s="324"/>
      <c r="L237" s="324"/>
      <c r="M237" s="324"/>
      <c r="N237" s="324"/>
    </row>
    <row r="238" spans="1:14" ht="45" customHeight="1">
      <c r="A238" s="325" t="s">
        <v>426</v>
      </c>
      <c r="B238" s="3055" t="s">
        <v>4</v>
      </c>
      <c r="C238" s="3055" t="s">
        <v>5</v>
      </c>
      <c r="D238" s="3057" t="s">
        <v>427</v>
      </c>
      <c r="E238" s="3057" t="s">
        <v>7</v>
      </c>
      <c r="F238" s="3057" t="s">
        <v>119</v>
      </c>
      <c r="G238" s="3058" t="s">
        <v>120</v>
      </c>
      <c r="H238" s="3059"/>
      <c r="I238" s="3058" t="s">
        <v>10</v>
      </c>
      <c r="J238" s="3059"/>
      <c r="K238" s="3058" t="s">
        <v>121</v>
      </c>
      <c r="L238" s="3059"/>
      <c r="M238" s="3055" t="s">
        <v>12</v>
      </c>
      <c r="N238" s="3057" t="s">
        <v>13</v>
      </c>
    </row>
    <row r="239" spans="1:14">
      <c r="A239" s="347"/>
      <c r="B239" s="3056"/>
      <c r="C239" s="3056"/>
      <c r="D239" s="3056"/>
      <c r="E239" s="3056"/>
      <c r="F239" s="3056"/>
      <c r="G239" s="327" t="s">
        <v>28</v>
      </c>
      <c r="H239" s="327" t="s">
        <v>15</v>
      </c>
      <c r="I239" s="327" t="s">
        <v>28</v>
      </c>
      <c r="J239" s="327" t="s">
        <v>15</v>
      </c>
      <c r="K239" s="327" t="s">
        <v>28</v>
      </c>
      <c r="L239" s="327" t="s">
        <v>15</v>
      </c>
      <c r="M239" s="3056"/>
      <c r="N239" s="3056"/>
    </row>
    <row r="240" spans="1:14">
      <c r="A240" s="328">
        <v>1</v>
      </c>
      <c r="B240" s="329">
        <v>2</v>
      </c>
      <c r="C240" s="330">
        <v>3</v>
      </c>
      <c r="D240" s="331">
        <v>4</v>
      </c>
      <c r="E240" s="332">
        <v>5</v>
      </c>
      <c r="F240" s="332">
        <v>6</v>
      </c>
      <c r="G240" s="330">
        <v>7</v>
      </c>
      <c r="H240" s="330">
        <v>8</v>
      </c>
      <c r="I240" s="330">
        <v>9</v>
      </c>
      <c r="J240" s="330">
        <v>10</v>
      </c>
      <c r="K240" s="333">
        <v>11</v>
      </c>
      <c r="L240" s="333">
        <v>12</v>
      </c>
      <c r="M240" s="333">
        <v>13</v>
      </c>
      <c r="N240" s="334">
        <v>14</v>
      </c>
    </row>
    <row r="241" spans="1:14" ht="75">
      <c r="A241" s="326">
        <v>1</v>
      </c>
      <c r="B241" s="348" t="s">
        <v>1325</v>
      </c>
      <c r="C241" s="366" t="s">
        <v>125</v>
      </c>
      <c r="D241" s="367">
        <v>200</v>
      </c>
      <c r="E241" s="368" t="s">
        <v>1189</v>
      </c>
      <c r="F241" s="368" t="s">
        <v>1190</v>
      </c>
      <c r="G241" s="349">
        <v>0.27</v>
      </c>
      <c r="H241" s="338">
        <v>0</v>
      </c>
      <c r="I241" s="349">
        <v>0.1</v>
      </c>
      <c r="J241" s="350">
        <v>58.28</v>
      </c>
      <c r="K241" s="349">
        <v>0.37</v>
      </c>
      <c r="L241" s="350">
        <v>58.28</v>
      </c>
      <c r="M241" s="368" t="s">
        <v>126</v>
      </c>
      <c r="N241" s="368" t="s">
        <v>72</v>
      </c>
    </row>
    <row r="242" spans="1:14">
      <c r="A242" s="369"/>
      <c r="B242" s="370" t="s">
        <v>444</v>
      </c>
      <c r="C242" s="371"/>
      <c r="D242" s="372"/>
      <c r="E242" s="373"/>
      <c r="F242" s="373"/>
      <c r="G242" s="374"/>
      <c r="H242" s="371"/>
      <c r="I242" s="375"/>
      <c r="J242" s="376"/>
      <c r="K242" s="3060"/>
      <c r="L242" s="3061"/>
      <c r="M242" s="3061"/>
      <c r="N242" s="3061"/>
    </row>
    <row r="243" spans="1:14" ht="18.75">
      <c r="A243" s="3062" t="s">
        <v>1979</v>
      </c>
      <c r="B243" s="3063"/>
      <c r="C243" s="3063"/>
      <c r="D243" s="3063"/>
      <c r="E243" s="3063"/>
      <c r="F243" s="3063"/>
      <c r="G243" s="3063"/>
      <c r="H243" s="3063"/>
      <c r="I243" s="3063"/>
      <c r="J243" s="3063"/>
      <c r="K243" s="3063"/>
      <c r="L243" s="3063"/>
      <c r="M243" s="3063"/>
      <c r="N243" s="3063"/>
    </row>
    <row r="244" spans="1:14" ht="15.75">
      <c r="A244" s="322" t="s">
        <v>423</v>
      </c>
      <c r="B244" s="322"/>
      <c r="C244" s="322" t="s">
        <v>424</v>
      </c>
      <c r="D244" s="322"/>
      <c r="E244" s="322"/>
      <c r="F244" s="322"/>
      <c r="G244" s="323"/>
      <c r="H244" s="323"/>
      <c r="I244" s="323"/>
      <c r="J244" s="323"/>
      <c r="K244" s="323"/>
      <c r="L244" s="323"/>
      <c r="M244" s="323"/>
      <c r="N244" s="323"/>
    </row>
    <row r="245" spans="1:14" ht="15.75">
      <c r="A245" s="324" t="s">
        <v>425</v>
      </c>
      <c r="B245" s="324"/>
      <c r="C245" s="3053" t="s">
        <v>143</v>
      </c>
      <c r="D245" s="3054"/>
      <c r="E245" s="324"/>
      <c r="F245" s="324"/>
      <c r="G245" s="324"/>
      <c r="H245" s="324"/>
      <c r="I245" s="324"/>
      <c r="J245" s="324"/>
      <c r="K245" s="324"/>
      <c r="L245" s="324"/>
      <c r="M245" s="324"/>
      <c r="N245" s="324"/>
    </row>
    <row r="246" spans="1:14" ht="45" customHeight="1">
      <c r="A246" s="325" t="s">
        <v>426</v>
      </c>
      <c r="B246" s="3055" t="s">
        <v>4</v>
      </c>
      <c r="C246" s="3055" t="s">
        <v>5</v>
      </c>
      <c r="D246" s="3057" t="s">
        <v>427</v>
      </c>
      <c r="E246" s="3057" t="s">
        <v>7</v>
      </c>
      <c r="F246" s="3057" t="s">
        <v>119</v>
      </c>
      <c r="G246" s="3058" t="s">
        <v>120</v>
      </c>
      <c r="H246" s="3059"/>
      <c r="I246" s="3058" t="s">
        <v>10</v>
      </c>
      <c r="J246" s="3059"/>
      <c r="K246" s="3058" t="s">
        <v>121</v>
      </c>
      <c r="L246" s="3059"/>
      <c r="M246" s="3055" t="s">
        <v>12</v>
      </c>
      <c r="N246" s="3057" t="s">
        <v>13</v>
      </c>
    </row>
    <row r="247" spans="1:14">
      <c r="A247" s="347"/>
      <c r="B247" s="3056"/>
      <c r="C247" s="3056"/>
      <c r="D247" s="3056"/>
      <c r="E247" s="3056"/>
      <c r="F247" s="3056"/>
      <c r="G247" s="327" t="s">
        <v>28</v>
      </c>
      <c r="H247" s="327" t="s">
        <v>15</v>
      </c>
      <c r="I247" s="327" t="s">
        <v>28</v>
      </c>
      <c r="J247" s="327" t="s">
        <v>15</v>
      </c>
      <c r="K247" s="327" t="s">
        <v>28</v>
      </c>
      <c r="L247" s="327" t="s">
        <v>15</v>
      </c>
      <c r="M247" s="3056"/>
      <c r="N247" s="3056"/>
    </row>
    <row r="248" spans="1:14">
      <c r="A248" s="328">
        <v>1</v>
      </c>
      <c r="B248" s="329">
        <v>2</v>
      </c>
      <c r="C248" s="330">
        <v>3</v>
      </c>
      <c r="D248" s="331">
        <v>4</v>
      </c>
      <c r="E248" s="332">
        <v>5</v>
      </c>
      <c r="F248" s="332">
        <v>6</v>
      </c>
      <c r="G248" s="330">
        <v>7</v>
      </c>
      <c r="H248" s="330">
        <v>8</v>
      </c>
      <c r="I248" s="330">
        <v>9</v>
      </c>
      <c r="J248" s="330">
        <v>10</v>
      </c>
      <c r="K248" s="333">
        <v>11</v>
      </c>
      <c r="L248" s="333">
        <v>12</v>
      </c>
      <c r="M248" s="333">
        <v>13</v>
      </c>
      <c r="N248" s="334">
        <v>14</v>
      </c>
    </row>
    <row r="249" spans="1:14" ht="45">
      <c r="A249" s="326">
        <v>1</v>
      </c>
      <c r="B249" s="348" t="s">
        <v>1191</v>
      </c>
      <c r="C249" s="366" t="s">
        <v>125</v>
      </c>
      <c r="D249" s="367">
        <v>45</v>
      </c>
      <c r="E249" s="368" t="s">
        <v>1192</v>
      </c>
      <c r="F249" s="368" t="s">
        <v>394</v>
      </c>
      <c r="G249" s="349">
        <v>0.75</v>
      </c>
      <c r="H249" s="338">
        <v>0</v>
      </c>
      <c r="I249" s="349">
        <v>0</v>
      </c>
      <c r="J249" s="350">
        <v>0</v>
      </c>
      <c r="K249" s="349">
        <v>0.75</v>
      </c>
      <c r="L249" s="350">
        <v>0</v>
      </c>
      <c r="M249" s="368" t="s">
        <v>126</v>
      </c>
      <c r="N249" s="368" t="s">
        <v>72</v>
      </c>
    </row>
    <row r="250" spans="1:14">
      <c r="A250" s="369"/>
      <c r="B250" s="370" t="s">
        <v>444</v>
      </c>
      <c r="C250" s="371"/>
      <c r="D250" s="372"/>
      <c r="E250" s="373"/>
      <c r="F250" s="373"/>
      <c r="G250" s="374"/>
      <c r="H250" s="371"/>
      <c r="I250" s="375"/>
      <c r="J250" s="376"/>
      <c r="K250" s="3060"/>
      <c r="L250" s="3061"/>
      <c r="M250" s="3061"/>
      <c r="N250" s="3061"/>
    </row>
    <row r="251" spans="1:14" ht="18.75">
      <c r="A251" s="3062" t="s">
        <v>1979</v>
      </c>
      <c r="B251" s="3063"/>
      <c r="C251" s="3063"/>
      <c r="D251" s="3063"/>
      <c r="E251" s="3063"/>
      <c r="F251" s="3063"/>
      <c r="G251" s="3063"/>
      <c r="H251" s="3063"/>
      <c r="I251" s="3063"/>
      <c r="J251" s="3063"/>
      <c r="K251" s="3063"/>
      <c r="L251" s="3063"/>
      <c r="M251" s="3063"/>
      <c r="N251" s="3063"/>
    </row>
    <row r="252" spans="1:14" ht="15.75">
      <c r="A252" s="322" t="s">
        <v>423</v>
      </c>
      <c r="B252" s="322"/>
      <c r="C252" s="322" t="s">
        <v>424</v>
      </c>
      <c r="D252" s="322"/>
      <c r="E252" s="322"/>
      <c r="F252" s="322"/>
      <c r="G252" s="323"/>
      <c r="H252" s="323"/>
      <c r="I252" s="323"/>
      <c r="J252" s="323"/>
      <c r="K252" s="323"/>
      <c r="L252" s="323"/>
      <c r="M252" s="323"/>
      <c r="N252" s="323"/>
    </row>
    <row r="253" spans="1:14" ht="15.75">
      <c r="A253" s="324" t="s">
        <v>425</v>
      </c>
      <c r="B253" s="324"/>
      <c r="C253" s="3053" t="s">
        <v>143</v>
      </c>
      <c r="D253" s="3054"/>
      <c r="E253" s="324"/>
      <c r="F253" s="324"/>
      <c r="G253" s="324"/>
      <c r="H253" s="324"/>
      <c r="I253" s="324"/>
      <c r="J253" s="324"/>
      <c r="K253" s="324"/>
      <c r="L253" s="324"/>
      <c r="M253" s="324"/>
      <c r="N253" s="324"/>
    </row>
    <row r="254" spans="1:14" ht="45" customHeight="1">
      <c r="A254" s="325" t="s">
        <v>426</v>
      </c>
      <c r="B254" s="3055" t="s">
        <v>4</v>
      </c>
      <c r="C254" s="3055" t="s">
        <v>5</v>
      </c>
      <c r="D254" s="3057" t="s">
        <v>427</v>
      </c>
      <c r="E254" s="3057" t="s">
        <v>7</v>
      </c>
      <c r="F254" s="3057" t="s">
        <v>119</v>
      </c>
      <c r="G254" s="3058" t="s">
        <v>120</v>
      </c>
      <c r="H254" s="3059"/>
      <c r="I254" s="3058" t="s">
        <v>10</v>
      </c>
      <c r="J254" s="3059"/>
      <c r="K254" s="3058" t="s">
        <v>121</v>
      </c>
      <c r="L254" s="3059"/>
      <c r="M254" s="3055" t="s">
        <v>12</v>
      </c>
      <c r="N254" s="3057" t="s">
        <v>13</v>
      </c>
    </row>
    <row r="255" spans="1:14">
      <c r="A255" s="347"/>
      <c r="B255" s="3056"/>
      <c r="C255" s="3056"/>
      <c r="D255" s="3056"/>
      <c r="E255" s="3056"/>
      <c r="F255" s="3056"/>
      <c r="G255" s="327" t="s">
        <v>28</v>
      </c>
      <c r="H255" s="327" t="s">
        <v>15</v>
      </c>
      <c r="I255" s="327" t="s">
        <v>28</v>
      </c>
      <c r="J255" s="327" t="s">
        <v>15</v>
      </c>
      <c r="K255" s="327" t="s">
        <v>28</v>
      </c>
      <c r="L255" s="327" t="s">
        <v>15</v>
      </c>
      <c r="M255" s="3056"/>
      <c r="N255" s="3056"/>
    </row>
    <row r="256" spans="1:14">
      <c r="A256" s="328">
        <v>1</v>
      </c>
      <c r="B256" s="329">
        <v>2</v>
      </c>
      <c r="C256" s="330">
        <v>3</v>
      </c>
      <c r="D256" s="331">
        <v>4</v>
      </c>
      <c r="E256" s="332">
        <v>5</v>
      </c>
      <c r="F256" s="332">
        <v>6</v>
      </c>
      <c r="G256" s="330">
        <v>7</v>
      </c>
      <c r="H256" s="330">
        <v>8</v>
      </c>
      <c r="I256" s="330">
        <v>9</v>
      </c>
      <c r="J256" s="330">
        <v>10</v>
      </c>
      <c r="K256" s="333">
        <v>11</v>
      </c>
      <c r="L256" s="333">
        <v>12</v>
      </c>
      <c r="M256" s="333">
        <v>13</v>
      </c>
      <c r="N256" s="334">
        <v>14</v>
      </c>
    </row>
    <row r="257" spans="1:14" ht="45">
      <c r="A257" s="326">
        <v>1</v>
      </c>
      <c r="B257" s="348" t="s">
        <v>1193</v>
      </c>
      <c r="C257" s="366" t="s">
        <v>125</v>
      </c>
      <c r="D257" s="367">
        <v>24.16</v>
      </c>
      <c r="E257" s="368" t="s">
        <v>1194</v>
      </c>
      <c r="F257" s="368" t="s">
        <v>1195</v>
      </c>
      <c r="G257" s="349">
        <v>0.95</v>
      </c>
      <c r="H257" s="338">
        <v>0</v>
      </c>
      <c r="I257" s="349">
        <v>0.05</v>
      </c>
      <c r="J257" s="350">
        <v>0</v>
      </c>
      <c r="K257" s="349">
        <v>1</v>
      </c>
      <c r="L257" s="350">
        <v>0</v>
      </c>
      <c r="M257" s="368" t="s">
        <v>126</v>
      </c>
      <c r="N257" s="368" t="s">
        <v>72</v>
      </c>
    </row>
    <row r="258" spans="1:14">
      <c r="A258" s="369"/>
      <c r="B258" s="370" t="s">
        <v>444</v>
      </c>
      <c r="C258" s="371"/>
      <c r="D258" s="372"/>
      <c r="E258" s="373"/>
      <c r="F258" s="373"/>
      <c r="G258" s="374"/>
      <c r="H258" s="371"/>
      <c r="I258" s="375"/>
      <c r="J258" s="376"/>
      <c r="K258" s="3060"/>
      <c r="L258" s="3061"/>
      <c r="M258" s="3061"/>
      <c r="N258" s="3061"/>
    </row>
    <row r="259" spans="1:14" ht="18.75">
      <c r="A259" s="3062" t="s">
        <v>1979</v>
      </c>
      <c r="B259" s="3063"/>
      <c r="C259" s="3063"/>
      <c r="D259" s="3063"/>
      <c r="E259" s="3063"/>
      <c r="F259" s="3063"/>
      <c r="G259" s="3063"/>
      <c r="H259" s="3063"/>
      <c r="I259" s="3063"/>
      <c r="J259" s="3063"/>
      <c r="K259" s="3063"/>
      <c r="L259" s="3063"/>
      <c r="M259" s="3063"/>
      <c r="N259" s="3063"/>
    </row>
    <row r="260" spans="1:14" ht="15.75">
      <c r="A260" s="322" t="s">
        <v>423</v>
      </c>
      <c r="B260" s="322"/>
      <c r="C260" s="322" t="s">
        <v>424</v>
      </c>
      <c r="D260" s="322"/>
      <c r="E260" s="322"/>
      <c r="F260" s="322"/>
      <c r="G260" s="323"/>
      <c r="H260" s="323"/>
      <c r="I260" s="323"/>
      <c r="J260" s="323"/>
      <c r="K260" s="323"/>
      <c r="L260" s="323"/>
      <c r="M260" s="323"/>
      <c r="N260" s="323"/>
    </row>
    <row r="261" spans="1:14" ht="15.75">
      <c r="A261" s="324" t="s">
        <v>425</v>
      </c>
      <c r="B261" s="324"/>
      <c r="C261" s="3053" t="s">
        <v>143</v>
      </c>
      <c r="D261" s="3054"/>
      <c r="E261" s="324"/>
      <c r="F261" s="324"/>
      <c r="G261" s="324"/>
      <c r="H261" s="324"/>
      <c r="I261" s="324"/>
      <c r="J261" s="324"/>
      <c r="K261" s="324"/>
      <c r="L261" s="324"/>
      <c r="M261" s="324"/>
      <c r="N261" s="324"/>
    </row>
    <row r="262" spans="1:14" ht="45.75" customHeight="1">
      <c r="A262" s="325" t="s">
        <v>426</v>
      </c>
      <c r="B262" s="3055" t="s">
        <v>4</v>
      </c>
      <c r="C262" s="3055" t="s">
        <v>5</v>
      </c>
      <c r="D262" s="3057" t="s">
        <v>427</v>
      </c>
      <c r="E262" s="3057" t="s">
        <v>7</v>
      </c>
      <c r="F262" s="3057" t="s">
        <v>119</v>
      </c>
      <c r="G262" s="3058" t="s">
        <v>120</v>
      </c>
      <c r="H262" s="3059"/>
      <c r="I262" s="3058" t="s">
        <v>10</v>
      </c>
      <c r="J262" s="3059"/>
      <c r="K262" s="3058" t="s">
        <v>121</v>
      </c>
      <c r="L262" s="3059"/>
      <c r="M262" s="3055" t="s">
        <v>12</v>
      </c>
      <c r="N262" s="3057" t="s">
        <v>13</v>
      </c>
    </row>
    <row r="263" spans="1:14">
      <c r="A263" s="347"/>
      <c r="B263" s="3056"/>
      <c r="C263" s="3056"/>
      <c r="D263" s="3056"/>
      <c r="E263" s="3056"/>
      <c r="F263" s="3056"/>
      <c r="G263" s="327" t="s">
        <v>28</v>
      </c>
      <c r="H263" s="327" t="s">
        <v>15</v>
      </c>
      <c r="I263" s="327" t="s">
        <v>28</v>
      </c>
      <c r="J263" s="327" t="s">
        <v>15</v>
      </c>
      <c r="K263" s="327" t="s">
        <v>28</v>
      </c>
      <c r="L263" s="327" t="s">
        <v>15</v>
      </c>
      <c r="M263" s="3056"/>
      <c r="N263" s="3056"/>
    </row>
    <row r="264" spans="1:14">
      <c r="A264" s="328">
        <v>1</v>
      </c>
      <c r="B264" s="329">
        <v>2</v>
      </c>
      <c r="C264" s="330">
        <v>3</v>
      </c>
      <c r="D264" s="331">
        <v>4</v>
      </c>
      <c r="E264" s="332">
        <v>5</v>
      </c>
      <c r="F264" s="332">
        <v>6</v>
      </c>
      <c r="G264" s="330">
        <v>7</v>
      </c>
      <c r="H264" s="330">
        <v>8</v>
      </c>
      <c r="I264" s="330">
        <v>9</v>
      </c>
      <c r="J264" s="330">
        <v>10</v>
      </c>
      <c r="K264" s="333">
        <v>11</v>
      </c>
      <c r="L264" s="333">
        <v>12</v>
      </c>
      <c r="M264" s="333">
        <v>13</v>
      </c>
      <c r="N264" s="334">
        <v>14</v>
      </c>
    </row>
    <row r="265" spans="1:14" ht="45">
      <c r="A265" s="326">
        <v>1</v>
      </c>
      <c r="B265" s="348" t="s">
        <v>1196</v>
      </c>
      <c r="C265" s="366" t="s">
        <v>125</v>
      </c>
      <c r="D265" s="367">
        <v>21.7</v>
      </c>
      <c r="E265" s="368" t="s">
        <v>1192</v>
      </c>
      <c r="F265" s="368" t="s">
        <v>394</v>
      </c>
      <c r="G265" s="349">
        <v>1</v>
      </c>
      <c r="H265" s="338">
        <v>0</v>
      </c>
      <c r="I265" s="349">
        <v>0</v>
      </c>
      <c r="J265" s="350">
        <v>10.8</v>
      </c>
      <c r="K265" s="349">
        <v>1</v>
      </c>
      <c r="L265" s="350">
        <v>10.8</v>
      </c>
      <c r="M265" s="368" t="s">
        <v>488</v>
      </c>
      <c r="N265" s="368" t="s">
        <v>72</v>
      </c>
    </row>
    <row r="266" spans="1:14">
      <c r="A266" s="369"/>
      <c r="B266" s="370" t="s">
        <v>444</v>
      </c>
      <c r="C266" s="371"/>
      <c r="D266" s="372"/>
      <c r="E266" s="373"/>
      <c r="F266" s="373"/>
      <c r="G266" s="374"/>
      <c r="H266" s="371"/>
      <c r="I266" s="375"/>
      <c r="J266" s="376"/>
      <c r="K266" s="3060"/>
      <c r="L266" s="3061"/>
      <c r="M266" s="3061"/>
      <c r="N266" s="3061"/>
    </row>
    <row r="267" spans="1:14" ht="18.75">
      <c r="A267" s="3062" t="s">
        <v>1979</v>
      </c>
      <c r="B267" s="3063"/>
      <c r="C267" s="3063"/>
      <c r="D267" s="3063"/>
      <c r="E267" s="3063"/>
      <c r="F267" s="3063"/>
      <c r="G267" s="3063"/>
      <c r="H267" s="3063"/>
      <c r="I267" s="3063"/>
      <c r="J267" s="3063"/>
      <c r="K267" s="3063"/>
      <c r="L267" s="3063"/>
      <c r="M267" s="3063"/>
      <c r="N267" s="3063"/>
    </row>
    <row r="268" spans="1:14" ht="15.75">
      <c r="A268" s="322" t="s">
        <v>423</v>
      </c>
      <c r="B268" s="322"/>
      <c r="C268" s="322" t="s">
        <v>424</v>
      </c>
      <c r="D268" s="322"/>
      <c r="E268" s="322"/>
      <c r="F268" s="322"/>
      <c r="G268" s="323"/>
      <c r="H268" s="323"/>
      <c r="I268" s="323"/>
      <c r="J268" s="323"/>
      <c r="K268" s="323"/>
      <c r="L268" s="323"/>
      <c r="M268" s="323"/>
      <c r="N268" s="323"/>
    </row>
    <row r="269" spans="1:14" ht="15.75">
      <c r="A269" s="324" t="s">
        <v>425</v>
      </c>
      <c r="B269" s="324"/>
      <c r="C269" s="3053" t="s">
        <v>143</v>
      </c>
      <c r="D269" s="3054"/>
      <c r="E269" s="324"/>
      <c r="F269" s="324"/>
      <c r="G269" s="324"/>
      <c r="H269" s="324"/>
      <c r="I269" s="324"/>
      <c r="J269" s="324"/>
      <c r="K269" s="324"/>
      <c r="L269" s="324"/>
      <c r="M269" s="324"/>
      <c r="N269" s="324"/>
    </row>
    <row r="270" spans="1:14" ht="45" customHeight="1">
      <c r="A270" s="325" t="s">
        <v>426</v>
      </c>
      <c r="B270" s="3055" t="s">
        <v>4</v>
      </c>
      <c r="C270" s="3055" t="s">
        <v>5</v>
      </c>
      <c r="D270" s="3057" t="s">
        <v>427</v>
      </c>
      <c r="E270" s="3057" t="s">
        <v>7</v>
      </c>
      <c r="F270" s="3057" t="s">
        <v>119</v>
      </c>
      <c r="G270" s="3058" t="s">
        <v>120</v>
      </c>
      <c r="H270" s="3059"/>
      <c r="I270" s="3058" t="s">
        <v>10</v>
      </c>
      <c r="J270" s="3059"/>
      <c r="K270" s="3058" t="s">
        <v>121</v>
      </c>
      <c r="L270" s="3059"/>
      <c r="M270" s="3055" t="s">
        <v>12</v>
      </c>
      <c r="N270" s="3057" t="s">
        <v>13</v>
      </c>
    </row>
    <row r="271" spans="1:14">
      <c r="A271" s="347"/>
      <c r="B271" s="3056"/>
      <c r="C271" s="3056"/>
      <c r="D271" s="3056"/>
      <c r="E271" s="3056"/>
      <c r="F271" s="3056"/>
      <c r="G271" s="327" t="s">
        <v>28</v>
      </c>
      <c r="H271" s="327" t="s">
        <v>15</v>
      </c>
      <c r="I271" s="327" t="s">
        <v>28</v>
      </c>
      <c r="J271" s="327" t="s">
        <v>15</v>
      </c>
      <c r="K271" s="327" t="s">
        <v>28</v>
      </c>
      <c r="L271" s="327" t="s">
        <v>15</v>
      </c>
      <c r="M271" s="3056"/>
      <c r="N271" s="3056"/>
    </row>
    <row r="272" spans="1:14">
      <c r="A272" s="328">
        <v>1</v>
      </c>
      <c r="B272" s="329">
        <v>2</v>
      </c>
      <c r="C272" s="330">
        <v>3</v>
      </c>
      <c r="D272" s="331">
        <v>4</v>
      </c>
      <c r="E272" s="332">
        <v>5</v>
      </c>
      <c r="F272" s="332">
        <v>6</v>
      </c>
      <c r="G272" s="330">
        <v>7</v>
      </c>
      <c r="H272" s="330">
        <v>8</v>
      </c>
      <c r="I272" s="330">
        <v>9</v>
      </c>
      <c r="J272" s="330">
        <v>10</v>
      </c>
      <c r="K272" s="333">
        <v>11</v>
      </c>
      <c r="L272" s="333">
        <v>12</v>
      </c>
      <c r="M272" s="333">
        <v>13</v>
      </c>
      <c r="N272" s="334">
        <v>14</v>
      </c>
    </row>
    <row r="273" spans="1:14" ht="30">
      <c r="A273" s="326">
        <v>1</v>
      </c>
      <c r="B273" s="348" t="s">
        <v>1197</v>
      </c>
      <c r="C273" s="366" t="s">
        <v>125</v>
      </c>
      <c r="D273" s="367">
        <v>36.9</v>
      </c>
      <c r="E273" s="368" t="s">
        <v>1198</v>
      </c>
      <c r="F273" s="368" t="s">
        <v>1199</v>
      </c>
      <c r="G273" s="349">
        <v>0.9</v>
      </c>
      <c r="H273" s="338">
        <v>0</v>
      </c>
      <c r="I273" s="349">
        <v>0.1</v>
      </c>
      <c r="J273" s="350">
        <v>5.83</v>
      </c>
      <c r="K273" s="349">
        <v>1</v>
      </c>
      <c r="L273" s="350">
        <v>5.83</v>
      </c>
      <c r="M273" s="368" t="s">
        <v>1335</v>
      </c>
      <c r="N273" s="368" t="s">
        <v>72</v>
      </c>
    </row>
    <row r="274" spans="1:14">
      <c r="A274" s="369"/>
      <c r="B274" s="370" t="s">
        <v>444</v>
      </c>
      <c r="C274" s="371"/>
      <c r="D274" s="372"/>
      <c r="E274" s="373"/>
      <c r="F274" s="373"/>
      <c r="G274" s="374"/>
      <c r="H274" s="371"/>
      <c r="I274" s="375"/>
      <c r="J274" s="376"/>
      <c r="K274" s="3060"/>
      <c r="L274" s="3061"/>
      <c r="M274" s="3061"/>
      <c r="N274" s="3061"/>
    </row>
    <row r="275" spans="1:14" ht="18.75">
      <c r="A275" s="3062" t="s">
        <v>1979</v>
      </c>
      <c r="B275" s="3063"/>
      <c r="C275" s="3063"/>
      <c r="D275" s="3063"/>
      <c r="E275" s="3063"/>
      <c r="F275" s="3063"/>
      <c r="G275" s="3063"/>
      <c r="H275" s="3063"/>
      <c r="I275" s="3063"/>
      <c r="J275" s="3063"/>
      <c r="K275" s="3063"/>
      <c r="L275" s="3063"/>
      <c r="M275" s="3063"/>
      <c r="N275" s="3063"/>
    </row>
    <row r="276" spans="1:14" ht="15.75">
      <c r="A276" s="3064" t="s">
        <v>423</v>
      </c>
      <c r="B276" s="3063"/>
      <c r="C276" s="3064" t="s">
        <v>424</v>
      </c>
      <c r="D276" s="3063"/>
      <c r="E276" s="3063"/>
      <c r="F276" s="3063"/>
      <c r="G276" s="323"/>
      <c r="H276" s="323"/>
      <c r="I276" s="323"/>
      <c r="J276" s="323"/>
      <c r="K276" s="323"/>
      <c r="L276" s="323"/>
      <c r="M276" s="323"/>
      <c r="N276" s="323"/>
    </row>
    <row r="277" spans="1:14" ht="15.75">
      <c r="A277" s="3065" t="s">
        <v>425</v>
      </c>
      <c r="B277" s="3054"/>
      <c r="C277" s="3053" t="s">
        <v>458</v>
      </c>
      <c r="D277" s="3054"/>
      <c r="E277" s="3054"/>
      <c r="F277" s="3054"/>
      <c r="G277" s="3054"/>
      <c r="H277" s="3054"/>
      <c r="I277" s="3054"/>
      <c r="J277" s="3054"/>
      <c r="K277" s="3054"/>
      <c r="L277" s="3054"/>
      <c r="M277" s="3054"/>
      <c r="N277" s="3054"/>
    </row>
    <row r="278" spans="1:14" ht="42.75" customHeight="1">
      <c r="A278" s="3057" t="s">
        <v>426</v>
      </c>
      <c r="B278" s="3055" t="s">
        <v>4</v>
      </c>
      <c r="C278" s="3055" t="s">
        <v>5</v>
      </c>
      <c r="D278" s="3057" t="s">
        <v>427</v>
      </c>
      <c r="E278" s="3057" t="s">
        <v>7</v>
      </c>
      <c r="F278" s="3057" t="s">
        <v>119</v>
      </c>
      <c r="G278" s="3058" t="s">
        <v>120</v>
      </c>
      <c r="H278" s="3059"/>
      <c r="I278" s="3058" t="s">
        <v>10</v>
      </c>
      <c r="J278" s="3059"/>
      <c r="K278" s="3058" t="s">
        <v>121</v>
      </c>
      <c r="L278" s="3059"/>
      <c r="M278" s="3055" t="s">
        <v>12</v>
      </c>
      <c r="N278" s="3057" t="s">
        <v>13</v>
      </c>
    </row>
    <row r="279" spans="1:14">
      <c r="A279" s="3056"/>
      <c r="B279" s="3056"/>
      <c r="C279" s="3056"/>
      <c r="D279" s="3056"/>
      <c r="E279" s="3056"/>
      <c r="F279" s="3056"/>
      <c r="G279" s="327" t="s">
        <v>28</v>
      </c>
      <c r="H279" s="327" t="s">
        <v>15</v>
      </c>
      <c r="I279" s="327" t="s">
        <v>28</v>
      </c>
      <c r="J279" s="327" t="s">
        <v>15</v>
      </c>
      <c r="K279" s="327" t="s">
        <v>28</v>
      </c>
      <c r="L279" s="327" t="s">
        <v>15</v>
      </c>
      <c r="M279" s="3056"/>
      <c r="N279" s="3056"/>
    </row>
    <row r="280" spans="1:14">
      <c r="A280" s="396">
        <v>1</v>
      </c>
      <c r="B280" s="397">
        <v>2</v>
      </c>
      <c r="C280" s="398">
        <v>3</v>
      </c>
      <c r="D280" s="399">
        <v>4</v>
      </c>
      <c r="E280" s="398">
        <v>5</v>
      </c>
      <c r="F280" s="398">
        <v>6</v>
      </c>
      <c r="G280" s="398">
        <v>7</v>
      </c>
      <c r="H280" s="398">
        <v>8</v>
      </c>
      <c r="I280" s="398">
        <v>9</v>
      </c>
      <c r="J280" s="398">
        <v>10</v>
      </c>
      <c r="K280" s="399">
        <v>11</v>
      </c>
      <c r="L280" s="398">
        <v>12</v>
      </c>
      <c r="M280" s="377">
        <v>13</v>
      </c>
      <c r="N280" s="400">
        <v>14</v>
      </c>
    </row>
    <row r="281" spans="1:14" ht="247.5">
      <c r="A281" s="326">
        <v>1</v>
      </c>
      <c r="B281" s="401" t="s">
        <v>459</v>
      </c>
      <c r="C281" s="352" t="s">
        <v>125</v>
      </c>
      <c r="D281" s="353">
        <v>206.49</v>
      </c>
      <c r="E281" s="352" t="s">
        <v>460</v>
      </c>
      <c r="F281" s="352" t="s">
        <v>461</v>
      </c>
      <c r="G281" s="352"/>
      <c r="H281" s="352">
        <v>195.43</v>
      </c>
      <c r="I281" s="402"/>
      <c r="J281" s="352"/>
      <c r="K281" s="363">
        <v>1</v>
      </c>
      <c r="L281" s="352">
        <v>195.43</v>
      </c>
      <c r="M281" s="378" t="s">
        <v>462</v>
      </c>
      <c r="N281" s="368"/>
    </row>
    <row r="282" spans="1:14">
      <c r="A282" s="341"/>
      <c r="B282" s="403"/>
      <c r="C282" s="343"/>
      <c r="D282" s="344"/>
      <c r="E282" s="404"/>
      <c r="F282" s="404"/>
      <c r="G282" s="346"/>
      <c r="H282" s="343"/>
      <c r="I282" s="405"/>
      <c r="J282" s="343"/>
      <c r="K282" s="3060"/>
      <c r="L282" s="3061"/>
      <c r="M282" s="3061"/>
      <c r="N282" s="3061"/>
    </row>
    <row r="283" spans="1:14" ht="18.75">
      <c r="A283" s="3062" t="s">
        <v>1979</v>
      </c>
      <c r="B283" s="3063"/>
      <c r="C283" s="3063"/>
      <c r="D283" s="3063"/>
      <c r="E283" s="3063"/>
      <c r="F283" s="3063"/>
      <c r="G283" s="3063"/>
      <c r="H283" s="3063"/>
      <c r="I283" s="3063"/>
      <c r="J283" s="3063"/>
      <c r="K283" s="3063"/>
      <c r="L283" s="3063"/>
      <c r="M283" s="3063"/>
      <c r="N283" s="3063"/>
    </row>
    <row r="284" spans="1:14" ht="15.75">
      <c r="A284" s="3064" t="s">
        <v>423</v>
      </c>
      <c r="B284" s="3063"/>
      <c r="C284" s="3064" t="s">
        <v>424</v>
      </c>
      <c r="D284" s="3063"/>
      <c r="E284" s="3063"/>
      <c r="F284" s="3063"/>
      <c r="G284" s="323"/>
      <c r="H284" s="323"/>
      <c r="I284" s="323"/>
      <c r="J284" s="323"/>
      <c r="K284" s="323"/>
      <c r="L284" s="323"/>
      <c r="M284" s="323"/>
      <c r="N284" s="323"/>
    </row>
    <row r="285" spans="1:14" ht="15.75">
      <c r="A285" s="3065" t="s">
        <v>425</v>
      </c>
      <c r="B285" s="3054"/>
      <c r="C285" s="3053" t="s">
        <v>463</v>
      </c>
      <c r="D285" s="3054"/>
      <c r="E285" s="3054"/>
      <c r="F285" s="3054"/>
      <c r="G285" s="3054"/>
      <c r="H285" s="3054"/>
      <c r="I285" s="3054"/>
      <c r="J285" s="3054"/>
      <c r="K285" s="3054"/>
      <c r="L285" s="3054"/>
      <c r="M285" s="3054"/>
      <c r="N285" s="3054"/>
    </row>
    <row r="286" spans="1:14" ht="41.25" customHeight="1">
      <c r="A286" s="3057" t="s">
        <v>426</v>
      </c>
      <c r="B286" s="3055" t="s">
        <v>4</v>
      </c>
      <c r="C286" s="3055" t="s">
        <v>5</v>
      </c>
      <c r="D286" s="3057" t="s">
        <v>427</v>
      </c>
      <c r="E286" s="3057" t="s">
        <v>7</v>
      </c>
      <c r="F286" s="3057" t="s">
        <v>119</v>
      </c>
      <c r="G286" s="3058" t="s">
        <v>120</v>
      </c>
      <c r="H286" s="3059"/>
      <c r="I286" s="3058" t="s">
        <v>10</v>
      </c>
      <c r="J286" s="3059"/>
      <c r="K286" s="3058" t="s">
        <v>121</v>
      </c>
      <c r="L286" s="3059"/>
      <c r="M286" s="3055" t="s">
        <v>12</v>
      </c>
      <c r="N286" s="3057" t="s">
        <v>13</v>
      </c>
    </row>
    <row r="287" spans="1:14">
      <c r="A287" s="3056"/>
      <c r="B287" s="3056"/>
      <c r="C287" s="3056"/>
      <c r="D287" s="3056"/>
      <c r="E287" s="3056"/>
      <c r="F287" s="3056"/>
      <c r="G287" s="327" t="s">
        <v>28</v>
      </c>
      <c r="H287" s="327" t="s">
        <v>15</v>
      </c>
      <c r="I287" s="327" t="s">
        <v>28</v>
      </c>
      <c r="J287" s="327" t="s">
        <v>15</v>
      </c>
      <c r="K287" s="327" t="s">
        <v>28</v>
      </c>
      <c r="L287" s="327" t="s">
        <v>15</v>
      </c>
      <c r="M287" s="3056"/>
      <c r="N287" s="3056"/>
    </row>
    <row r="288" spans="1:14">
      <c r="A288" s="396">
        <v>1</v>
      </c>
      <c r="B288" s="397">
        <v>2</v>
      </c>
      <c r="C288" s="398">
        <v>3</v>
      </c>
      <c r="D288" s="399">
        <v>4</v>
      </c>
      <c r="E288" s="398">
        <v>5</v>
      </c>
      <c r="F288" s="398">
        <v>6</v>
      </c>
      <c r="G288" s="398">
        <v>7</v>
      </c>
      <c r="H288" s="398">
        <v>8</v>
      </c>
      <c r="I288" s="398">
        <v>9</v>
      </c>
      <c r="J288" s="398">
        <v>10</v>
      </c>
      <c r="K288" s="399">
        <v>11</v>
      </c>
      <c r="L288" s="398">
        <v>12</v>
      </c>
      <c r="M288" s="406">
        <v>13</v>
      </c>
      <c r="N288" s="400">
        <v>14</v>
      </c>
    </row>
    <row r="289" spans="1:17" ht="165">
      <c r="A289" s="327">
        <v>1</v>
      </c>
      <c r="B289" s="407" t="s">
        <v>464</v>
      </c>
      <c r="C289" s="352" t="s">
        <v>125</v>
      </c>
      <c r="D289" s="353">
        <v>358.18</v>
      </c>
      <c r="E289" s="408" t="s">
        <v>377</v>
      </c>
      <c r="F289" s="408" t="s">
        <v>377</v>
      </c>
      <c r="G289" s="408" t="s">
        <v>377</v>
      </c>
      <c r="H289" s="408" t="s">
        <v>377</v>
      </c>
      <c r="I289" s="408" t="s">
        <v>377</v>
      </c>
      <c r="J289" s="408" t="s">
        <v>377</v>
      </c>
      <c r="K289" s="408" t="s">
        <v>377</v>
      </c>
      <c r="L289" s="409" t="s">
        <v>377</v>
      </c>
      <c r="M289" s="362" t="s">
        <v>465</v>
      </c>
      <c r="N289" s="410"/>
      <c r="O289" s="298"/>
      <c r="P289" s="298"/>
      <c r="Q289" s="298"/>
    </row>
    <row r="290" spans="1:17">
      <c r="A290" s="341"/>
      <c r="B290" s="403"/>
      <c r="C290" s="343"/>
      <c r="D290" s="344"/>
      <c r="E290" s="404"/>
      <c r="F290" s="404"/>
      <c r="G290" s="346"/>
      <c r="H290" s="343"/>
      <c r="I290" s="346"/>
      <c r="J290" s="343"/>
      <c r="K290" s="3060"/>
      <c r="L290" s="3061"/>
      <c r="M290" s="3061"/>
      <c r="N290" s="3061"/>
      <c r="O290" s="298"/>
      <c r="P290" s="298"/>
      <c r="Q290" s="298"/>
    </row>
    <row r="291" spans="1:17" ht="18.75">
      <c r="A291" s="3062" t="s">
        <v>1979</v>
      </c>
      <c r="B291" s="3063"/>
      <c r="C291" s="3063"/>
      <c r="D291" s="3063"/>
      <c r="E291" s="3063"/>
      <c r="F291" s="3063"/>
      <c r="G291" s="3063"/>
      <c r="H291" s="3063"/>
      <c r="I291" s="3063"/>
      <c r="J291" s="3063"/>
      <c r="K291" s="3063"/>
      <c r="L291" s="3063"/>
      <c r="M291" s="3063"/>
      <c r="N291" s="3063"/>
      <c r="O291" s="298"/>
      <c r="P291" s="298"/>
      <c r="Q291" s="298"/>
    </row>
    <row r="292" spans="1:17" ht="15.75">
      <c r="A292" s="3064" t="s">
        <v>423</v>
      </c>
      <c r="B292" s="3063"/>
      <c r="C292" s="3064" t="s">
        <v>424</v>
      </c>
      <c r="D292" s="3063"/>
      <c r="E292" s="3063"/>
      <c r="F292" s="3063"/>
      <c r="G292" s="323"/>
      <c r="H292" s="323"/>
      <c r="I292" s="323"/>
      <c r="J292" s="323"/>
      <c r="K292" s="323"/>
      <c r="L292" s="323"/>
      <c r="M292" s="323"/>
      <c r="N292" s="323"/>
      <c r="O292" s="298"/>
      <c r="P292" s="298"/>
      <c r="Q292" s="298"/>
    </row>
    <row r="293" spans="1:17" ht="15.75">
      <c r="A293" s="3065" t="s">
        <v>425</v>
      </c>
      <c r="B293" s="3054"/>
      <c r="C293" s="3053" t="s">
        <v>466</v>
      </c>
      <c r="D293" s="3054"/>
      <c r="E293" s="3054"/>
      <c r="F293" s="3054"/>
      <c r="G293" s="3054"/>
      <c r="H293" s="3054"/>
      <c r="I293" s="3054"/>
      <c r="J293" s="3054"/>
      <c r="K293" s="3054"/>
      <c r="L293" s="3054"/>
      <c r="M293" s="3054"/>
      <c r="N293" s="3054"/>
      <c r="O293" s="298"/>
      <c r="P293" s="298"/>
      <c r="Q293" s="298"/>
    </row>
    <row r="294" spans="1:17">
      <c r="A294" s="3057" t="s">
        <v>426</v>
      </c>
      <c r="B294" s="3055" t="s">
        <v>4</v>
      </c>
      <c r="C294" s="3055" t="s">
        <v>5</v>
      </c>
      <c r="D294" s="3057" t="s">
        <v>427</v>
      </c>
      <c r="E294" s="3057" t="s">
        <v>7</v>
      </c>
      <c r="F294" s="3057" t="s">
        <v>119</v>
      </c>
      <c r="G294" s="3058" t="s">
        <v>120</v>
      </c>
      <c r="H294" s="3059"/>
      <c r="I294" s="3058" t="s">
        <v>10</v>
      </c>
      <c r="J294" s="3059"/>
      <c r="K294" s="3058" t="s">
        <v>121</v>
      </c>
      <c r="L294" s="3059"/>
      <c r="M294" s="3055" t="s">
        <v>12</v>
      </c>
      <c r="N294" s="3057" t="s">
        <v>13</v>
      </c>
      <c r="O294" s="298"/>
      <c r="P294" s="298"/>
      <c r="Q294" s="298"/>
    </row>
    <row r="295" spans="1:17">
      <c r="A295" s="3056"/>
      <c r="B295" s="3056"/>
      <c r="C295" s="3056"/>
      <c r="D295" s="3056"/>
      <c r="E295" s="3056"/>
      <c r="F295" s="3056"/>
      <c r="G295" s="327" t="s">
        <v>28</v>
      </c>
      <c r="H295" s="327" t="s">
        <v>15</v>
      </c>
      <c r="I295" s="327" t="s">
        <v>28</v>
      </c>
      <c r="J295" s="327" t="s">
        <v>15</v>
      </c>
      <c r="K295" s="327" t="s">
        <v>28</v>
      </c>
      <c r="L295" s="327" t="s">
        <v>15</v>
      </c>
      <c r="M295" s="3056"/>
      <c r="N295" s="3056"/>
      <c r="O295" s="298"/>
      <c r="P295" s="298"/>
      <c r="Q295" s="298"/>
    </row>
    <row r="296" spans="1:17">
      <c r="A296" s="328">
        <v>1</v>
      </c>
      <c r="B296" s="329">
        <v>2</v>
      </c>
      <c r="C296" s="330">
        <v>3</v>
      </c>
      <c r="D296" s="331">
        <v>4</v>
      </c>
      <c r="E296" s="332">
        <v>5</v>
      </c>
      <c r="F296" s="332">
        <v>6</v>
      </c>
      <c r="G296" s="330">
        <v>7</v>
      </c>
      <c r="H296" s="330">
        <v>8</v>
      </c>
      <c r="I296" s="330">
        <v>9</v>
      </c>
      <c r="J296" s="330">
        <v>10</v>
      </c>
      <c r="K296" s="333">
        <v>11</v>
      </c>
      <c r="L296" s="333">
        <v>12</v>
      </c>
      <c r="M296" s="333">
        <v>13</v>
      </c>
      <c r="N296" s="334">
        <v>14</v>
      </c>
      <c r="O296" s="298"/>
      <c r="P296" s="298"/>
      <c r="Q296" s="298"/>
    </row>
    <row r="297" spans="1:17" ht="293.25">
      <c r="A297" s="327">
        <v>1</v>
      </c>
      <c r="B297" s="407" t="s">
        <v>467</v>
      </c>
      <c r="C297" s="352" t="s">
        <v>125</v>
      </c>
      <c r="D297" s="353">
        <v>2124</v>
      </c>
      <c r="E297" s="408" t="s">
        <v>468</v>
      </c>
      <c r="F297" s="408" t="s">
        <v>1762</v>
      </c>
      <c r="G297" s="411">
        <v>0.996</v>
      </c>
      <c r="H297" s="353">
        <v>1773.36</v>
      </c>
      <c r="I297" s="411">
        <v>0</v>
      </c>
      <c r="J297" s="353">
        <v>0</v>
      </c>
      <c r="K297" s="411">
        <v>0.996</v>
      </c>
      <c r="L297" s="353">
        <v>1773.36</v>
      </c>
      <c r="M297" s="412" t="s">
        <v>1984</v>
      </c>
      <c r="N297" s="362" t="s">
        <v>469</v>
      </c>
      <c r="O297" s="298"/>
      <c r="P297" s="298"/>
      <c r="Q297" s="413"/>
    </row>
    <row r="298" spans="1:17">
      <c r="A298" s="369"/>
      <c r="B298" s="414"/>
      <c r="C298" s="371"/>
      <c r="D298" s="372"/>
      <c r="E298" s="415"/>
      <c r="F298" s="415"/>
      <c r="G298" s="374"/>
      <c r="H298" s="372"/>
      <c r="I298" s="416"/>
      <c r="J298" s="371"/>
      <c r="K298" s="3060"/>
      <c r="L298" s="3061"/>
      <c r="M298" s="3061"/>
      <c r="N298" s="3061"/>
      <c r="O298" s="298"/>
      <c r="P298" s="298"/>
      <c r="Q298" s="298"/>
    </row>
    <row r="299" spans="1:17" ht="18.75">
      <c r="A299" s="3062" t="s">
        <v>1979</v>
      </c>
      <c r="B299" s="3063"/>
      <c r="C299" s="3063"/>
      <c r="D299" s="3063"/>
      <c r="E299" s="3063"/>
      <c r="F299" s="3063"/>
      <c r="G299" s="3063"/>
      <c r="H299" s="3063"/>
      <c r="I299" s="3063"/>
      <c r="J299" s="3063"/>
      <c r="K299" s="3063"/>
      <c r="L299" s="3063"/>
      <c r="M299" s="3063"/>
      <c r="N299" s="3063"/>
      <c r="O299" s="298"/>
      <c r="P299" s="298"/>
      <c r="Q299" s="298"/>
    </row>
    <row r="300" spans="1:17" ht="15.75">
      <c r="A300" s="3064" t="s">
        <v>423</v>
      </c>
      <c r="B300" s="3063"/>
      <c r="C300" s="3064" t="s">
        <v>424</v>
      </c>
      <c r="D300" s="3063"/>
      <c r="E300" s="3063"/>
      <c r="F300" s="3063"/>
      <c r="G300" s="323"/>
      <c r="H300" s="323"/>
      <c r="I300" s="323"/>
      <c r="J300" s="323"/>
      <c r="K300" s="323"/>
      <c r="L300" s="323"/>
      <c r="M300" s="323"/>
      <c r="N300" s="323"/>
      <c r="O300" s="298"/>
      <c r="P300" s="298"/>
      <c r="Q300" s="298"/>
    </row>
    <row r="301" spans="1:17" ht="15.75">
      <c r="A301" s="3065" t="s">
        <v>425</v>
      </c>
      <c r="B301" s="3054"/>
      <c r="C301" s="3053" t="s">
        <v>470</v>
      </c>
      <c r="D301" s="3054"/>
      <c r="E301" s="3054"/>
      <c r="F301" s="3054"/>
      <c r="G301" s="3054"/>
      <c r="H301" s="3054"/>
      <c r="I301" s="3054"/>
      <c r="J301" s="3054"/>
      <c r="K301" s="3054"/>
      <c r="L301" s="3054"/>
      <c r="M301" s="3054"/>
      <c r="N301" s="3054"/>
      <c r="O301" s="298"/>
      <c r="P301" s="298"/>
      <c r="Q301" s="298"/>
    </row>
    <row r="302" spans="1:17" ht="51" customHeight="1">
      <c r="A302" s="3057" t="s">
        <v>426</v>
      </c>
      <c r="B302" s="3055" t="s">
        <v>4</v>
      </c>
      <c r="C302" s="3055" t="s">
        <v>5</v>
      </c>
      <c r="D302" s="3057" t="s">
        <v>427</v>
      </c>
      <c r="E302" s="3057" t="s">
        <v>7</v>
      </c>
      <c r="F302" s="3057" t="s">
        <v>119</v>
      </c>
      <c r="G302" s="3058" t="s">
        <v>120</v>
      </c>
      <c r="H302" s="3059"/>
      <c r="I302" s="3058" t="s">
        <v>10</v>
      </c>
      <c r="J302" s="3059"/>
      <c r="K302" s="3058" t="s">
        <v>121</v>
      </c>
      <c r="L302" s="3059"/>
      <c r="M302" s="3055" t="s">
        <v>12</v>
      </c>
      <c r="N302" s="3057" t="s">
        <v>13</v>
      </c>
      <c r="O302" s="298"/>
      <c r="P302" s="298"/>
      <c r="Q302" s="298"/>
    </row>
    <row r="303" spans="1:17">
      <c r="A303" s="3056"/>
      <c r="B303" s="3056"/>
      <c r="C303" s="3056"/>
      <c r="D303" s="3056"/>
      <c r="E303" s="3056"/>
      <c r="F303" s="3056"/>
      <c r="G303" s="327" t="s">
        <v>28</v>
      </c>
      <c r="H303" s="327" t="s">
        <v>15</v>
      </c>
      <c r="I303" s="327" t="s">
        <v>28</v>
      </c>
      <c r="J303" s="327" t="s">
        <v>15</v>
      </c>
      <c r="K303" s="327" t="s">
        <v>28</v>
      </c>
      <c r="L303" s="327" t="s">
        <v>15</v>
      </c>
      <c r="M303" s="3056"/>
      <c r="N303" s="3056"/>
      <c r="O303" s="298"/>
      <c r="P303" s="298"/>
      <c r="Q303" s="298"/>
    </row>
    <row r="304" spans="1:17">
      <c r="A304" s="328">
        <v>1</v>
      </c>
      <c r="B304" s="329">
        <v>2</v>
      </c>
      <c r="C304" s="330">
        <v>3</v>
      </c>
      <c r="D304" s="331">
        <v>4</v>
      </c>
      <c r="E304" s="332">
        <v>5</v>
      </c>
      <c r="F304" s="332">
        <v>6</v>
      </c>
      <c r="G304" s="330">
        <v>7</v>
      </c>
      <c r="H304" s="330">
        <v>8</v>
      </c>
      <c r="I304" s="330">
        <v>9</v>
      </c>
      <c r="J304" s="330">
        <v>10</v>
      </c>
      <c r="K304" s="333">
        <v>11</v>
      </c>
      <c r="L304" s="333">
        <v>12</v>
      </c>
      <c r="M304" s="333">
        <v>13</v>
      </c>
      <c r="N304" s="334">
        <v>14</v>
      </c>
      <c r="O304" s="298"/>
      <c r="P304" s="298"/>
      <c r="Q304" s="298"/>
    </row>
    <row r="305" spans="1:14" ht="71.25">
      <c r="A305" s="335">
        <v>1</v>
      </c>
      <c r="B305" s="336" t="s">
        <v>471</v>
      </c>
      <c r="C305" s="337" t="s">
        <v>125</v>
      </c>
      <c r="D305" s="338">
        <v>1391.86</v>
      </c>
      <c r="E305" s="339" t="s">
        <v>472</v>
      </c>
      <c r="F305" s="339" t="s">
        <v>1985</v>
      </c>
      <c r="G305" s="349">
        <v>0.92</v>
      </c>
      <c r="H305" s="337">
        <v>709.74</v>
      </c>
      <c r="I305" s="349">
        <v>0.01</v>
      </c>
      <c r="J305" s="338">
        <v>0</v>
      </c>
      <c r="K305" s="349">
        <v>0.93</v>
      </c>
      <c r="L305" s="338">
        <v>709.74</v>
      </c>
      <c r="M305" s="339" t="s">
        <v>21</v>
      </c>
      <c r="N305" s="339" t="s">
        <v>430</v>
      </c>
    </row>
    <row r="306" spans="1:14">
      <c r="A306" s="341"/>
      <c r="B306" s="342"/>
      <c r="C306" s="343"/>
      <c r="D306" s="344"/>
      <c r="E306" s="345"/>
      <c r="F306" s="345"/>
      <c r="G306" s="346"/>
      <c r="H306" s="343"/>
      <c r="I306" s="346"/>
      <c r="J306" s="343"/>
      <c r="K306" s="3060"/>
      <c r="L306" s="3061"/>
      <c r="M306" s="3061"/>
      <c r="N306" s="3061"/>
    </row>
    <row r="307" spans="1:14" ht="18.75">
      <c r="A307" s="3062" t="s">
        <v>1979</v>
      </c>
      <c r="B307" s="3063"/>
      <c r="C307" s="3063"/>
      <c r="D307" s="3063"/>
      <c r="E307" s="3063"/>
      <c r="F307" s="3063"/>
      <c r="G307" s="3063"/>
      <c r="H307" s="3063"/>
      <c r="I307" s="3063"/>
      <c r="J307" s="3063"/>
      <c r="K307" s="3063"/>
      <c r="L307" s="3063"/>
      <c r="M307" s="3063"/>
      <c r="N307" s="3063"/>
    </row>
    <row r="308" spans="1:14" ht="15.75">
      <c r="A308" s="3064" t="s">
        <v>423</v>
      </c>
      <c r="B308" s="3063"/>
      <c r="C308" s="3064" t="s">
        <v>424</v>
      </c>
      <c r="D308" s="3063"/>
      <c r="E308" s="3063"/>
      <c r="F308" s="3063"/>
      <c r="G308" s="323"/>
      <c r="H308" s="323"/>
      <c r="I308" s="323"/>
      <c r="J308" s="323"/>
      <c r="K308" s="323"/>
      <c r="L308" s="323"/>
      <c r="M308" s="323"/>
      <c r="N308" s="323"/>
    </row>
    <row r="309" spans="1:14" ht="15.75">
      <c r="A309" s="3065" t="s">
        <v>425</v>
      </c>
      <c r="B309" s="3054"/>
      <c r="C309" s="3053" t="s">
        <v>473</v>
      </c>
      <c r="D309" s="3054"/>
      <c r="E309" s="3054"/>
      <c r="F309" s="3054"/>
      <c r="G309" s="3054"/>
      <c r="H309" s="3054"/>
      <c r="I309" s="3054"/>
      <c r="J309" s="3054"/>
      <c r="K309" s="3054"/>
      <c r="L309" s="3054"/>
      <c r="M309" s="3054"/>
      <c r="N309" s="3054"/>
    </row>
    <row r="310" spans="1:14" ht="45" customHeight="1">
      <c r="A310" s="3057" t="s">
        <v>426</v>
      </c>
      <c r="B310" s="3055" t="s">
        <v>4</v>
      </c>
      <c r="C310" s="3055" t="s">
        <v>5</v>
      </c>
      <c r="D310" s="3057" t="s">
        <v>427</v>
      </c>
      <c r="E310" s="3057" t="s">
        <v>7</v>
      </c>
      <c r="F310" s="3057" t="s">
        <v>119</v>
      </c>
      <c r="G310" s="3058" t="s">
        <v>120</v>
      </c>
      <c r="H310" s="3059"/>
      <c r="I310" s="3058" t="s">
        <v>10</v>
      </c>
      <c r="J310" s="3059"/>
      <c r="K310" s="3058" t="s">
        <v>121</v>
      </c>
      <c r="L310" s="3059"/>
      <c r="M310" s="3055" t="s">
        <v>12</v>
      </c>
      <c r="N310" s="3057" t="s">
        <v>13</v>
      </c>
    </row>
    <row r="311" spans="1:14">
      <c r="A311" s="3056"/>
      <c r="B311" s="3056"/>
      <c r="C311" s="3056"/>
      <c r="D311" s="3056"/>
      <c r="E311" s="3056"/>
      <c r="F311" s="3056"/>
      <c r="G311" s="327" t="s">
        <v>28</v>
      </c>
      <c r="H311" s="327" t="s">
        <v>15</v>
      </c>
      <c r="I311" s="327" t="s">
        <v>28</v>
      </c>
      <c r="J311" s="327" t="s">
        <v>15</v>
      </c>
      <c r="K311" s="327" t="s">
        <v>28</v>
      </c>
      <c r="L311" s="327" t="s">
        <v>15</v>
      </c>
      <c r="M311" s="3056"/>
      <c r="N311" s="3056"/>
    </row>
    <row r="312" spans="1:14">
      <c r="A312" s="328">
        <v>1</v>
      </c>
      <c r="B312" s="329">
        <v>2</v>
      </c>
      <c r="C312" s="330">
        <v>3</v>
      </c>
      <c r="D312" s="331">
        <v>4</v>
      </c>
      <c r="E312" s="332">
        <v>5</v>
      </c>
      <c r="F312" s="332">
        <v>6</v>
      </c>
      <c r="G312" s="330">
        <v>7</v>
      </c>
      <c r="H312" s="330">
        <v>8</v>
      </c>
      <c r="I312" s="330">
        <v>9</v>
      </c>
      <c r="J312" s="330">
        <v>10</v>
      </c>
      <c r="K312" s="333">
        <v>11</v>
      </c>
      <c r="L312" s="333">
        <v>12</v>
      </c>
      <c r="M312" s="333">
        <v>13</v>
      </c>
      <c r="N312" s="334">
        <v>14</v>
      </c>
    </row>
    <row r="313" spans="1:14" ht="114">
      <c r="A313" s="3055">
        <v>1</v>
      </c>
      <c r="B313" s="336" t="s">
        <v>1766</v>
      </c>
      <c r="C313" s="3069" t="s">
        <v>125</v>
      </c>
      <c r="D313" s="3070">
        <v>336.53</v>
      </c>
      <c r="E313" s="3066" t="s">
        <v>474</v>
      </c>
      <c r="F313" s="3066" t="s">
        <v>1139</v>
      </c>
      <c r="G313" s="349"/>
      <c r="H313" s="417"/>
      <c r="I313" s="349"/>
      <c r="J313" s="417"/>
      <c r="K313" s="349"/>
      <c r="L313" s="417"/>
      <c r="M313" s="3066" t="s">
        <v>21</v>
      </c>
      <c r="N313" s="3066" t="s">
        <v>430</v>
      </c>
    </row>
    <row r="314" spans="1:14" ht="42.75">
      <c r="A314" s="3067"/>
      <c r="B314" s="418" t="s">
        <v>475</v>
      </c>
      <c r="C314" s="3067"/>
      <c r="D314" s="3067"/>
      <c r="E314" s="3067"/>
      <c r="F314" s="3067"/>
      <c r="G314" s="363">
        <v>1</v>
      </c>
      <c r="H314" s="353">
        <v>70.489999999999995</v>
      </c>
      <c r="I314" s="363">
        <v>0</v>
      </c>
      <c r="J314" s="419">
        <v>0</v>
      </c>
      <c r="K314" s="363">
        <v>1</v>
      </c>
      <c r="L314" s="353">
        <v>70.489999999999995</v>
      </c>
      <c r="M314" s="3067"/>
      <c r="N314" s="3067"/>
    </row>
    <row r="315" spans="1:14" ht="42.75">
      <c r="A315" s="3067"/>
      <c r="B315" s="418" t="s">
        <v>476</v>
      </c>
      <c r="C315" s="3067"/>
      <c r="D315" s="3067"/>
      <c r="E315" s="3067"/>
      <c r="F315" s="3067"/>
      <c r="G315" s="363">
        <v>1</v>
      </c>
      <c r="H315" s="353">
        <v>70.58</v>
      </c>
      <c r="I315" s="363">
        <v>0</v>
      </c>
      <c r="J315" s="419">
        <v>0</v>
      </c>
      <c r="K315" s="363">
        <v>1</v>
      </c>
      <c r="L315" s="353">
        <v>70.58</v>
      </c>
      <c r="M315" s="3067"/>
      <c r="N315" s="3067"/>
    </row>
    <row r="316" spans="1:14" ht="42.75">
      <c r="A316" s="3067"/>
      <c r="B316" s="418" t="s">
        <v>477</v>
      </c>
      <c r="C316" s="3067"/>
      <c r="D316" s="3067"/>
      <c r="E316" s="3067"/>
      <c r="F316" s="3067"/>
      <c r="G316" s="363">
        <v>1</v>
      </c>
      <c r="H316" s="353">
        <v>81.89</v>
      </c>
      <c r="I316" s="363">
        <v>0</v>
      </c>
      <c r="J316" s="419">
        <v>0</v>
      </c>
      <c r="K316" s="363">
        <v>1</v>
      </c>
      <c r="L316" s="353">
        <v>81.89</v>
      </c>
      <c r="M316" s="3067"/>
      <c r="N316" s="3067"/>
    </row>
    <row r="317" spans="1:14" ht="28.5">
      <c r="A317" s="3056"/>
      <c r="B317" s="420" t="s">
        <v>478</v>
      </c>
      <c r="C317" s="3056"/>
      <c r="D317" s="3056"/>
      <c r="E317" s="3056"/>
      <c r="F317" s="3056"/>
      <c r="G317" s="421">
        <v>1</v>
      </c>
      <c r="H317" s="353">
        <v>0</v>
      </c>
      <c r="I317" s="421">
        <v>0</v>
      </c>
      <c r="J317" s="419">
        <v>0</v>
      </c>
      <c r="K317" s="421">
        <v>1</v>
      </c>
      <c r="L317" s="353">
        <v>0</v>
      </c>
      <c r="M317" s="3056"/>
      <c r="N317" s="3056"/>
    </row>
    <row r="318" spans="1:14">
      <c r="A318" s="422"/>
      <c r="B318" s="327" t="s">
        <v>479</v>
      </c>
      <c r="C318" s="422"/>
      <c r="D318" s="422"/>
      <c r="E318" s="422"/>
      <c r="F318" s="422"/>
      <c r="G318" s="423">
        <v>1</v>
      </c>
      <c r="H318" s="385">
        <v>222.96</v>
      </c>
      <c r="I318" s="423">
        <v>0</v>
      </c>
      <c r="J318" s="424">
        <v>0</v>
      </c>
      <c r="K318" s="423">
        <v>1</v>
      </c>
      <c r="L318" s="385">
        <v>222.96</v>
      </c>
      <c r="M318" s="422"/>
      <c r="N318" s="422"/>
    </row>
    <row r="319" spans="1:14">
      <c r="A319" s="369"/>
      <c r="B319" s="370" t="s">
        <v>444</v>
      </c>
      <c r="C319" s="371"/>
      <c r="D319" s="372"/>
      <c r="E319" s="373"/>
      <c r="F319" s="373"/>
      <c r="G319" s="374"/>
      <c r="H319" s="371"/>
      <c r="I319" s="375"/>
      <c r="J319" s="376"/>
      <c r="K319" s="3060"/>
      <c r="L319" s="3061"/>
      <c r="M319" s="3061"/>
      <c r="N319" s="3061"/>
    </row>
    <row r="320" spans="1:14" ht="18.75">
      <c r="A320" s="3062" t="s">
        <v>1979</v>
      </c>
      <c r="B320" s="3063"/>
      <c r="C320" s="3063"/>
      <c r="D320" s="3063"/>
      <c r="E320" s="3063"/>
      <c r="F320" s="3063"/>
      <c r="G320" s="3063"/>
      <c r="H320" s="3063"/>
      <c r="I320" s="3063"/>
      <c r="J320" s="3063"/>
      <c r="K320" s="3063"/>
      <c r="L320" s="3063"/>
      <c r="M320" s="3063"/>
      <c r="N320" s="3063"/>
    </row>
    <row r="321" spans="1:14" ht="15.75">
      <c r="A321" s="322" t="s">
        <v>423</v>
      </c>
      <c r="B321" s="322"/>
      <c r="C321" s="322" t="s">
        <v>424</v>
      </c>
      <c r="D321" s="322"/>
      <c r="E321" s="322"/>
      <c r="F321" s="322"/>
      <c r="G321" s="323"/>
      <c r="H321" s="323"/>
      <c r="I321" s="323"/>
      <c r="J321" s="323"/>
      <c r="K321" s="323"/>
      <c r="L321" s="323"/>
      <c r="M321" s="323"/>
      <c r="N321" s="323"/>
    </row>
    <row r="322" spans="1:14" ht="15.75">
      <c r="A322" s="324" t="s">
        <v>425</v>
      </c>
      <c r="B322" s="324"/>
      <c r="C322" s="425" t="s">
        <v>1986</v>
      </c>
      <c r="D322" s="425"/>
      <c r="E322" s="425"/>
      <c r="F322" s="324"/>
      <c r="G322" s="324"/>
      <c r="H322" s="324"/>
      <c r="I322" s="324"/>
      <c r="J322" s="324"/>
      <c r="K322" s="324"/>
      <c r="L322" s="324"/>
      <c r="M322" s="324"/>
      <c r="N322" s="324"/>
    </row>
    <row r="323" spans="1:14" ht="42.75">
      <c r="A323" s="325" t="s">
        <v>426</v>
      </c>
      <c r="B323" s="3055" t="s">
        <v>4</v>
      </c>
      <c r="C323" s="3055" t="s">
        <v>5</v>
      </c>
      <c r="D323" s="3057" t="s">
        <v>427</v>
      </c>
      <c r="E323" s="3057" t="s">
        <v>7</v>
      </c>
      <c r="F323" s="325" t="s">
        <v>119</v>
      </c>
      <c r="G323" s="3058" t="s">
        <v>120</v>
      </c>
      <c r="H323" s="3059"/>
      <c r="I323" s="3058" t="s">
        <v>10</v>
      </c>
      <c r="J323" s="3059"/>
      <c r="K323" s="3058" t="s">
        <v>121</v>
      </c>
      <c r="L323" s="3059"/>
      <c r="M323" s="326" t="s">
        <v>12</v>
      </c>
      <c r="N323" s="325" t="s">
        <v>13</v>
      </c>
    </row>
    <row r="324" spans="1:14">
      <c r="A324" s="347"/>
      <c r="B324" s="3056"/>
      <c r="C324" s="3056"/>
      <c r="D324" s="3056"/>
      <c r="E324" s="3056"/>
      <c r="F324" s="347"/>
      <c r="G324" s="327" t="s">
        <v>28</v>
      </c>
      <c r="H324" s="327" t="s">
        <v>15</v>
      </c>
      <c r="I324" s="327" t="s">
        <v>28</v>
      </c>
      <c r="J324" s="327" t="s">
        <v>15</v>
      </c>
      <c r="K324" s="327" t="s">
        <v>28</v>
      </c>
      <c r="L324" s="327" t="s">
        <v>15</v>
      </c>
      <c r="M324" s="335"/>
      <c r="N324" s="347"/>
    </row>
    <row r="325" spans="1:14">
      <c r="A325" s="328">
        <v>1</v>
      </c>
      <c r="B325" s="329">
        <v>2</v>
      </c>
      <c r="C325" s="330">
        <v>3</v>
      </c>
      <c r="D325" s="331">
        <v>4</v>
      </c>
      <c r="E325" s="332">
        <v>5</v>
      </c>
      <c r="F325" s="332">
        <v>6</v>
      </c>
      <c r="G325" s="330">
        <v>7</v>
      </c>
      <c r="H325" s="330">
        <v>8</v>
      </c>
      <c r="I325" s="330">
        <v>9</v>
      </c>
      <c r="J325" s="330">
        <v>10</v>
      </c>
      <c r="K325" s="333">
        <v>11</v>
      </c>
      <c r="L325" s="333">
        <v>12</v>
      </c>
      <c r="M325" s="333">
        <v>13</v>
      </c>
      <c r="N325" s="334">
        <v>14</v>
      </c>
    </row>
    <row r="326" spans="1:14" ht="45">
      <c r="A326" s="335">
        <v>1</v>
      </c>
      <c r="B326" s="348" t="s">
        <v>1987</v>
      </c>
      <c r="C326" s="337" t="s">
        <v>125</v>
      </c>
      <c r="D326" s="338">
        <v>176.9</v>
      </c>
      <c r="E326" s="339" t="s">
        <v>377</v>
      </c>
      <c r="F326" s="337" t="s">
        <v>377</v>
      </c>
      <c r="G326" s="349">
        <v>0</v>
      </c>
      <c r="H326" s="338">
        <v>0</v>
      </c>
      <c r="I326" s="349">
        <v>0.03</v>
      </c>
      <c r="J326" s="338">
        <v>0</v>
      </c>
      <c r="K326" s="363">
        <v>0.03</v>
      </c>
      <c r="L326" s="353">
        <v>0</v>
      </c>
      <c r="M326" s="362"/>
      <c r="N326" s="362" t="s">
        <v>377</v>
      </c>
    </row>
    <row r="327" spans="1:14">
      <c r="A327" s="323"/>
      <c r="B327" s="323"/>
      <c r="C327" s="323"/>
      <c r="D327" s="323"/>
      <c r="E327" s="323"/>
      <c r="F327" s="323"/>
      <c r="G327" s="323"/>
      <c r="H327" s="323"/>
      <c r="I327" s="323"/>
      <c r="J327" s="323"/>
      <c r="K327" s="3068"/>
      <c r="L327" s="3063"/>
      <c r="M327" s="3063"/>
      <c r="N327" s="3063"/>
    </row>
    <row r="328" spans="1:14" ht="18.75">
      <c r="A328" s="3062" t="s">
        <v>1979</v>
      </c>
      <c r="B328" s="3063"/>
      <c r="C328" s="3063"/>
      <c r="D328" s="3063"/>
      <c r="E328" s="3063"/>
      <c r="F328" s="3063"/>
      <c r="G328" s="3063"/>
      <c r="H328" s="3063"/>
      <c r="I328" s="3063"/>
      <c r="J328" s="3063"/>
      <c r="K328" s="3063"/>
      <c r="L328" s="3063"/>
      <c r="M328" s="3063"/>
      <c r="N328" s="3063"/>
    </row>
    <row r="329" spans="1:14" ht="15.75">
      <c r="A329" s="322" t="s">
        <v>423</v>
      </c>
      <c r="B329" s="322"/>
      <c r="C329" s="322" t="s">
        <v>424</v>
      </c>
      <c r="D329" s="322"/>
      <c r="E329" s="322"/>
      <c r="F329" s="322"/>
      <c r="G329" s="323"/>
      <c r="H329" s="323"/>
      <c r="I329" s="323"/>
      <c r="J329" s="323"/>
      <c r="K329" s="323"/>
      <c r="L329" s="323"/>
      <c r="M329" s="323"/>
      <c r="N329" s="323"/>
    </row>
    <row r="330" spans="1:14" ht="15.75">
      <c r="A330" s="324" t="s">
        <v>425</v>
      </c>
      <c r="B330" s="324"/>
      <c r="C330" s="425" t="s">
        <v>1986</v>
      </c>
      <c r="D330" s="425"/>
      <c r="E330" s="425"/>
      <c r="F330" s="324"/>
      <c r="G330" s="324"/>
      <c r="H330" s="324"/>
      <c r="I330" s="324"/>
      <c r="J330" s="324"/>
      <c r="K330" s="324"/>
      <c r="L330" s="324"/>
      <c r="M330" s="324"/>
      <c r="N330" s="324"/>
    </row>
    <row r="331" spans="1:14" ht="42.75">
      <c r="A331" s="325" t="s">
        <v>426</v>
      </c>
      <c r="B331" s="3055" t="s">
        <v>4</v>
      </c>
      <c r="C331" s="3055" t="s">
        <v>5</v>
      </c>
      <c r="D331" s="3057" t="s">
        <v>427</v>
      </c>
      <c r="E331" s="3057" t="s">
        <v>7</v>
      </c>
      <c r="F331" s="325" t="s">
        <v>119</v>
      </c>
      <c r="G331" s="3058" t="s">
        <v>120</v>
      </c>
      <c r="H331" s="3059"/>
      <c r="I331" s="3058" t="s">
        <v>10</v>
      </c>
      <c r="J331" s="3059"/>
      <c r="K331" s="3058" t="s">
        <v>121</v>
      </c>
      <c r="L331" s="3059"/>
      <c r="M331" s="326" t="s">
        <v>12</v>
      </c>
      <c r="N331" s="325" t="s">
        <v>13</v>
      </c>
    </row>
    <row r="332" spans="1:14">
      <c r="A332" s="347"/>
      <c r="B332" s="3056"/>
      <c r="C332" s="3056"/>
      <c r="D332" s="3056"/>
      <c r="E332" s="3056"/>
      <c r="F332" s="347"/>
      <c r="G332" s="327" t="s">
        <v>28</v>
      </c>
      <c r="H332" s="327" t="s">
        <v>15</v>
      </c>
      <c r="I332" s="327" t="s">
        <v>28</v>
      </c>
      <c r="J332" s="327" t="s">
        <v>15</v>
      </c>
      <c r="K332" s="327" t="s">
        <v>28</v>
      </c>
      <c r="L332" s="327" t="s">
        <v>15</v>
      </c>
      <c r="M332" s="335"/>
      <c r="N332" s="347"/>
    </row>
    <row r="333" spans="1:14">
      <c r="A333" s="328">
        <v>1</v>
      </c>
      <c r="B333" s="329">
        <v>2</v>
      </c>
      <c r="C333" s="330">
        <v>3</v>
      </c>
      <c r="D333" s="331">
        <v>4</v>
      </c>
      <c r="E333" s="332">
        <v>5</v>
      </c>
      <c r="F333" s="332">
        <v>6</v>
      </c>
      <c r="G333" s="330">
        <v>7</v>
      </c>
      <c r="H333" s="330">
        <v>8</v>
      </c>
      <c r="I333" s="330">
        <v>9</v>
      </c>
      <c r="J333" s="330">
        <v>10</v>
      </c>
      <c r="K333" s="333">
        <v>11</v>
      </c>
      <c r="L333" s="333">
        <v>12</v>
      </c>
      <c r="M333" s="333">
        <v>13</v>
      </c>
      <c r="N333" s="334">
        <v>14</v>
      </c>
    </row>
    <row r="334" spans="1:14" ht="30">
      <c r="A334" s="335">
        <v>1</v>
      </c>
      <c r="B334" s="348" t="s">
        <v>1988</v>
      </c>
      <c r="C334" s="337" t="s">
        <v>125</v>
      </c>
      <c r="D334" s="338">
        <v>572.79999999999995</v>
      </c>
      <c r="E334" s="339" t="s">
        <v>377</v>
      </c>
      <c r="F334" s="337" t="s">
        <v>377</v>
      </c>
      <c r="G334" s="349">
        <v>0</v>
      </c>
      <c r="H334" s="338">
        <v>0</v>
      </c>
      <c r="I334" s="349">
        <v>0</v>
      </c>
      <c r="J334" s="338">
        <v>0</v>
      </c>
      <c r="K334" s="363">
        <v>0</v>
      </c>
      <c r="L334" s="353">
        <v>0</v>
      </c>
      <c r="M334" s="362"/>
      <c r="N334" s="362" t="s">
        <v>377</v>
      </c>
    </row>
    <row r="335" spans="1:14">
      <c r="A335" s="323"/>
      <c r="B335" s="323"/>
      <c r="C335" s="323"/>
      <c r="D335" s="323"/>
      <c r="E335" s="323"/>
      <c r="F335" s="323"/>
      <c r="G335" s="323"/>
      <c r="H335" s="323"/>
      <c r="I335" s="323"/>
      <c r="J335" s="323"/>
      <c r="K335" s="3068"/>
      <c r="L335" s="3063"/>
      <c r="M335" s="3063"/>
      <c r="N335" s="3063"/>
    </row>
    <row r="336" spans="1:14" ht="18.75">
      <c r="A336" s="3062" t="s">
        <v>1979</v>
      </c>
      <c r="B336" s="3063"/>
      <c r="C336" s="3063"/>
      <c r="D336" s="3063"/>
      <c r="E336" s="3063"/>
      <c r="F336" s="3063"/>
      <c r="G336" s="3063"/>
      <c r="H336" s="3063"/>
      <c r="I336" s="3063"/>
      <c r="J336" s="3063"/>
      <c r="K336" s="3063"/>
      <c r="L336" s="3063"/>
      <c r="M336" s="3063"/>
      <c r="N336" s="3063"/>
    </row>
    <row r="337" spans="1:14" ht="15.75">
      <c r="A337" s="322" t="s">
        <v>423</v>
      </c>
      <c r="B337" s="322"/>
      <c r="C337" s="322" t="s">
        <v>424</v>
      </c>
      <c r="D337" s="322"/>
      <c r="E337" s="322"/>
      <c r="F337" s="322"/>
      <c r="G337" s="323"/>
      <c r="H337" s="323"/>
      <c r="I337" s="323"/>
      <c r="J337" s="323"/>
      <c r="K337" s="323"/>
      <c r="L337" s="323"/>
      <c r="M337" s="323"/>
      <c r="N337" s="323"/>
    </row>
    <row r="338" spans="1:14" ht="15.75">
      <c r="A338" s="324" t="s">
        <v>425</v>
      </c>
      <c r="B338" s="324"/>
      <c r="C338" s="425" t="s">
        <v>1986</v>
      </c>
      <c r="D338" s="425"/>
      <c r="E338" s="425"/>
      <c r="F338" s="324"/>
      <c r="G338" s="324"/>
      <c r="H338" s="324"/>
      <c r="I338" s="324"/>
      <c r="J338" s="324"/>
      <c r="K338" s="324"/>
      <c r="L338" s="324"/>
      <c r="M338" s="324"/>
      <c r="N338" s="324"/>
    </row>
    <row r="339" spans="1:14" ht="42.75">
      <c r="A339" s="325" t="s">
        <v>426</v>
      </c>
      <c r="B339" s="3055" t="s">
        <v>4</v>
      </c>
      <c r="C339" s="3055" t="s">
        <v>5</v>
      </c>
      <c r="D339" s="3057" t="s">
        <v>427</v>
      </c>
      <c r="E339" s="3057" t="s">
        <v>7</v>
      </c>
      <c r="F339" s="325" t="s">
        <v>119</v>
      </c>
      <c r="G339" s="3058" t="s">
        <v>120</v>
      </c>
      <c r="H339" s="3059"/>
      <c r="I339" s="3058" t="s">
        <v>10</v>
      </c>
      <c r="J339" s="3059"/>
      <c r="K339" s="3058" t="s">
        <v>121</v>
      </c>
      <c r="L339" s="3059"/>
      <c r="M339" s="326" t="s">
        <v>12</v>
      </c>
      <c r="N339" s="325" t="s">
        <v>13</v>
      </c>
    </row>
    <row r="340" spans="1:14">
      <c r="A340" s="347"/>
      <c r="B340" s="3056"/>
      <c r="C340" s="3056"/>
      <c r="D340" s="3056"/>
      <c r="E340" s="3056"/>
      <c r="F340" s="347"/>
      <c r="G340" s="327" t="s">
        <v>28</v>
      </c>
      <c r="H340" s="327" t="s">
        <v>15</v>
      </c>
      <c r="I340" s="327" t="s">
        <v>28</v>
      </c>
      <c r="J340" s="327" t="s">
        <v>15</v>
      </c>
      <c r="K340" s="327" t="s">
        <v>28</v>
      </c>
      <c r="L340" s="327" t="s">
        <v>15</v>
      </c>
      <c r="M340" s="335"/>
      <c r="N340" s="347"/>
    </row>
    <row r="341" spans="1:14">
      <c r="A341" s="328">
        <v>1</v>
      </c>
      <c r="B341" s="329">
        <v>2</v>
      </c>
      <c r="C341" s="330">
        <v>3</v>
      </c>
      <c r="D341" s="331">
        <v>4</v>
      </c>
      <c r="E341" s="332">
        <v>5</v>
      </c>
      <c r="F341" s="332">
        <v>6</v>
      </c>
      <c r="G341" s="330">
        <v>7</v>
      </c>
      <c r="H341" s="330">
        <v>8</v>
      </c>
      <c r="I341" s="330">
        <v>9</v>
      </c>
      <c r="J341" s="330">
        <v>10</v>
      </c>
      <c r="K341" s="333">
        <v>11</v>
      </c>
      <c r="L341" s="333">
        <v>12</v>
      </c>
      <c r="M341" s="333">
        <v>13</v>
      </c>
      <c r="N341" s="334">
        <v>14</v>
      </c>
    </row>
    <row r="342" spans="1:14" ht="30">
      <c r="A342" s="335">
        <v>1</v>
      </c>
      <c r="B342" s="348" t="s">
        <v>1989</v>
      </c>
      <c r="C342" s="337" t="s">
        <v>125</v>
      </c>
      <c r="D342" s="338">
        <v>401.03</v>
      </c>
      <c r="E342" s="339" t="s">
        <v>377</v>
      </c>
      <c r="F342" s="337" t="s">
        <v>377</v>
      </c>
      <c r="G342" s="349">
        <v>0</v>
      </c>
      <c r="H342" s="338">
        <v>0</v>
      </c>
      <c r="I342" s="349">
        <v>0.01</v>
      </c>
      <c r="J342" s="338">
        <v>0</v>
      </c>
      <c r="K342" s="363">
        <v>0.01</v>
      </c>
      <c r="L342" s="353">
        <v>0</v>
      </c>
      <c r="M342" s="362"/>
      <c r="N342" s="362" t="s">
        <v>377</v>
      </c>
    </row>
    <row r="343" spans="1:14">
      <c r="A343" s="323"/>
      <c r="B343" s="323"/>
      <c r="C343" s="323"/>
      <c r="D343" s="323"/>
      <c r="E343" s="323"/>
      <c r="F343" s="323"/>
      <c r="G343" s="323"/>
      <c r="H343" s="323"/>
      <c r="I343" s="323"/>
      <c r="J343" s="323"/>
      <c r="K343" s="3068"/>
      <c r="L343" s="3063"/>
      <c r="M343" s="3063"/>
      <c r="N343" s="3063"/>
    </row>
    <row r="344" spans="1:14" ht="18.75">
      <c r="A344" s="3062" t="s">
        <v>1979</v>
      </c>
      <c r="B344" s="3063"/>
      <c r="C344" s="3063"/>
      <c r="D344" s="3063"/>
      <c r="E344" s="3063"/>
      <c r="F344" s="3063"/>
      <c r="G344" s="3063"/>
      <c r="H344" s="3063"/>
      <c r="I344" s="3063"/>
      <c r="J344" s="3063"/>
      <c r="K344" s="3063"/>
      <c r="L344" s="3063"/>
      <c r="M344" s="3063"/>
      <c r="N344" s="3063"/>
    </row>
    <row r="345" spans="1:14" ht="15.75">
      <c r="A345" s="322" t="s">
        <v>423</v>
      </c>
      <c r="B345" s="322"/>
      <c r="C345" s="322" t="s">
        <v>424</v>
      </c>
      <c r="D345" s="322"/>
      <c r="E345" s="322"/>
      <c r="F345" s="322"/>
      <c r="G345" s="323"/>
      <c r="H345" s="323"/>
      <c r="I345" s="323"/>
      <c r="J345" s="323"/>
      <c r="K345" s="323"/>
      <c r="L345" s="323"/>
      <c r="M345" s="323"/>
      <c r="N345" s="323"/>
    </row>
    <row r="346" spans="1:14" ht="15.75">
      <c r="A346" s="324" t="s">
        <v>425</v>
      </c>
      <c r="B346" s="324"/>
      <c r="C346" s="3077" t="s">
        <v>1326</v>
      </c>
      <c r="D346" s="3054"/>
      <c r="E346" s="324"/>
      <c r="F346" s="324"/>
      <c r="G346" s="324"/>
      <c r="H346" s="324"/>
      <c r="I346" s="324"/>
      <c r="J346" s="324"/>
      <c r="K346" s="324"/>
      <c r="L346" s="324"/>
      <c r="M346" s="324"/>
      <c r="N346" s="324"/>
    </row>
    <row r="347" spans="1:14" ht="42.75">
      <c r="A347" s="325" t="s">
        <v>426</v>
      </c>
      <c r="B347" s="3055" t="s">
        <v>4</v>
      </c>
      <c r="C347" s="3055" t="s">
        <v>5</v>
      </c>
      <c r="D347" s="3057" t="s">
        <v>427</v>
      </c>
      <c r="E347" s="3057" t="s">
        <v>7</v>
      </c>
      <c r="F347" s="325" t="s">
        <v>119</v>
      </c>
      <c r="G347" s="3058" t="s">
        <v>120</v>
      </c>
      <c r="H347" s="3059"/>
      <c r="I347" s="3058" t="s">
        <v>10</v>
      </c>
      <c r="J347" s="3059"/>
      <c r="K347" s="3058" t="s">
        <v>121</v>
      </c>
      <c r="L347" s="3059"/>
      <c r="M347" s="326" t="s">
        <v>12</v>
      </c>
      <c r="N347" s="325" t="s">
        <v>13</v>
      </c>
    </row>
    <row r="348" spans="1:14">
      <c r="A348" s="347"/>
      <c r="B348" s="3056"/>
      <c r="C348" s="3056"/>
      <c r="D348" s="3056"/>
      <c r="E348" s="3056"/>
      <c r="F348" s="347"/>
      <c r="G348" s="327" t="s">
        <v>28</v>
      </c>
      <c r="H348" s="327" t="s">
        <v>15</v>
      </c>
      <c r="I348" s="327" t="s">
        <v>28</v>
      </c>
      <c r="J348" s="327" t="s">
        <v>15</v>
      </c>
      <c r="K348" s="327" t="s">
        <v>28</v>
      </c>
      <c r="L348" s="327" t="s">
        <v>15</v>
      </c>
      <c r="M348" s="335"/>
      <c r="N348" s="347"/>
    </row>
    <row r="349" spans="1:14">
      <c r="A349" s="328">
        <v>1</v>
      </c>
      <c r="B349" s="329">
        <v>2</v>
      </c>
      <c r="C349" s="330">
        <v>3</v>
      </c>
      <c r="D349" s="331">
        <v>4</v>
      </c>
      <c r="E349" s="332">
        <v>5</v>
      </c>
      <c r="F349" s="332">
        <v>6</v>
      </c>
      <c r="G349" s="330">
        <v>7</v>
      </c>
      <c r="H349" s="330">
        <v>8</v>
      </c>
      <c r="I349" s="330">
        <v>9</v>
      </c>
      <c r="J349" s="330">
        <v>10</v>
      </c>
      <c r="K349" s="333">
        <v>11</v>
      </c>
      <c r="L349" s="333">
        <v>12</v>
      </c>
      <c r="M349" s="333">
        <v>13</v>
      </c>
      <c r="N349" s="334">
        <v>14</v>
      </c>
    </row>
    <row r="350" spans="1:14" ht="60">
      <c r="A350" s="335">
        <v>1</v>
      </c>
      <c r="B350" s="348" t="s">
        <v>480</v>
      </c>
      <c r="C350" s="337" t="s">
        <v>125</v>
      </c>
      <c r="D350" s="338">
        <v>200</v>
      </c>
      <c r="E350" s="339" t="s">
        <v>432</v>
      </c>
      <c r="F350" s="337" t="s">
        <v>481</v>
      </c>
      <c r="G350" s="349">
        <v>1</v>
      </c>
      <c r="H350" s="337">
        <v>199.92</v>
      </c>
      <c r="I350" s="349">
        <v>0</v>
      </c>
      <c r="J350" s="338">
        <v>0</v>
      </c>
      <c r="K350" s="349">
        <v>1</v>
      </c>
      <c r="L350" s="338">
        <v>199.92</v>
      </c>
      <c r="M350" s="339" t="s">
        <v>488</v>
      </c>
      <c r="N350" s="339" t="s">
        <v>430</v>
      </c>
    </row>
    <row r="351" spans="1:14">
      <c r="A351" s="323"/>
      <c r="B351" s="323"/>
      <c r="C351" s="323"/>
      <c r="D351" s="323"/>
      <c r="E351" s="323"/>
      <c r="F351" s="323"/>
      <c r="G351" s="323"/>
      <c r="H351" s="323"/>
      <c r="I351" s="323"/>
      <c r="J351" s="323"/>
      <c r="K351" s="3060"/>
      <c r="L351" s="3061"/>
      <c r="M351" s="3061"/>
      <c r="N351" s="3061"/>
    </row>
    <row r="352" spans="1:14" ht="18.75">
      <c r="A352" s="3062" t="s">
        <v>1979</v>
      </c>
      <c r="B352" s="3063"/>
      <c r="C352" s="3063"/>
      <c r="D352" s="3063"/>
      <c r="E352" s="3063"/>
      <c r="F352" s="3063"/>
      <c r="G352" s="3063"/>
      <c r="H352" s="3063"/>
      <c r="I352" s="3063"/>
      <c r="J352" s="3063"/>
      <c r="K352" s="3063"/>
      <c r="L352" s="3063"/>
      <c r="M352" s="3063"/>
      <c r="N352" s="3063"/>
    </row>
    <row r="353" spans="1:14" ht="15.75">
      <c r="A353" s="3064" t="s">
        <v>423</v>
      </c>
      <c r="B353" s="3063"/>
      <c r="C353" s="3064" t="s">
        <v>424</v>
      </c>
      <c r="D353" s="3063"/>
      <c r="E353" s="3063"/>
      <c r="F353" s="3063"/>
      <c r="G353" s="323"/>
      <c r="H353" s="323"/>
      <c r="I353" s="323"/>
      <c r="J353" s="323"/>
      <c r="K353" s="323"/>
      <c r="L353" s="323"/>
      <c r="M353" s="323"/>
      <c r="N353" s="323"/>
    </row>
    <row r="354" spans="1:14" ht="15.75">
      <c r="A354" s="3065" t="s">
        <v>425</v>
      </c>
      <c r="B354" s="3054"/>
      <c r="C354" s="3053" t="s">
        <v>128</v>
      </c>
      <c r="D354" s="3054"/>
      <c r="E354" s="3054"/>
      <c r="F354" s="3054"/>
      <c r="G354" s="3054"/>
      <c r="H354" s="3054"/>
      <c r="I354" s="3054"/>
      <c r="J354" s="3054"/>
      <c r="K354" s="3054"/>
      <c r="L354" s="3054"/>
      <c r="M354" s="3054"/>
      <c r="N354" s="3054"/>
    </row>
    <row r="355" spans="1:14" ht="45.75" customHeight="1">
      <c r="A355" s="3057" t="s">
        <v>426</v>
      </c>
      <c r="B355" s="3055" t="s">
        <v>4</v>
      </c>
      <c r="C355" s="3055" t="s">
        <v>5</v>
      </c>
      <c r="D355" s="3057" t="s">
        <v>427</v>
      </c>
      <c r="E355" s="3057" t="s">
        <v>7</v>
      </c>
      <c r="F355" s="3057" t="s">
        <v>119</v>
      </c>
      <c r="G355" s="3058" t="s">
        <v>120</v>
      </c>
      <c r="H355" s="3059"/>
      <c r="I355" s="3058" t="s">
        <v>10</v>
      </c>
      <c r="J355" s="3059"/>
      <c r="K355" s="3058" t="s">
        <v>121</v>
      </c>
      <c r="L355" s="3059"/>
      <c r="M355" s="3055" t="s">
        <v>12</v>
      </c>
      <c r="N355" s="3057" t="s">
        <v>13</v>
      </c>
    </row>
    <row r="356" spans="1:14">
      <c r="A356" s="3056"/>
      <c r="B356" s="3056"/>
      <c r="C356" s="3056"/>
      <c r="D356" s="3056"/>
      <c r="E356" s="3056"/>
      <c r="F356" s="3056"/>
      <c r="G356" s="327" t="s">
        <v>28</v>
      </c>
      <c r="H356" s="327" t="s">
        <v>15</v>
      </c>
      <c r="I356" s="327" t="s">
        <v>28</v>
      </c>
      <c r="J356" s="327" t="s">
        <v>15</v>
      </c>
      <c r="K356" s="327" t="s">
        <v>28</v>
      </c>
      <c r="L356" s="327" t="s">
        <v>15</v>
      </c>
      <c r="M356" s="3056"/>
      <c r="N356" s="3056"/>
    </row>
    <row r="357" spans="1:14">
      <c r="A357" s="328">
        <v>1</v>
      </c>
      <c r="B357" s="329">
        <v>2</v>
      </c>
      <c r="C357" s="330">
        <v>3</v>
      </c>
      <c r="D357" s="331">
        <v>4</v>
      </c>
      <c r="E357" s="332">
        <v>5</v>
      </c>
      <c r="F357" s="332">
        <v>6</v>
      </c>
      <c r="G357" s="330">
        <v>7</v>
      </c>
      <c r="H357" s="330">
        <v>8</v>
      </c>
      <c r="I357" s="330">
        <v>9</v>
      </c>
      <c r="J357" s="330">
        <v>10</v>
      </c>
      <c r="K357" s="333">
        <v>11</v>
      </c>
      <c r="L357" s="333">
        <v>12</v>
      </c>
      <c r="M357" s="333">
        <v>13</v>
      </c>
      <c r="N357" s="334">
        <v>14</v>
      </c>
    </row>
    <row r="358" spans="1:14" ht="150">
      <c r="A358" s="335">
        <v>1</v>
      </c>
      <c r="B358" s="336" t="s">
        <v>482</v>
      </c>
      <c r="C358" s="337" t="s">
        <v>125</v>
      </c>
      <c r="D358" s="338">
        <v>185.39</v>
      </c>
      <c r="E358" s="339" t="s">
        <v>483</v>
      </c>
      <c r="F358" s="337" t="s">
        <v>484</v>
      </c>
      <c r="G358" s="349">
        <v>1</v>
      </c>
      <c r="H358" s="338">
        <v>185.39</v>
      </c>
      <c r="I358" s="349">
        <v>0</v>
      </c>
      <c r="J358" s="338">
        <v>0</v>
      </c>
      <c r="K358" s="349">
        <v>1</v>
      </c>
      <c r="L358" s="338">
        <v>185.39</v>
      </c>
      <c r="M358" s="339" t="s">
        <v>485</v>
      </c>
      <c r="N358" s="339" t="s">
        <v>430</v>
      </c>
    </row>
    <row r="359" spans="1:14">
      <c r="A359" s="341"/>
      <c r="B359" s="342"/>
      <c r="C359" s="343"/>
      <c r="D359" s="344"/>
      <c r="E359" s="345"/>
      <c r="F359" s="343"/>
      <c r="G359" s="346"/>
      <c r="H359" s="343"/>
      <c r="I359" s="346"/>
      <c r="J359" s="343"/>
      <c r="K359" s="3060"/>
      <c r="L359" s="3061"/>
      <c r="M359" s="3061"/>
      <c r="N359" s="3061"/>
    </row>
    <row r="360" spans="1:14" ht="18.75">
      <c r="A360" s="3062" t="s">
        <v>1979</v>
      </c>
      <c r="B360" s="3063"/>
      <c r="C360" s="3063"/>
      <c r="D360" s="3063"/>
      <c r="E360" s="3063"/>
      <c r="F360" s="3063"/>
      <c r="G360" s="3063"/>
      <c r="H360" s="3063"/>
      <c r="I360" s="3063"/>
      <c r="J360" s="3063"/>
      <c r="K360" s="3063"/>
      <c r="L360" s="3063"/>
      <c r="M360" s="3063"/>
      <c r="N360" s="3063"/>
    </row>
    <row r="361" spans="1:14" ht="15.75">
      <c r="A361" s="3064" t="s">
        <v>423</v>
      </c>
      <c r="B361" s="3063"/>
      <c r="C361" s="3064" t="s">
        <v>424</v>
      </c>
      <c r="D361" s="3063"/>
      <c r="E361" s="3063"/>
      <c r="F361" s="3063"/>
      <c r="G361" s="323"/>
      <c r="H361" s="323"/>
      <c r="I361" s="323"/>
      <c r="J361" s="323"/>
      <c r="K361" s="323"/>
      <c r="L361" s="323"/>
      <c r="M361" s="323"/>
      <c r="N361" s="323"/>
    </row>
    <row r="362" spans="1:14" ht="15.75">
      <c r="A362" s="3065" t="s">
        <v>425</v>
      </c>
      <c r="B362" s="3054"/>
      <c r="C362" s="3053" t="s">
        <v>128</v>
      </c>
      <c r="D362" s="3054"/>
      <c r="E362" s="3054"/>
      <c r="F362" s="3054"/>
      <c r="G362" s="3054"/>
      <c r="H362" s="3054"/>
      <c r="I362" s="3054"/>
      <c r="J362" s="3054"/>
      <c r="K362" s="3054"/>
      <c r="L362" s="3054"/>
      <c r="M362" s="3054"/>
      <c r="N362" s="3054"/>
    </row>
    <row r="363" spans="1:14" ht="51" customHeight="1">
      <c r="A363" s="3057" t="s">
        <v>426</v>
      </c>
      <c r="B363" s="3055" t="s">
        <v>4</v>
      </c>
      <c r="C363" s="3055" t="s">
        <v>5</v>
      </c>
      <c r="D363" s="3057" t="s">
        <v>427</v>
      </c>
      <c r="E363" s="3057" t="s">
        <v>7</v>
      </c>
      <c r="F363" s="3057" t="s">
        <v>119</v>
      </c>
      <c r="G363" s="3058" t="s">
        <v>120</v>
      </c>
      <c r="H363" s="3059"/>
      <c r="I363" s="3058" t="s">
        <v>10</v>
      </c>
      <c r="J363" s="3059"/>
      <c r="K363" s="3058" t="s">
        <v>121</v>
      </c>
      <c r="L363" s="3059"/>
      <c r="M363" s="3055" t="s">
        <v>12</v>
      </c>
      <c r="N363" s="3057" t="s">
        <v>13</v>
      </c>
    </row>
    <row r="364" spans="1:14">
      <c r="A364" s="3056"/>
      <c r="B364" s="3056"/>
      <c r="C364" s="3056"/>
      <c r="D364" s="3056"/>
      <c r="E364" s="3056"/>
      <c r="F364" s="3056"/>
      <c r="G364" s="327" t="s">
        <v>28</v>
      </c>
      <c r="H364" s="327" t="s">
        <v>15</v>
      </c>
      <c r="I364" s="327" t="s">
        <v>28</v>
      </c>
      <c r="J364" s="327" t="s">
        <v>15</v>
      </c>
      <c r="K364" s="327" t="s">
        <v>28</v>
      </c>
      <c r="L364" s="327" t="s">
        <v>15</v>
      </c>
      <c r="M364" s="3056"/>
      <c r="N364" s="3056"/>
    </row>
    <row r="365" spans="1:14">
      <c r="A365" s="328">
        <v>1</v>
      </c>
      <c r="B365" s="329">
        <v>2</v>
      </c>
      <c r="C365" s="330">
        <v>3</v>
      </c>
      <c r="D365" s="331">
        <v>4</v>
      </c>
      <c r="E365" s="332">
        <v>5</v>
      </c>
      <c r="F365" s="332">
        <v>6</v>
      </c>
      <c r="G365" s="330">
        <v>7</v>
      </c>
      <c r="H365" s="330">
        <v>8</v>
      </c>
      <c r="I365" s="330">
        <v>9</v>
      </c>
      <c r="J365" s="330">
        <v>10</v>
      </c>
      <c r="K365" s="333">
        <v>11</v>
      </c>
      <c r="L365" s="333">
        <v>12</v>
      </c>
      <c r="M365" s="333">
        <v>13</v>
      </c>
      <c r="N365" s="334">
        <v>14</v>
      </c>
    </row>
    <row r="366" spans="1:14" ht="71.25">
      <c r="A366" s="335">
        <v>1</v>
      </c>
      <c r="B366" s="336" t="s">
        <v>486</v>
      </c>
      <c r="C366" s="337" t="s">
        <v>125</v>
      </c>
      <c r="D366" s="338">
        <v>478.69</v>
      </c>
      <c r="E366" s="362" t="s">
        <v>487</v>
      </c>
      <c r="F366" s="362" t="s">
        <v>436</v>
      </c>
      <c r="G366" s="349">
        <v>1</v>
      </c>
      <c r="H366" s="338">
        <v>458.43</v>
      </c>
      <c r="I366" s="349">
        <v>0</v>
      </c>
      <c r="J366" s="338">
        <v>0</v>
      </c>
      <c r="K366" s="349">
        <v>1</v>
      </c>
      <c r="L366" s="338">
        <v>458.43</v>
      </c>
      <c r="M366" s="339" t="s">
        <v>488</v>
      </c>
      <c r="N366" s="339" t="s">
        <v>430</v>
      </c>
    </row>
    <row r="367" spans="1:14">
      <c r="A367" s="354"/>
      <c r="B367" s="426"/>
      <c r="C367" s="356"/>
      <c r="D367" s="357"/>
      <c r="E367" s="427"/>
      <c r="F367" s="356"/>
      <c r="G367" s="428"/>
      <c r="H367" s="356"/>
      <c r="I367" s="428"/>
      <c r="J367" s="356"/>
      <c r="K367" s="3060"/>
      <c r="L367" s="3061"/>
      <c r="M367" s="3061"/>
      <c r="N367" s="3061"/>
    </row>
    <row r="368" spans="1:14" ht="18.75">
      <c r="A368" s="3062" t="s">
        <v>1979</v>
      </c>
      <c r="B368" s="3063"/>
      <c r="C368" s="3063"/>
      <c r="D368" s="3063"/>
      <c r="E368" s="3063"/>
      <c r="F368" s="3063"/>
      <c r="G368" s="3063"/>
      <c r="H368" s="3063"/>
      <c r="I368" s="3063"/>
      <c r="J368" s="3063"/>
      <c r="K368" s="3063"/>
      <c r="L368" s="3063"/>
      <c r="M368" s="3063"/>
      <c r="N368" s="3063"/>
    </row>
    <row r="369" spans="1:14" ht="15.75">
      <c r="A369" s="3064" t="s">
        <v>423</v>
      </c>
      <c r="B369" s="3063"/>
      <c r="C369" s="3064" t="s">
        <v>424</v>
      </c>
      <c r="D369" s="3063"/>
      <c r="E369" s="3063"/>
      <c r="F369" s="3063"/>
      <c r="G369" s="323"/>
      <c r="H369" s="323"/>
      <c r="I369" s="323"/>
      <c r="J369" s="323"/>
      <c r="K369" s="323"/>
      <c r="L369" s="323"/>
      <c r="M369" s="323"/>
      <c r="N369" s="323"/>
    </row>
    <row r="370" spans="1:14" ht="15.75">
      <c r="A370" s="3065" t="s">
        <v>425</v>
      </c>
      <c r="B370" s="3054"/>
      <c r="C370" s="3053" t="s">
        <v>128</v>
      </c>
      <c r="D370" s="3054"/>
      <c r="E370" s="3054"/>
      <c r="F370" s="3054"/>
      <c r="G370" s="3054"/>
      <c r="H370" s="3054"/>
      <c r="I370" s="3054"/>
      <c r="J370" s="3054"/>
      <c r="K370" s="3054"/>
      <c r="L370" s="3054"/>
      <c r="M370" s="3054"/>
      <c r="N370" s="3054"/>
    </row>
    <row r="371" spans="1:14" ht="47.25" customHeight="1">
      <c r="A371" s="3057" t="s">
        <v>1327</v>
      </c>
      <c r="B371" s="3055" t="s">
        <v>4</v>
      </c>
      <c r="C371" s="3055" t="s">
        <v>5</v>
      </c>
      <c r="D371" s="3057" t="s">
        <v>427</v>
      </c>
      <c r="E371" s="3057" t="s">
        <v>7</v>
      </c>
      <c r="F371" s="3057" t="s">
        <v>119</v>
      </c>
      <c r="G371" s="3058" t="s">
        <v>120</v>
      </c>
      <c r="H371" s="3059"/>
      <c r="I371" s="3058" t="s">
        <v>10</v>
      </c>
      <c r="J371" s="3059"/>
      <c r="K371" s="3058" t="s">
        <v>121</v>
      </c>
      <c r="L371" s="3059"/>
      <c r="M371" s="3055" t="s">
        <v>12</v>
      </c>
      <c r="N371" s="3057" t="s">
        <v>13</v>
      </c>
    </row>
    <row r="372" spans="1:14">
      <c r="A372" s="3056"/>
      <c r="B372" s="3056"/>
      <c r="C372" s="3056"/>
      <c r="D372" s="3056"/>
      <c r="E372" s="3056"/>
      <c r="F372" s="3056"/>
      <c r="G372" s="327" t="s">
        <v>28</v>
      </c>
      <c r="H372" s="327" t="s">
        <v>15</v>
      </c>
      <c r="I372" s="327" t="s">
        <v>28</v>
      </c>
      <c r="J372" s="327" t="s">
        <v>15</v>
      </c>
      <c r="K372" s="327" t="s">
        <v>28</v>
      </c>
      <c r="L372" s="327" t="s">
        <v>15</v>
      </c>
      <c r="M372" s="3056"/>
      <c r="N372" s="3056"/>
    </row>
    <row r="373" spans="1:14">
      <c r="A373" s="396">
        <v>1</v>
      </c>
      <c r="B373" s="429">
        <v>2</v>
      </c>
      <c r="C373" s="398">
        <v>3</v>
      </c>
      <c r="D373" s="399">
        <v>4</v>
      </c>
      <c r="E373" s="430">
        <v>5</v>
      </c>
      <c r="F373" s="430">
        <v>6</v>
      </c>
      <c r="G373" s="398">
        <v>7</v>
      </c>
      <c r="H373" s="398">
        <v>8</v>
      </c>
      <c r="I373" s="398">
        <v>9</v>
      </c>
      <c r="J373" s="398">
        <v>10</v>
      </c>
      <c r="K373" s="333">
        <v>11</v>
      </c>
      <c r="L373" s="333">
        <v>12</v>
      </c>
      <c r="M373" s="333">
        <v>13</v>
      </c>
      <c r="N373" s="377">
        <v>14</v>
      </c>
    </row>
    <row r="374" spans="1:14" ht="42.75">
      <c r="A374" s="335">
        <v>1</v>
      </c>
      <c r="B374" s="431" t="s">
        <v>489</v>
      </c>
      <c r="C374" s="337" t="s">
        <v>125</v>
      </c>
      <c r="D374" s="337">
        <v>369.62</v>
      </c>
      <c r="E374" s="339" t="s">
        <v>490</v>
      </c>
      <c r="F374" s="337" t="s">
        <v>183</v>
      </c>
      <c r="G374" s="340">
        <v>0.96799999999999997</v>
      </c>
      <c r="H374" s="337">
        <v>342.62</v>
      </c>
      <c r="I374" s="340">
        <v>8.0000000000000002E-3</v>
      </c>
      <c r="J374" s="338">
        <v>0</v>
      </c>
      <c r="K374" s="340">
        <v>0.97599999999999998</v>
      </c>
      <c r="L374" s="338">
        <v>342.62</v>
      </c>
      <c r="M374" s="339" t="s">
        <v>126</v>
      </c>
      <c r="N374" s="339" t="s">
        <v>430</v>
      </c>
    </row>
    <row r="375" spans="1:14">
      <c r="A375" s="341"/>
      <c r="B375" s="342"/>
      <c r="C375" s="343"/>
      <c r="D375" s="343"/>
      <c r="E375" s="345"/>
      <c r="F375" s="343"/>
      <c r="G375" s="343"/>
      <c r="H375" s="343"/>
      <c r="I375" s="346"/>
      <c r="J375" s="343"/>
      <c r="K375" s="3060"/>
      <c r="L375" s="3061"/>
      <c r="M375" s="3061"/>
      <c r="N375" s="3061"/>
    </row>
    <row r="376" spans="1:14" ht="18.75">
      <c r="A376" s="3062" t="s">
        <v>1979</v>
      </c>
      <c r="B376" s="3063"/>
      <c r="C376" s="3063"/>
      <c r="D376" s="3063"/>
      <c r="E376" s="3063"/>
      <c r="F376" s="3063"/>
      <c r="G376" s="3063"/>
      <c r="H376" s="3063"/>
      <c r="I376" s="3063"/>
      <c r="J376" s="3063"/>
      <c r="K376" s="3063"/>
      <c r="L376" s="3063"/>
      <c r="M376" s="3063"/>
      <c r="N376" s="3063"/>
    </row>
    <row r="377" spans="1:14" ht="15.75">
      <c r="A377" s="322" t="s">
        <v>423</v>
      </c>
      <c r="B377" s="322"/>
      <c r="C377" s="322" t="s">
        <v>424</v>
      </c>
      <c r="D377" s="322"/>
      <c r="E377" s="322"/>
      <c r="F377" s="322"/>
      <c r="G377" s="323"/>
      <c r="H377" s="323"/>
      <c r="I377" s="323"/>
      <c r="J377" s="323"/>
      <c r="K377" s="323"/>
      <c r="L377" s="323"/>
      <c r="M377" s="323"/>
      <c r="N377" s="323"/>
    </row>
    <row r="378" spans="1:14" ht="15.75">
      <c r="A378" s="324" t="s">
        <v>425</v>
      </c>
      <c r="B378" s="324"/>
      <c r="C378" s="3053" t="s">
        <v>128</v>
      </c>
      <c r="D378" s="3054"/>
      <c r="E378" s="324"/>
      <c r="F378" s="324"/>
      <c r="G378" s="324"/>
      <c r="H378" s="324"/>
      <c r="I378" s="324"/>
      <c r="J378" s="324"/>
      <c r="K378" s="324"/>
      <c r="L378" s="324"/>
      <c r="M378" s="324"/>
      <c r="N378" s="324"/>
    </row>
    <row r="379" spans="1:14" ht="42.75">
      <c r="A379" s="325" t="s">
        <v>426</v>
      </c>
      <c r="B379" s="3055" t="s">
        <v>4</v>
      </c>
      <c r="C379" s="3055" t="s">
        <v>5</v>
      </c>
      <c r="D379" s="3057" t="s">
        <v>427</v>
      </c>
      <c r="E379" s="3057" t="s">
        <v>7</v>
      </c>
      <c r="F379" s="325" t="s">
        <v>119</v>
      </c>
      <c r="G379" s="3058" t="s">
        <v>120</v>
      </c>
      <c r="H379" s="3059"/>
      <c r="I379" s="3058" t="s">
        <v>10</v>
      </c>
      <c r="J379" s="3059"/>
      <c r="K379" s="3058" t="s">
        <v>121</v>
      </c>
      <c r="L379" s="3059"/>
      <c r="M379" s="326" t="s">
        <v>12</v>
      </c>
      <c r="N379" s="325" t="s">
        <v>13</v>
      </c>
    </row>
    <row r="380" spans="1:14">
      <c r="A380" s="347"/>
      <c r="B380" s="3056"/>
      <c r="C380" s="3056"/>
      <c r="D380" s="3056"/>
      <c r="E380" s="3056"/>
      <c r="F380" s="347"/>
      <c r="G380" s="327" t="s">
        <v>28</v>
      </c>
      <c r="H380" s="327" t="s">
        <v>15</v>
      </c>
      <c r="I380" s="327" t="s">
        <v>28</v>
      </c>
      <c r="J380" s="327" t="s">
        <v>15</v>
      </c>
      <c r="K380" s="327" t="s">
        <v>28</v>
      </c>
      <c r="L380" s="327" t="s">
        <v>15</v>
      </c>
      <c r="M380" s="335"/>
      <c r="N380" s="347"/>
    </row>
    <row r="381" spans="1:14">
      <c r="A381" s="328">
        <v>1</v>
      </c>
      <c r="B381" s="329">
        <v>2</v>
      </c>
      <c r="C381" s="330">
        <v>3</v>
      </c>
      <c r="D381" s="331">
        <v>4</v>
      </c>
      <c r="E381" s="332">
        <v>5</v>
      </c>
      <c r="F381" s="332">
        <v>6</v>
      </c>
      <c r="G381" s="330">
        <v>7</v>
      </c>
      <c r="H381" s="330">
        <v>8</v>
      </c>
      <c r="I381" s="330">
        <v>9</v>
      </c>
      <c r="J381" s="330">
        <v>10</v>
      </c>
      <c r="K381" s="333">
        <v>11</v>
      </c>
      <c r="L381" s="333">
        <v>12</v>
      </c>
      <c r="M381" s="333">
        <v>13</v>
      </c>
      <c r="N381" s="334">
        <v>14</v>
      </c>
    </row>
    <row r="382" spans="1:14" ht="75">
      <c r="A382" s="335">
        <v>1</v>
      </c>
      <c r="B382" s="348" t="s">
        <v>491</v>
      </c>
      <c r="C382" s="337" t="s">
        <v>125</v>
      </c>
      <c r="D382" s="338">
        <v>486.47</v>
      </c>
      <c r="E382" s="339" t="s">
        <v>492</v>
      </c>
      <c r="F382" s="337" t="s">
        <v>1990</v>
      </c>
      <c r="G382" s="349">
        <v>0.71</v>
      </c>
      <c r="H382" s="338">
        <v>121.61</v>
      </c>
      <c r="I382" s="349">
        <v>0.03</v>
      </c>
      <c r="J382" s="338">
        <v>60.85</v>
      </c>
      <c r="K382" s="349">
        <v>0.74</v>
      </c>
      <c r="L382" s="338">
        <v>182.46</v>
      </c>
      <c r="M382" s="339" t="s">
        <v>126</v>
      </c>
      <c r="N382" s="339" t="s">
        <v>430</v>
      </c>
    </row>
    <row r="383" spans="1:14">
      <c r="A383" s="323"/>
      <c r="B383" s="323"/>
      <c r="C383" s="323"/>
      <c r="D383" s="323"/>
      <c r="E383" s="323"/>
      <c r="F383" s="323"/>
      <c r="G383" s="323"/>
      <c r="H383" s="323"/>
      <c r="I383" s="323"/>
      <c r="J383" s="323"/>
      <c r="K383" s="3060"/>
      <c r="L383" s="3061"/>
      <c r="M383" s="3061"/>
      <c r="N383" s="3061"/>
    </row>
    <row r="384" spans="1:14" ht="18.75">
      <c r="A384" s="3062" t="s">
        <v>1979</v>
      </c>
      <c r="B384" s="3063"/>
      <c r="C384" s="3063"/>
      <c r="D384" s="3063"/>
      <c r="E384" s="3063"/>
      <c r="F384" s="3063"/>
      <c r="G384" s="3063"/>
      <c r="H384" s="3063"/>
      <c r="I384" s="3063"/>
      <c r="J384" s="3063"/>
      <c r="K384" s="3063"/>
      <c r="L384" s="3063"/>
      <c r="M384" s="3063"/>
      <c r="N384" s="3063"/>
    </row>
    <row r="385" spans="1:14" ht="15.75">
      <c r="A385" s="322" t="s">
        <v>423</v>
      </c>
      <c r="B385" s="322"/>
      <c r="C385" s="322" t="s">
        <v>424</v>
      </c>
      <c r="D385" s="322"/>
      <c r="E385" s="322"/>
      <c r="F385" s="322"/>
      <c r="G385" s="323"/>
      <c r="H385" s="323"/>
      <c r="I385" s="323"/>
      <c r="J385" s="323"/>
      <c r="K385" s="323"/>
      <c r="L385" s="323"/>
      <c r="M385" s="323"/>
      <c r="N385" s="323"/>
    </row>
    <row r="386" spans="1:14" ht="15.75">
      <c r="A386" s="324" t="s">
        <v>425</v>
      </c>
      <c r="B386" s="324"/>
      <c r="C386" s="3053" t="s">
        <v>128</v>
      </c>
      <c r="D386" s="3054"/>
      <c r="E386" s="324"/>
      <c r="F386" s="324"/>
      <c r="G386" s="324"/>
      <c r="H386" s="324"/>
      <c r="I386" s="324"/>
      <c r="J386" s="324"/>
      <c r="K386" s="324"/>
      <c r="L386" s="324"/>
      <c r="M386" s="324"/>
      <c r="N386" s="324"/>
    </row>
    <row r="387" spans="1:14" ht="48" customHeight="1">
      <c r="A387" s="325" t="s">
        <v>426</v>
      </c>
      <c r="B387" s="3055" t="s">
        <v>4</v>
      </c>
      <c r="C387" s="3055" t="s">
        <v>5</v>
      </c>
      <c r="D387" s="3057" t="s">
        <v>427</v>
      </c>
      <c r="E387" s="3057" t="s">
        <v>7</v>
      </c>
      <c r="F387" s="3057" t="s">
        <v>119</v>
      </c>
      <c r="G387" s="3058" t="s">
        <v>120</v>
      </c>
      <c r="H387" s="3059"/>
      <c r="I387" s="3058" t="s">
        <v>10</v>
      </c>
      <c r="J387" s="3059"/>
      <c r="K387" s="3058" t="s">
        <v>121</v>
      </c>
      <c r="L387" s="3059"/>
      <c r="M387" s="326" t="s">
        <v>12</v>
      </c>
      <c r="N387" s="325" t="s">
        <v>13</v>
      </c>
    </row>
    <row r="388" spans="1:14">
      <c r="A388" s="347"/>
      <c r="B388" s="3056"/>
      <c r="C388" s="3056"/>
      <c r="D388" s="3056"/>
      <c r="E388" s="3056"/>
      <c r="F388" s="3056"/>
      <c r="G388" s="327" t="s">
        <v>28</v>
      </c>
      <c r="H388" s="327" t="s">
        <v>15</v>
      </c>
      <c r="I388" s="327" t="s">
        <v>28</v>
      </c>
      <c r="J388" s="327" t="s">
        <v>15</v>
      </c>
      <c r="K388" s="327" t="s">
        <v>28</v>
      </c>
      <c r="L388" s="327" t="s">
        <v>15</v>
      </c>
      <c r="M388" s="327"/>
      <c r="N388" s="365"/>
    </row>
    <row r="389" spans="1:14">
      <c r="A389" s="328">
        <v>1</v>
      </c>
      <c r="B389" s="329">
        <v>2</v>
      </c>
      <c r="C389" s="330">
        <v>3</v>
      </c>
      <c r="D389" s="331">
        <v>4</v>
      </c>
      <c r="E389" s="332">
        <v>5</v>
      </c>
      <c r="F389" s="332">
        <v>6</v>
      </c>
      <c r="G389" s="330">
        <v>7</v>
      </c>
      <c r="H389" s="330">
        <v>8</v>
      </c>
      <c r="I389" s="330">
        <v>9</v>
      </c>
      <c r="J389" s="330">
        <v>10</v>
      </c>
      <c r="K389" s="333">
        <v>11</v>
      </c>
      <c r="L389" s="333">
        <v>12</v>
      </c>
      <c r="M389" s="333">
        <v>13</v>
      </c>
      <c r="N389" s="334">
        <v>14</v>
      </c>
    </row>
    <row r="390" spans="1:14" ht="45">
      <c r="A390" s="335">
        <v>1</v>
      </c>
      <c r="B390" s="348" t="s">
        <v>493</v>
      </c>
      <c r="C390" s="337" t="s">
        <v>125</v>
      </c>
      <c r="D390" s="338">
        <v>1443.75</v>
      </c>
      <c r="E390" s="339" t="s">
        <v>492</v>
      </c>
      <c r="F390" s="337" t="s">
        <v>1991</v>
      </c>
      <c r="G390" s="349">
        <v>0.57999999999999996</v>
      </c>
      <c r="H390" s="338">
        <v>323.99</v>
      </c>
      <c r="I390" s="349">
        <v>0.01</v>
      </c>
      <c r="J390" s="338">
        <v>323.99</v>
      </c>
      <c r="K390" s="349">
        <v>0.59</v>
      </c>
      <c r="L390" s="338">
        <v>647.98</v>
      </c>
      <c r="M390" s="432" t="s">
        <v>126</v>
      </c>
      <c r="N390" s="339" t="s">
        <v>430</v>
      </c>
    </row>
    <row r="391" spans="1:14">
      <c r="A391" s="323"/>
      <c r="B391" s="323"/>
      <c r="C391" s="323"/>
      <c r="D391" s="323"/>
      <c r="E391" s="323"/>
      <c r="F391" s="323"/>
      <c r="G391" s="323"/>
      <c r="H391" s="323"/>
      <c r="I391" s="323"/>
      <c r="J391" s="323"/>
      <c r="K391" s="3060"/>
      <c r="L391" s="3061"/>
      <c r="M391" s="3061"/>
      <c r="N391" s="3061"/>
    </row>
    <row r="392" spans="1:14" ht="18.75">
      <c r="A392" s="3062" t="s">
        <v>1979</v>
      </c>
      <c r="B392" s="3063"/>
      <c r="C392" s="3063"/>
      <c r="D392" s="3063"/>
      <c r="E392" s="3063"/>
      <c r="F392" s="3063"/>
      <c r="G392" s="3063"/>
      <c r="H392" s="3063"/>
      <c r="I392" s="3063"/>
      <c r="J392" s="3063"/>
      <c r="K392" s="3063"/>
      <c r="L392" s="3063"/>
      <c r="M392" s="3063"/>
      <c r="N392" s="3063"/>
    </row>
    <row r="393" spans="1:14" ht="15.75">
      <c r="A393" s="3064" t="s">
        <v>423</v>
      </c>
      <c r="B393" s="3063"/>
      <c r="C393" s="322" t="s">
        <v>424</v>
      </c>
      <c r="D393" s="322"/>
      <c r="E393" s="322"/>
      <c r="F393" s="322"/>
      <c r="G393" s="323"/>
      <c r="H393" s="323"/>
      <c r="I393" s="323"/>
      <c r="J393" s="323"/>
      <c r="K393" s="323"/>
      <c r="L393" s="323"/>
      <c r="M393" s="323"/>
      <c r="N393" s="323"/>
    </row>
    <row r="394" spans="1:14" ht="15.75">
      <c r="A394" s="3065" t="s">
        <v>425</v>
      </c>
      <c r="B394" s="3054"/>
      <c r="C394" s="3053" t="s">
        <v>494</v>
      </c>
      <c r="D394" s="3054"/>
      <c r="E394" s="3054"/>
      <c r="F394" s="324"/>
      <c r="G394" s="324"/>
      <c r="H394" s="324"/>
      <c r="I394" s="324"/>
      <c r="J394" s="324"/>
      <c r="K394" s="324"/>
      <c r="L394" s="324"/>
      <c r="M394" s="324"/>
      <c r="N394" s="324"/>
    </row>
    <row r="395" spans="1:14" ht="51" customHeight="1">
      <c r="A395" s="325" t="s">
        <v>426</v>
      </c>
      <c r="B395" s="3055" t="s">
        <v>4</v>
      </c>
      <c r="C395" s="3055" t="s">
        <v>5</v>
      </c>
      <c r="D395" s="3057" t="s">
        <v>427</v>
      </c>
      <c r="E395" s="3057" t="s">
        <v>7</v>
      </c>
      <c r="F395" s="3057" t="s">
        <v>119</v>
      </c>
      <c r="G395" s="3058" t="s">
        <v>120</v>
      </c>
      <c r="H395" s="3059"/>
      <c r="I395" s="3058" t="s">
        <v>10</v>
      </c>
      <c r="J395" s="3059"/>
      <c r="K395" s="3058" t="s">
        <v>121</v>
      </c>
      <c r="L395" s="3059"/>
      <c r="M395" s="326" t="s">
        <v>12</v>
      </c>
      <c r="N395" s="325" t="s">
        <v>13</v>
      </c>
    </row>
    <row r="396" spans="1:14">
      <c r="A396" s="347"/>
      <c r="B396" s="3056"/>
      <c r="C396" s="3056"/>
      <c r="D396" s="3056"/>
      <c r="E396" s="3056"/>
      <c r="F396" s="3056"/>
      <c r="G396" s="327" t="s">
        <v>28</v>
      </c>
      <c r="H396" s="327" t="s">
        <v>15</v>
      </c>
      <c r="I396" s="327" t="s">
        <v>28</v>
      </c>
      <c r="J396" s="327" t="s">
        <v>15</v>
      </c>
      <c r="K396" s="327" t="s">
        <v>28</v>
      </c>
      <c r="L396" s="327" t="s">
        <v>15</v>
      </c>
      <c r="M396" s="335"/>
      <c r="N396" s="347"/>
    </row>
    <row r="397" spans="1:14">
      <c r="A397" s="396">
        <v>1</v>
      </c>
      <c r="B397" s="429">
        <v>2</v>
      </c>
      <c r="C397" s="398">
        <v>3</v>
      </c>
      <c r="D397" s="399">
        <v>4</v>
      </c>
      <c r="E397" s="430">
        <v>5</v>
      </c>
      <c r="F397" s="430">
        <v>6</v>
      </c>
      <c r="G397" s="398">
        <v>7</v>
      </c>
      <c r="H397" s="398">
        <v>8</v>
      </c>
      <c r="I397" s="398">
        <v>9</v>
      </c>
      <c r="J397" s="398">
        <v>10</v>
      </c>
      <c r="K397" s="333">
        <v>11</v>
      </c>
      <c r="L397" s="333">
        <v>12</v>
      </c>
      <c r="M397" s="333">
        <v>13</v>
      </c>
      <c r="N397" s="377">
        <v>14</v>
      </c>
    </row>
    <row r="398" spans="1:14" ht="90">
      <c r="A398" s="335">
        <v>1</v>
      </c>
      <c r="B398" s="348" t="s">
        <v>495</v>
      </c>
      <c r="C398" s="337" t="s">
        <v>125</v>
      </c>
      <c r="D398" s="338">
        <v>1775</v>
      </c>
      <c r="E398" s="339" t="s">
        <v>496</v>
      </c>
      <c r="F398" s="337" t="s">
        <v>497</v>
      </c>
      <c r="G398" s="349">
        <v>0.75</v>
      </c>
      <c r="H398" s="338">
        <v>660.75</v>
      </c>
      <c r="I398" s="349">
        <v>0.02</v>
      </c>
      <c r="J398" s="338">
        <v>0</v>
      </c>
      <c r="K398" s="349">
        <v>0.77</v>
      </c>
      <c r="L398" s="338">
        <v>660.75</v>
      </c>
      <c r="M398" s="339" t="s">
        <v>126</v>
      </c>
      <c r="N398" s="339" t="s">
        <v>430</v>
      </c>
    </row>
    <row r="399" spans="1:14">
      <c r="A399" s="323"/>
      <c r="B399" s="323"/>
      <c r="C399" s="323"/>
      <c r="D399" s="323"/>
      <c r="E399" s="323"/>
      <c r="F399" s="323"/>
      <c r="G399" s="323"/>
      <c r="H399" s="323"/>
      <c r="I399" s="323"/>
      <c r="J399" s="323"/>
      <c r="K399" s="3060"/>
      <c r="L399" s="3061"/>
      <c r="M399" s="3061"/>
      <c r="N399" s="3061"/>
    </row>
    <row r="400" spans="1:14" ht="18.75">
      <c r="A400" s="3062" t="s">
        <v>1979</v>
      </c>
      <c r="B400" s="3063"/>
      <c r="C400" s="3063"/>
      <c r="D400" s="3063"/>
      <c r="E400" s="3063"/>
      <c r="F400" s="3063"/>
      <c r="G400" s="3063"/>
      <c r="H400" s="3063"/>
      <c r="I400" s="3063"/>
      <c r="J400" s="3063"/>
      <c r="K400" s="3063"/>
      <c r="L400" s="3063"/>
      <c r="M400" s="3063"/>
      <c r="N400" s="3063"/>
    </row>
    <row r="401" spans="1:14" ht="15.75">
      <c r="A401" s="322" t="s">
        <v>423</v>
      </c>
      <c r="B401" s="322"/>
      <c r="C401" s="322" t="s">
        <v>424</v>
      </c>
      <c r="D401" s="322"/>
      <c r="E401" s="322"/>
      <c r="F401" s="322"/>
      <c r="G401" s="323"/>
      <c r="H401" s="323"/>
      <c r="I401" s="323"/>
      <c r="J401" s="323"/>
      <c r="K401" s="323"/>
      <c r="L401" s="323"/>
      <c r="M401" s="323"/>
      <c r="N401" s="323"/>
    </row>
    <row r="402" spans="1:14" ht="15.75">
      <c r="A402" s="324" t="s">
        <v>425</v>
      </c>
      <c r="B402" s="324"/>
      <c r="C402" s="3053" t="s">
        <v>1328</v>
      </c>
      <c r="D402" s="3054"/>
      <c r="E402" s="324"/>
      <c r="F402" s="324"/>
      <c r="G402" s="324"/>
      <c r="H402" s="324"/>
      <c r="I402" s="324"/>
      <c r="J402" s="324"/>
      <c r="K402" s="324"/>
      <c r="L402" s="324"/>
      <c r="M402" s="324"/>
      <c r="N402" s="324"/>
    </row>
    <row r="403" spans="1:14" ht="48.75" customHeight="1">
      <c r="A403" s="325" t="s">
        <v>426</v>
      </c>
      <c r="B403" s="3055" t="s">
        <v>4</v>
      </c>
      <c r="C403" s="3055" t="s">
        <v>5</v>
      </c>
      <c r="D403" s="3057" t="s">
        <v>427</v>
      </c>
      <c r="E403" s="3057" t="s">
        <v>7</v>
      </c>
      <c r="F403" s="3057" t="s">
        <v>119</v>
      </c>
      <c r="G403" s="3058" t="s">
        <v>120</v>
      </c>
      <c r="H403" s="3059"/>
      <c r="I403" s="3058" t="s">
        <v>10</v>
      </c>
      <c r="J403" s="3059"/>
      <c r="K403" s="3058" t="s">
        <v>121</v>
      </c>
      <c r="L403" s="3059"/>
      <c r="M403" s="326" t="s">
        <v>12</v>
      </c>
      <c r="N403" s="325" t="s">
        <v>13</v>
      </c>
    </row>
    <row r="404" spans="1:14">
      <c r="A404" s="347"/>
      <c r="B404" s="3056"/>
      <c r="C404" s="3056"/>
      <c r="D404" s="3056"/>
      <c r="E404" s="3056"/>
      <c r="F404" s="3056"/>
      <c r="G404" s="327" t="s">
        <v>28</v>
      </c>
      <c r="H404" s="327" t="s">
        <v>15</v>
      </c>
      <c r="I404" s="327" t="s">
        <v>28</v>
      </c>
      <c r="J404" s="327" t="s">
        <v>15</v>
      </c>
      <c r="K404" s="327" t="s">
        <v>28</v>
      </c>
      <c r="L404" s="327" t="s">
        <v>15</v>
      </c>
      <c r="M404" s="335"/>
      <c r="N404" s="347"/>
    </row>
    <row r="405" spans="1:14">
      <c r="A405" s="396">
        <v>1</v>
      </c>
      <c r="B405" s="429">
        <v>2</v>
      </c>
      <c r="C405" s="398">
        <v>3</v>
      </c>
      <c r="D405" s="399">
        <v>4</v>
      </c>
      <c r="E405" s="430">
        <v>5</v>
      </c>
      <c r="F405" s="430">
        <v>6</v>
      </c>
      <c r="G405" s="398">
        <v>7</v>
      </c>
      <c r="H405" s="398">
        <v>8</v>
      </c>
      <c r="I405" s="398">
        <v>9</v>
      </c>
      <c r="J405" s="398">
        <v>10</v>
      </c>
      <c r="K405" s="333">
        <v>11</v>
      </c>
      <c r="L405" s="333">
        <v>12</v>
      </c>
      <c r="M405" s="333">
        <v>13</v>
      </c>
      <c r="N405" s="377">
        <v>14</v>
      </c>
    </row>
    <row r="406" spans="1:14" ht="369.75">
      <c r="A406" s="335">
        <v>1</v>
      </c>
      <c r="B406" s="348" t="s">
        <v>498</v>
      </c>
      <c r="C406" s="337" t="s">
        <v>125</v>
      </c>
      <c r="D406" s="338">
        <v>1696</v>
      </c>
      <c r="E406" s="339" t="s">
        <v>499</v>
      </c>
      <c r="F406" s="337" t="s">
        <v>500</v>
      </c>
      <c r="G406" s="349">
        <v>0.45</v>
      </c>
      <c r="H406" s="338">
        <v>378.53</v>
      </c>
      <c r="I406" s="349">
        <v>0.01</v>
      </c>
      <c r="J406" s="338">
        <v>0</v>
      </c>
      <c r="K406" s="349">
        <v>0.46</v>
      </c>
      <c r="L406" s="338">
        <v>378.53</v>
      </c>
      <c r="M406" s="432" t="s">
        <v>1992</v>
      </c>
      <c r="N406" s="339" t="s">
        <v>430</v>
      </c>
    </row>
    <row r="407" spans="1:14">
      <c r="A407" s="323"/>
      <c r="B407" s="323"/>
      <c r="C407" s="323"/>
      <c r="D407" s="323"/>
      <c r="E407" s="323"/>
      <c r="F407" s="323"/>
      <c r="G407" s="323"/>
      <c r="H407" s="323"/>
      <c r="I407" s="323"/>
      <c r="J407" s="323"/>
      <c r="K407" s="3060"/>
      <c r="L407" s="3061"/>
      <c r="M407" s="3061"/>
      <c r="N407" s="3061"/>
    </row>
    <row r="408" spans="1:14" ht="18.75">
      <c r="A408" s="3062" t="s">
        <v>1979</v>
      </c>
      <c r="B408" s="3063"/>
      <c r="C408" s="3063"/>
      <c r="D408" s="3063"/>
      <c r="E408" s="3063"/>
      <c r="F408" s="3063"/>
      <c r="G408" s="3063"/>
      <c r="H408" s="3063"/>
      <c r="I408" s="3063"/>
      <c r="J408" s="3063"/>
      <c r="K408" s="3063"/>
      <c r="L408" s="3063"/>
      <c r="M408" s="3063"/>
      <c r="N408" s="3063"/>
    </row>
    <row r="409" spans="1:14" ht="15.75">
      <c r="A409" s="322" t="s">
        <v>423</v>
      </c>
      <c r="B409" s="322"/>
      <c r="C409" s="322" t="s">
        <v>424</v>
      </c>
      <c r="D409" s="322"/>
      <c r="E409" s="322"/>
      <c r="F409" s="322"/>
      <c r="G409" s="323"/>
      <c r="H409" s="323"/>
      <c r="I409" s="323"/>
      <c r="J409" s="323"/>
      <c r="K409" s="323"/>
      <c r="L409" s="323"/>
      <c r="M409" s="323"/>
      <c r="N409" s="323"/>
    </row>
    <row r="410" spans="1:14" ht="15.75">
      <c r="A410" s="324" t="s">
        <v>425</v>
      </c>
      <c r="B410" s="324"/>
      <c r="C410" s="3053" t="s">
        <v>1993</v>
      </c>
      <c r="D410" s="3054"/>
      <c r="E410" s="324"/>
      <c r="F410" s="324"/>
      <c r="G410" s="324"/>
      <c r="H410" s="324"/>
      <c r="I410" s="324"/>
      <c r="J410" s="324"/>
      <c r="K410" s="324"/>
      <c r="L410" s="324"/>
      <c r="M410" s="324"/>
      <c r="N410" s="324"/>
    </row>
    <row r="411" spans="1:14">
      <c r="A411" s="325" t="s">
        <v>426</v>
      </c>
      <c r="B411" s="3055" t="s">
        <v>4</v>
      </c>
      <c r="C411" s="3055" t="s">
        <v>5</v>
      </c>
      <c r="D411" s="3057" t="s">
        <v>427</v>
      </c>
      <c r="E411" s="3057" t="s">
        <v>7</v>
      </c>
      <c r="F411" s="3057" t="s">
        <v>119</v>
      </c>
      <c r="G411" s="3058" t="s">
        <v>120</v>
      </c>
      <c r="H411" s="3059"/>
      <c r="I411" s="3058" t="s">
        <v>10</v>
      </c>
      <c r="J411" s="3059"/>
      <c r="K411" s="3058" t="s">
        <v>121</v>
      </c>
      <c r="L411" s="3059"/>
      <c r="M411" s="3055" t="s">
        <v>12</v>
      </c>
      <c r="N411" s="3057" t="s">
        <v>13</v>
      </c>
    </row>
    <row r="412" spans="1:14">
      <c r="A412" s="347"/>
      <c r="B412" s="3056"/>
      <c r="C412" s="3056"/>
      <c r="D412" s="3056"/>
      <c r="E412" s="3056"/>
      <c r="F412" s="3056"/>
      <c r="G412" s="327" t="s">
        <v>28</v>
      </c>
      <c r="H412" s="327" t="s">
        <v>15</v>
      </c>
      <c r="I412" s="327" t="s">
        <v>28</v>
      </c>
      <c r="J412" s="327" t="s">
        <v>15</v>
      </c>
      <c r="K412" s="327" t="s">
        <v>28</v>
      </c>
      <c r="L412" s="327" t="s">
        <v>15</v>
      </c>
      <c r="M412" s="3056"/>
      <c r="N412" s="3056"/>
    </row>
    <row r="413" spans="1:14">
      <c r="A413" s="328">
        <v>1</v>
      </c>
      <c r="B413" s="329">
        <v>2</v>
      </c>
      <c r="C413" s="330">
        <v>3</v>
      </c>
      <c r="D413" s="331">
        <v>4</v>
      </c>
      <c r="E413" s="332">
        <v>5</v>
      </c>
      <c r="F413" s="332">
        <v>6</v>
      </c>
      <c r="G413" s="330">
        <v>7</v>
      </c>
      <c r="H413" s="330">
        <v>8</v>
      </c>
      <c r="I413" s="330">
        <v>9</v>
      </c>
      <c r="J413" s="330">
        <v>10</v>
      </c>
      <c r="K413" s="333">
        <v>11</v>
      </c>
      <c r="L413" s="333">
        <v>12</v>
      </c>
      <c r="M413" s="333">
        <v>13</v>
      </c>
      <c r="N413" s="334">
        <v>14</v>
      </c>
    </row>
    <row r="414" spans="1:14" ht="60">
      <c r="A414" s="326">
        <v>1</v>
      </c>
      <c r="B414" s="348" t="s">
        <v>1994</v>
      </c>
      <c r="C414" s="366" t="s">
        <v>125</v>
      </c>
      <c r="D414" s="367">
        <v>13.5</v>
      </c>
      <c r="E414" s="368" t="s">
        <v>377</v>
      </c>
      <c r="F414" s="368" t="s">
        <v>377</v>
      </c>
      <c r="G414" s="349">
        <v>0</v>
      </c>
      <c r="H414" s="338">
        <v>0</v>
      </c>
      <c r="I414" s="349">
        <v>0</v>
      </c>
      <c r="J414" s="350">
        <v>0</v>
      </c>
      <c r="K414" s="349">
        <v>0</v>
      </c>
      <c r="L414" s="350">
        <v>0</v>
      </c>
      <c r="M414" s="368"/>
      <c r="N414" s="368" t="s">
        <v>72</v>
      </c>
    </row>
    <row r="415" spans="1:14">
      <c r="A415" s="369"/>
      <c r="B415" s="370" t="s">
        <v>444</v>
      </c>
      <c r="C415" s="371"/>
      <c r="D415" s="372"/>
      <c r="E415" s="373"/>
      <c r="F415" s="373"/>
      <c r="G415" s="374"/>
      <c r="H415" s="371"/>
      <c r="I415" s="375"/>
      <c r="J415" s="376"/>
      <c r="K415" s="3060"/>
      <c r="L415" s="3061"/>
      <c r="M415" s="3061"/>
      <c r="N415" s="3061"/>
    </row>
    <row r="416" spans="1:14" ht="18.75">
      <c r="A416" s="3062" t="s">
        <v>1979</v>
      </c>
      <c r="B416" s="3063"/>
      <c r="C416" s="3063"/>
      <c r="D416" s="3063"/>
      <c r="E416" s="3063"/>
      <c r="F416" s="3063"/>
      <c r="G416" s="3063"/>
      <c r="H416" s="3063"/>
      <c r="I416" s="3063"/>
      <c r="J416" s="3063"/>
      <c r="K416" s="3063"/>
      <c r="L416" s="3063"/>
      <c r="M416" s="3063"/>
      <c r="N416" s="3063"/>
    </row>
    <row r="417" spans="1:14" ht="15.75">
      <c r="A417" s="322" t="s">
        <v>423</v>
      </c>
      <c r="B417" s="322"/>
      <c r="C417" s="322" t="s">
        <v>424</v>
      </c>
      <c r="D417" s="322"/>
      <c r="E417" s="322"/>
      <c r="F417" s="322"/>
      <c r="G417" s="323"/>
      <c r="H417" s="323"/>
      <c r="I417" s="323"/>
      <c r="J417" s="323"/>
      <c r="K417" s="323"/>
      <c r="L417" s="323"/>
      <c r="M417" s="323"/>
      <c r="N417" s="323"/>
    </row>
    <row r="418" spans="1:14" ht="15.75">
      <c r="A418" s="324" t="s">
        <v>425</v>
      </c>
      <c r="B418" s="324"/>
      <c r="C418" s="3053" t="s">
        <v>128</v>
      </c>
      <c r="D418" s="3054"/>
      <c r="E418" s="324"/>
      <c r="F418" s="324"/>
      <c r="G418" s="324"/>
      <c r="H418" s="324"/>
      <c r="I418" s="324"/>
      <c r="J418" s="324"/>
      <c r="K418" s="324"/>
      <c r="L418" s="324"/>
      <c r="M418" s="324"/>
      <c r="N418" s="324"/>
    </row>
    <row r="419" spans="1:14" ht="42.75">
      <c r="A419" s="325" t="s">
        <v>426</v>
      </c>
      <c r="B419" s="3055" t="s">
        <v>4</v>
      </c>
      <c r="C419" s="3055" t="s">
        <v>5</v>
      </c>
      <c r="D419" s="3057" t="s">
        <v>427</v>
      </c>
      <c r="E419" s="3057" t="s">
        <v>7</v>
      </c>
      <c r="F419" s="325" t="s">
        <v>119</v>
      </c>
      <c r="G419" s="3058" t="s">
        <v>120</v>
      </c>
      <c r="H419" s="3059"/>
      <c r="I419" s="3058" t="s">
        <v>10</v>
      </c>
      <c r="J419" s="3059"/>
      <c r="K419" s="3058" t="s">
        <v>121</v>
      </c>
      <c r="L419" s="3059"/>
      <c r="M419" s="326" t="s">
        <v>12</v>
      </c>
      <c r="N419" s="325" t="s">
        <v>13</v>
      </c>
    </row>
    <row r="420" spans="1:14">
      <c r="A420" s="347"/>
      <c r="B420" s="3056"/>
      <c r="C420" s="3056"/>
      <c r="D420" s="3056"/>
      <c r="E420" s="3056"/>
      <c r="F420" s="347"/>
      <c r="G420" s="327" t="s">
        <v>28</v>
      </c>
      <c r="H420" s="327" t="s">
        <v>15</v>
      </c>
      <c r="I420" s="327" t="s">
        <v>28</v>
      </c>
      <c r="J420" s="327" t="s">
        <v>15</v>
      </c>
      <c r="K420" s="327" t="s">
        <v>28</v>
      </c>
      <c r="L420" s="327" t="s">
        <v>15</v>
      </c>
      <c r="M420" s="335"/>
      <c r="N420" s="347"/>
    </row>
    <row r="421" spans="1:14">
      <c r="A421" s="328">
        <v>1</v>
      </c>
      <c r="B421" s="329">
        <v>2</v>
      </c>
      <c r="C421" s="330">
        <v>3</v>
      </c>
      <c r="D421" s="331">
        <v>4</v>
      </c>
      <c r="E421" s="332">
        <v>5</v>
      </c>
      <c r="F421" s="332">
        <v>6</v>
      </c>
      <c r="G421" s="330">
        <v>7</v>
      </c>
      <c r="H421" s="330">
        <v>8</v>
      </c>
      <c r="I421" s="330">
        <v>9</v>
      </c>
      <c r="J421" s="330">
        <v>10</v>
      </c>
      <c r="K421" s="333">
        <v>11</v>
      </c>
      <c r="L421" s="333">
        <v>12</v>
      </c>
      <c r="M421" s="333">
        <v>13</v>
      </c>
      <c r="N421" s="334">
        <v>14</v>
      </c>
    </row>
    <row r="422" spans="1:14" ht="60">
      <c r="A422" s="335">
        <v>1</v>
      </c>
      <c r="B422" s="348" t="s">
        <v>501</v>
      </c>
      <c r="C422" s="337" t="s">
        <v>125</v>
      </c>
      <c r="D422" s="338">
        <v>394.15</v>
      </c>
      <c r="E422" s="339" t="s">
        <v>502</v>
      </c>
      <c r="F422" s="337" t="s">
        <v>503</v>
      </c>
      <c r="G422" s="349">
        <v>1</v>
      </c>
      <c r="H422" s="338">
        <v>93.61</v>
      </c>
      <c r="I422" s="349">
        <v>0</v>
      </c>
      <c r="J422" s="338">
        <v>254.15</v>
      </c>
      <c r="K422" s="349">
        <v>1</v>
      </c>
      <c r="L422" s="338">
        <v>347.76</v>
      </c>
      <c r="M422" s="339" t="s">
        <v>126</v>
      </c>
      <c r="N422" s="339" t="s">
        <v>231</v>
      </c>
    </row>
    <row r="423" spans="1:14">
      <c r="A423" s="323"/>
      <c r="B423" s="323"/>
      <c r="C423" s="323"/>
      <c r="D423" s="323"/>
      <c r="E423" s="323"/>
      <c r="F423" s="323"/>
      <c r="G423" s="323"/>
      <c r="H423" s="323"/>
      <c r="I423" s="323"/>
      <c r="J423" s="323"/>
      <c r="K423" s="3060"/>
      <c r="L423" s="3061"/>
      <c r="M423" s="3061"/>
      <c r="N423" s="3061"/>
    </row>
    <row r="424" spans="1:14" ht="18.75">
      <c r="A424" s="3062" t="s">
        <v>1979</v>
      </c>
      <c r="B424" s="3063"/>
      <c r="C424" s="3063"/>
      <c r="D424" s="3063"/>
      <c r="E424" s="3063"/>
      <c r="F424" s="3063"/>
      <c r="G424" s="3063"/>
      <c r="H424" s="3063"/>
      <c r="I424" s="3063"/>
      <c r="J424" s="3063"/>
      <c r="K424" s="3063"/>
      <c r="L424" s="3063"/>
      <c r="M424" s="3063"/>
      <c r="N424" s="3063"/>
    </row>
    <row r="425" spans="1:14" ht="15.75">
      <c r="A425" s="322" t="s">
        <v>423</v>
      </c>
      <c r="B425" s="322"/>
      <c r="C425" s="322" t="s">
        <v>424</v>
      </c>
      <c r="D425" s="322"/>
      <c r="E425" s="322"/>
      <c r="F425" s="322"/>
      <c r="G425" s="323"/>
      <c r="H425" s="323"/>
      <c r="I425" s="323"/>
      <c r="J425" s="323"/>
      <c r="K425" s="323"/>
      <c r="L425" s="323"/>
      <c r="M425" s="323"/>
      <c r="N425" s="323"/>
    </row>
    <row r="426" spans="1:14" ht="15.75">
      <c r="A426" s="324" t="s">
        <v>425</v>
      </c>
      <c r="B426" s="324"/>
      <c r="C426" s="3053" t="s">
        <v>128</v>
      </c>
      <c r="D426" s="3054"/>
      <c r="E426" s="324"/>
      <c r="F426" s="324"/>
      <c r="G426" s="324"/>
      <c r="H426" s="324"/>
      <c r="I426" s="324"/>
      <c r="J426" s="324"/>
      <c r="K426" s="324"/>
      <c r="L426" s="324"/>
      <c r="M426" s="324"/>
      <c r="N426" s="324"/>
    </row>
    <row r="427" spans="1:14" ht="42.75">
      <c r="A427" s="325" t="s">
        <v>426</v>
      </c>
      <c r="B427" s="3055" t="s">
        <v>4</v>
      </c>
      <c r="C427" s="3055" t="s">
        <v>5</v>
      </c>
      <c r="D427" s="3057" t="s">
        <v>427</v>
      </c>
      <c r="E427" s="3057" t="s">
        <v>7</v>
      </c>
      <c r="F427" s="325" t="s">
        <v>119</v>
      </c>
      <c r="G427" s="3058" t="s">
        <v>120</v>
      </c>
      <c r="H427" s="3059"/>
      <c r="I427" s="3058" t="s">
        <v>10</v>
      </c>
      <c r="J427" s="3059"/>
      <c r="K427" s="3058" t="s">
        <v>121</v>
      </c>
      <c r="L427" s="3059"/>
      <c r="M427" s="326" t="s">
        <v>12</v>
      </c>
      <c r="N427" s="325" t="s">
        <v>13</v>
      </c>
    </row>
    <row r="428" spans="1:14">
      <c r="A428" s="347"/>
      <c r="B428" s="3056"/>
      <c r="C428" s="3056"/>
      <c r="D428" s="3056"/>
      <c r="E428" s="3056"/>
      <c r="F428" s="347"/>
      <c r="G428" s="327" t="s">
        <v>28</v>
      </c>
      <c r="H428" s="327" t="s">
        <v>15</v>
      </c>
      <c r="I428" s="327" t="s">
        <v>28</v>
      </c>
      <c r="J428" s="327" t="s">
        <v>15</v>
      </c>
      <c r="K428" s="327" t="s">
        <v>28</v>
      </c>
      <c r="L428" s="327" t="s">
        <v>15</v>
      </c>
      <c r="M428" s="335"/>
      <c r="N428" s="347"/>
    </row>
    <row r="429" spans="1:14">
      <c r="A429" s="328">
        <v>1</v>
      </c>
      <c r="B429" s="329">
        <v>2</v>
      </c>
      <c r="C429" s="330">
        <v>3</v>
      </c>
      <c r="D429" s="331">
        <v>4</v>
      </c>
      <c r="E429" s="332">
        <v>5</v>
      </c>
      <c r="F429" s="332">
        <v>6</v>
      </c>
      <c r="G429" s="330">
        <v>7</v>
      </c>
      <c r="H429" s="330">
        <v>8</v>
      </c>
      <c r="I429" s="330">
        <v>9</v>
      </c>
      <c r="J429" s="330">
        <v>10</v>
      </c>
      <c r="K429" s="333">
        <v>11</v>
      </c>
      <c r="L429" s="333">
        <v>12</v>
      </c>
      <c r="M429" s="333">
        <v>13</v>
      </c>
      <c r="N429" s="334">
        <v>14</v>
      </c>
    </row>
    <row r="430" spans="1:14" ht="60">
      <c r="A430" s="335">
        <v>1</v>
      </c>
      <c r="B430" s="348" t="s">
        <v>1200</v>
      </c>
      <c r="C430" s="337" t="s">
        <v>125</v>
      </c>
      <c r="D430" s="338">
        <v>115.76</v>
      </c>
      <c r="E430" s="339" t="s">
        <v>1201</v>
      </c>
      <c r="F430" s="337" t="s">
        <v>1202</v>
      </c>
      <c r="G430" s="349">
        <v>0.3</v>
      </c>
      <c r="H430" s="338">
        <v>0</v>
      </c>
      <c r="I430" s="349">
        <v>0.1</v>
      </c>
      <c r="J430" s="338">
        <v>30.19</v>
      </c>
      <c r="K430" s="349">
        <v>0.4</v>
      </c>
      <c r="L430" s="338">
        <v>30.19</v>
      </c>
      <c r="M430" s="339" t="s">
        <v>126</v>
      </c>
      <c r="N430" s="339" t="s">
        <v>231</v>
      </c>
    </row>
    <row r="431" spans="1:14">
      <c r="A431" s="323"/>
      <c r="B431" s="323"/>
      <c r="C431" s="323"/>
      <c r="D431" s="323"/>
      <c r="E431" s="323"/>
      <c r="F431" s="323"/>
      <c r="G431" s="323"/>
      <c r="H431" s="323"/>
      <c r="I431" s="323"/>
      <c r="J431" s="323"/>
      <c r="K431" s="3060"/>
      <c r="L431" s="3061"/>
      <c r="M431" s="3061"/>
      <c r="N431" s="3061"/>
    </row>
    <row r="432" spans="1:14" ht="18.75">
      <c r="A432" s="3062" t="s">
        <v>1979</v>
      </c>
      <c r="B432" s="3063"/>
      <c r="C432" s="3063"/>
      <c r="D432" s="3063"/>
      <c r="E432" s="3063"/>
      <c r="F432" s="3063"/>
      <c r="G432" s="3063"/>
      <c r="H432" s="3063"/>
      <c r="I432" s="3063"/>
      <c r="J432" s="3063"/>
      <c r="K432" s="3063"/>
      <c r="L432" s="3063"/>
      <c r="M432" s="3063"/>
      <c r="N432" s="3063"/>
    </row>
    <row r="433" spans="1:14" ht="15.75">
      <c r="A433" s="3064" t="s">
        <v>423</v>
      </c>
      <c r="B433" s="3063"/>
      <c r="C433" s="3064" t="s">
        <v>424</v>
      </c>
      <c r="D433" s="3063"/>
      <c r="E433" s="3063"/>
      <c r="F433" s="3063"/>
      <c r="G433" s="323"/>
      <c r="H433" s="323"/>
      <c r="I433" s="323"/>
      <c r="J433" s="323"/>
      <c r="K433" s="323"/>
      <c r="L433" s="323"/>
      <c r="M433" s="323"/>
      <c r="N433" s="323"/>
    </row>
    <row r="434" spans="1:14" ht="15.75">
      <c r="A434" s="3065" t="s">
        <v>425</v>
      </c>
      <c r="B434" s="3054"/>
      <c r="C434" s="3053" t="s">
        <v>136</v>
      </c>
      <c r="D434" s="3054"/>
      <c r="E434" s="3054"/>
      <c r="F434" s="3054"/>
      <c r="G434" s="3054"/>
      <c r="H434" s="3054"/>
      <c r="I434" s="3054"/>
      <c r="J434" s="3054"/>
      <c r="K434" s="3054"/>
      <c r="L434" s="3054"/>
      <c r="M434" s="3054"/>
      <c r="N434" s="3054"/>
    </row>
    <row r="435" spans="1:14" ht="46.5" customHeight="1">
      <c r="A435" s="3057" t="s">
        <v>426</v>
      </c>
      <c r="B435" s="3055" t="s">
        <v>4</v>
      </c>
      <c r="C435" s="3055" t="s">
        <v>5</v>
      </c>
      <c r="D435" s="3057" t="s">
        <v>427</v>
      </c>
      <c r="E435" s="3057" t="s">
        <v>7</v>
      </c>
      <c r="F435" s="3057" t="s">
        <v>119</v>
      </c>
      <c r="G435" s="3058" t="s">
        <v>120</v>
      </c>
      <c r="H435" s="3059"/>
      <c r="I435" s="3058" t="s">
        <v>10</v>
      </c>
      <c r="J435" s="3059"/>
      <c r="K435" s="3058" t="s">
        <v>121</v>
      </c>
      <c r="L435" s="3059"/>
      <c r="M435" s="3055" t="s">
        <v>12</v>
      </c>
      <c r="N435" s="3057" t="s">
        <v>13</v>
      </c>
    </row>
    <row r="436" spans="1:14">
      <c r="A436" s="3056"/>
      <c r="B436" s="3056"/>
      <c r="C436" s="3056"/>
      <c r="D436" s="3056"/>
      <c r="E436" s="3056"/>
      <c r="F436" s="3056"/>
      <c r="G436" s="327" t="s">
        <v>28</v>
      </c>
      <c r="H436" s="327" t="s">
        <v>15</v>
      </c>
      <c r="I436" s="327" t="s">
        <v>28</v>
      </c>
      <c r="J436" s="327" t="s">
        <v>15</v>
      </c>
      <c r="K436" s="327" t="s">
        <v>28</v>
      </c>
      <c r="L436" s="327" t="s">
        <v>15</v>
      </c>
      <c r="M436" s="3056"/>
      <c r="N436" s="3056"/>
    </row>
    <row r="437" spans="1:14">
      <c r="A437" s="328">
        <v>1</v>
      </c>
      <c r="B437" s="329">
        <v>2</v>
      </c>
      <c r="C437" s="330">
        <v>3</v>
      </c>
      <c r="D437" s="331">
        <v>4</v>
      </c>
      <c r="E437" s="332">
        <v>5</v>
      </c>
      <c r="F437" s="332">
        <v>6</v>
      </c>
      <c r="G437" s="330">
        <v>7</v>
      </c>
      <c r="H437" s="330">
        <v>8</v>
      </c>
      <c r="I437" s="330">
        <v>9</v>
      </c>
      <c r="J437" s="330">
        <v>10</v>
      </c>
      <c r="K437" s="333">
        <v>11</v>
      </c>
      <c r="L437" s="333">
        <v>12</v>
      </c>
      <c r="M437" s="333">
        <v>13</v>
      </c>
      <c r="N437" s="334">
        <v>14</v>
      </c>
    </row>
    <row r="438" spans="1:14" ht="99.75">
      <c r="A438" s="335">
        <v>1</v>
      </c>
      <c r="B438" s="433" t="s">
        <v>504</v>
      </c>
      <c r="C438" s="337" t="s">
        <v>125</v>
      </c>
      <c r="D438" s="338">
        <v>1959</v>
      </c>
      <c r="E438" s="434" t="s">
        <v>505</v>
      </c>
      <c r="F438" s="434" t="s">
        <v>1723</v>
      </c>
      <c r="G438" s="349">
        <v>1</v>
      </c>
      <c r="H438" s="338">
        <v>1959</v>
      </c>
      <c r="I438" s="349">
        <v>0</v>
      </c>
      <c r="J438" s="338">
        <v>0</v>
      </c>
      <c r="K438" s="349">
        <v>1</v>
      </c>
      <c r="L438" s="338">
        <v>1959</v>
      </c>
      <c r="M438" s="339" t="s">
        <v>1335</v>
      </c>
      <c r="N438" s="339" t="s">
        <v>506</v>
      </c>
    </row>
    <row r="439" spans="1:14">
      <c r="A439" s="341"/>
      <c r="B439" s="403"/>
      <c r="C439" s="343"/>
      <c r="D439" s="344"/>
      <c r="E439" s="435"/>
      <c r="F439" s="435"/>
      <c r="G439" s="346"/>
      <c r="H439" s="344"/>
      <c r="I439" s="346"/>
      <c r="J439" s="343"/>
      <c r="K439" s="3060"/>
      <c r="L439" s="3061"/>
      <c r="M439" s="3061"/>
      <c r="N439" s="3061"/>
    </row>
    <row r="440" spans="1:14" ht="18.75">
      <c r="A440" s="3062" t="s">
        <v>1979</v>
      </c>
      <c r="B440" s="3063"/>
      <c r="C440" s="3063"/>
      <c r="D440" s="3063"/>
      <c r="E440" s="3063"/>
      <c r="F440" s="3063"/>
      <c r="G440" s="3063"/>
      <c r="H440" s="3063"/>
      <c r="I440" s="3063"/>
      <c r="J440" s="3063"/>
      <c r="K440" s="3063"/>
      <c r="L440" s="3063"/>
      <c r="M440" s="3063"/>
      <c r="N440" s="3063"/>
    </row>
    <row r="441" spans="1:14" ht="15.75">
      <c r="A441" s="3064" t="s">
        <v>423</v>
      </c>
      <c r="B441" s="3063"/>
      <c r="C441" s="3064" t="s">
        <v>424</v>
      </c>
      <c r="D441" s="3063"/>
      <c r="E441" s="3063"/>
      <c r="F441" s="3063"/>
      <c r="G441" s="323"/>
      <c r="H441" s="323"/>
      <c r="I441" s="323"/>
      <c r="J441" s="323"/>
      <c r="K441" s="323"/>
      <c r="L441" s="323"/>
      <c r="M441" s="323"/>
      <c r="N441" s="323"/>
    </row>
    <row r="442" spans="1:14" ht="15.75">
      <c r="A442" s="3065" t="s">
        <v>425</v>
      </c>
      <c r="B442" s="3054"/>
      <c r="C442" s="3053" t="s">
        <v>140</v>
      </c>
      <c r="D442" s="3054"/>
      <c r="E442" s="3054"/>
      <c r="F442" s="3054"/>
      <c r="G442" s="3054"/>
      <c r="H442" s="3054"/>
      <c r="I442" s="3054"/>
      <c r="J442" s="3054"/>
      <c r="K442" s="3054"/>
      <c r="L442" s="3054"/>
      <c r="M442" s="3054"/>
      <c r="N442" s="3054"/>
    </row>
    <row r="443" spans="1:14" ht="48.75" customHeight="1">
      <c r="A443" s="3057" t="s">
        <v>426</v>
      </c>
      <c r="B443" s="3055" t="s">
        <v>4</v>
      </c>
      <c r="C443" s="3055" t="s">
        <v>5</v>
      </c>
      <c r="D443" s="3057" t="s">
        <v>427</v>
      </c>
      <c r="E443" s="3057" t="s">
        <v>7</v>
      </c>
      <c r="F443" s="3057" t="s">
        <v>119</v>
      </c>
      <c r="G443" s="3058" t="s">
        <v>120</v>
      </c>
      <c r="H443" s="3059"/>
      <c r="I443" s="3058" t="s">
        <v>10</v>
      </c>
      <c r="J443" s="3059"/>
      <c r="K443" s="3058" t="s">
        <v>121</v>
      </c>
      <c r="L443" s="3059"/>
      <c r="M443" s="3055" t="s">
        <v>12</v>
      </c>
      <c r="N443" s="3057" t="s">
        <v>13</v>
      </c>
    </row>
    <row r="444" spans="1:14">
      <c r="A444" s="3056"/>
      <c r="B444" s="3056"/>
      <c r="C444" s="3056"/>
      <c r="D444" s="3056"/>
      <c r="E444" s="3056"/>
      <c r="F444" s="3056"/>
      <c r="G444" s="327" t="s">
        <v>28</v>
      </c>
      <c r="H444" s="327" t="s">
        <v>15</v>
      </c>
      <c r="I444" s="327" t="s">
        <v>28</v>
      </c>
      <c r="J444" s="327" t="s">
        <v>15</v>
      </c>
      <c r="K444" s="327" t="s">
        <v>28</v>
      </c>
      <c r="L444" s="327" t="s">
        <v>15</v>
      </c>
      <c r="M444" s="3056"/>
      <c r="N444" s="3056"/>
    </row>
    <row r="445" spans="1:14" ht="15.75" thickBot="1">
      <c r="A445" s="396">
        <v>1</v>
      </c>
      <c r="B445" s="397">
        <v>2</v>
      </c>
      <c r="C445" s="398">
        <v>3</v>
      </c>
      <c r="D445" s="399">
        <v>4</v>
      </c>
      <c r="E445" s="398">
        <v>5</v>
      </c>
      <c r="F445" s="398">
        <v>6</v>
      </c>
      <c r="G445" s="398">
        <v>7</v>
      </c>
      <c r="H445" s="398">
        <v>8</v>
      </c>
      <c r="I445" s="398">
        <v>9</v>
      </c>
      <c r="J445" s="398">
        <v>10</v>
      </c>
      <c r="K445" s="399">
        <v>11</v>
      </c>
      <c r="L445" s="398">
        <v>12</v>
      </c>
      <c r="M445" s="406">
        <v>13</v>
      </c>
      <c r="N445" s="400">
        <v>14</v>
      </c>
    </row>
    <row r="446" spans="1:14" ht="270.75" thickBot="1">
      <c r="A446" s="327">
        <v>1</v>
      </c>
      <c r="B446" s="436" t="s">
        <v>507</v>
      </c>
      <c r="C446" s="352" t="s">
        <v>125</v>
      </c>
      <c r="D446" s="353">
        <v>328.73</v>
      </c>
      <c r="E446" s="437" t="s">
        <v>508</v>
      </c>
      <c r="F446" s="437" t="s">
        <v>509</v>
      </c>
      <c r="G446" s="411"/>
      <c r="H446" s="352"/>
      <c r="I446" s="402"/>
      <c r="J446" s="352"/>
      <c r="K446" s="363">
        <v>1</v>
      </c>
      <c r="L446" s="438">
        <v>300</v>
      </c>
      <c r="M446" s="362" t="s">
        <v>510</v>
      </c>
      <c r="N446" s="410"/>
    </row>
    <row r="447" spans="1:14">
      <c r="A447" s="354"/>
      <c r="B447" s="426"/>
      <c r="C447" s="356"/>
      <c r="D447" s="357"/>
      <c r="E447" s="439"/>
      <c r="F447" s="439"/>
      <c r="G447" s="359"/>
      <c r="H447" s="356"/>
      <c r="I447" s="360"/>
      <c r="J447" s="356"/>
      <c r="K447" s="3060"/>
      <c r="L447" s="3061"/>
      <c r="M447" s="3061"/>
      <c r="N447" s="3061"/>
    </row>
    <row r="448" spans="1:14" ht="18.75">
      <c r="A448" s="3062" t="s">
        <v>1979</v>
      </c>
      <c r="B448" s="3063"/>
      <c r="C448" s="3063"/>
      <c r="D448" s="3063"/>
      <c r="E448" s="3063"/>
      <c r="F448" s="3063"/>
      <c r="G448" s="3063"/>
      <c r="H448" s="3063"/>
      <c r="I448" s="3063"/>
      <c r="J448" s="3063"/>
      <c r="K448" s="3063"/>
      <c r="L448" s="3063"/>
      <c r="M448" s="3063"/>
      <c r="N448" s="3063"/>
    </row>
    <row r="449" spans="1:14" ht="15.75">
      <c r="A449" s="3064" t="s">
        <v>423</v>
      </c>
      <c r="B449" s="3063"/>
      <c r="C449" s="3064" t="s">
        <v>424</v>
      </c>
      <c r="D449" s="3063"/>
      <c r="E449" s="3063"/>
      <c r="F449" s="3063"/>
      <c r="G449" s="323"/>
      <c r="H449" s="323"/>
      <c r="I449" s="323"/>
      <c r="J449" s="323"/>
      <c r="K449" s="323"/>
      <c r="L449" s="323"/>
      <c r="M449" s="323"/>
      <c r="N449" s="323"/>
    </row>
    <row r="450" spans="1:14" ht="15.75">
      <c r="A450" s="3065" t="s">
        <v>425</v>
      </c>
      <c r="B450" s="3054"/>
      <c r="C450" s="3053" t="s">
        <v>140</v>
      </c>
      <c r="D450" s="3054"/>
      <c r="E450" s="3054"/>
      <c r="F450" s="3054"/>
      <c r="G450" s="3054"/>
      <c r="H450" s="3054"/>
      <c r="I450" s="3054"/>
      <c r="J450" s="3054"/>
      <c r="K450" s="3054"/>
      <c r="L450" s="3054"/>
      <c r="M450" s="3054"/>
      <c r="N450" s="3054"/>
    </row>
    <row r="451" spans="1:14" ht="40.5" customHeight="1">
      <c r="A451" s="3057" t="s">
        <v>426</v>
      </c>
      <c r="B451" s="3055" t="s">
        <v>4</v>
      </c>
      <c r="C451" s="3055" t="s">
        <v>5</v>
      </c>
      <c r="D451" s="3057" t="s">
        <v>427</v>
      </c>
      <c r="E451" s="3057" t="s">
        <v>7</v>
      </c>
      <c r="F451" s="3057" t="s">
        <v>119</v>
      </c>
      <c r="G451" s="3058" t="s">
        <v>120</v>
      </c>
      <c r="H451" s="3059"/>
      <c r="I451" s="3058" t="s">
        <v>10</v>
      </c>
      <c r="J451" s="3059"/>
      <c r="K451" s="3058" t="s">
        <v>121</v>
      </c>
      <c r="L451" s="3059"/>
      <c r="M451" s="3055" t="s">
        <v>12</v>
      </c>
      <c r="N451" s="3057" t="s">
        <v>13</v>
      </c>
    </row>
    <row r="452" spans="1:14">
      <c r="A452" s="3056"/>
      <c r="B452" s="3056"/>
      <c r="C452" s="3056"/>
      <c r="D452" s="3056"/>
      <c r="E452" s="3056"/>
      <c r="F452" s="3056"/>
      <c r="G452" s="327" t="s">
        <v>28</v>
      </c>
      <c r="H452" s="327" t="s">
        <v>15</v>
      </c>
      <c r="I452" s="327" t="s">
        <v>28</v>
      </c>
      <c r="J452" s="327" t="s">
        <v>15</v>
      </c>
      <c r="K452" s="327" t="s">
        <v>28</v>
      </c>
      <c r="L452" s="327" t="s">
        <v>15</v>
      </c>
      <c r="M452" s="3056"/>
      <c r="N452" s="3056"/>
    </row>
    <row r="453" spans="1:14">
      <c r="A453" s="396">
        <v>1</v>
      </c>
      <c r="B453" s="397">
        <v>2</v>
      </c>
      <c r="C453" s="398">
        <v>3</v>
      </c>
      <c r="D453" s="399">
        <v>4</v>
      </c>
      <c r="E453" s="398">
        <v>5</v>
      </c>
      <c r="F453" s="398">
        <v>6</v>
      </c>
      <c r="G453" s="398">
        <v>7</v>
      </c>
      <c r="H453" s="398">
        <v>8</v>
      </c>
      <c r="I453" s="398">
        <v>9</v>
      </c>
      <c r="J453" s="398">
        <v>10</v>
      </c>
      <c r="K453" s="399">
        <v>11</v>
      </c>
      <c r="L453" s="398">
        <v>12</v>
      </c>
      <c r="M453" s="377">
        <v>13</v>
      </c>
      <c r="N453" s="400">
        <v>14</v>
      </c>
    </row>
    <row r="454" spans="1:14" ht="66">
      <c r="A454" s="3055">
        <v>1</v>
      </c>
      <c r="B454" s="401" t="s">
        <v>511</v>
      </c>
      <c r="C454" s="3069" t="s">
        <v>125</v>
      </c>
      <c r="D454" s="3070">
        <v>800</v>
      </c>
      <c r="E454" s="440"/>
      <c r="F454" s="440"/>
      <c r="G454" s="440"/>
      <c r="H454" s="440"/>
      <c r="I454" s="440"/>
      <c r="J454" s="440"/>
      <c r="K454" s="441"/>
      <c r="L454" s="440"/>
      <c r="M454" s="3075" t="s">
        <v>512</v>
      </c>
      <c r="N454" s="3076"/>
    </row>
    <row r="455" spans="1:14" ht="16.5">
      <c r="A455" s="3067"/>
      <c r="B455" s="401" t="s">
        <v>513</v>
      </c>
      <c r="C455" s="3067"/>
      <c r="D455" s="3067"/>
      <c r="E455" s="408" t="s">
        <v>514</v>
      </c>
      <c r="F455" s="408" t="s">
        <v>515</v>
      </c>
      <c r="G455" s="411"/>
      <c r="H455" s="352"/>
      <c r="I455" s="402"/>
      <c r="J455" s="352"/>
      <c r="K455" s="363">
        <v>1</v>
      </c>
      <c r="L455" s="352">
        <v>103.67</v>
      </c>
      <c r="M455" s="3067"/>
      <c r="N455" s="3067"/>
    </row>
    <row r="456" spans="1:14" ht="33">
      <c r="A456" s="3067"/>
      <c r="B456" s="442" t="s">
        <v>516</v>
      </c>
      <c r="C456" s="3067"/>
      <c r="D456" s="3067"/>
      <c r="E456" s="443"/>
      <c r="F456" s="443"/>
      <c r="G456" s="443"/>
      <c r="H456" s="443"/>
      <c r="I456" s="443"/>
      <c r="J456" s="443"/>
      <c r="K456" s="443"/>
      <c r="L456" s="443"/>
      <c r="M456" s="3067"/>
      <c r="N456" s="3067"/>
    </row>
    <row r="457" spans="1:14" ht="16.5">
      <c r="A457" s="3067"/>
      <c r="B457" s="401" t="s">
        <v>517</v>
      </c>
      <c r="C457" s="3067"/>
      <c r="D457" s="3067"/>
      <c r="E457" s="444"/>
      <c r="F457" s="445"/>
      <c r="G457" s="446"/>
      <c r="H457" s="447"/>
      <c r="I457" s="448"/>
      <c r="J457" s="447"/>
      <c r="K457" s="448"/>
      <c r="L457" s="447"/>
      <c r="M457" s="3067"/>
      <c r="N457" s="3067"/>
    </row>
    <row r="458" spans="1:14" ht="16.5">
      <c r="A458" s="3056"/>
      <c r="B458" s="401" t="s">
        <v>518</v>
      </c>
      <c r="C458" s="3056"/>
      <c r="D458" s="3056"/>
      <c r="E458" s="449"/>
      <c r="F458" s="449"/>
      <c r="G458" s="340"/>
      <c r="H458" s="337"/>
      <c r="I458" s="450"/>
      <c r="J458" s="337"/>
      <c r="K458" s="450"/>
      <c r="L458" s="337"/>
      <c r="M458" s="3056"/>
      <c r="N458" s="3056"/>
    </row>
    <row r="459" spans="1:14" ht="16.5">
      <c r="A459" s="354"/>
      <c r="B459" s="355"/>
      <c r="C459" s="356"/>
      <c r="D459" s="357"/>
      <c r="E459" s="358"/>
      <c r="F459" s="358"/>
      <c r="G459" s="359"/>
      <c r="H459" s="356"/>
      <c r="I459" s="360"/>
      <c r="J459" s="356"/>
      <c r="K459" s="3060"/>
      <c r="L459" s="3061"/>
      <c r="M459" s="3061"/>
      <c r="N459" s="3061"/>
    </row>
    <row r="460" spans="1:14" ht="18.75">
      <c r="A460" s="3062" t="s">
        <v>1979</v>
      </c>
      <c r="B460" s="3063"/>
      <c r="C460" s="3063"/>
      <c r="D460" s="3063"/>
      <c r="E460" s="3063"/>
      <c r="F460" s="3063"/>
      <c r="G460" s="3063"/>
      <c r="H460" s="3063"/>
      <c r="I460" s="3063"/>
      <c r="J460" s="3063"/>
      <c r="K460" s="3063"/>
      <c r="L460" s="3063"/>
      <c r="M460" s="3063"/>
      <c r="N460" s="3063"/>
    </row>
    <row r="461" spans="1:14" ht="15.75">
      <c r="A461" s="3064" t="s">
        <v>423</v>
      </c>
      <c r="B461" s="3063"/>
      <c r="C461" s="3064" t="s">
        <v>424</v>
      </c>
      <c r="D461" s="3063"/>
      <c r="E461" s="3063"/>
      <c r="F461" s="3063"/>
      <c r="G461" s="323"/>
      <c r="H461" s="323"/>
      <c r="I461" s="323"/>
      <c r="J461" s="323"/>
      <c r="K461" s="323"/>
      <c r="L461" s="323"/>
      <c r="M461" s="323"/>
      <c r="N461" s="323"/>
    </row>
    <row r="462" spans="1:14" ht="15.75">
      <c r="A462" s="3065" t="s">
        <v>425</v>
      </c>
      <c r="B462" s="3054"/>
      <c r="C462" s="3053" t="s">
        <v>140</v>
      </c>
      <c r="D462" s="3054"/>
      <c r="E462" s="3054"/>
      <c r="F462" s="3054"/>
      <c r="G462" s="3054"/>
      <c r="H462" s="3054"/>
      <c r="I462" s="3054"/>
      <c r="J462" s="3054"/>
      <c r="K462" s="3054"/>
      <c r="L462" s="3054"/>
      <c r="M462" s="3054"/>
      <c r="N462" s="3054"/>
    </row>
    <row r="463" spans="1:14" ht="51.75" customHeight="1">
      <c r="A463" s="3057" t="s">
        <v>426</v>
      </c>
      <c r="B463" s="3055" t="s">
        <v>4</v>
      </c>
      <c r="C463" s="3055" t="s">
        <v>5</v>
      </c>
      <c r="D463" s="3057" t="s">
        <v>427</v>
      </c>
      <c r="E463" s="3057" t="s">
        <v>7</v>
      </c>
      <c r="F463" s="3057" t="s">
        <v>119</v>
      </c>
      <c r="G463" s="3058" t="s">
        <v>120</v>
      </c>
      <c r="H463" s="3059"/>
      <c r="I463" s="3058" t="s">
        <v>10</v>
      </c>
      <c r="J463" s="3059"/>
      <c r="K463" s="3058" t="s">
        <v>121</v>
      </c>
      <c r="L463" s="3059"/>
      <c r="M463" s="3055" t="s">
        <v>12</v>
      </c>
      <c r="N463" s="3057" t="s">
        <v>13</v>
      </c>
    </row>
    <row r="464" spans="1:14">
      <c r="A464" s="3056"/>
      <c r="B464" s="3056"/>
      <c r="C464" s="3056"/>
      <c r="D464" s="3056"/>
      <c r="E464" s="3056"/>
      <c r="F464" s="3056"/>
      <c r="G464" s="327" t="s">
        <v>28</v>
      </c>
      <c r="H464" s="327" t="s">
        <v>15</v>
      </c>
      <c r="I464" s="327" t="s">
        <v>28</v>
      </c>
      <c r="J464" s="327" t="s">
        <v>15</v>
      </c>
      <c r="K464" s="327" t="s">
        <v>28</v>
      </c>
      <c r="L464" s="327" t="s">
        <v>15</v>
      </c>
      <c r="M464" s="3056"/>
      <c r="N464" s="3056"/>
    </row>
    <row r="465" spans="1:15">
      <c r="A465" s="396">
        <v>1</v>
      </c>
      <c r="B465" s="429">
        <v>2</v>
      </c>
      <c r="C465" s="398">
        <v>3</v>
      </c>
      <c r="D465" s="399">
        <v>4</v>
      </c>
      <c r="E465" s="430">
        <v>5</v>
      </c>
      <c r="F465" s="430">
        <v>6</v>
      </c>
      <c r="G465" s="398">
        <v>7</v>
      </c>
      <c r="H465" s="398">
        <v>8</v>
      </c>
      <c r="I465" s="398">
        <v>9</v>
      </c>
      <c r="J465" s="398">
        <v>10</v>
      </c>
      <c r="K465" s="333">
        <v>11</v>
      </c>
      <c r="L465" s="333">
        <v>12</v>
      </c>
      <c r="M465" s="333">
        <v>13</v>
      </c>
      <c r="N465" s="377">
        <v>14</v>
      </c>
      <c r="O465" s="298"/>
    </row>
    <row r="466" spans="1:15" ht="75">
      <c r="A466" s="335">
        <v>1</v>
      </c>
      <c r="B466" s="431" t="s">
        <v>519</v>
      </c>
      <c r="C466" s="337" t="s">
        <v>125</v>
      </c>
      <c r="D466" s="337">
        <v>462.75</v>
      </c>
      <c r="E466" s="339" t="s">
        <v>520</v>
      </c>
      <c r="F466" s="337" t="s">
        <v>1995</v>
      </c>
      <c r="G466" s="340">
        <v>0.875</v>
      </c>
      <c r="H466" s="337">
        <v>162.77000000000001</v>
      </c>
      <c r="I466" s="349">
        <v>0</v>
      </c>
      <c r="J466" s="338">
        <v>0</v>
      </c>
      <c r="K466" s="340">
        <v>0.875</v>
      </c>
      <c r="L466" s="338">
        <v>162.77000000000001</v>
      </c>
      <c r="M466" s="339" t="s">
        <v>1203</v>
      </c>
      <c r="N466" s="339" t="s">
        <v>430</v>
      </c>
      <c r="O466" s="298"/>
    </row>
    <row r="467" spans="1:15">
      <c r="A467" s="354"/>
      <c r="B467" s="426"/>
      <c r="C467" s="356"/>
      <c r="D467" s="356"/>
      <c r="E467" s="427"/>
      <c r="F467" s="356"/>
      <c r="G467" s="356"/>
      <c r="H467" s="356"/>
      <c r="I467" s="428"/>
      <c r="J467" s="356"/>
      <c r="K467" s="3068"/>
      <c r="L467" s="3063"/>
      <c r="M467" s="3063"/>
      <c r="N467" s="3063"/>
      <c r="O467" s="298"/>
    </row>
    <row r="468" spans="1:15" ht="18.75">
      <c r="A468" s="3062" t="s">
        <v>1979</v>
      </c>
      <c r="B468" s="3063"/>
      <c r="C468" s="3063"/>
      <c r="D468" s="3063"/>
      <c r="E468" s="3063"/>
      <c r="F468" s="3063"/>
      <c r="G468" s="3063"/>
      <c r="H468" s="3063"/>
      <c r="I468" s="3063"/>
      <c r="J468" s="3063"/>
      <c r="K468" s="3063"/>
      <c r="L468" s="3063"/>
      <c r="M468" s="3063"/>
      <c r="N468" s="3063"/>
      <c r="O468" s="298"/>
    </row>
    <row r="469" spans="1:15" ht="15.75">
      <c r="A469" s="322" t="s">
        <v>423</v>
      </c>
      <c r="B469" s="322"/>
      <c r="C469" s="322" t="s">
        <v>424</v>
      </c>
      <c r="D469" s="322"/>
      <c r="E469" s="322"/>
      <c r="F469" s="322"/>
      <c r="G469" s="323"/>
      <c r="H469" s="323"/>
      <c r="I469" s="323"/>
      <c r="J469" s="323"/>
      <c r="K469" s="323"/>
      <c r="L469" s="323"/>
      <c r="M469" s="323"/>
      <c r="N469" s="323"/>
      <c r="O469" s="298"/>
    </row>
    <row r="470" spans="1:15" ht="15.75">
      <c r="A470" s="324" t="s">
        <v>425</v>
      </c>
      <c r="B470" s="324"/>
      <c r="C470" s="3053" t="s">
        <v>140</v>
      </c>
      <c r="D470" s="3054"/>
      <c r="E470" s="324"/>
      <c r="F470" s="324"/>
      <c r="G470" s="324"/>
      <c r="H470" s="324"/>
      <c r="I470" s="324"/>
      <c r="J470" s="324"/>
      <c r="K470" s="324"/>
      <c r="L470" s="324"/>
      <c r="M470" s="324"/>
      <c r="N470" s="324"/>
      <c r="O470" s="298"/>
    </row>
    <row r="471" spans="1:15" ht="42.75">
      <c r="A471" s="325" t="s">
        <v>426</v>
      </c>
      <c r="B471" s="3055" t="s">
        <v>4</v>
      </c>
      <c r="C471" s="3055" t="s">
        <v>5</v>
      </c>
      <c r="D471" s="3057" t="s">
        <v>427</v>
      </c>
      <c r="E471" s="3057" t="s">
        <v>7</v>
      </c>
      <c r="F471" s="325" t="s">
        <v>119</v>
      </c>
      <c r="G471" s="3058" t="s">
        <v>120</v>
      </c>
      <c r="H471" s="3059"/>
      <c r="I471" s="3058" t="s">
        <v>10</v>
      </c>
      <c r="J471" s="3059"/>
      <c r="K471" s="3058" t="s">
        <v>121</v>
      </c>
      <c r="L471" s="3059"/>
      <c r="M471" s="326" t="s">
        <v>12</v>
      </c>
      <c r="N471" s="325" t="s">
        <v>13</v>
      </c>
      <c r="O471" s="298"/>
    </row>
    <row r="472" spans="1:15">
      <c r="A472" s="347"/>
      <c r="B472" s="3056"/>
      <c r="C472" s="3056"/>
      <c r="D472" s="3056"/>
      <c r="E472" s="3056"/>
      <c r="F472" s="347"/>
      <c r="G472" s="327" t="s">
        <v>28</v>
      </c>
      <c r="H472" s="327" t="s">
        <v>15</v>
      </c>
      <c r="I472" s="327" t="s">
        <v>28</v>
      </c>
      <c r="J472" s="327" t="s">
        <v>15</v>
      </c>
      <c r="K472" s="327" t="s">
        <v>28</v>
      </c>
      <c r="L472" s="327" t="s">
        <v>15</v>
      </c>
      <c r="M472" s="335"/>
      <c r="N472" s="347"/>
      <c r="O472" s="298"/>
    </row>
    <row r="473" spans="1:15">
      <c r="A473" s="328">
        <v>1</v>
      </c>
      <c r="B473" s="329">
        <v>2</v>
      </c>
      <c r="C473" s="330">
        <v>3</v>
      </c>
      <c r="D473" s="331">
        <v>4</v>
      </c>
      <c r="E473" s="332">
        <v>5</v>
      </c>
      <c r="F473" s="332">
        <v>6</v>
      </c>
      <c r="G473" s="330">
        <v>7</v>
      </c>
      <c r="H473" s="330">
        <v>8</v>
      </c>
      <c r="I473" s="330">
        <v>9</v>
      </c>
      <c r="J473" s="330">
        <v>10</v>
      </c>
      <c r="K473" s="333">
        <v>11</v>
      </c>
      <c r="L473" s="333">
        <v>12</v>
      </c>
      <c r="M473" s="333">
        <v>13</v>
      </c>
      <c r="N473" s="334">
        <v>14</v>
      </c>
      <c r="O473" s="298"/>
    </row>
    <row r="474" spans="1:15" ht="45">
      <c r="A474" s="335">
        <v>1</v>
      </c>
      <c r="B474" s="348" t="s">
        <v>521</v>
      </c>
      <c r="C474" s="337" t="s">
        <v>125</v>
      </c>
      <c r="D474" s="338">
        <v>750</v>
      </c>
      <c r="E474" s="339" t="s">
        <v>432</v>
      </c>
      <c r="F474" s="337" t="s">
        <v>1996</v>
      </c>
      <c r="G474" s="349">
        <v>0.82</v>
      </c>
      <c r="H474" s="338">
        <v>342.39</v>
      </c>
      <c r="I474" s="349">
        <v>0.01</v>
      </c>
      <c r="J474" s="338">
        <v>72.760000000000005</v>
      </c>
      <c r="K474" s="349">
        <v>0.83</v>
      </c>
      <c r="L474" s="338">
        <v>415.15</v>
      </c>
      <c r="M474" s="339" t="s">
        <v>126</v>
      </c>
      <c r="N474" s="339" t="s">
        <v>430</v>
      </c>
      <c r="O474" s="413" t="s">
        <v>1763</v>
      </c>
    </row>
    <row r="475" spans="1:15">
      <c r="A475" s="323"/>
      <c r="B475" s="323"/>
      <c r="C475" s="323"/>
      <c r="D475" s="323"/>
      <c r="E475" s="323"/>
      <c r="F475" s="323"/>
      <c r="G475" s="323"/>
      <c r="H475" s="323"/>
      <c r="I475" s="323"/>
      <c r="J475" s="323"/>
      <c r="K475" s="3068"/>
      <c r="L475" s="3063"/>
      <c r="M475" s="3063"/>
      <c r="N475" s="3063"/>
      <c r="O475" s="298"/>
    </row>
    <row r="476" spans="1:15" ht="18.75">
      <c r="A476" s="3062" t="s">
        <v>1979</v>
      </c>
      <c r="B476" s="3063"/>
      <c r="C476" s="3063"/>
      <c r="D476" s="3063"/>
      <c r="E476" s="3063"/>
      <c r="F476" s="3063"/>
      <c r="G476" s="3063"/>
      <c r="H476" s="3063"/>
      <c r="I476" s="3063"/>
      <c r="J476" s="3063"/>
      <c r="K476" s="3063"/>
      <c r="L476" s="3063"/>
      <c r="M476" s="3063"/>
      <c r="N476" s="3063"/>
      <c r="O476" s="298"/>
    </row>
    <row r="477" spans="1:15" ht="15.75">
      <c r="A477" s="322" t="s">
        <v>423</v>
      </c>
      <c r="B477" s="322"/>
      <c r="C477" s="322" t="s">
        <v>424</v>
      </c>
      <c r="D477" s="322"/>
      <c r="E477" s="322"/>
      <c r="F477" s="322"/>
      <c r="G477" s="323"/>
      <c r="H477" s="323"/>
      <c r="I477" s="323"/>
      <c r="J477" s="323"/>
      <c r="K477" s="323"/>
      <c r="L477" s="323"/>
      <c r="M477" s="323"/>
      <c r="N477" s="323"/>
      <c r="O477" s="298"/>
    </row>
    <row r="478" spans="1:15" ht="15.75">
      <c r="A478" s="324" t="s">
        <v>425</v>
      </c>
      <c r="B478" s="324"/>
      <c r="C478" s="3053" t="s">
        <v>140</v>
      </c>
      <c r="D478" s="3054"/>
      <c r="E478" s="324"/>
      <c r="F478" s="324"/>
      <c r="G478" s="324"/>
      <c r="H478" s="324"/>
      <c r="I478" s="324"/>
      <c r="J478" s="324"/>
      <c r="K478" s="324"/>
      <c r="L478" s="324"/>
      <c r="M478" s="324"/>
      <c r="N478" s="324"/>
      <c r="O478" s="298"/>
    </row>
    <row r="479" spans="1:15" ht="42.75">
      <c r="A479" s="325" t="s">
        <v>426</v>
      </c>
      <c r="B479" s="3055" t="s">
        <v>4</v>
      </c>
      <c r="C479" s="3055" t="s">
        <v>5</v>
      </c>
      <c r="D479" s="3057" t="s">
        <v>427</v>
      </c>
      <c r="E479" s="3057" t="s">
        <v>7</v>
      </c>
      <c r="F479" s="325" t="s">
        <v>119</v>
      </c>
      <c r="G479" s="3058" t="s">
        <v>120</v>
      </c>
      <c r="H479" s="3059"/>
      <c r="I479" s="3058" t="s">
        <v>10</v>
      </c>
      <c r="J479" s="3059"/>
      <c r="K479" s="3058" t="s">
        <v>121</v>
      </c>
      <c r="L479" s="3059"/>
      <c r="M479" s="326" t="s">
        <v>12</v>
      </c>
      <c r="N479" s="325" t="s">
        <v>13</v>
      </c>
      <c r="O479" s="298"/>
    </row>
    <row r="480" spans="1:15">
      <c r="A480" s="347"/>
      <c r="B480" s="3056"/>
      <c r="C480" s="3056"/>
      <c r="D480" s="3056"/>
      <c r="E480" s="3056"/>
      <c r="F480" s="347"/>
      <c r="G480" s="327" t="s">
        <v>28</v>
      </c>
      <c r="H480" s="327" t="s">
        <v>15</v>
      </c>
      <c r="I480" s="327" t="s">
        <v>28</v>
      </c>
      <c r="J480" s="327" t="s">
        <v>15</v>
      </c>
      <c r="K480" s="327" t="s">
        <v>28</v>
      </c>
      <c r="L480" s="327" t="s">
        <v>15</v>
      </c>
      <c r="M480" s="335"/>
      <c r="N480" s="347"/>
      <c r="O480" s="298"/>
    </row>
    <row r="481" spans="1:14">
      <c r="A481" s="328">
        <v>1</v>
      </c>
      <c r="B481" s="329">
        <v>2</v>
      </c>
      <c r="C481" s="330">
        <v>3</v>
      </c>
      <c r="D481" s="331">
        <v>4</v>
      </c>
      <c r="E481" s="332">
        <v>5</v>
      </c>
      <c r="F481" s="332">
        <v>6</v>
      </c>
      <c r="G481" s="330">
        <v>7</v>
      </c>
      <c r="H481" s="330">
        <v>8</v>
      </c>
      <c r="I481" s="330">
        <v>9</v>
      </c>
      <c r="J481" s="330">
        <v>10</v>
      </c>
      <c r="K481" s="333">
        <v>11</v>
      </c>
      <c r="L481" s="333">
        <v>12</v>
      </c>
      <c r="M481" s="333">
        <v>13</v>
      </c>
      <c r="N481" s="334">
        <v>14</v>
      </c>
    </row>
    <row r="482" spans="1:14" ht="60">
      <c r="A482" s="335">
        <v>1</v>
      </c>
      <c r="B482" s="348" t="s">
        <v>522</v>
      </c>
      <c r="C482" s="337" t="s">
        <v>125</v>
      </c>
      <c r="D482" s="338">
        <v>4915.3500000000004</v>
      </c>
      <c r="E482" s="339" t="s">
        <v>523</v>
      </c>
      <c r="F482" s="337" t="s">
        <v>524</v>
      </c>
      <c r="G482" s="349">
        <v>0.75</v>
      </c>
      <c r="H482" s="338">
        <v>1795.14</v>
      </c>
      <c r="I482" s="349">
        <v>0.02</v>
      </c>
      <c r="J482" s="338">
        <v>0</v>
      </c>
      <c r="K482" s="363">
        <v>0.77</v>
      </c>
      <c r="L482" s="353">
        <v>1795.14</v>
      </c>
      <c r="M482" s="362" t="s">
        <v>126</v>
      </c>
      <c r="N482" s="362" t="s">
        <v>430</v>
      </c>
    </row>
    <row r="483" spans="1:14">
      <c r="A483" s="323"/>
      <c r="B483" s="323"/>
      <c r="C483" s="323"/>
      <c r="D483" s="323"/>
      <c r="E483" s="323"/>
      <c r="F483" s="323"/>
      <c r="G483" s="323"/>
      <c r="H483" s="323"/>
      <c r="I483" s="323"/>
      <c r="J483" s="323"/>
      <c r="K483" s="3068"/>
      <c r="L483" s="3063"/>
      <c r="M483" s="3063"/>
      <c r="N483" s="3063"/>
    </row>
    <row r="484" spans="1:14" ht="18.75">
      <c r="A484" s="3062" t="s">
        <v>1979</v>
      </c>
      <c r="B484" s="3063"/>
      <c r="C484" s="3063"/>
      <c r="D484" s="3063"/>
      <c r="E484" s="3063"/>
      <c r="F484" s="3063"/>
      <c r="G484" s="3063"/>
      <c r="H484" s="3063"/>
      <c r="I484" s="3063"/>
      <c r="J484" s="3063"/>
      <c r="K484" s="3063"/>
      <c r="L484" s="3063"/>
      <c r="M484" s="3063"/>
      <c r="N484" s="3063"/>
    </row>
    <row r="485" spans="1:14" ht="15.75">
      <c r="A485" s="322" t="s">
        <v>423</v>
      </c>
      <c r="B485" s="322"/>
      <c r="C485" s="322" t="s">
        <v>424</v>
      </c>
      <c r="D485" s="322"/>
      <c r="E485" s="322"/>
      <c r="F485" s="322"/>
      <c r="G485" s="323"/>
      <c r="H485" s="323"/>
      <c r="I485" s="323"/>
      <c r="J485" s="323"/>
      <c r="K485" s="323"/>
      <c r="L485" s="323"/>
      <c r="M485" s="323"/>
      <c r="N485" s="323"/>
    </row>
    <row r="486" spans="1:14" ht="15.75">
      <c r="A486" s="324" t="s">
        <v>425</v>
      </c>
      <c r="B486" s="324"/>
      <c r="C486" s="3053" t="s">
        <v>1204</v>
      </c>
      <c r="D486" s="3054"/>
      <c r="E486" s="324"/>
      <c r="F486" s="324"/>
      <c r="G486" s="324"/>
      <c r="H486" s="324"/>
      <c r="I486" s="324"/>
      <c r="J486" s="324"/>
      <c r="K486" s="324"/>
      <c r="L486" s="324"/>
      <c r="M486" s="324"/>
      <c r="N486" s="324"/>
    </row>
    <row r="487" spans="1:14" ht="42.75">
      <c r="A487" s="325" t="s">
        <v>426</v>
      </c>
      <c r="B487" s="3055" t="s">
        <v>4</v>
      </c>
      <c r="C487" s="3055" t="s">
        <v>5</v>
      </c>
      <c r="D487" s="3057" t="s">
        <v>427</v>
      </c>
      <c r="E487" s="3057" t="s">
        <v>7</v>
      </c>
      <c r="F487" s="325" t="s">
        <v>119</v>
      </c>
      <c r="G487" s="3058" t="s">
        <v>120</v>
      </c>
      <c r="H487" s="3059"/>
      <c r="I487" s="3058" t="s">
        <v>10</v>
      </c>
      <c r="J487" s="3059"/>
      <c r="K487" s="3058" t="s">
        <v>121</v>
      </c>
      <c r="L487" s="3059"/>
      <c r="M487" s="326" t="s">
        <v>12</v>
      </c>
      <c r="N487" s="325" t="s">
        <v>13</v>
      </c>
    </row>
    <row r="488" spans="1:14">
      <c r="A488" s="347"/>
      <c r="B488" s="3056"/>
      <c r="C488" s="3056"/>
      <c r="D488" s="3056"/>
      <c r="E488" s="3056"/>
      <c r="F488" s="347"/>
      <c r="G488" s="327" t="s">
        <v>28</v>
      </c>
      <c r="H488" s="327" t="s">
        <v>15</v>
      </c>
      <c r="I488" s="327" t="s">
        <v>28</v>
      </c>
      <c r="J488" s="327" t="s">
        <v>15</v>
      </c>
      <c r="K488" s="327" t="s">
        <v>28</v>
      </c>
      <c r="L488" s="327" t="s">
        <v>15</v>
      </c>
      <c r="M488" s="335"/>
      <c r="N488" s="347"/>
    </row>
    <row r="489" spans="1:14">
      <c r="A489" s="328">
        <v>1</v>
      </c>
      <c r="B489" s="329">
        <v>2</v>
      </c>
      <c r="C489" s="330">
        <v>3</v>
      </c>
      <c r="D489" s="331">
        <v>4</v>
      </c>
      <c r="E489" s="332">
        <v>5</v>
      </c>
      <c r="F489" s="332">
        <v>6</v>
      </c>
      <c r="G489" s="330">
        <v>7</v>
      </c>
      <c r="H489" s="330">
        <v>8</v>
      </c>
      <c r="I489" s="330">
        <v>9</v>
      </c>
      <c r="J489" s="330">
        <v>10</v>
      </c>
      <c r="K489" s="333">
        <v>11</v>
      </c>
      <c r="L489" s="333">
        <v>12</v>
      </c>
      <c r="M489" s="333">
        <v>13</v>
      </c>
      <c r="N489" s="334">
        <v>14</v>
      </c>
    </row>
    <row r="490" spans="1:14" ht="315">
      <c r="A490" s="335">
        <v>1</v>
      </c>
      <c r="B490" s="348" t="s">
        <v>1205</v>
      </c>
      <c r="C490" s="337" t="s">
        <v>125</v>
      </c>
      <c r="D490" s="338">
        <v>2100</v>
      </c>
      <c r="E490" s="339" t="s">
        <v>377</v>
      </c>
      <c r="F490" s="337" t="s">
        <v>377</v>
      </c>
      <c r="G490" s="349">
        <v>0.28999999999999998</v>
      </c>
      <c r="H490" s="338">
        <v>0</v>
      </c>
      <c r="I490" s="349">
        <v>0.01</v>
      </c>
      <c r="J490" s="338">
        <v>0</v>
      </c>
      <c r="K490" s="363">
        <v>0.3</v>
      </c>
      <c r="L490" s="353">
        <v>0</v>
      </c>
      <c r="M490" s="362" t="s">
        <v>1329</v>
      </c>
      <c r="N490" s="362" t="s">
        <v>377</v>
      </c>
    </row>
    <row r="491" spans="1:14">
      <c r="A491" s="323"/>
      <c r="B491" s="323"/>
      <c r="C491" s="323"/>
      <c r="D491" s="323"/>
      <c r="E491" s="323"/>
      <c r="F491" s="323"/>
      <c r="G491" s="323"/>
      <c r="H491" s="323"/>
      <c r="I491" s="323"/>
      <c r="J491" s="323"/>
      <c r="K491" s="3068"/>
      <c r="L491" s="3063"/>
      <c r="M491" s="3063"/>
      <c r="N491" s="3063"/>
    </row>
    <row r="492" spans="1:14" ht="18.75">
      <c r="A492" s="3062" t="s">
        <v>1979</v>
      </c>
      <c r="B492" s="3063"/>
      <c r="C492" s="3063"/>
      <c r="D492" s="3063"/>
      <c r="E492" s="3063"/>
      <c r="F492" s="3063"/>
      <c r="G492" s="3063"/>
      <c r="H492" s="3063"/>
      <c r="I492" s="3063"/>
      <c r="J492" s="3063"/>
      <c r="K492" s="3063"/>
      <c r="L492" s="3063"/>
      <c r="M492" s="3063"/>
      <c r="N492" s="3063"/>
    </row>
    <row r="493" spans="1:14" ht="15.75">
      <c r="A493" s="322" t="s">
        <v>423</v>
      </c>
      <c r="B493" s="322"/>
      <c r="C493" s="322" t="s">
        <v>424</v>
      </c>
      <c r="D493" s="322"/>
      <c r="E493" s="322"/>
      <c r="F493" s="322"/>
      <c r="G493" s="323"/>
      <c r="H493" s="323"/>
      <c r="I493" s="323"/>
      <c r="J493" s="323"/>
      <c r="K493" s="323"/>
      <c r="L493" s="323"/>
      <c r="M493" s="323"/>
      <c r="N493" s="323"/>
    </row>
    <row r="494" spans="1:14" ht="15.75">
      <c r="A494" s="324" t="s">
        <v>425</v>
      </c>
      <c r="B494" s="324"/>
      <c r="C494" s="425" t="s">
        <v>1997</v>
      </c>
      <c r="D494" s="451"/>
      <c r="E494" s="324"/>
      <c r="F494" s="324"/>
      <c r="G494" s="324"/>
      <c r="H494" s="324"/>
      <c r="I494" s="324"/>
      <c r="J494" s="324"/>
      <c r="K494" s="324"/>
      <c r="L494" s="324"/>
      <c r="M494" s="324"/>
      <c r="N494" s="324"/>
    </row>
    <row r="495" spans="1:14" ht="52.5" customHeight="1">
      <c r="A495" s="325" t="s">
        <v>426</v>
      </c>
      <c r="B495" s="3055" t="s">
        <v>4</v>
      </c>
      <c r="C495" s="3055" t="s">
        <v>5</v>
      </c>
      <c r="D495" s="3057" t="s">
        <v>427</v>
      </c>
      <c r="E495" s="3057" t="s">
        <v>7</v>
      </c>
      <c r="F495" s="3057" t="s">
        <v>119</v>
      </c>
      <c r="G495" s="3058" t="s">
        <v>120</v>
      </c>
      <c r="H495" s="3059"/>
      <c r="I495" s="3058" t="s">
        <v>10</v>
      </c>
      <c r="J495" s="3059"/>
      <c r="K495" s="3058" t="s">
        <v>121</v>
      </c>
      <c r="L495" s="3059"/>
      <c r="M495" s="3055" t="s">
        <v>12</v>
      </c>
      <c r="N495" s="3057" t="s">
        <v>13</v>
      </c>
    </row>
    <row r="496" spans="1:14">
      <c r="A496" s="347"/>
      <c r="B496" s="3056"/>
      <c r="C496" s="3056"/>
      <c r="D496" s="3056"/>
      <c r="E496" s="3056"/>
      <c r="F496" s="3056"/>
      <c r="G496" s="327" t="s">
        <v>28</v>
      </c>
      <c r="H496" s="327" t="s">
        <v>15</v>
      </c>
      <c r="I496" s="327" t="s">
        <v>28</v>
      </c>
      <c r="J496" s="327" t="s">
        <v>15</v>
      </c>
      <c r="K496" s="327" t="s">
        <v>28</v>
      </c>
      <c r="L496" s="327" t="s">
        <v>15</v>
      </c>
      <c r="M496" s="3056"/>
      <c r="N496" s="3056"/>
    </row>
    <row r="497" spans="1:14">
      <c r="A497" s="328">
        <v>1</v>
      </c>
      <c r="B497" s="329">
        <v>2</v>
      </c>
      <c r="C497" s="330">
        <v>3</v>
      </c>
      <c r="D497" s="331">
        <v>4</v>
      </c>
      <c r="E497" s="332">
        <v>5</v>
      </c>
      <c r="F497" s="332">
        <v>6</v>
      </c>
      <c r="G497" s="330">
        <v>7</v>
      </c>
      <c r="H497" s="330">
        <v>8</v>
      </c>
      <c r="I497" s="330">
        <v>9</v>
      </c>
      <c r="J497" s="330">
        <v>10</v>
      </c>
      <c r="K497" s="333">
        <v>11</v>
      </c>
      <c r="L497" s="333">
        <v>12</v>
      </c>
      <c r="M497" s="333">
        <v>13</v>
      </c>
      <c r="N497" s="334">
        <v>14</v>
      </c>
    </row>
    <row r="498" spans="1:14" ht="30">
      <c r="A498" s="326">
        <v>1</v>
      </c>
      <c r="B498" s="348" t="s">
        <v>1998</v>
      </c>
      <c r="C498" s="366" t="s">
        <v>125</v>
      </c>
      <c r="D498" s="367">
        <v>194.38</v>
      </c>
      <c r="E498" s="368" t="s">
        <v>377</v>
      </c>
      <c r="F498" s="368" t="s">
        <v>377</v>
      </c>
      <c r="G498" s="349">
        <v>0</v>
      </c>
      <c r="H498" s="338">
        <v>0</v>
      </c>
      <c r="I498" s="349">
        <v>0</v>
      </c>
      <c r="J498" s="350">
        <v>0</v>
      </c>
      <c r="K498" s="349">
        <v>0</v>
      </c>
      <c r="L498" s="350">
        <v>0</v>
      </c>
      <c r="M498" s="368"/>
      <c r="N498" s="368" t="s">
        <v>72</v>
      </c>
    </row>
    <row r="499" spans="1:14">
      <c r="A499" s="369"/>
      <c r="B499" s="370" t="s">
        <v>444</v>
      </c>
      <c r="C499" s="371"/>
      <c r="D499" s="372"/>
      <c r="E499" s="373"/>
      <c r="F499" s="373"/>
      <c r="G499" s="374"/>
      <c r="H499" s="371"/>
      <c r="I499" s="375"/>
      <c r="J499" s="376"/>
      <c r="K499" s="3060"/>
      <c r="L499" s="3061"/>
      <c r="M499" s="3061"/>
      <c r="N499" s="3061"/>
    </row>
    <row r="500" spans="1:14" ht="18.75">
      <c r="A500" s="3062" t="s">
        <v>1979</v>
      </c>
      <c r="B500" s="3063"/>
      <c r="C500" s="3063"/>
      <c r="D500" s="3063"/>
      <c r="E500" s="3063"/>
      <c r="F500" s="3063"/>
      <c r="G500" s="3063"/>
      <c r="H500" s="3063"/>
      <c r="I500" s="3063"/>
      <c r="J500" s="3063"/>
      <c r="K500" s="3063"/>
      <c r="L500" s="3063"/>
      <c r="M500" s="3063"/>
      <c r="N500" s="3063"/>
    </row>
    <row r="501" spans="1:14" ht="15.75">
      <c r="A501" s="322" t="s">
        <v>423</v>
      </c>
      <c r="B501" s="322"/>
      <c r="C501" s="322" t="s">
        <v>424</v>
      </c>
      <c r="D501" s="322"/>
      <c r="E501" s="322"/>
      <c r="F501" s="322"/>
      <c r="G501" s="323"/>
      <c r="H501" s="323"/>
      <c r="I501" s="323"/>
      <c r="J501" s="323"/>
      <c r="K501" s="323"/>
      <c r="L501" s="323"/>
      <c r="M501" s="323"/>
      <c r="N501" s="323"/>
    </row>
    <row r="502" spans="1:14" ht="15.75">
      <c r="A502" s="324" t="s">
        <v>425</v>
      </c>
      <c r="B502" s="324"/>
      <c r="C502" s="425" t="s">
        <v>1997</v>
      </c>
      <c r="D502" s="451"/>
      <c r="E502" s="324"/>
      <c r="F502" s="324"/>
      <c r="G502" s="324"/>
      <c r="H502" s="324"/>
      <c r="I502" s="324"/>
      <c r="J502" s="324"/>
      <c r="K502" s="324"/>
      <c r="L502" s="324"/>
      <c r="M502" s="324"/>
      <c r="N502" s="324"/>
    </row>
    <row r="503" spans="1:14" ht="45" customHeight="1">
      <c r="A503" s="325" t="s">
        <v>426</v>
      </c>
      <c r="B503" s="3055" t="s">
        <v>4</v>
      </c>
      <c r="C503" s="3055" t="s">
        <v>5</v>
      </c>
      <c r="D503" s="3057" t="s">
        <v>427</v>
      </c>
      <c r="E503" s="3057" t="s">
        <v>7</v>
      </c>
      <c r="F503" s="3057" t="s">
        <v>119</v>
      </c>
      <c r="G503" s="3058" t="s">
        <v>120</v>
      </c>
      <c r="H503" s="3059"/>
      <c r="I503" s="3058" t="s">
        <v>10</v>
      </c>
      <c r="J503" s="3059"/>
      <c r="K503" s="3058" t="s">
        <v>121</v>
      </c>
      <c r="L503" s="3059"/>
      <c r="M503" s="3055" t="s">
        <v>12</v>
      </c>
      <c r="N503" s="3057" t="s">
        <v>13</v>
      </c>
    </row>
    <row r="504" spans="1:14">
      <c r="A504" s="347"/>
      <c r="B504" s="3056"/>
      <c r="C504" s="3056"/>
      <c r="D504" s="3056"/>
      <c r="E504" s="3056"/>
      <c r="F504" s="3056"/>
      <c r="G504" s="327" t="s">
        <v>28</v>
      </c>
      <c r="H504" s="327" t="s">
        <v>15</v>
      </c>
      <c r="I504" s="327" t="s">
        <v>28</v>
      </c>
      <c r="J504" s="327" t="s">
        <v>15</v>
      </c>
      <c r="K504" s="327" t="s">
        <v>28</v>
      </c>
      <c r="L504" s="327" t="s">
        <v>15</v>
      </c>
      <c r="M504" s="3056"/>
      <c r="N504" s="3056"/>
    </row>
    <row r="505" spans="1:14">
      <c r="A505" s="328">
        <v>1</v>
      </c>
      <c r="B505" s="329">
        <v>2</v>
      </c>
      <c r="C505" s="330">
        <v>3</v>
      </c>
      <c r="D505" s="331">
        <v>4</v>
      </c>
      <c r="E505" s="332">
        <v>5</v>
      </c>
      <c r="F505" s="332">
        <v>6</v>
      </c>
      <c r="G505" s="330">
        <v>7</v>
      </c>
      <c r="H505" s="330">
        <v>8</v>
      </c>
      <c r="I505" s="330">
        <v>9</v>
      </c>
      <c r="J505" s="330">
        <v>10</v>
      </c>
      <c r="K505" s="333">
        <v>11</v>
      </c>
      <c r="L505" s="333">
        <v>12</v>
      </c>
      <c r="M505" s="333">
        <v>13</v>
      </c>
      <c r="N505" s="334">
        <v>14</v>
      </c>
    </row>
    <row r="506" spans="1:14" ht="30">
      <c r="A506" s="326">
        <v>1</v>
      </c>
      <c r="B506" s="348" t="s">
        <v>1999</v>
      </c>
      <c r="C506" s="366" t="s">
        <v>125</v>
      </c>
      <c r="D506" s="367">
        <v>193.46</v>
      </c>
      <c r="E506" s="368" t="s">
        <v>377</v>
      </c>
      <c r="F506" s="368" t="s">
        <v>377</v>
      </c>
      <c r="G506" s="349">
        <v>0</v>
      </c>
      <c r="H506" s="338">
        <v>0</v>
      </c>
      <c r="I506" s="349">
        <v>0</v>
      </c>
      <c r="J506" s="350">
        <v>0</v>
      </c>
      <c r="K506" s="349">
        <v>0</v>
      </c>
      <c r="L506" s="350">
        <v>0</v>
      </c>
      <c r="M506" s="368"/>
      <c r="N506" s="368" t="s">
        <v>72</v>
      </c>
    </row>
    <row r="507" spans="1:14">
      <c r="A507" s="369"/>
      <c r="B507" s="370" t="s">
        <v>444</v>
      </c>
      <c r="C507" s="371"/>
      <c r="D507" s="372"/>
      <c r="E507" s="373"/>
      <c r="F507" s="373"/>
      <c r="G507" s="374"/>
      <c r="H507" s="371"/>
      <c r="I507" s="375"/>
      <c r="J507" s="376"/>
      <c r="K507" s="3060"/>
      <c r="L507" s="3061"/>
      <c r="M507" s="3061"/>
      <c r="N507" s="3061"/>
    </row>
    <row r="508" spans="1:14">
      <c r="A508" s="413"/>
      <c r="B508" s="413"/>
      <c r="C508" s="413"/>
      <c r="D508" s="413"/>
      <c r="E508" s="413"/>
      <c r="F508" s="413"/>
      <c r="G508" s="413"/>
      <c r="H508" s="413"/>
      <c r="I508" s="413"/>
      <c r="J508" s="413"/>
      <c r="K508" s="413"/>
      <c r="L508" s="413"/>
      <c r="M508" s="413"/>
      <c r="N508" s="413"/>
    </row>
    <row r="509" spans="1:14">
      <c r="A509" s="413"/>
      <c r="B509" s="413"/>
      <c r="C509" s="413"/>
      <c r="D509" s="413"/>
      <c r="E509" s="413"/>
      <c r="F509" s="413"/>
      <c r="G509" s="413"/>
      <c r="H509" s="413"/>
      <c r="I509" s="413"/>
      <c r="J509" s="298"/>
      <c r="K509" s="413"/>
      <c r="L509" s="413"/>
      <c r="M509" s="413"/>
      <c r="N509" s="413"/>
    </row>
    <row r="510" spans="1:14">
      <c r="A510" s="413"/>
      <c r="B510" s="413"/>
      <c r="C510" s="413"/>
      <c r="D510" s="413"/>
      <c r="E510" s="413"/>
      <c r="F510" s="413"/>
      <c r="G510" s="413"/>
      <c r="H510" s="413"/>
      <c r="I510" s="413"/>
      <c r="J510" s="413"/>
      <c r="K510" s="413"/>
      <c r="L510" s="413"/>
      <c r="M510" s="413"/>
      <c r="N510" s="413"/>
    </row>
    <row r="511" spans="1:14">
      <c r="A511" s="413"/>
      <c r="B511" s="413"/>
      <c r="C511" s="413"/>
      <c r="D511" s="413"/>
      <c r="E511" s="413"/>
      <c r="F511" s="413"/>
      <c r="G511" s="413"/>
      <c r="H511" s="413"/>
      <c r="I511" s="413"/>
      <c r="J511" s="413"/>
      <c r="K511" s="413"/>
      <c r="L511" s="413"/>
      <c r="M511" s="413"/>
      <c r="N511" s="413"/>
    </row>
    <row r="512" spans="1:14">
      <c r="A512" s="413"/>
      <c r="B512" s="413"/>
      <c r="C512" s="413"/>
      <c r="D512" s="413"/>
      <c r="E512" s="413"/>
      <c r="F512" s="413"/>
      <c r="G512" s="413"/>
      <c r="H512" s="413"/>
      <c r="I512" s="413"/>
      <c r="J512" s="413"/>
      <c r="K512" s="413"/>
      <c r="L512" s="413"/>
      <c r="M512" s="413"/>
      <c r="N512" s="413"/>
    </row>
    <row r="513" spans="1:15" ht="15" customHeight="1">
      <c r="A513" s="413"/>
      <c r="B513" s="413"/>
      <c r="C513" s="413"/>
      <c r="D513" s="413"/>
      <c r="E513" s="413"/>
      <c r="F513" s="413"/>
      <c r="G513" s="413"/>
      <c r="H513" s="413"/>
      <c r="I513" s="413"/>
      <c r="J513" s="413"/>
      <c r="K513" s="3052" t="s">
        <v>1981</v>
      </c>
      <c r="L513" s="3052"/>
      <c r="M513" s="3052"/>
      <c r="N513" s="3052"/>
      <c r="O513" s="452"/>
    </row>
    <row r="514" spans="1:15">
      <c r="A514" s="413"/>
      <c r="B514" s="413"/>
      <c r="C514" s="413"/>
      <c r="D514" s="413"/>
      <c r="E514" s="413"/>
      <c r="F514" s="413"/>
      <c r="G514" s="413"/>
      <c r="H514" s="413"/>
      <c r="I514" s="413"/>
      <c r="J514" s="413"/>
      <c r="K514" s="3052"/>
      <c r="L514" s="3052"/>
      <c r="M514" s="3052"/>
      <c r="N514" s="3052"/>
    </row>
    <row r="515" spans="1:15">
      <c r="A515" s="413"/>
      <c r="B515" s="413"/>
      <c r="C515" s="413"/>
      <c r="D515" s="413"/>
      <c r="E515" s="413"/>
      <c r="F515" s="413"/>
      <c r="G515" s="413"/>
      <c r="H515" s="413"/>
      <c r="I515" s="413"/>
      <c r="J515" s="413"/>
      <c r="K515" s="3052"/>
      <c r="L515" s="3052"/>
      <c r="M515" s="3052"/>
      <c r="N515" s="3052"/>
    </row>
    <row r="516" spans="1:15">
      <c r="A516" s="413"/>
      <c r="B516" s="413"/>
      <c r="C516" s="413"/>
      <c r="D516" s="413"/>
      <c r="E516" s="413"/>
      <c r="F516" s="413"/>
      <c r="G516" s="413"/>
      <c r="H516" s="413"/>
      <c r="I516" s="413"/>
      <c r="J516" s="413"/>
      <c r="K516" s="413"/>
      <c r="L516" s="413"/>
      <c r="M516" s="413"/>
      <c r="N516" s="413"/>
    </row>
    <row r="517" spans="1:15">
      <c r="A517" s="413"/>
      <c r="B517" s="413"/>
      <c r="C517" s="413"/>
      <c r="D517" s="413"/>
      <c r="E517" s="413"/>
      <c r="F517" s="413"/>
      <c r="G517" s="413"/>
      <c r="H517" s="413"/>
      <c r="I517" s="413"/>
      <c r="J517" s="413"/>
      <c r="K517" s="413"/>
      <c r="L517" s="413"/>
      <c r="M517" s="413"/>
      <c r="N517" s="413"/>
    </row>
    <row r="518" spans="1:15">
      <c r="A518" s="413"/>
      <c r="B518" s="413"/>
      <c r="C518" s="413"/>
      <c r="D518" s="413"/>
      <c r="E518" s="413"/>
      <c r="F518" s="413"/>
      <c r="G518" s="413"/>
      <c r="H518" s="413"/>
      <c r="I518" s="413"/>
      <c r="J518" s="413"/>
      <c r="K518" s="413"/>
      <c r="L518" s="413"/>
      <c r="M518" s="413"/>
      <c r="N518" s="413"/>
    </row>
    <row r="519" spans="1:15">
      <c r="A519" s="413"/>
      <c r="B519" s="413"/>
      <c r="C519" s="413"/>
      <c r="D519" s="413"/>
      <c r="E519" s="413"/>
      <c r="F519" s="413"/>
      <c r="G519" s="413"/>
      <c r="H519" s="413"/>
      <c r="I519" s="413"/>
      <c r="J519" s="413"/>
      <c r="K519" s="413"/>
      <c r="L519" s="413"/>
      <c r="M519" s="413"/>
      <c r="N519" s="413"/>
    </row>
    <row r="520" spans="1:15">
      <c r="A520" s="413"/>
      <c r="B520" s="413"/>
      <c r="C520" s="413"/>
      <c r="D520" s="413"/>
      <c r="E520" s="413"/>
      <c r="F520" s="413"/>
      <c r="G520" s="413"/>
      <c r="H520" s="413"/>
      <c r="I520" s="413"/>
      <c r="J520" s="413"/>
      <c r="K520" s="413"/>
      <c r="L520" s="413"/>
      <c r="M520" s="413"/>
      <c r="N520" s="413"/>
    </row>
    <row r="521" spans="1:15">
      <c r="A521" s="413"/>
      <c r="B521" s="413"/>
      <c r="C521" s="413"/>
      <c r="D521" s="413"/>
      <c r="E521" s="413"/>
      <c r="F521" s="413"/>
      <c r="G521" s="413"/>
      <c r="H521" s="413"/>
      <c r="I521" s="413"/>
      <c r="J521" s="413"/>
      <c r="K521" s="413"/>
      <c r="L521" s="413"/>
      <c r="M521" s="413"/>
      <c r="N521" s="413"/>
    </row>
    <row r="522" spans="1:15">
      <c r="A522" s="413"/>
      <c r="B522" s="413"/>
      <c r="C522" s="413"/>
      <c r="D522" s="413"/>
      <c r="E522" s="413"/>
      <c r="F522" s="413"/>
      <c r="G522" s="413"/>
      <c r="H522" s="413"/>
      <c r="I522" s="413"/>
      <c r="J522" s="413"/>
      <c r="K522" s="413"/>
      <c r="L522" s="413"/>
      <c r="M522" s="413"/>
      <c r="N522" s="413"/>
    </row>
    <row r="523" spans="1:15">
      <c r="A523" s="413"/>
      <c r="B523" s="413"/>
      <c r="C523" s="413"/>
      <c r="D523" s="413"/>
      <c r="E523" s="413"/>
      <c r="F523" s="413"/>
      <c r="G523" s="413"/>
      <c r="H523" s="413"/>
      <c r="I523" s="413"/>
      <c r="J523" s="413"/>
      <c r="K523" s="413"/>
      <c r="L523" s="413"/>
      <c r="M523" s="413"/>
      <c r="N523" s="413"/>
    </row>
    <row r="524" spans="1:15">
      <c r="A524" s="413"/>
      <c r="B524" s="413"/>
      <c r="C524" s="413"/>
      <c r="D524" s="413"/>
      <c r="E524" s="413"/>
      <c r="F524" s="413"/>
      <c r="G524" s="413"/>
      <c r="H524" s="413"/>
      <c r="I524" s="413"/>
      <c r="J524" s="413"/>
      <c r="K524" s="413"/>
      <c r="L524" s="413"/>
      <c r="M524" s="413"/>
      <c r="N524" s="413"/>
    </row>
    <row r="525" spans="1:15">
      <c r="A525" s="413"/>
      <c r="B525" s="413"/>
      <c r="C525" s="413"/>
      <c r="D525" s="413"/>
      <c r="E525" s="413"/>
      <c r="F525" s="413"/>
      <c r="G525" s="413"/>
      <c r="H525" s="413"/>
      <c r="I525" s="413"/>
      <c r="J525" s="413"/>
      <c r="K525" s="413"/>
      <c r="L525" s="413"/>
      <c r="M525" s="413"/>
      <c r="N525" s="413"/>
    </row>
    <row r="526" spans="1:15">
      <c r="A526" s="413"/>
      <c r="B526" s="413"/>
      <c r="C526" s="413"/>
      <c r="D526" s="413"/>
      <c r="E526" s="413"/>
      <c r="F526" s="413"/>
      <c r="G526" s="413"/>
      <c r="H526" s="413"/>
      <c r="I526" s="413"/>
      <c r="J526" s="413"/>
      <c r="K526" s="413"/>
      <c r="L526" s="413"/>
      <c r="M526" s="413"/>
      <c r="N526" s="413"/>
    </row>
    <row r="527" spans="1:15">
      <c r="A527" s="413"/>
      <c r="B527" s="413"/>
      <c r="C527" s="413"/>
      <c r="D527" s="413"/>
      <c r="E527" s="413"/>
      <c r="F527" s="413"/>
      <c r="G527" s="413"/>
      <c r="H527" s="413"/>
      <c r="I527" s="413"/>
      <c r="J527" s="413"/>
      <c r="K527" s="413"/>
      <c r="L527" s="413"/>
      <c r="M527" s="413"/>
      <c r="N527" s="413"/>
    </row>
    <row r="528" spans="1:15">
      <c r="A528" s="413"/>
      <c r="B528" s="413"/>
      <c r="C528" s="413"/>
      <c r="D528" s="413"/>
      <c r="E528" s="413"/>
      <c r="F528" s="413"/>
      <c r="G528" s="413"/>
      <c r="H528" s="413"/>
      <c r="I528" s="413"/>
      <c r="J528" s="413"/>
      <c r="K528" s="413"/>
      <c r="L528" s="413"/>
      <c r="M528" s="413"/>
      <c r="N528" s="413"/>
    </row>
    <row r="529" spans="1:14">
      <c r="A529" s="413"/>
      <c r="B529" s="413"/>
      <c r="C529" s="413"/>
      <c r="D529" s="413"/>
      <c r="E529" s="413"/>
      <c r="F529" s="413"/>
      <c r="G529" s="413"/>
      <c r="H529" s="413"/>
      <c r="I529" s="413"/>
      <c r="J529" s="413"/>
      <c r="K529" s="413"/>
      <c r="L529" s="413"/>
      <c r="M529" s="413"/>
      <c r="N529" s="413"/>
    </row>
    <row r="530" spans="1:14">
      <c r="A530" s="413"/>
      <c r="B530" s="413"/>
      <c r="C530" s="413"/>
      <c r="D530" s="413"/>
      <c r="E530" s="413"/>
      <c r="F530" s="413"/>
      <c r="G530" s="413"/>
      <c r="H530" s="413"/>
      <c r="I530" s="413"/>
      <c r="J530" s="413"/>
      <c r="K530" s="413"/>
      <c r="L530" s="413"/>
      <c r="M530" s="413"/>
      <c r="N530" s="413"/>
    </row>
    <row r="531" spans="1:14">
      <c r="A531" s="413"/>
      <c r="B531" s="413"/>
      <c r="C531" s="413"/>
      <c r="D531" s="413"/>
      <c r="E531" s="413"/>
      <c r="F531" s="413"/>
      <c r="G531" s="413"/>
      <c r="H531" s="413"/>
      <c r="I531" s="413"/>
      <c r="J531" s="413"/>
      <c r="K531" s="413"/>
      <c r="L531" s="413"/>
      <c r="M531" s="413"/>
      <c r="N531" s="413"/>
    </row>
    <row r="532" spans="1:14">
      <c r="A532" s="413"/>
      <c r="B532" s="413"/>
      <c r="C532" s="413"/>
      <c r="D532" s="413"/>
      <c r="E532" s="413"/>
      <c r="F532" s="413"/>
      <c r="G532" s="413"/>
      <c r="H532" s="413"/>
      <c r="I532" s="413"/>
      <c r="J532" s="413"/>
      <c r="K532" s="413"/>
      <c r="L532" s="413"/>
      <c r="M532" s="413"/>
      <c r="N532" s="413"/>
    </row>
    <row r="533" spans="1:14">
      <c r="A533" s="413"/>
      <c r="B533" s="413"/>
      <c r="C533" s="413"/>
      <c r="D533" s="413"/>
      <c r="E533" s="413"/>
      <c r="F533" s="413"/>
      <c r="G533" s="413"/>
      <c r="H533" s="413"/>
      <c r="I533" s="413"/>
      <c r="J533" s="413"/>
      <c r="K533" s="413"/>
      <c r="L533" s="413"/>
      <c r="M533" s="413"/>
      <c r="N533" s="413"/>
    </row>
    <row r="534" spans="1:14">
      <c r="A534" s="413"/>
      <c r="B534" s="413"/>
      <c r="C534" s="413"/>
      <c r="D534" s="413"/>
      <c r="E534" s="413"/>
      <c r="F534" s="413"/>
      <c r="G534" s="413"/>
      <c r="H534" s="413"/>
      <c r="I534" s="413"/>
      <c r="J534" s="413"/>
      <c r="K534" s="413"/>
      <c r="L534" s="413"/>
      <c r="M534" s="413"/>
      <c r="N534" s="413"/>
    </row>
    <row r="535" spans="1:14">
      <c r="A535" s="413"/>
      <c r="B535" s="413"/>
      <c r="C535" s="413"/>
      <c r="D535" s="413"/>
      <c r="E535" s="413"/>
      <c r="F535" s="413"/>
      <c r="G535" s="413"/>
      <c r="H535" s="413"/>
      <c r="I535" s="413"/>
      <c r="J535" s="413"/>
      <c r="K535" s="413"/>
      <c r="L535" s="413"/>
      <c r="M535" s="413"/>
      <c r="N535" s="413"/>
    </row>
    <row r="536" spans="1:14">
      <c r="A536" s="413"/>
      <c r="B536" s="413"/>
      <c r="C536" s="413"/>
      <c r="D536" s="413"/>
      <c r="E536" s="413"/>
      <c r="F536" s="413"/>
      <c r="G536" s="413"/>
      <c r="H536" s="413"/>
      <c r="I536" s="413"/>
      <c r="J536" s="413"/>
      <c r="K536" s="413"/>
      <c r="L536" s="413"/>
      <c r="M536" s="413"/>
      <c r="N536" s="413"/>
    </row>
    <row r="537" spans="1:14">
      <c r="A537" s="413"/>
      <c r="B537" s="413"/>
      <c r="C537" s="413"/>
      <c r="D537" s="413"/>
      <c r="E537" s="413"/>
      <c r="F537" s="413"/>
      <c r="G537" s="413"/>
      <c r="H537" s="413"/>
      <c r="I537" s="413"/>
      <c r="J537" s="413"/>
      <c r="K537" s="413"/>
      <c r="L537" s="413"/>
      <c r="M537" s="413"/>
      <c r="N537" s="413"/>
    </row>
    <row r="538" spans="1:14">
      <c r="A538" s="413"/>
      <c r="B538" s="413"/>
      <c r="C538" s="413"/>
      <c r="D538" s="413"/>
      <c r="E538" s="413"/>
      <c r="F538" s="413"/>
      <c r="G538" s="413"/>
      <c r="H538" s="413"/>
      <c r="I538" s="413"/>
      <c r="J538" s="413"/>
      <c r="K538" s="413"/>
      <c r="L538" s="413"/>
      <c r="M538" s="413"/>
      <c r="N538" s="413"/>
    </row>
    <row r="539" spans="1:14">
      <c r="A539" s="413"/>
      <c r="B539" s="413"/>
      <c r="C539" s="413"/>
      <c r="D539" s="413"/>
      <c r="E539" s="413"/>
      <c r="F539" s="413"/>
      <c r="G539" s="413"/>
      <c r="H539" s="413"/>
      <c r="I539" s="413"/>
      <c r="J539" s="413"/>
      <c r="K539" s="413"/>
      <c r="L539" s="413"/>
      <c r="M539" s="413"/>
      <c r="N539" s="413"/>
    </row>
    <row r="540" spans="1:14">
      <c r="A540" s="413"/>
      <c r="B540" s="413"/>
      <c r="C540" s="413"/>
      <c r="D540" s="413"/>
      <c r="E540" s="413"/>
      <c r="F540" s="413"/>
      <c r="G540" s="413"/>
      <c r="H540" s="413"/>
      <c r="I540" s="413"/>
      <c r="J540" s="413"/>
      <c r="K540" s="413"/>
      <c r="L540" s="413"/>
      <c r="M540" s="413"/>
      <c r="N540" s="413"/>
    </row>
    <row r="541" spans="1:14">
      <c r="A541" s="413"/>
      <c r="B541" s="413"/>
      <c r="C541" s="413"/>
      <c r="D541" s="413"/>
      <c r="E541" s="413"/>
      <c r="F541" s="413"/>
      <c r="G541" s="413"/>
      <c r="H541" s="413"/>
      <c r="I541" s="413"/>
      <c r="J541" s="413"/>
      <c r="K541" s="413"/>
      <c r="L541" s="413"/>
      <c r="M541" s="413"/>
      <c r="N541" s="413"/>
    </row>
    <row r="542" spans="1:14">
      <c r="A542" s="413"/>
      <c r="B542" s="413"/>
      <c r="C542" s="413"/>
      <c r="D542" s="413"/>
      <c r="E542" s="413"/>
      <c r="F542" s="413"/>
      <c r="G542" s="413"/>
      <c r="H542" s="413"/>
      <c r="I542" s="413"/>
      <c r="J542" s="413"/>
      <c r="K542" s="413"/>
      <c r="L542" s="413"/>
      <c r="M542" s="413"/>
      <c r="N542" s="413"/>
    </row>
    <row r="543" spans="1:14">
      <c r="A543" s="413"/>
      <c r="B543" s="413"/>
      <c r="C543" s="413"/>
      <c r="D543" s="413"/>
      <c r="E543" s="413"/>
      <c r="F543" s="413"/>
      <c r="G543" s="413"/>
      <c r="H543" s="413"/>
      <c r="I543" s="413"/>
      <c r="J543" s="413"/>
      <c r="K543" s="413"/>
      <c r="L543" s="413"/>
      <c r="M543" s="413"/>
      <c r="N543" s="413"/>
    </row>
    <row r="544" spans="1:14">
      <c r="A544" s="413"/>
      <c r="B544" s="413"/>
      <c r="C544" s="413"/>
      <c r="D544" s="413"/>
      <c r="E544" s="413"/>
      <c r="F544" s="413"/>
      <c r="G544" s="413"/>
      <c r="H544" s="413"/>
      <c r="I544" s="413"/>
      <c r="J544" s="413"/>
      <c r="K544" s="413"/>
      <c r="L544" s="413"/>
      <c r="M544" s="413"/>
      <c r="N544" s="413"/>
    </row>
    <row r="545" spans="1:14">
      <c r="A545" s="413"/>
      <c r="B545" s="413"/>
      <c r="C545" s="413"/>
      <c r="D545" s="413"/>
      <c r="E545" s="413"/>
      <c r="F545" s="413"/>
      <c r="G545" s="413"/>
      <c r="H545" s="413"/>
      <c r="I545" s="413"/>
      <c r="J545" s="413"/>
      <c r="K545" s="413"/>
      <c r="L545" s="413"/>
      <c r="M545" s="413"/>
      <c r="N545" s="413"/>
    </row>
    <row r="546" spans="1:14">
      <c r="A546" s="413"/>
      <c r="B546" s="413"/>
      <c r="C546" s="413"/>
      <c r="D546" s="413"/>
      <c r="E546" s="413"/>
      <c r="F546" s="413"/>
      <c r="G546" s="413"/>
      <c r="H546" s="413"/>
      <c r="I546" s="413"/>
      <c r="J546" s="413"/>
      <c r="K546" s="413"/>
      <c r="L546" s="413"/>
      <c r="M546" s="413"/>
      <c r="N546" s="413"/>
    </row>
    <row r="547" spans="1:14">
      <c r="A547" s="413"/>
      <c r="B547" s="413"/>
      <c r="C547" s="413"/>
      <c r="D547" s="413"/>
      <c r="E547" s="413"/>
      <c r="F547" s="413"/>
      <c r="G547" s="413"/>
      <c r="H547" s="413"/>
      <c r="I547" s="413"/>
      <c r="J547" s="413"/>
      <c r="K547" s="413"/>
      <c r="L547" s="413"/>
      <c r="M547" s="413"/>
      <c r="N547" s="413"/>
    </row>
    <row r="548" spans="1:14">
      <c r="A548" s="413"/>
      <c r="B548" s="413"/>
      <c r="C548" s="413"/>
      <c r="D548" s="413"/>
      <c r="E548" s="413"/>
      <c r="F548" s="413"/>
      <c r="G548" s="413"/>
      <c r="H548" s="413"/>
      <c r="I548" s="413"/>
      <c r="J548" s="413"/>
      <c r="K548" s="413"/>
      <c r="L548" s="413"/>
      <c r="M548" s="413"/>
      <c r="N548" s="413"/>
    </row>
    <row r="549" spans="1:14">
      <c r="A549" s="413"/>
      <c r="B549" s="413"/>
      <c r="C549" s="413"/>
      <c r="D549" s="413"/>
      <c r="E549" s="413"/>
      <c r="F549" s="413"/>
      <c r="G549" s="413"/>
      <c r="H549" s="413"/>
      <c r="I549" s="413"/>
      <c r="J549" s="413"/>
      <c r="K549" s="413"/>
      <c r="L549" s="413"/>
      <c r="M549" s="413"/>
      <c r="N549" s="413"/>
    </row>
    <row r="550" spans="1:14">
      <c r="A550" s="413"/>
      <c r="B550" s="413"/>
      <c r="C550" s="413"/>
      <c r="D550" s="413"/>
      <c r="E550" s="413"/>
      <c r="F550" s="413"/>
      <c r="G550" s="413"/>
      <c r="H550" s="413"/>
      <c r="I550" s="413"/>
      <c r="J550" s="413"/>
      <c r="K550" s="413"/>
      <c r="L550" s="413"/>
      <c r="M550" s="413"/>
      <c r="N550" s="413"/>
    </row>
    <row r="551" spans="1:14">
      <c r="A551" s="413"/>
      <c r="B551" s="413"/>
      <c r="C551" s="413"/>
      <c r="D551" s="413"/>
      <c r="E551" s="413"/>
      <c r="F551" s="413"/>
      <c r="G551" s="413"/>
      <c r="H551" s="413"/>
      <c r="I551" s="413"/>
      <c r="J551" s="413"/>
      <c r="K551" s="413"/>
      <c r="L551" s="413"/>
      <c r="M551" s="413"/>
      <c r="N551" s="413"/>
    </row>
    <row r="552" spans="1:14">
      <c r="A552" s="413"/>
      <c r="B552" s="413"/>
      <c r="C552" s="413"/>
      <c r="D552" s="413"/>
      <c r="E552" s="413"/>
      <c r="F552" s="413"/>
      <c r="G552" s="413"/>
      <c r="H552" s="413"/>
      <c r="I552" s="413"/>
      <c r="J552" s="413"/>
      <c r="K552" s="413"/>
      <c r="L552" s="413"/>
      <c r="M552" s="413"/>
      <c r="N552" s="413"/>
    </row>
    <row r="553" spans="1:14">
      <c r="A553" s="413"/>
      <c r="B553" s="413"/>
      <c r="C553" s="413"/>
      <c r="D553" s="413"/>
      <c r="E553" s="413"/>
      <c r="F553" s="413"/>
      <c r="G553" s="413"/>
      <c r="H553" s="413"/>
      <c r="I553" s="413"/>
      <c r="J553" s="413"/>
      <c r="K553" s="413"/>
      <c r="L553" s="413"/>
      <c r="M553" s="413"/>
      <c r="N553" s="413"/>
    </row>
    <row r="554" spans="1:14">
      <c r="A554" s="413"/>
      <c r="B554" s="413"/>
      <c r="C554" s="413"/>
      <c r="D554" s="413"/>
      <c r="E554" s="413"/>
      <c r="F554" s="413"/>
      <c r="G554" s="413"/>
      <c r="H554" s="413"/>
      <c r="I554" s="413"/>
      <c r="J554" s="413"/>
      <c r="K554" s="413"/>
      <c r="L554" s="413"/>
      <c r="M554" s="413"/>
      <c r="N554" s="413"/>
    </row>
    <row r="555" spans="1:14">
      <c r="A555" s="413"/>
      <c r="B555" s="413"/>
      <c r="C555" s="413"/>
      <c r="D555" s="413"/>
      <c r="E555" s="413"/>
      <c r="F555" s="413"/>
      <c r="G555" s="413"/>
      <c r="H555" s="413"/>
      <c r="I555" s="413"/>
      <c r="J555" s="413"/>
      <c r="K555" s="413"/>
      <c r="L555" s="413"/>
      <c r="M555" s="413"/>
      <c r="N555" s="413"/>
    </row>
    <row r="556" spans="1:14">
      <c r="A556" s="413"/>
      <c r="B556" s="413"/>
      <c r="C556" s="413"/>
      <c r="D556" s="413"/>
      <c r="E556" s="413"/>
      <c r="F556" s="413"/>
      <c r="G556" s="413"/>
      <c r="H556" s="413"/>
      <c r="I556" s="413"/>
      <c r="J556" s="413"/>
      <c r="K556" s="413"/>
      <c r="L556" s="413"/>
      <c r="M556" s="413"/>
      <c r="N556" s="413"/>
    </row>
    <row r="557" spans="1:14">
      <c r="A557" s="413"/>
      <c r="B557" s="413"/>
      <c r="C557" s="413"/>
      <c r="D557" s="413"/>
      <c r="E557" s="413"/>
      <c r="F557" s="413"/>
      <c r="G557" s="413"/>
      <c r="H557" s="413"/>
      <c r="I557" s="413"/>
      <c r="J557" s="413"/>
      <c r="K557" s="413"/>
      <c r="L557" s="413"/>
      <c r="M557" s="413"/>
      <c r="N557" s="413"/>
    </row>
    <row r="558" spans="1:14">
      <c r="A558" s="413"/>
      <c r="B558" s="413"/>
      <c r="C558" s="413"/>
      <c r="D558" s="413"/>
      <c r="E558" s="413"/>
      <c r="F558" s="413"/>
      <c r="G558" s="413"/>
      <c r="H558" s="413"/>
      <c r="I558" s="413"/>
      <c r="J558" s="413"/>
      <c r="K558" s="413"/>
      <c r="L558" s="413"/>
      <c r="M558" s="413"/>
      <c r="N558" s="413"/>
    </row>
    <row r="559" spans="1:14">
      <c r="A559" s="413"/>
      <c r="B559" s="413"/>
      <c r="C559" s="413"/>
      <c r="D559" s="413"/>
      <c r="E559" s="413"/>
      <c r="F559" s="413"/>
      <c r="G559" s="413"/>
      <c r="H559" s="413"/>
      <c r="I559" s="413"/>
      <c r="J559" s="413"/>
      <c r="K559" s="413"/>
      <c r="L559" s="413"/>
      <c r="M559" s="413"/>
      <c r="N559" s="413"/>
    </row>
    <row r="560" spans="1:14">
      <c r="A560" s="413"/>
      <c r="B560" s="413"/>
      <c r="C560" s="413"/>
      <c r="D560" s="413"/>
      <c r="E560" s="413"/>
      <c r="F560" s="413"/>
      <c r="G560" s="413"/>
      <c r="H560" s="413"/>
      <c r="I560" s="413"/>
      <c r="J560" s="413"/>
      <c r="K560" s="413"/>
      <c r="L560" s="413"/>
      <c r="M560" s="413"/>
      <c r="N560" s="413"/>
    </row>
    <row r="561" spans="1:14">
      <c r="A561" s="413"/>
      <c r="B561" s="413"/>
      <c r="C561" s="413"/>
      <c r="D561" s="413"/>
      <c r="E561" s="413"/>
      <c r="F561" s="413"/>
      <c r="G561" s="413"/>
      <c r="H561" s="413"/>
      <c r="I561" s="413"/>
      <c r="J561" s="413"/>
      <c r="K561" s="413"/>
      <c r="L561" s="413"/>
      <c r="M561" s="413"/>
      <c r="N561" s="413"/>
    </row>
    <row r="562" spans="1:14">
      <c r="A562" s="413"/>
      <c r="B562" s="413"/>
      <c r="C562" s="413"/>
      <c r="D562" s="413"/>
      <c r="E562" s="413"/>
      <c r="F562" s="413"/>
      <c r="G562" s="413"/>
      <c r="H562" s="413"/>
      <c r="I562" s="413"/>
      <c r="J562" s="413"/>
      <c r="K562" s="413"/>
      <c r="L562" s="413"/>
      <c r="M562" s="413"/>
      <c r="N562" s="413"/>
    </row>
    <row r="563" spans="1:14">
      <c r="A563" s="413"/>
      <c r="B563" s="413"/>
      <c r="C563" s="413"/>
      <c r="D563" s="413"/>
      <c r="E563" s="413"/>
      <c r="F563" s="413"/>
      <c r="G563" s="413"/>
      <c r="H563" s="413"/>
      <c r="I563" s="413"/>
      <c r="J563" s="413"/>
      <c r="K563" s="413"/>
      <c r="L563" s="413"/>
      <c r="M563" s="413"/>
      <c r="N563" s="413"/>
    </row>
    <row r="564" spans="1:14">
      <c r="A564" s="413"/>
      <c r="B564" s="413"/>
      <c r="C564" s="413"/>
      <c r="D564" s="413"/>
      <c r="E564" s="413"/>
      <c r="F564" s="413"/>
      <c r="G564" s="413"/>
      <c r="H564" s="413"/>
      <c r="I564" s="413"/>
      <c r="J564" s="413"/>
      <c r="K564" s="413"/>
      <c r="L564" s="413"/>
      <c r="M564" s="413"/>
      <c r="N564" s="413"/>
    </row>
    <row r="565" spans="1:14">
      <c r="A565" s="413"/>
      <c r="B565" s="413"/>
      <c r="C565" s="413"/>
      <c r="D565" s="413"/>
      <c r="E565" s="413"/>
      <c r="F565" s="413"/>
      <c r="G565" s="413"/>
      <c r="H565" s="413"/>
      <c r="I565" s="413"/>
      <c r="J565" s="413"/>
      <c r="K565" s="413"/>
      <c r="L565" s="413"/>
      <c r="M565" s="413"/>
      <c r="N565" s="413"/>
    </row>
    <row r="566" spans="1:14">
      <c r="A566" s="413"/>
      <c r="B566" s="413"/>
      <c r="C566" s="413"/>
      <c r="D566" s="413"/>
      <c r="E566" s="413"/>
      <c r="F566" s="413"/>
      <c r="G566" s="413"/>
      <c r="H566" s="413"/>
      <c r="I566" s="413"/>
      <c r="J566" s="413"/>
      <c r="K566" s="413"/>
      <c r="L566" s="413"/>
      <c r="M566" s="413"/>
      <c r="N566" s="413"/>
    </row>
    <row r="567" spans="1:14">
      <c r="A567" s="413"/>
      <c r="B567" s="413"/>
      <c r="C567" s="413"/>
      <c r="D567" s="413"/>
      <c r="E567" s="413"/>
      <c r="F567" s="413"/>
      <c r="G567" s="413"/>
      <c r="H567" s="413"/>
      <c r="I567" s="413"/>
      <c r="J567" s="413"/>
      <c r="K567" s="413"/>
      <c r="L567" s="413"/>
      <c r="M567" s="413"/>
      <c r="N567" s="413"/>
    </row>
    <row r="568" spans="1:14">
      <c r="A568" s="413"/>
      <c r="B568" s="413"/>
      <c r="C568" s="413"/>
      <c r="D568" s="413"/>
      <c r="E568" s="413"/>
      <c r="F568" s="413"/>
      <c r="G568" s="413"/>
      <c r="H568" s="413"/>
      <c r="I568" s="413"/>
      <c r="J568" s="413"/>
      <c r="K568" s="413"/>
      <c r="L568" s="413"/>
      <c r="M568" s="413"/>
      <c r="N568" s="413"/>
    </row>
    <row r="569" spans="1:14">
      <c r="A569" s="413"/>
      <c r="B569" s="413"/>
      <c r="C569" s="413"/>
      <c r="D569" s="413"/>
      <c r="E569" s="413"/>
      <c r="F569" s="413"/>
      <c r="G569" s="413"/>
      <c r="H569" s="413"/>
      <c r="I569" s="413"/>
      <c r="J569" s="413"/>
      <c r="K569" s="413"/>
      <c r="L569" s="413"/>
      <c r="M569" s="413"/>
      <c r="N569" s="413"/>
    </row>
    <row r="570" spans="1:14">
      <c r="A570" s="413"/>
      <c r="B570" s="413"/>
      <c r="C570" s="413"/>
      <c r="D570" s="413"/>
      <c r="E570" s="413"/>
      <c r="F570" s="413"/>
      <c r="G570" s="413"/>
      <c r="H570" s="413"/>
      <c r="I570" s="413"/>
      <c r="J570" s="413"/>
      <c r="K570" s="413"/>
      <c r="L570" s="413"/>
      <c r="M570" s="413"/>
      <c r="N570" s="413"/>
    </row>
    <row r="571" spans="1:14">
      <c r="A571" s="413"/>
      <c r="B571" s="413"/>
      <c r="C571" s="413"/>
      <c r="D571" s="413"/>
      <c r="E571" s="413"/>
      <c r="F571" s="413"/>
      <c r="G571" s="413"/>
      <c r="H571" s="413"/>
      <c r="I571" s="413"/>
      <c r="J571" s="413"/>
      <c r="K571" s="413"/>
      <c r="L571" s="413"/>
      <c r="M571" s="413"/>
      <c r="N571" s="413"/>
    </row>
    <row r="572" spans="1:14">
      <c r="A572" s="413"/>
      <c r="B572" s="413"/>
      <c r="C572" s="413"/>
      <c r="D572" s="413"/>
      <c r="E572" s="413"/>
      <c r="F572" s="413"/>
      <c r="G572" s="413"/>
      <c r="H572" s="413"/>
      <c r="I572" s="413"/>
      <c r="J572" s="413"/>
      <c r="K572" s="413"/>
      <c r="L572" s="413"/>
      <c r="M572" s="413"/>
      <c r="N572" s="413"/>
    </row>
    <row r="573" spans="1:14">
      <c r="A573" s="413"/>
      <c r="B573" s="413"/>
      <c r="C573" s="413"/>
      <c r="D573" s="413"/>
      <c r="E573" s="413"/>
      <c r="F573" s="413"/>
      <c r="G573" s="413"/>
      <c r="H573" s="413"/>
      <c r="I573" s="413"/>
      <c r="J573" s="413"/>
      <c r="K573" s="413"/>
      <c r="L573" s="413"/>
      <c r="M573" s="413"/>
      <c r="N573" s="413"/>
    </row>
    <row r="574" spans="1:14">
      <c r="A574" s="413"/>
      <c r="B574" s="413"/>
      <c r="C574" s="413"/>
      <c r="D574" s="413"/>
      <c r="E574" s="413"/>
      <c r="F574" s="413"/>
      <c r="G574" s="413"/>
      <c r="H574" s="413"/>
      <c r="I574" s="413"/>
      <c r="J574" s="413"/>
      <c r="K574" s="413"/>
      <c r="L574" s="413"/>
      <c r="M574" s="413"/>
      <c r="N574" s="413"/>
    </row>
    <row r="575" spans="1:14">
      <c r="A575" s="413"/>
      <c r="B575" s="413"/>
      <c r="C575" s="413"/>
      <c r="D575" s="413"/>
      <c r="E575" s="413"/>
      <c r="F575" s="413"/>
      <c r="G575" s="413"/>
      <c r="H575" s="413"/>
      <c r="I575" s="413"/>
      <c r="J575" s="413"/>
      <c r="K575" s="413"/>
      <c r="L575" s="413"/>
      <c r="M575" s="413"/>
      <c r="N575" s="413"/>
    </row>
    <row r="576" spans="1:14">
      <c r="A576" s="413"/>
      <c r="B576" s="413"/>
      <c r="C576" s="413"/>
      <c r="D576" s="413"/>
      <c r="E576" s="413"/>
      <c r="F576" s="413"/>
      <c r="G576" s="413"/>
      <c r="H576" s="413"/>
      <c r="I576" s="413"/>
      <c r="J576" s="413"/>
      <c r="K576" s="413"/>
      <c r="L576" s="413"/>
      <c r="M576" s="413"/>
      <c r="N576" s="413"/>
    </row>
    <row r="577" spans="1:14">
      <c r="A577" s="413"/>
      <c r="B577" s="413"/>
      <c r="C577" s="413"/>
      <c r="D577" s="413"/>
      <c r="E577" s="413"/>
      <c r="F577" s="413"/>
      <c r="G577" s="413"/>
      <c r="H577" s="413"/>
      <c r="I577" s="413"/>
      <c r="J577" s="413"/>
      <c r="K577" s="413"/>
      <c r="L577" s="413"/>
      <c r="M577" s="413"/>
      <c r="N577" s="413"/>
    </row>
    <row r="578" spans="1:14">
      <c r="A578" s="413"/>
      <c r="B578" s="413"/>
      <c r="C578" s="413"/>
      <c r="D578" s="413"/>
      <c r="E578" s="413"/>
      <c r="F578" s="413"/>
      <c r="G578" s="413"/>
      <c r="H578" s="413"/>
      <c r="I578" s="413"/>
      <c r="J578" s="413"/>
      <c r="K578" s="413"/>
      <c r="L578" s="413"/>
      <c r="M578" s="413"/>
      <c r="N578" s="413"/>
    </row>
    <row r="579" spans="1:14">
      <c r="A579" s="413"/>
      <c r="B579" s="413"/>
      <c r="C579" s="413"/>
      <c r="D579" s="413"/>
      <c r="E579" s="413"/>
      <c r="F579" s="413"/>
      <c r="G579" s="413"/>
      <c r="H579" s="413"/>
      <c r="I579" s="413"/>
      <c r="J579" s="413"/>
      <c r="K579" s="413"/>
      <c r="L579" s="413"/>
      <c r="M579" s="413"/>
      <c r="N579" s="413"/>
    </row>
    <row r="580" spans="1:14">
      <c r="A580" s="413"/>
      <c r="B580" s="413"/>
      <c r="C580" s="413"/>
      <c r="D580" s="413"/>
      <c r="E580" s="413"/>
      <c r="F580" s="413"/>
      <c r="G580" s="413"/>
      <c r="H580" s="413"/>
      <c r="I580" s="413"/>
      <c r="J580" s="413"/>
      <c r="K580" s="413"/>
      <c r="L580" s="413"/>
      <c r="M580" s="413"/>
      <c r="N580" s="413"/>
    </row>
    <row r="581" spans="1:14">
      <c r="A581" s="413"/>
      <c r="B581" s="413"/>
      <c r="C581" s="413"/>
      <c r="D581" s="413"/>
      <c r="E581" s="413"/>
      <c r="F581" s="413"/>
      <c r="G581" s="413"/>
      <c r="H581" s="413"/>
      <c r="I581" s="413"/>
      <c r="J581" s="413"/>
      <c r="K581" s="413"/>
      <c r="L581" s="413"/>
      <c r="M581" s="413"/>
      <c r="N581" s="413"/>
    </row>
    <row r="582" spans="1:14">
      <c r="A582" s="413"/>
      <c r="B582" s="413"/>
      <c r="C582" s="413"/>
      <c r="D582" s="413"/>
      <c r="E582" s="413"/>
      <c r="F582" s="413"/>
      <c r="G582" s="413"/>
      <c r="H582" s="413"/>
      <c r="I582" s="413"/>
      <c r="J582" s="413"/>
      <c r="K582" s="413"/>
      <c r="L582" s="413"/>
      <c r="M582" s="413"/>
      <c r="N582" s="413"/>
    </row>
    <row r="583" spans="1:14">
      <c r="A583" s="413"/>
      <c r="B583" s="413"/>
      <c r="C583" s="413"/>
      <c r="D583" s="413"/>
      <c r="E583" s="413"/>
      <c r="F583" s="413"/>
      <c r="G583" s="413"/>
      <c r="H583" s="413"/>
      <c r="I583" s="413"/>
      <c r="J583" s="413"/>
      <c r="K583" s="413"/>
      <c r="L583" s="413"/>
      <c r="M583" s="413"/>
      <c r="N583" s="413"/>
    </row>
    <row r="584" spans="1:14">
      <c r="A584" s="413"/>
      <c r="B584" s="413"/>
      <c r="C584" s="413"/>
      <c r="D584" s="413"/>
      <c r="E584" s="413"/>
      <c r="F584" s="413"/>
      <c r="G584" s="413"/>
      <c r="H584" s="413"/>
      <c r="I584" s="413"/>
      <c r="J584" s="413"/>
      <c r="K584" s="413"/>
      <c r="L584" s="413"/>
      <c r="M584" s="413"/>
      <c r="N584" s="413"/>
    </row>
    <row r="585" spans="1:14">
      <c r="A585" s="413"/>
      <c r="B585" s="413"/>
      <c r="C585" s="413"/>
      <c r="D585" s="413"/>
      <c r="E585" s="413"/>
      <c r="F585" s="413"/>
      <c r="G585" s="413"/>
      <c r="H585" s="413"/>
      <c r="I585" s="413"/>
      <c r="J585" s="413"/>
      <c r="K585" s="413"/>
      <c r="L585" s="413"/>
      <c r="M585" s="413"/>
      <c r="N585" s="413"/>
    </row>
    <row r="586" spans="1:14">
      <c r="A586" s="413"/>
      <c r="B586" s="413"/>
      <c r="C586" s="413"/>
      <c r="D586" s="413"/>
      <c r="E586" s="413"/>
      <c r="F586" s="413"/>
      <c r="G586" s="413"/>
      <c r="H586" s="413"/>
      <c r="I586" s="413"/>
      <c r="J586" s="413"/>
      <c r="K586" s="413"/>
      <c r="L586" s="413"/>
      <c r="M586" s="413"/>
      <c r="N586" s="413"/>
    </row>
    <row r="587" spans="1:14">
      <c r="A587" s="413"/>
      <c r="B587" s="413"/>
      <c r="C587" s="413"/>
      <c r="D587" s="413"/>
      <c r="E587" s="413"/>
      <c r="F587" s="413"/>
      <c r="G587" s="413"/>
      <c r="H587" s="413"/>
      <c r="I587" s="413"/>
      <c r="J587" s="413"/>
      <c r="K587" s="413"/>
      <c r="L587" s="413"/>
      <c r="M587" s="413"/>
      <c r="N587" s="413"/>
    </row>
    <row r="588" spans="1:14">
      <c r="A588" s="413"/>
      <c r="B588" s="413"/>
      <c r="C588" s="413"/>
      <c r="D588" s="413"/>
      <c r="E588" s="413"/>
      <c r="F588" s="413"/>
      <c r="G588" s="413"/>
      <c r="H588" s="413"/>
      <c r="I588" s="413"/>
      <c r="J588" s="413"/>
      <c r="K588" s="413"/>
      <c r="L588" s="413"/>
      <c r="M588" s="413"/>
      <c r="N588" s="413"/>
    </row>
    <row r="589" spans="1:14">
      <c r="A589" s="413"/>
      <c r="B589" s="413"/>
      <c r="C589" s="413"/>
      <c r="D589" s="413"/>
      <c r="E589" s="413"/>
      <c r="F589" s="413"/>
      <c r="G589" s="413"/>
      <c r="H589" s="413"/>
      <c r="I589" s="413"/>
      <c r="J589" s="413"/>
      <c r="K589" s="413"/>
      <c r="L589" s="413"/>
      <c r="M589" s="413"/>
      <c r="N589" s="413"/>
    </row>
    <row r="590" spans="1:14">
      <c r="A590" s="413"/>
      <c r="B590" s="413"/>
      <c r="C590" s="413"/>
      <c r="D590" s="413"/>
      <c r="E590" s="413"/>
      <c r="F590" s="413"/>
      <c r="G590" s="413"/>
      <c r="H590" s="413"/>
      <c r="I590" s="413"/>
      <c r="J590" s="413"/>
      <c r="K590" s="413"/>
      <c r="L590" s="413"/>
      <c r="M590" s="413"/>
      <c r="N590" s="413"/>
    </row>
    <row r="591" spans="1:14">
      <c r="A591" s="413"/>
      <c r="B591" s="413"/>
      <c r="C591" s="413"/>
      <c r="D591" s="413"/>
      <c r="E591" s="413"/>
      <c r="F591" s="413"/>
      <c r="G591" s="413"/>
      <c r="H591" s="413"/>
      <c r="I591" s="413"/>
      <c r="J591" s="413"/>
      <c r="K591" s="413"/>
      <c r="L591" s="413"/>
      <c r="M591" s="413"/>
      <c r="N591" s="413"/>
    </row>
    <row r="592" spans="1:14">
      <c r="A592" s="413"/>
      <c r="B592" s="413"/>
      <c r="C592" s="413"/>
      <c r="D592" s="413"/>
      <c r="E592" s="413"/>
      <c r="F592" s="413"/>
      <c r="G592" s="413"/>
      <c r="H592" s="413"/>
      <c r="I592" s="413"/>
      <c r="J592" s="413"/>
      <c r="K592" s="413"/>
      <c r="L592" s="413"/>
      <c r="M592" s="413"/>
      <c r="N592" s="413"/>
    </row>
    <row r="593" spans="1:14">
      <c r="A593" s="413"/>
      <c r="B593" s="413"/>
      <c r="C593" s="413"/>
      <c r="D593" s="413"/>
      <c r="E593" s="413"/>
      <c r="F593" s="413"/>
      <c r="G593" s="413"/>
      <c r="H593" s="413"/>
      <c r="I593" s="413"/>
      <c r="J593" s="413"/>
      <c r="K593" s="413"/>
      <c r="L593" s="413"/>
      <c r="M593" s="413"/>
      <c r="N593" s="413"/>
    </row>
    <row r="594" spans="1:14">
      <c r="A594" s="413"/>
      <c r="B594" s="413"/>
      <c r="C594" s="413"/>
      <c r="D594" s="413"/>
      <c r="E594" s="413"/>
      <c r="F594" s="413"/>
      <c r="G594" s="413"/>
      <c r="H594" s="413"/>
      <c r="I594" s="413"/>
      <c r="J594" s="413"/>
      <c r="K594" s="413"/>
      <c r="L594" s="413"/>
      <c r="M594" s="413"/>
      <c r="N594" s="413"/>
    </row>
    <row r="595" spans="1:14">
      <c r="A595" s="413"/>
      <c r="B595" s="413"/>
      <c r="C595" s="413"/>
      <c r="D595" s="413"/>
      <c r="E595" s="413"/>
      <c r="F595" s="413"/>
      <c r="G595" s="413"/>
      <c r="H595" s="413"/>
      <c r="I595" s="413"/>
      <c r="J595" s="413"/>
      <c r="K595" s="413"/>
      <c r="L595" s="413"/>
      <c r="M595" s="413"/>
      <c r="N595" s="413"/>
    </row>
    <row r="596" spans="1:14">
      <c r="A596" s="413"/>
      <c r="B596" s="413"/>
      <c r="C596" s="413"/>
      <c r="D596" s="413"/>
      <c r="E596" s="413"/>
      <c r="F596" s="413"/>
      <c r="G596" s="413"/>
      <c r="H596" s="413"/>
      <c r="I596" s="413"/>
      <c r="J596" s="413"/>
      <c r="K596" s="413"/>
      <c r="L596" s="413"/>
      <c r="M596" s="413"/>
      <c r="N596" s="413"/>
    </row>
    <row r="597" spans="1:14">
      <c r="A597" s="413"/>
      <c r="B597" s="413"/>
      <c r="C597" s="413"/>
      <c r="D597" s="413"/>
      <c r="E597" s="413"/>
      <c r="F597" s="413"/>
      <c r="G597" s="413"/>
      <c r="H597" s="413"/>
      <c r="I597" s="413"/>
      <c r="J597" s="413"/>
      <c r="K597" s="413"/>
      <c r="L597" s="413"/>
      <c r="M597" s="413"/>
      <c r="N597" s="413"/>
    </row>
    <row r="598" spans="1:14">
      <c r="A598" s="413"/>
      <c r="B598" s="413"/>
      <c r="C598" s="413"/>
      <c r="D598" s="413"/>
      <c r="E598" s="413"/>
      <c r="F598" s="413"/>
      <c r="G598" s="413"/>
      <c r="H598" s="413"/>
      <c r="I598" s="413"/>
      <c r="J598" s="413"/>
      <c r="K598" s="413"/>
      <c r="L598" s="413"/>
      <c r="M598" s="413"/>
      <c r="N598" s="413"/>
    </row>
    <row r="599" spans="1:14">
      <c r="A599" s="413"/>
      <c r="B599" s="413"/>
      <c r="C599" s="413"/>
      <c r="D599" s="413"/>
      <c r="E599" s="413"/>
      <c r="F599" s="413"/>
      <c r="G599" s="413"/>
      <c r="H599" s="413"/>
      <c r="I599" s="413"/>
      <c r="J599" s="413"/>
      <c r="K599" s="413"/>
      <c r="L599" s="413"/>
      <c r="M599" s="413"/>
      <c r="N599" s="413"/>
    </row>
    <row r="600" spans="1:14">
      <c r="A600" s="413"/>
      <c r="B600" s="413"/>
      <c r="C600" s="413"/>
      <c r="D600" s="413"/>
      <c r="E600" s="413"/>
      <c r="F600" s="413"/>
      <c r="G600" s="413"/>
      <c r="H600" s="413"/>
      <c r="I600" s="413"/>
      <c r="J600" s="413"/>
      <c r="K600" s="413"/>
      <c r="L600" s="413"/>
      <c r="M600" s="413"/>
      <c r="N600" s="413"/>
    </row>
    <row r="601" spans="1:14">
      <c r="A601" s="413"/>
      <c r="B601" s="413"/>
      <c r="C601" s="413"/>
      <c r="D601" s="413"/>
      <c r="E601" s="413"/>
      <c r="F601" s="413"/>
      <c r="G601" s="413"/>
      <c r="H601" s="413"/>
      <c r="I601" s="413"/>
      <c r="J601" s="413"/>
      <c r="K601" s="413"/>
      <c r="L601" s="413"/>
      <c r="M601" s="413"/>
      <c r="N601" s="413"/>
    </row>
    <row r="602" spans="1:14">
      <c r="A602" s="413"/>
      <c r="B602" s="413"/>
      <c r="C602" s="413"/>
      <c r="D602" s="413"/>
      <c r="E602" s="413"/>
      <c r="F602" s="413"/>
      <c r="G602" s="413"/>
      <c r="H602" s="413"/>
      <c r="I602" s="413"/>
      <c r="J602" s="413"/>
      <c r="K602" s="413"/>
      <c r="L602" s="413"/>
      <c r="M602" s="413"/>
      <c r="N602" s="413"/>
    </row>
    <row r="603" spans="1:14">
      <c r="A603" s="413"/>
      <c r="B603" s="413"/>
      <c r="C603" s="413"/>
      <c r="D603" s="413"/>
      <c r="E603" s="413"/>
      <c r="F603" s="413"/>
      <c r="G603" s="413"/>
      <c r="H603" s="413"/>
      <c r="I603" s="413"/>
      <c r="J603" s="413"/>
      <c r="K603" s="413"/>
      <c r="L603" s="413"/>
      <c r="M603" s="413"/>
      <c r="N603" s="413"/>
    </row>
    <row r="604" spans="1:14">
      <c r="A604" s="413"/>
      <c r="B604" s="413"/>
      <c r="C604" s="413"/>
      <c r="D604" s="413"/>
      <c r="E604" s="413"/>
      <c r="F604" s="413"/>
      <c r="G604" s="413"/>
      <c r="H604" s="413"/>
      <c r="I604" s="413"/>
      <c r="J604" s="413"/>
      <c r="K604" s="413"/>
      <c r="L604" s="413"/>
      <c r="M604" s="413"/>
      <c r="N604" s="413"/>
    </row>
    <row r="605" spans="1:14">
      <c r="A605" s="413"/>
      <c r="B605" s="413"/>
      <c r="C605" s="413"/>
      <c r="D605" s="413"/>
      <c r="E605" s="413"/>
      <c r="F605" s="413"/>
      <c r="G605" s="413"/>
      <c r="H605" s="413"/>
      <c r="I605" s="413"/>
      <c r="J605" s="413"/>
      <c r="K605" s="413"/>
      <c r="L605" s="413"/>
      <c r="M605" s="413"/>
      <c r="N605" s="413"/>
    </row>
    <row r="606" spans="1:14">
      <c r="A606" s="413"/>
      <c r="B606" s="413"/>
      <c r="C606" s="413"/>
      <c r="D606" s="413"/>
      <c r="E606" s="413"/>
      <c r="F606" s="413"/>
      <c r="G606" s="413"/>
      <c r="H606" s="413"/>
      <c r="I606" s="413"/>
      <c r="J606" s="413"/>
      <c r="K606" s="413"/>
      <c r="L606" s="413"/>
      <c r="M606" s="413"/>
      <c r="N606" s="413"/>
    </row>
    <row r="607" spans="1:14">
      <c r="A607" s="413"/>
      <c r="B607" s="413"/>
      <c r="C607" s="413"/>
      <c r="D607" s="413"/>
      <c r="E607" s="413"/>
      <c r="F607" s="413"/>
      <c r="G607" s="413"/>
      <c r="H607" s="413"/>
      <c r="I607" s="413"/>
      <c r="J607" s="413"/>
      <c r="K607" s="413"/>
      <c r="L607" s="413"/>
      <c r="M607" s="413"/>
      <c r="N607" s="413"/>
    </row>
    <row r="608" spans="1:14">
      <c r="A608" s="413"/>
      <c r="B608" s="413"/>
      <c r="C608" s="413"/>
      <c r="D608" s="413"/>
      <c r="E608" s="413"/>
      <c r="F608" s="413"/>
      <c r="G608" s="413"/>
      <c r="H608" s="413"/>
      <c r="I608" s="413"/>
      <c r="J608" s="413"/>
      <c r="K608" s="413"/>
      <c r="L608" s="413"/>
      <c r="M608" s="413"/>
      <c r="N608" s="413"/>
    </row>
    <row r="609" spans="1:14">
      <c r="A609" s="413"/>
      <c r="B609" s="413"/>
      <c r="C609" s="413"/>
      <c r="D609" s="413"/>
      <c r="E609" s="413"/>
      <c r="F609" s="413"/>
      <c r="G609" s="413"/>
      <c r="H609" s="413"/>
      <c r="I609" s="413"/>
      <c r="J609" s="413"/>
      <c r="K609" s="413"/>
      <c r="L609" s="413"/>
      <c r="M609" s="413"/>
      <c r="N609" s="413"/>
    </row>
    <row r="610" spans="1:14">
      <c r="A610" s="413"/>
      <c r="B610" s="413"/>
      <c r="C610" s="413"/>
      <c r="D610" s="413"/>
      <c r="E610" s="413"/>
      <c r="F610" s="413"/>
      <c r="G610" s="413"/>
      <c r="H610" s="413"/>
      <c r="I610" s="413"/>
      <c r="J610" s="413"/>
      <c r="K610" s="413"/>
      <c r="L610" s="413"/>
      <c r="M610" s="413"/>
      <c r="N610" s="413"/>
    </row>
    <row r="611" spans="1:14">
      <c r="A611" s="413"/>
      <c r="B611" s="413"/>
      <c r="C611" s="413"/>
      <c r="D611" s="413"/>
      <c r="E611" s="413"/>
      <c r="F611" s="413"/>
      <c r="G611" s="413"/>
      <c r="H611" s="413"/>
      <c r="I611" s="413"/>
      <c r="J611" s="413"/>
      <c r="K611" s="413"/>
      <c r="L611" s="413"/>
      <c r="M611" s="413"/>
      <c r="N611" s="413"/>
    </row>
    <row r="612" spans="1:14">
      <c r="A612" s="413"/>
      <c r="B612" s="413"/>
      <c r="C612" s="413"/>
      <c r="D612" s="413"/>
      <c r="E612" s="413"/>
      <c r="F612" s="413"/>
      <c r="G612" s="413"/>
      <c r="H612" s="413"/>
      <c r="I612" s="413"/>
      <c r="J612" s="413"/>
      <c r="K612" s="413"/>
      <c r="L612" s="413"/>
      <c r="M612" s="413"/>
      <c r="N612" s="413"/>
    </row>
    <row r="613" spans="1:14">
      <c r="A613" s="413"/>
      <c r="B613" s="413"/>
      <c r="C613" s="413"/>
      <c r="D613" s="413"/>
      <c r="E613" s="413"/>
      <c r="F613" s="413"/>
      <c r="G613" s="413"/>
      <c r="H613" s="413"/>
      <c r="I613" s="413"/>
      <c r="J613" s="413"/>
      <c r="K613" s="413"/>
      <c r="L613" s="413"/>
      <c r="M613" s="413"/>
      <c r="N613" s="413"/>
    </row>
    <row r="614" spans="1:14">
      <c r="A614" s="413"/>
      <c r="B614" s="413"/>
      <c r="C614" s="413"/>
      <c r="D614" s="413"/>
      <c r="E614" s="413"/>
      <c r="F614" s="413"/>
      <c r="G614" s="413"/>
      <c r="H614" s="413"/>
      <c r="I614" s="413"/>
      <c r="J614" s="413"/>
      <c r="K614" s="413"/>
      <c r="L614" s="413"/>
      <c r="M614" s="413"/>
      <c r="N614" s="413"/>
    </row>
    <row r="615" spans="1:14">
      <c r="A615" s="413"/>
      <c r="B615" s="413"/>
      <c r="C615" s="413"/>
      <c r="D615" s="413"/>
      <c r="E615" s="413"/>
      <c r="F615" s="413"/>
      <c r="G615" s="413"/>
      <c r="H615" s="413"/>
      <c r="I615" s="413"/>
      <c r="J615" s="413"/>
      <c r="K615" s="413"/>
      <c r="L615" s="413"/>
      <c r="M615" s="413"/>
      <c r="N615" s="413"/>
    </row>
    <row r="616" spans="1:14">
      <c r="A616" s="413"/>
      <c r="B616" s="413"/>
      <c r="C616" s="413"/>
      <c r="D616" s="413"/>
      <c r="E616" s="413"/>
      <c r="F616" s="413"/>
      <c r="G616" s="413"/>
      <c r="H616" s="413"/>
      <c r="I616" s="413"/>
      <c r="J616" s="413"/>
      <c r="K616" s="413"/>
      <c r="L616" s="413"/>
      <c r="M616" s="413"/>
      <c r="N616" s="413"/>
    </row>
    <row r="617" spans="1:14">
      <c r="A617" s="413"/>
      <c r="B617" s="413"/>
      <c r="C617" s="413"/>
      <c r="D617" s="413"/>
      <c r="E617" s="413"/>
      <c r="F617" s="413"/>
      <c r="G617" s="413"/>
      <c r="H617" s="413"/>
      <c r="I617" s="413"/>
      <c r="J617" s="413"/>
      <c r="K617" s="413"/>
      <c r="L617" s="413"/>
      <c r="M617" s="413"/>
      <c r="N617" s="413"/>
    </row>
    <row r="618" spans="1:14">
      <c r="A618" s="413"/>
      <c r="B618" s="413"/>
      <c r="C618" s="413"/>
      <c r="D618" s="413"/>
      <c r="E618" s="413"/>
      <c r="F618" s="413"/>
      <c r="G618" s="413"/>
      <c r="H618" s="413"/>
      <c r="I618" s="413"/>
      <c r="J618" s="413"/>
      <c r="K618" s="413"/>
      <c r="L618" s="413"/>
      <c r="M618" s="413"/>
      <c r="N618" s="413"/>
    </row>
    <row r="619" spans="1:14">
      <c r="A619" s="413"/>
      <c r="B619" s="413"/>
      <c r="C619" s="413"/>
      <c r="D619" s="413"/>
      <c r="E619" s="413"/>
      <c r="F619" s="413"/>
      <c r="G619" s="413"/>
      <c r="H619" s="413"/>
      <c r="I619" s="413"/>
      <c r="J619" s="413"/>
      <c r="K619" s="413"/>
      <c r="L619" s="413"/>
      <c r="M619" s="413"/>
      <c r="N619" s="413"/>
    </row>
    <row r="620" spans="1:14">
      <c r="A620" s="413"/>
      <c r="B620" s="413"/>
      <c r="C620" s="413"/>
      <c r="D620" s="413"/>
      <c r="E620" s="413"/>
      <c r="F620" s="413"/>
      <c r="G620" s="413"/>
      <c r="H620" s="413"/>
      <c r="I620" s="413"/>
      <c r="J620" s="413"/>
      <c r="K620" s="413"/>
      <c r="L620" s="413"/>
      <c r="M620" s="413"/>
      <c r="N620" s="413"/>
    </row>
    <row r="621" spans="1:14">
      <c r="A621" s="413"/>
      <c r="B621" s="413"/>
      <c r="C621" s="413"/>
      <c r="D621" s="413"/>
      <c r="E621" s="413"/>
      <c r="F621" s="413"/>
      <c r="G621" s="413"/>
      <c r="H621" s="413"/>
      <c r="I621" s="413"/>
      <c r="J621" s="413"/>
      <c r="K621" s="413"/>
      <c r="L621" s="413"/>
      <c r="M621" s="413"/>
      <c r="N621" s="413"/>
    </row>
    <row r="622" spans="1:14">
      <c r="A622" s="413"/>
      <c r="B622" s="413"/>
      <c r="C622" s="413"/>
      <c r="D622" s="413"/>
      <c r="E622" s="413"/>
      <c r="F622" s="413"/>
      <c r="G622" s="413"/>
      <c r="H622" s="413"/>
      <c r="I622" s="413"/>
      <c r="J622" s="413"/>
      <c r="K622" s="413"/>
      <c r="L622" s="413"/>
      <c r="M622" s="413"/>
      <c r="N622" s="413"/>
    </row>
    <row r="623" spans="1:14">
      <c r="A623" s="413"/>
      <c r="B623" s="413"/>
      <c r="C623" s="413"/>
      <c r="D623" s="413"/>
      <c r="E623" s="413"/>
      <c r="F623" s="413"/>
      <c r="G623" s="413"/>
      <c r="H623" s="413"/>
      <c r="I623" s="413"/>
      <c r="J623" s="413"/>
      <c r="K623" s="413"/>
      <c r="L623" s="413"/>
      <c r="M623" s="413"/>
      <c r="N623" s="413"/>
    </row>
    <row r="624" spans="1:14">
      <c r="A624" s="413"/>
      <c r="B624" s="413"/>
      <c r="C624" s="413"/>
      <c r="D624" s="413"/>
      <c r="E624" s="413"/>
      <c r="F624" s="413"/>
      <c r="G624" s="413"/>
      <c r="H624" s="413"/>
      <c r="I624" s="413"/>
      <c r="J624" s="413"/>
      <c r="K624" s="413"/>
      <c r="L624" s="413"/>
      <c r="M624" s="413"/>
      <c r="N624" s="413"/>
    </row>
    <row r="625" spans="1:14">
      <c r="A625" s="413"/>
      <c r="B625" s="413"/>
      <c r="C625" s="413"/>
      <c r="D625" s="413"/>
      <c r="E625" s="413"/>
      <c r="F625" s="413"/>
      <c r="G625" s="413"/>
      <c r="H625" s="413"/>
      <c r="I625" s="413"/>
      <c r="J625" s="413"/>
      <c r="K625" s="413"/>
      <c r="L625" s="413"/>
      <c r="M625" s="413"/>
      <c r="N625" s="413"/>
    </row>
    <row r="626" spans="1:14">
      <c r="A626" s="413"/>
      <c r="B626" s="413"/>
      <c r="C626" s="413"/>
      <c r="D626" s="413"/>
      <c r="E626" s="413"/>
      <c r="F626" s="413"/>
      <c r="G626" s="413"/>
      <c r="H626" s="413"/>
      <c r="I626" s="413"/>
      <c r="J626" s="413"/>
      <c r="K626" s="413"/>
      <c r="L626" s="413"/>
      <c r="M626" s="413"/>
      <c r="N626" s="413"/>
    </row>
    <row r="627" spans="1:14">
      <c r="A627" s="413"/>
      <c r="B627" s="413"/>
      <c r="C627" s="413"/>
      <c r="D627" s="413"/>
      <c r="E627" s="413"/>
      <c r="F627" s="413"/>
      <c r="G627" s="413"/>
      <c r="H627" s="413"/>
      <c r="I627" s="413"/>
      <c r="J627" s="413"/>
      <c r="K627" s="413"/>
      <c r="L627" s="413"/>
      <c r="M627" s="413"/>
      <c r="N627" s="413"/>
    </row>
    <row r="628" spans="1:14">
      <c r="A628" s="413"/>
      <c r="B628" s="413"/>
      <c r="C628" s="413"/>
      <c r="D628" s="413"/>
      <c r="E628" s="413"/>
      <c r="F628" s="413"/>
      <c r="G628" s="413"/>
      <c r="H628" s="413"/>
      <c r="I628" s="413"/>
      <c r="J628" s="413"/>
      <c r="K628" s="413"/>
      <c r="L628" s="413"/>
      <c r="M628" s="413"/>
      <c r="N628" s="413"/>
    </row>
    <row r="629" spans="1:14">
      <c r="A629" s="413"/>
      <c r="B629" s="413"/>
      <c r="C629" s="413"/>
      <c r="D629" s="413"/>
      <c r="E629" s="413"/>
      <c r="F629" s="413"/>
      <c r="G629" s="413"/>
      <c r="H629" s="413"/>
      <c r="I629" s="413"/>
      <c r="J629" s="413"/>
      <c r="K629" s="413"/>
      <c r="L629" s="413"/>
      <c r="M629" s="413"/>
      <c r="N629" s="413"/>
    </row>
    <row r="630" spans="1:14">
      <c r="A630" s="413"/>
      <c r="B630" s="413"/>
      <c r="C630" s="413"/>
      <c r="D630" s="413"/>
      <c r="E630" s="413"/>
      <c r="F630" s="413"/>
      <c r="G630" s="413"/>
      <c r="H630" s="413"/>
      <c r="I630" s="413"/>
      <c r="J630" s="413"/>
      <c r="K630" s="413"/>
      <c r="L630" s="413"/>
      <c r="M630" s="413"/>
      <c r="N630" s="413"/>
    </row>
    <row r="631" spans="1:14">
      <c r="A631" s="413"/>
      <c r="B631" s="413"/>
      <c r="C631" s="413"/>
      <c r="D631" s="413"/>
      <c r="E631" s="413"/>
      <c r="F631" s="413"/>
      <c r="G631" s="413"/>
      <c r="H631" s="413"/>
      <c r="I631" s="413"/>
      <c r="J631" s="413"/>
      <c r="K631" s="413"/>
      <c r="L631" s="413"/>
      <c r="M631" s="413"/>
      <c r="N631" s="413"/>
    </row>
    <row r="632" spans="1:14">
      <c r="A632" s="413"/>
      <c r="B632" s="413"/>
      <c r="C632" s="413"/>
      <c r="D632" s="413"/>
      <c r="E632" s="413"/>
      <c r="F632" s="413"/>
      <c r="G632" s="413"/>
      <c r="H632" s="413"/>
      <c r="I632" s="413"/>
      <c r="J632" s="413"/>
      <c r="K632" s="413"/>
      <c r="L632" s="413"/>
      <c r="M632" s="413"/>
      <c r="N632" s="413"/>
    </row>
    <row r="633" spans="1:14">
      <c r="A633" s="413"/>
      <c r="B633" s="413"/>
      <c r="C633" s="413"/>
      <c r="D633" s="413"/>
      <c r="E633" s="413"/>
      <c r="F633" s="413"/>
      <c r="G633" s="413"/>
      <c r="H633" s="413"/>
      <c r="I633" s="413"/>
      <c r="J633" s="413"/>
      <c r="K633" s="413"/>
      <c r="L633" s="413"/>
      <c r="M633" s="413"/>
      <c r="N633" s="413"/>
    </row>
    <row r="634" spans="1:14">
      <c r="A634" s="413"/>
      <c r="B634" s="413"/>
      <c r="C634" s="413"/>
      <c r="D634" s="413"/>
      <c r="E634" s="413"/>
      <c r="F634" s="413"/>
      <c r="G634" s="413"/>
      <c r="H634" s="413"/>
      <c r="I634" s="413"/>
      <c r="J634" s="413"/>
      <c r="K634" s="413"/>
      <c r="L634" s="413"/>
      <c r="M634" s="413"/>
      <c r="N634" s="413"/>
    </row>
    <row r="635" spans="1:14">
      <c r="A635" s="413"/>
      <c r="B635" s="413"/>
      <c r="C635" s="413"/>
      <c r="D635" s="413"/>
      <c r="E635" s="413"/>
      <c r="F635" s="413"/>
      <c r="G635" s="413"/>
      <c r="H635" s="413"/>
      <c r="I635" s="413"/>
      <c r="J635" s="413"/>
      <c r="K635" s="413"/>
      <c r="L635" s="413"/>
      <c r="M635" s="413"/>
      <c r="N635" s="413"/>
    </row>
    <row r="636" spans="1:14">
      <c r="A636" s="413"/>
      <c r="B636" s="413"/>
      <c r="C636" s="413"/>
      <c r="D636" s="413"/>
      <c r="E636" s="413"/>
      <c r="F636" s="413"/>
      <c r="G636" s="413"/>
      <c r="H636" s="413"/>
      <c r="I636" s="413"/>
      <c r="J636" s="413"/>
      <c r="K636" s="413"/>
      <c r="L636" s="413"/>
      <c r="M636" s="413"/>
      <c r="N636" s="413"/>
    </row>
    <row r="637" spans="1:14">
      <c r="A637" s="413"/>
      <c r="B637" s="413"/>
      <c r="C637" s="413"/>
      <c r="D637" s="413"/>
      <c r="E637" s="413"/>
      <c r="F637" s="413"/>
      <c r="G637" s="413"/>
      <c r="H637" s="413"/>
      <c r="I637" s="413"/>
      <c r="J637" s="413"/>
      <c r="K637" s="413"/>
      <c r="L637" s="413"/>
      <c r="M637" s="413"/>
      <c r="N637" s="413"/>
    </row>
    <row r="638" spans="1:14">
      <c r="A638" s="413"/>
      <c r="B638" s="413"/>
      <c r="C638" s="413"/>
      <c r="D638" s="413"/>
      <c r="E638" s="413"/>
      <c r="F638" s="413"/>
      <c r="G638" s="413"/>
      <c r="H638" s="413"/>
      <c r="I638" s="413"/>
      <c r="J638" s="413"/>
      <c r="K638" s="413"/>
      <c r="L638" s="413"/>
      <c r="M638" s="413"/>
      <c r="N638" s="413"/>
    </row>
    <row r="639" spans="1:14">
      <c r="A639" s="413"/>
      <c r="B639" s="413"/>
      <c r="C639" s="413"/>
      <c r="D639" s="413"/>
      <c r="E639" s="413"/>
      <c r="F639" s="413"/>
      <c r="G639" s="413"/>
      <c r="H639" s="413"/>
      <c r="I639" s="413"/>
      <c r="J639" s="413"/>
      <c r="K639" s="413"/>
      <c r="L639" s="413"/>
      <c r="M639" s="413"/>
      <c r="N639" s="413"/>
    </row>
    <row r="640" spans="1:14">
      <c r="A640" s="413"/>
      <c r="B640" s="413"/>
      <c r="C640" s="413"/>
      <c r="D640" s="413"/>
      <c r="E640" s="413"/>
      <c r="F640" s="413"/>
      <c r="G640" s="413"/>
      <c r="H640" s="413"/>
      <c r="I640" s="413"/>
      <c r="J640" s="413"/>
      <c r="K640" s="413"/>
      <c r="L640" s="413"/>
      <c r="M640" s="413"/>
      <c r="N640" s="413"/>
    </row>
    <row r="641" spans="1:14">
      <c r="A641" s="413"/>
      <c r="B641" s="413"/>
      <c r="C641" s="413"/>
      <c r="D641" s="413"/>
      <c r="E641" s="413"/>
      <c r="F641" s="413"/>
      <c r="G641" s="413"/>
      <c r="H641" s="413"/>
      <c r="I641" s="413"/>
      <c r="J641" s="413"/>
      <c r="K641" s="413"/>
      <c r="L641" s="413"/>
      <c r="M641" s="413"/>
      <c r="N641" s="413"/>
    </row>
    <row r="642" spans="1:14">
      <c r="A642" s="413"/>
      <c r="B642" s="413"/>
      <c r="C642" s="413"/>
      <c r="D642" s="413"/>
      <c r="E642" s="413"/>
      <c r="F642" s="413"/>
      <c r="G642" s="413"/>
      <c r="H642" s="413"/>
      <c r="I642" s="413"/>
      <c r="J642" s="413"/>
      <c r="K642" s="413"/>
      <c r="L642" s="413"/>
      <c r="M642" s="413"/>
      <c r="N642" s="413"/>
    </row>
    <row r="643" spans="1:14">
      <c r="A643" s="413"/>
      <c r="B643" s="413"/>
      <c r="C643" s="413"/>
      <c r="D643" s="413"/>
      <c r="E643" s="413"/>
      <c r="F643" s="413"/>
      <c r="G643" s="413"/>
      <c r="H643" s="413"/>
      <c r="I643" s="413"/>
      <c r="J643" s="413"/>
      <c r="K643" s="413"/>
      <c r="L643" s="413"/>
      <c r="M643" s="413"/>
      <c r="N643" s="413"/>
    </row>
    <row r="644" spans="1:14">
      <c r="A644" s="413"/>
      <c r="B644" s="413"/>
      <c r="C644" s="413"/>
      <c r="D644" s="413"/>
      <c r="E644" s="413"/>
      <c r="F644" s="413"/>
      <c r="G644" s="413"/>
      <c r="H644" s="413"/>
      <c r="I644" s="413"/>
      <c r="J644" s="413"/>
      <c r="K644" s="413"/>
      <c r="L644" s="413"/>
      <c r="M644" s="413"/>
      <c r="N644" s="413"/>
    </row>
    <row r="645" spans="1:14">
      <c r="A645" s="413"/>
      <c r="B645" s="413"/>
      <c r="C645" s="413"/>
      <c r="D645" s="413"/>
      <c r="E645" s="413"/>
      <c r="F645" s="413"/>
      <c r="G645" s="413"/>
      <c r="H645" s="413"/>
      <c r="I645" s="413"/>
      <c r="J645" s="413"/>
      <c r="K645" s="413"/>
      <c r="L645" s="413"/>
      <c r="M645" s="413"/>
      <c r="N645" s="413"/>
    </row>
    <row r="646" spans="1:14">
      <c r="A646" s="413"/>
      <c r="B646" s="413"/>
      <c r="C646" s="413"/>
      <c r="D646" s="413"/>
      <c r="E646" s="413"/>
      <c r="F646" s="413"/>
      <c r="G646" s="413"/>
      <c r="H646" s="413"/>
      <c r="I646" s="413"/>
      <c r="J646" s="413"/>
      <c r="K646" s="413"/>
      <c r="L646" s="413"/>
      <c r="M646" s="413"/>
      <c r="N646" s="413"/>
    </row>
    <row r="647" spans="1:14">
      <c r="A647" s="413"/>
      <c r="B647" s="413"/>
      <c r="C647" s="413"/>
      <c r="D647" s="413"/>
      <c r="E647" s="413"/>
      <c r="F647" s="413"/>
      <c r="G647" s="413"/>
      <c r="H647" s="413"/>
      <c r="I647" s="413"/>
      <c r="J647" s="413"/>
      <c r="K647" s="413"/>
      <c r="L647" s="413"/>
      <c r="M647" s="413"/>
      <c r="N647" s="413"/>
    </row>
    <row r="648" spans="1:14">
      <c r="A648" s="413"/>
      <c r="B648" s="413"/>
      <c r="C648" s="413"/>
      <c r="D648" s="413"/>
      <c r="E648" s="413"/>
      <c r="F648" s="413"/>
      <c r="G648" s="413"/>
      <c r="H648" s="413"/>
      <c r="I648" s="413"/>
      <c r="J648" s="413"/>
      <c r="K648" s="413"/>
      <c r="L648" s="413"/>
      <c r="M648" s="413"/>
      <c r="N648" s="413"/>
    </row>
    <row r="649" spans="1:14">
      <c r="A649" s="413"/>
      <c r="B649" s="413"/>
      <c r="C649" s="413"/>
      <c r="D649" s="413"/>
      <c r="E649" s="413"/>
      <c r="F649" s="413"/>
      <c r="G649" s="413"/>
      <c r="H649" s="413"/>
      <c r="I649" s="413"/>
      <c r="J649" s="413"/>
      <c r="K649" s="413"/>
      <c r="L649" s="413"/>
      <c r="M649" s="413"/>
      <c r="N649" s="413"/>
    </row>
    <row r="650" spans="1:14">
      <c r="A650" s="413"/>
      <c r="B650" s="413"/>
      <c r="C650" s="413"/>
      <c r="D650" s="413"/>
      <c r="E650" s="413"/>
      <c r="F650" s="413"/>
      <c r="G650" s="413"/>
      <c r="H650" s="413"/>
      <c r="I650" s="413"/>
      <c r="J650" s="413"/>
      <c r="K650" s="413"/>
      <c r="L650" s="413"/>
      <c r="M650" s="413"/>
      <c r="N650" s="413"/>
    </row>
    <row r="651" spans="1:14">
      <c r="A651" s="413"/>
      <c r="B651" s="413"/>
      <c r="C651" s="413"/>
      <c r="D651" s="413"/>
      <c r="E651" s="413"/>
      <c r="F651" s="413"/>
      <c r="G651" s="413"/>
      <c r="H651" s="413"/>
      <c r="I651" s="413"/>
      <c r="J651" s="413"/>
      <c r="K651" s="413"/>
      <c r="L651" s="413"/>
      <c r="M651" s="413"/>
      <c r="N651" s="413"/>
    </row>
    <row r="652" spans="1:14">
      <c r="A652" s="413"/>
      <c r="B652" s="413"/>
      <c r="C652" s="413"/>
      <c r="D652" s="413"/>
      <c r="E652" s="413"/>
      <c r="F652" s="413"/>
      <c r="G652" s="413"/>
      <c r="H652" s="413"/>
      <c r="I652" s="413"/>
      <c r="J652" s="413"/>
      <c r="K652" s="413"/>
      <c r="L652" s="413"/>
      <c r="M652" s="413"/>
      <c r="N652" s="413"/>
    </row>
    <row r="653" spans="1:14">
      <c r="A653" s="413"/>
      <c r="B653" s="413"/>
      <c r="C653" s="413"/>
      <c r="D653" s="413"/>
      <c r="E653" s="413"/>
      <c r="F653" s="413"/>
      <c r="G653" s="413"/>
      <c r="H653" s="413"/>
      <c r="I653" s="413"/>
      <c r="J653" s="413"/>
      <c r="K653" s="413"/>
      <c r="L653" s="413"/>
      <c r="M653" s="413"/>
      <c r="N653" s="413"/>
    </row>
    <row r="654" spans="1:14">
      <c r="A654" s="413"/>
      <c r="B654" s="413"/>
      <c r="C654" s="413"/>
      <c r="D654" s="413"/>
      <c r="E654" s="413"/>
      <c r="F654" s="413"/>
      <c r="G654" s="413"/>
      <c r="H654" s="413"/>
      <c r="I654" s="413"/>
      <c r="J654" s="413"/>
      <c r="K654" s="413"/>
      <c r="L654" s="413"/>
      <c r="M654" s="413"/>
      <c r="N654" s="413"/>
    </row>
    <row r="655" spans="1:14">
      <c r="A655" s="413"/>
      <c r="B655" s="413"/>
      <c r="C655" s="413"/>
      <c r="D655" s="413"/>
      <c r="E655" s="413"/>
      <c r="F655" s="413"/>
      <c r="G655" s="413"/>
      <c r="H655" s="413"/>
      <c r="I655" s="413"/>
      <c r="J655" s="413"/>
      <c r="K655" s="413"/>
      <c r="L655" s="413"/>
      <c r="M655" s="413"/>
      <c r="N655" s="413"/>
    </row>
    <row r="656" spans="1:14">
      <c r="A656" s="413"/>
      <c r="B656" s="413"/>
      <c r="C656" s="413"/>
      <c r="D656" s="413"/>
      <c r="E656" s="413"/>
      <c r="F656" s="413"/>
      <c r="G656" s="413"/>
      <c r="H656" s="413"/>
      <c r="I656" s="413"/>
      <c r="J656" s="413"/>
      <c r="K656" s="413"/>
      <c r="L656" s="413"/>
      <c r="M656" s="413"/>
      <c r="N656" s="413"/>
    </row>
    <row r="657" spans="1:14">
      <c r="A657" s="413"/>
      <c r="B657" s="413"/>
      <c r="C657" s="413"/>
      <c r="D657" s="413"/>
      <c r="E657" s="413"/>
      <c r="F657" s="413"/>
      <c r="G657" s="413"/>
      <c r="H657" s="413"/>
      <c r="I657" s="413"/>
      <c r="J657" s="413"/>
      <c r="K657" s="413"/>
      <c r="L657" s="413"/>
      <c r="M657" s="413"/>
      <c r="N657" s="413"/>
    </row>
    <row r="658" spans="1:14">
      <c r="A658" s="413"/>
      <c r="B658" s="413"/>
      <c r="C658" s="413"/>
      <c r="D658" s="413"/>
      <c r="E658" s="413"/>
      <c r="F658" s="413"/>
      <c r="G658" s="413"/>
      <c r="H658" s="413"/>
      <c r="I658" s="413"/>
      <c r="J658" s="413"/>
      <c r="K658" s="413"/>
      <c r="L658" s="413"/>
      <c r="M658" s="413"/>
      <c r="N658" s="413"/>
    </row>
    <row r="659" spans="1:14">
      <c r="A659" s="413"/>
      <c r="B659" s="413"/>
      <c r="C659" s="413"/>
      <c r="D659" s="413"/>
      <c r="E659" s="413"/>
      <c r="F659" s="413"/>
      <c r="G659" s="413"/>
      <c r="H659" s="413"/>
      <c r="I659" s="413"/>
      <c r="J659" s="413"/>
      <c r="K659" s="413"/>
      <c r="L659" s="413"/>
      <c r="M659" s="413"/>
      <c r="N659" s="413"/>
    </row>
    <row r="660" spans="1:14">
      <c r="A660" s="413"/>
      <c r="B660" s="413"/>
      <c r="C660" s="413"/>
      <c r="D660" s="413"/>
      <c r="E660" s="413"/>
      <c r="F660" s="413"/>
      <c r="G660" s="413"/>
      <c r="H660" s="413"/>
      <c r="I660" s="413"/>
      <c r="J660" s="413"/>
      <c r="K660" s="413"/>
      <c r="L660" s="413"/>
      <c r="M660" s="413"/>
      <c r="N660" s="413"/>
    </row>
    <row r="661" spans="1:14">
      <c r="A661" s="413"/>
      <c r="B661" s="413"/>
      <c r="C661" s="413"/>
      <c r="D661" s="413"/>
      <c r="E661" s="413"/>
      <c r="F661" s="413"/>
      <c r="G661" s="413"/>
      <c r="H661" s="413"/>
      <c r="I661" s="413"/>
      <c r="J661" s="413"/>
      <c r="K661" s="413"/>
      <c r="L661" s="413"/>
      <c r="M661" s="413"/>
      <c r="N661" s="413"/>
    </row>
    <row r="662" spans="1:14">
      <c r="A662" s="413"/>
      <c r="B662" s="413"/>
      <c r="C662" s="413"/>
      <c r="D662" s="413"/>
      <c r="E662" s="413"/>
      <c r="F662" s="413"/>
      <c r="G662" s="413"/>
      <c r="H662" s="413"/>
      <c r="I662" s="413"/>
      <c r="J662" s="413"/>
      <c r="K662" s="413"/>
      <c r="L662" s="413"/>
      <c r="M662" s="413"/>
      <c r="N662" s="413"/>
    </row>
    <row r="663" spans="1:14">
      <c r="A663" s="413"/>
      <c r="B663" s="413"/>
      <c r="C663" s="413"/>
      <c r="D663" s="413"/>
      <c r="E663" s="413"/>
      <c r="F663" s="413"/>
      <c r="G663" s="413"/>
      <c r="H663" s="413"/>
      <c r="I663" s="413"/>
      <c r="J663" s="413"/>
      <c r="K663" s="413"/>
      <c r="L663" s="413"/>
      <c r="M663" s="413"/>
      <c r="N663" s="413"/>
    </row>
    <row r="664" spans="1:14">
      <c r="A664" s="413"/>
      <c r="B664" s="413"/>
      <c r="C664" s="413"/>
      <c r="D664" s="413"/>
      <c r="E664" s="413"/>
      <c r="F664" s="413"/>
      <c r="G664" s="413"/>
      <c r="H664" s="413"/>
      <c r="I664" s="413"/>
      <c r="J664" s="413"/>
      <c r="K664" s="413"/>
      <c r="L664" s="413"/>
      <c r="M664" s="413"/>
      <c r="N664" s="413"/>
    </row>
    <row r="665" spans="1:14">
      <c r="A665" s="413"/>
      <c r="B665" s="413"/>
      <c r="C665" s="413"/>
      <c r="D665" s="413"/>
      <c r="E665" s="413"/>
      <c r="F665" s="413"/>
      <c r="G665" s="413"/>
      <c r="H665" s="413"/>
      <c r="I665" s="413"/>
      <c r="J665" s="413"/>
      <c r="K665" s="413"/>
      <c r="L665" s="413"/>
      <c r="M665" s="413"/>
      <c r="N665" s="413"/>
    </row>
    <row r="666" spans="1:14">
      <c r="A666" s="413"/>
      <c r="B666" s="413"/>
      <c r="C666" s="413"/>
      <c r="D666" s="413"/>
      <c r="E666" s="413"/>
      <c r="F666" s="413"/>
      <c r="G666" s="413"/>
      <c r="H666" s="413"/>
      <c r="I666" s="413"/>
      <c r="J666" s="413"/>
      <c r="K666" s="413"/>
      <c r="L666" s="413"/>
      <c r="M666" s="413"/>
      <c r="N666" s="413"/>
    </row>
    <row r="667" spans="1:14">
      <c r="A667" s="413"/>
      <c r="B667" s="413"/>
      <c r="C667" s="413"/>
      <c r="D667" s="413"/>
      <c r="E667" s="413"/>
      <c r="F667" s="413"/>
      <c r="G667" s="413"/>
      <c r="H667" s="413"/>
      <c r="I667" s="413"/>
      <c r="J667" s="413"/>
      <c r="K667" s="413"/>
      <c r="L667" s="413"/>
      <c r="M667" s="413"/>
      <c r="N667" s="413"/>
    </row>
    <row r="668" spans="1:14">
      <c r="A668" s="413"/>
      <c r="B668" s="413"/>
      <c r="C668" s="413"/>
      <c r="D668" s="413"/>
      <c r="E668" s="413"/>
      <c r="F668" s="413"/>
      <c r="G668" s="413"/>
      <c r="H668" s="413"/>
      <c r="I668" s="413"/>
      <c r="J668" s="413"/>
      <c r="K668" s="413"/>
      <c r="L668" s="413"/>
      <c r="M668" s="413"/>
      <c r="N668" s="413"/>
    </row>
    <row r="669" spans="1:14">
      <c r="A669" s="413"/>
      <c r="B669" s="413"/>
      <c r="C669" s="413"/>
      <c r="D669" s="413"/>
      <c r="E669" s="413"/>
      <c r="F669" s="413"/>
      <c r="G669" s="413"/>
      <c r="H669" s="413"/>
      <c r="I669" s="413"/>
      <c r="J669" s="413"/>
      <c r="K669" s="413"/>
      <c r="L669" s="413"/>
      <c r="M669" s="413"/>
      <c r="N669" s="413"/>
    </row>
    <row r="670" spans="1:14">
      <c r="A670" s="413"/>
      <c r="B670" s="413"/>
      <c r="C670" s="413"/>
      <c r="D670" s="413"/>
      <c r="E670" s="413"/>
      <c r="F670" s="413"/>
      <c r="G670" s="413"/>
      <c r="H670" s="413"/>
      <c r="I670" s="413"/>
      <c r="J670" s="413"/>
      <c r="K670" s="413"/>
      <c r="L670" s="413"/>
      <c r="M670" s="413"/>
      <c r="N670" s="413"/>
    </row>
    <row r="671" spans="1:14">
      <c r="A671" s="413"/>
      <c r="B671" s="413"/>
      <c r="C671" s="413"/>
      <c r="D671" s="413"/>
      <c r="E671" s="413"/>
      <c r="F671" s="413"/>
      <c r="G671" s="413"/>
      <c r="H671" s="413"/>
      <c r="I671" s="413"/>
      <c r="J671" s="413"/>
      <c r="K671" s="413"/>
      <c r="L671" s="413"/>
      <c r="M671" s="413"/>
      <c r="N671" s="413"/>
    </row>
    <row r="672" spans="1:14">
      <c r="A672" s="413"/>
      <c r="B672" s="413"/>
      <c r="C672" s="413"/>
      <c r="D672" s="413"/>
      <c r="E672" s="413"/>
      <c r="F672" s="413"/>
      <c r="G672" s="413"/>
      <c r="H672" s="413"/>
      <c r="I672" s="413"/>
      <c r="J672" s="413"/>
      <c r="K672" s="413"/>
      <c r="L672" s="413"/>
      <c r="M672" s="413"/>
      <c r="N672" s="413"/>
    </row>
    <row r="673" spans="1:14">
      <c r="A673" s="413"/>
      <c r="B673" s="413"/>
      <c r="C673" s="413"/>
      <c r="D673" s="413"/>
      <c r="E673" s="413"/>
      <c r="F673" s="413"/>
      <c r="G673" s="413"/>
      <c r="H673" s="413"/>
      <c r="I673" s="413"/>
      <c r="J673" s="413"/>
      <c r="K673" s="413"/>
      <c r="L673" s="413"/>
      <c r="M673" s="413"/>
      <c r="N673" s="413"/>
    </row>
    <row r="674" spans="1:14">
      <c r="A674" s="413"/>
      <c r="B674" s="413"/>
      <c r="C674" s="413"/>
      <c r="D674" s="413"/>
      <c r="E674" s="413"/>
      <c r="F674" s="413"/>
      <c r="G674" s="413"/>
      <c r="H674" s="413"/>
      <c r="I674" s="413"/>
      <c r="J674" s="413"/>
      <c r="K674" s="413"/>
      <c r="L674" s="413"/>
      <c r="M674" s="413"/>
      <c r="N674" s="413"/>
    </row>
    <row r="675" spans="1:14">
      <c r="A675" s="413"/>
      <c r="B675" s="413"/>
      <c r="C675" s="413"/>
      <c r="D675" s="413"/>
      <c r="E675" s="413"/>
      <c r="F675" s="413"/>
      <c r="G675" s="413"/>
      <c r="H675" s="413"/>
      <c r="I675" s="413"/>
      <c r="J675" s="413"/>
      <c r="K675" s="413"/>
      <c r="L675" s="413"/>
      <c r="M675" s="413"/>
      <c r="N675" s="413"/>
    </row>
    <row r="676" spans="1:14">
      <c r="A676" s="413"/>
      <c r="B676" s="413"/>
      <c r="C676" s="413"/>
      <c r="D676" s="413"/>
      <c r="E676" s="413"/>
      <c r="F676" s="413"/>
      <c r="G676" s="413"/>
      <c r="H676" s="413"/>
      <c r="I676" s="413"/>
      <c r="J676" s="413"/>
      <c r="K676" s="413"/>
      <c r="L676" s="413"/>
      <c r="M676" s="413"/>
      <c r="N676" s="413"/>
    </row>
    <row r="677" spans="1:14">
      <c r="A677" s="413"/>
      <c r="B677" s="413"/>
      <c r="C677" s="413"/>
      <c r="D677" s="413"/>
      <c r="E677" s="413"/>
      <c r="F677" s="413"/>
      <c r="G677" s="413"/>
      <c r="H677" s="413"/>
      <c r="I677" s="413"/>
      <c r="J677" s="413"/>
      <c r="K677" s="413"/>
      <c r="L677" s="413"/>
      <c r="M677" s="413"/>
      <c r="N677" s="413"/>
    </row>
    <row r="678" spans="1:14">
      <c r="A678" s="413"/>
      <c r="B678" s="413"/>
      <c r="C678" s="413"/>
      <c r="D678" s="413"/>
      <c r="E678" s="413"/>
      <c r="F678" s="413"/>
      <c r="G678" s="413"/>
      <c r="H678" s="413"/>
      <c r="I678" s="413"/>
      <c r="J678" s="413"/>
      <c r="K678" s="413"/>
      <c r="L678" s="413"/>
      <c r="M678" s="413"/>
      <c r="N678" s="413"/>
    </row>
    <row r="679" spans="1:14">
      <c r="A679" s="413"/>
      <c r="B679" s="413"/>
      <c r="C679" s="413"/>
      <c r="D679" s="413"/>
      <c r="E679" s="413"/>
      <c r="F679" s="413"/>
      <c r="G679" s="413"/>
      <c r="H679" s="413"/>
      <c r="I679" s="413"/>
      <c r="J679" s="413"/>
      <c r="K679" s="413"/>
      <c r="L679" s="413"/>
      <c r="M679" s="413"/>
      <c r="N679" s="413"/>
    </row>
    <row r="680" spans="1:14">
      <c r="A680" s="413"/>
      <c r="B680" s="413"/>
      <c r="C680" s="413"/>
      <c r="D680" s="413"/>
      <c r="E680" s="413"/>
      <c r="F680" s="413"/>
      <c r="G680" s="413"/>
      <c r="H680" s="413"/>
      <c r="I680" s="413"/>
      <c r="J680" s="413"/>
      <c r="K680" s="413"/>
      <c r="L680" s="413"/>
      <c r="M680" s="413"/>
      <c r="N680" s="413"/>
    </row>
    <row r="681" spans="1:14">
      <c r="A681" s="413"/>
      <c r="B681" s="413"/>
      <c r="C681" s="413"/>
      <c r="D681" s="413"/>
      <c r="E681" s="413"/>
      <c r="F681" s="413"/>
      <c r="G681" s="413"/>
      <c r="H681" s="413"/>
      <c r="I681" s="413"/>
      <c r="J681" s="413"/>
      <c r="K681" s="413"/>
      <c r="L681" s="413"/>
      <c r="M681" s="413"/>
      <c r="N681" s="413"/>
    </row>
    <row r="682" spans="1:14">
      <c r="A682" s="413"/>
      <c r="B682" s="413"/>
      <c r="C682" s="413"/>
      <c r="D682" s="413"/>
      <c r="E682" s="413"/>
      <c r="F682" s="413"/>
      <c r="G682" s="413"/>
      <c r="H682" s="413"/>
      <c r="I682" s="413"/>
      <c r="J682" s="413"/>
      <c r="K682" s="413"/>
      <c r="L682" s="413"/>
      <c r="M682" s="413"/>
      <c r="N682" s="413"/>
    </row>
    <row r="683" spans="1:14">
      <c r="A683" s="413"/>
      <c r="B683" s="413"/>
      <c r="C683" s="413"/>
      <c r="D683" s="413"/>
      <c r="E683" s="413"/>
      <c r="F683" s="413"/>
      <c r="G683" s="413"/>
      <c r="H683" s="413"/>
      <c r="I683" s="413"/>
      <c r="J683" s="413"/>
      <c r="K683" s="413"/>
      <c r="L683" s="413"/>
      <c r="M683" s="413"/>
      <c r="N683" s="413"/>
    </row>
    <row r="684" spans="1:14">
      <c r="A684" s="413"/>
      <c r="B684" s="413"/>
      <c r="C684" s="413"/>
      <c r="D684" s="413"/>
      <c r="E684" s="413"/>
      <c r="F684" s="413"/>
      <c r="G684" s="413"/>
      <c r="H684" s="413"/>
      <c r="I684" s="413"/>
      <c r="J684" s="413"/>
      <c r="K684" s="413"/>
      <c r="L684" s="413"/>
      <c r="M684" s="413"/>
      <c r="N684" s="413"/>
    </row>
    <row r="685" spans="1:14">
      <c r="A685" s="413"/>
      <c r="B685" s="413"/>
      <c r="C685" s="413"/>
      <c r="D685" s="413"/>
      <c r="E685" s="413"/>
      <c r="F685" s="413"/>
      <c r="G685" s="413"/>
      <c r="H685" s="413"/>
      <c r="I685" s="413"/>
      <c r="J685" s="413"/>
      <c r="K685" s="413"/>
      <c r="L685" s="413"/>
      <c r="M685" s="413"/>
      <c r="N685" s="413"/>
    </row>
    <row r="686" spans="1:14">
      <c r="A686" s="413"/>
      <c r="B686" s="413"/>
      <c r="C686" s="413"/>
      <c r="D686" s="413"/>
      <c r="E686" s="413"/>
      <c r="F686" s="413"/>
      <c r="G686" s="413"/>
      <c r="H686" s="413"/>
      <c r="I686" s="413"/>
      <c r="J686" s="413"/>
      <c r="K686" s="413"/>
      <c r="L686" s="413"/>
      <c r="M686" s="413"/>
      <c r="N686" s="413"/>
    </row>
    <row r="687" spans="1:14">
      <c r="A687" s="413"/>
      <c r="B687" s="413"/>
      <c r="C687" s="413"/>
      <c r="D687" s="413"/>
      <c r="E687" s="413"/>
      <c r="F687" s="413"/>
      <c r="G687" s="413"/>
      <c r="H687" s="413"/>
      <c r="I687" s="413"/>
      <c r="J687" s="413"/>
      <c r="K687" s="413"/>
      <c r="L687" s="413"/>
      <c r="M687" s="413"/>
      <c r="N687" s="413"/>
    </row>
    <row r="688" spans="1:14">
      <c r="A688" s="413"/>
      <c r="B688" s="413"/>
      <c r="C688" s="413"/>
      <c r="D688" s="413"/>
      <c r="E688" s="413"/>
      <c r="F688" s="413"/>
      <c r="G688" s="413"/>
      <c r="H688" s="413"/>
      <c r="I688" s="413"/>
      <c r="J688" s="413"/>
      <c r="K688" s="413"/>
      <c r="L688" s="413"/>
      <c r="M688" s="413"/>
      <c r="N688" s="413"/>
    </row>
    <row r="689" spans="1:14">
      <c r="A689" s="413"/>
      <c r="B689" s="413"/>
      <c r="C689" s="413"/>
      <c r="D689" s="413"/>
      <c r="E689" s="413"/>
      <c r="F689" s="413"/>
      <c r="G689" s="413"/>
      <c r="H689" s="413"/>
      <c r="I689" s="413"/>
      <c r="J689" s="413"/>
      <c r="K689" s="413"/>
      <c r="L689" s="413"/>
      <c r="M689" s="413"/>
      <c r="N689" s="413"/>
    </row>
    <row r="690" spans="1:14">
      <c r="A690" s="413"/>
      <c r="B690" s="413"/>
      <c r="C690" s="413"/>
      <c r="D690" s="413"/>
      <c r="E690" s="413"/>
      <c r="F690" s="413"/>
      <c r="G690" s="413"/>
      <c r="H690" s="413"/>
      <c r="I690" s="413"/>
      <c r="J690" s="413"/>
      <c r="K690" s="413"/>
      <c r="L690" s="413"/>
      <c r="M690" s="413"/>
      <c r="N690" s="413"/>
    </row>
    <row r="691" spans="1:14">
      <c r="A691" s="413"/>
      <c r="B691" s="413"/>
      <c r="C691" s="413"/>
      <c r="D691" s="413"/>
      <c r="E691" s="413"/>
      <c r="F691" s="413"/>
      <c r="G691" s="413"/>
      <c r="H691" s="413"/>
      <c r="I691" s="413"/>
      <c r="J691" s="413"/>
      <c r="K691" s="413"/>
      <c r="L691" s="413"/>
      <c r="M691" s="413"/>
      <c r="N691" s="413"/>
    </row>
    <row r="692" spans="1:14">
      <c r="A692" s="413"/>
      <c r="B692" s="413"/>
      <c r="C692" s="413"/>
      <c r="D692" s="413"/>
      <c r="E692" s="413"/>
      <c r="F692" s="413"/>
      <c r="G692" s="413"/>
      <c r="H692" s="413"/>
      <c r="I692" s="413"/>
      <c r="J692" s="413"/>
      <c r="K692" s="413"/>
      <c r="L692" s="413"/>
      <c r="M692" s="413"/>
      <c r="N692" s="413"/>
    </row>
    <row r="693" spans="1:14">
      <c r="A693" s="413"/>
      <c r="B693" s="413"/>
      <c r="C693" s="413"/>
      <c r="D693" s="413"/>
      <c r="E693" s="413"/>
      <c r="F693" s="413"/>
      <c r="G693" s="413"/>
      <c r="H693" s="413"/>
      <c r="I693" s="413"/>
      <c r="J693" s="413"/>
      <c r="K693" s="413"/>
      <c r="L693" s="413"/>
      <c r="M693" s="413"/>
      <c r="N693" s="413"/>
    </row>
    <row r="694" spans="1:14">
      <c r="A694" s="413"/>
      <c r="B694" s="413"/>
      <c r="C694" s="413"/>
      <c r="D694" s="413"/>
      <c r="E694" s="413"/>
      <c r="F694" s="413"/>
      <c r="G694" s="413"/>
      <c r="H694" s="413"/>
      <c r="I694" s="413"/>
      <c r="J694" s="413"/>
      <c r="K694" s="413"/>
      <c r="L694" s="413"/>
      <c r="M694" s="413"/>
      <c r="N694" s="413"/>
    </row>
    <row r="695" spans="1:14">
      <c r="A695" s="413"/>
      <c r="B695" s="413"/>
      <c r="C695" s="413"/>
      <c r="D695" s="413"/>
      <c r="E695" s="413"/>
      <c r="F695" s="413"/>
      <c r="G695" s="413"/>
      <c r="H695" s="413"/>
      <c r="I695" s="413"/>
      <c r="J695" s="413"/>
      <c r="K695" s="413"/>
      <c r="L695" s="413"/>
      <c r="M695" s="413"/>
      <c r="N695" s="413"/>
    </row>
    <row r="696" spans="1:14">
      <c r="A696" s="413"/>
      <c r="B696" s="413"/>
      <c r="C696" s="413"/>
      <c r="D696" s="413"/>
      <c r="E696" s="413"/>
      <c r="F696" s="413"/>
      <c r="G696" s="413"/>
      <c r="H696" s="413"/>
      <c r="I696" s="413"/>
      <c r="J696" s="413"/>
      <c r="K696" s="413"/>
      <c r="L696" s="413"/>
      <c r="M696" s="413"/>
      <c r="N696" s="413"/>
    </row>
    <row r="697" spans="1:14">
      <c r="A697" s="413"/>
      <c r="B697" s="413"/>
      <c r="C697" s="413"/>
      <c r="D697" s="413"/>
      <c r="E697" s="413"/>
      <c r="F697" s="413"/>
      <c r="G697" s="413"/>
      <c r="H697" s="413"/>
      <c r="I697" s="413"/>
      <c r="J697" s="413"/>
      <c r="K697" s="413"/>
      <c r="L697" s="413"/>
      <c r="M697" s="413"/>
      <c r="N697" s="413"/>
    </row>
    <row r="698" spans="1:14">
      <c r="A698" s="413"/>
      <c r="B698" s="413"/>
      <c r="C698" s="413"/>
      <c r="D698" s="413"/>
      <c r="E698" s="413"/>
      <c r="F698" s="413"/>
      <c r="G698" s="413"/>
      <c r="H698" s="413"/>
      <c r="I698" s="413"/>
      <c r="J698" s="413"/>
      <c r="K698" s="413"/>
      <c r="L698" s="413"/>
      <c r="M698" s="413"/>
      <c r="N698" s="413"/>
    </row>
    <row r="699" spans="1:14">
      <c r="A699" s="413"/>
      <c r="B699" s="413"/>
      <c r="C699" s="413"/>
      <c r="D699" s="413"/>
      <c r="E699" s="413"/>
      <c r="F699" s="413"/>
      <c r="G699" s="413"/>
      <c r="H699" s="413"/>
      <c r="I699" s="413"/>
      <c r="J699" s="413"/>
      <c r="K699" s="413"/>
      <c r="L699" s="413"/>
      <c r="M699" s="413"/>
      <c r="N699" s="413"/>
    </row>
    <row r="700" spans="1:14">
      <c r="A700" s="413"/>
      <c r="B700" s="413"/>
      <c r="C700" s="413"/>
      <c r="D700" s="413"/>
      <c r="E700" s="413"/>
      <c r="F700" s="413"/>
      <c r="G700" s="413"/>
      <c r="H700" s="413"/>
      <c r="I700" s="413"/>
      <c r="J700" s="413"/>
      <c r="K700" s="413"/>
      <c r="L700" s="413"/>
      <c r="M700" s="413"/>
      <c r="N700" s="413"/>
    </row>
    <row r="701" spans="1:14">
      <c r="A701" s="413"/>
      <c r="B701" s="413"/>
      <c r="C701" s="413"/>
      <c r="D701" s="413"/>
      <c r="E701" s="413"/>
      <c r="F701" s="413"/>
      <c r="G701" s="413"/>
      <c r="H701" s="413"/>
      <c r="I701" s="413"/>
      <c r="J701" s="413"/>
      <c r="K701" s="413"/>
      <c r="L701" s="413"/>
      <c r="M701" s="413"/>
      <c r="N701" s="413"/>
    </row>
    <row r="702" spans="1:14">
      <c r="A702" s="413"/>
      <c r="B702" s="413"/>
      <c r="C702" s="413"/>
      <c r="D702" s="413"/>
      <c r="E702" s="413"/>
      <c r="F702" s="413"/>
      <c r="G702" s="413"/>
      <c r="H702" s="413"/>
      <c r="I702" s="413"/>
      <c r="J702" s="413"/>
      <c r="K702" s="413"/>
      <c r="L702" s="413"/>
      <c r="M702" s="413"/>
      <c r="N702" s="413"/>
    </row>
    <row r="703" spans="1:14">
      <c r="A703" s="413"/>
      <c r="B703" s="413"/>
      <c r="C703" s="413"/>
      <c r="D703" s="413"/>
      <c r="E703" s="413"/>
      <c r="F703" s="413"/>
      <c r="G703" s="413"/>
      <c r="H703" s="413"/>
      <c r="I703" s="413"/>
      <c r="J703" s="413"/>
      <c r="K703" s="413"/>
      <c r="L703" s="413"/>
      <c r="M703" s="413"/>
      <c r="N703" s="413"/>
    </row>
    <row r="704" spans="1:14">
      <c r="A704" s="413"/>
      <c r="B704" s="413"/>
      <c r="C704" s="413"/>
      <c r="D704" s="413"/>
      <c r="E704" s="413"/>
      <c r="F704" s="413"/>
      <c r="G704" s="413"/>
      <c r="H704" s="413"/>
      <c r="I704" s="413"/>
      <c r="J704" s="413"/>
      <c r="K704" s="413"/>
      <c r="L704" s="413"/>
      <c r="M704" s="413"/>
      <c r="N704" s="413"/>
    </row>
    <row r="705" spans="1:14">
      <c r="A705" s="413"/>
      <c r="B705" s="413"/>
      <c r="C705" s="413"/>
      <c r="D705" s="413"/>
      <c r="E705" s="413"/>
      <c r="F705" s="413"/>
      <c r="G705" s="413"/>
      <c r="H705" s="413"/>
      <c r="I705" s="413"/>
      <c r="J705" s="413"/>
      <c r="K705" s="413"/>
      <c r="L705" s="413"/>
      <c r="M705" s="413"/>
      <c r="N705" s="413"/>
    </row>
    <row r="706" spans="1:14">
      <c r="A706" s="413"/>
      <c r="B706" s="413"/>
      <c r="C706" s="413"/>
      <c r="D706" s="413"/>
      <c r="E706" s="413"/>
      <c r="F706" s="413"/>
      <c r="G706" s="413"/>
      <c r="H706" s="413"/>
      <c r="I706" s="413"/>
      <c r="J706" s="413"/>
      <c r="K706" s="413"/>
      <c r="L706" s="413"/>
      <c r="M706" s="413"/>
      <c r="N706" s="413"/>
    </row>
    <row r="707" spans="1:14">
      <c r="A707" s="413"/>
      <c r="B707" s="413"/>
      <c r="C707" s="413"/>
      <c r="D707" s="413"/>
      <c r="E707" s="413"/>
      <c r="F707" s="413"/>
      <c r="G707" s="413"/>
      <c r="H707" s="413"/>
      <c r="I707" s="413"/>
      <c r="J707" s="413"/>
      <c r="K707" s="413"/>
      <c r="L707" s="413"/>
      <c r="M707" s="413"/>
      <c r="N707" s="413"/>
    </row>
    <row r="708" spans="1:14">
      <c r="A708" s="413"/>
      <c r="B708" s="413"/>
      <c r="C708" s="413"/>
      <c r="D708" s="413"/>
      <c r="E708" s="413"/>
      <c r="F708" s="413"/>
      <c r="G708" s="413"/>
      <c r="H708" s="413"/>
      <c r="I708" s="413"/>
      <c r="J708" s="413"/>
      <c r="K708" s="413"/>
      <c r="L708" s="413"/>
      <c r="M708" s="413"/>
      <c r="N708" s="413"/>
    </row>
    <row r="709" spans="1:14">
      <c r="A709" s="413"/>
      <c r="B709" s="413"/>
      <c r="C709" s="413"/>
      <c r="D709" s="413"/>
      <c r="E709" s="413"/>
      <c r="F709" s="413"/>
      <c r="G709" s="413"/>
      <c r="H709" s="413"/>
      <c r="I709" s="413"/>
      <c r="J709" s="413"/>
      <c r="K709" s="413"/>
      <c r="L709" s="413"/>
      <c r="M709" s="413"/>
      <c r="N709" s="413"/>
    </row>
    <row r="710" spans="1:14">
      <c r="A710" s="413"/>
      <c r="B710" s="413"/>
      <c r="C710" s="413"/>
      <c r="D710" s="413"/>
      <c r="E710" s="413"/>
      <c r="F710" s="413"/>
      <c r="G710" s="413"/>
      <c r="H710" s="413"/>
      <c r="I710" s="413"/>
      <c r="J710" s="413"/>
      <c r="K710" s="413"/>
      <c r="L710" s="413"/>
      <c r="M710" s="413"/>
      <c r="N710" s="413"/>
    </row>
    <row r="711" spans="1:14">
      <c r="A711" s="413"/>
      <c r="B711" s="413"/>
      <c r="C711" s="413"/>
      <c r="D711" s="413"/>
      <c r="E711" s="413"/>
      <c r="F711" s="413"/>
      <c r="G711" s="413"/>
      <c r="H711" s="413"/>
      <c r="I711" s="413"/>
      <c r="J711" s="413"/>
      <c r="K711" s="413"/>
      <c r="L711" s="413"/>
      <c r="M711" s="413"/>
      <c r="N711" s="413"/>
    </row>
    <row r="712" spans="1:14">
      <c r="A712" s="413"/>
      <c r="B712" s="413"/>
      <c r="C712" s="413"/>
      <c r="D712" s="413"/>
      <c r="E712" s="413"/>
      <c r="F712" s="413"/>
      <c r="G712" s="413"/>
      <c r="H712" s="413"/>
      <c r="I712" s="413"/>
      <c r="J712" s="413"/>
      <c r="K712" s="413"/>
      <c r="L712" s="413"/>
      <c r="M712" s="413"/>
      <c r="N712" s="413"/>
    </row>
    <row r="713" spans="1:14">
      <c r="A713" s="413"/>
      <c r="B713" s="413"/>
      <c r="C713" s="413"/>
      <c r="D713" s="413"/>
      <c r="E713" s="413"/>
      <c r="F713" s="413"/>
      <c r="G713" s="413"/>
      <c r="H713" s="413"/>
      <c r="I713" s="413"/>
      <c r="J713" s="413"/>
      <c r="K713" s="413"/>
      <c r="L713" s="413"/>
      <c r="M713" s="413"/>
      <c r="N713" s="413"/>
    </row>
    <row r="714" spans="1:14">
      <c r="A714" s="413"/>
      <c r="B714" s="413"/>
      <c r="C714" s="413"/>
      <c r="D714" s="413"/>
      <c r="E714" s="413"/>
      <c r="F714" s="413"/>
      <c r="G714" s="413"/>
      <c r="H714" s="413"/>
      <c r="I714" s="413"/>
      <c r="J714" s="413"/>
      <c r="K714" s="413"/>
      <c r="L714" s="413"/>
      <c r="M714" s="413"/>
      <c r="N714" s="413"/>
    </row>
    <row r="715" spans="1:14">
      <c r="A715" s="413"/>
      <c r="B715" s="413"/>
      <c r="C715" s="413"/>
      <c r="D715" s="413"/>
      <c r="E715" s="413"/>
      <c r="F715" s="413"/>
      <c r="G715" s="413"/>
      <c r="H715" s="413"/>
      <c r="I715" s="413"/>
      <c r="J715" s="413"/>
      <c r="K715" s="413"/>
      <c r="L715" s="413"/>
      <c r="M715" s="413"/>
      <c r="N715" s="413"/>
    </row>
    <row r="716" spans="1:14">
      <c r="A716" s="413"/>
      <c r="B716" s="413"/>
      <c r="C716" s="413"/>
      <c r="D716" s="413"/>
      <c r="E716" s="413"/>
      <c r="F716" s="413"/>
      <c r="G716" s="413"/>
      <c r="H716" s="413"/>
      <c r="I716" s="413"/>
      <c r="J716" s="413"/>
      <c r="K716" s="413"/>
      <c r="L716" s="413"/>
      <c r="M716" s="413"/>
      <c r="N716" s="413"/>
    </row>
    <row r="717" spans="1:14">
      <c r="A717" s="413"/>
      <c r="B717" s="413"/>
      <c r="C717" s="413"/>
      <c r="D717" s="413"/>
      <c r="E717" s="413"/>
      <c r="F717" s="413"/>
      <c r="G717" s="413"/>
      <c r="H717" s="413"/>
      <c r="I717" s="413"/>
      <c r="J717" s="413"/>
      <c r="K717" s="413"/>
      <c r="L717" s="413"/>
      <c r="M717" s="413"/>
      <c r="N717" s="413"/>
    </row>
    <row r="718" spans="1:14">
      <c r="A718" s="413"/>
      <c r="B718" s="413"/>
      <c r="C718" s="413"/>
      <c r="D718" s="413"/>
      <c r="E718" s="413"/>
      <c r="F718" s="413"/>
      <c r="G718" s="413"/>
      <c r="H718" s="413"/>
      <c r="I718" s="413"/>
      <c r="J718" s="413"/>
      <c r="K718" s="413"/>
      <c r="L718" s="413"/>
      <c r="M718" s="413"/>
      <c r="N718" s="413"/>
    </row>
    <row r="719" spans="1:14">
      <c r="A719" s="413"/>
      <c r="B719" s="413"/>
      <c r="C719" s="413"/>
      <c r="D719" s="413"/>
      <c r="E719" s="413"/>
      <c r="F719" s="413"/>
      <c r="G719" s="413"/>
      <c r="H719" s="413"/>
      <c r="I719" s="413"/>
      <c r="J719" s="413"/>
      <c r="K719" s="413"/>
      <c r="L719" s="413"/>
      <c r="M719" s="413"/>
      <c r="N719" s="413"/>
    </row>
    <row r="720" spans="1:14">
      <c r="A720" s="413"/>
      <c r="B720" s="413"/>
      <c r="C720" s="413"/>
      <c r="D720" s="413"/>
      <c r="E720" s="413"/>
      <c r="F720" s="413"/>
      <c r="G720" s="413"/>
      <c r="H720" s="413"/>
      <c r="I720" s="413"/>
      <c r="J720" s="413"/>
      <c r="K720" s="413"/>
      <c r="L720" s="413"/>
      <c r="M720" s="413"/>
      <c r="N720" s="413"/>
    </row>
    <row r="721" spans="1:14">
      <c r="A721" s="413"/>
      <c r="B721" s="413"/>
      <c r="C721" s="413"/>
      <c r="D721" s="413"/>
      <c r="E721" s="413"/>
      <c r="F721" s="413"/>
      <c r="G721" s="413"/>
      <c r="H721" s="413"/>
      <c r="I721" s="413"/>
      <c r="J721" s="413"/>
      <c r="K721" s="413"/>
      <c r="L721" s="413"/>
      <c r="M721" s="413"/>
      <c r="N721" s="413"/>
    </row>
    <row r="722" spans="1:14">
      <c r="A722" s="413"/>
      <c r="B722" s="413"/>
      <c r="C722" s="413"/>
      <c r="D722" s="413"/>
      <c r="E722" s="413"/>
      <c r="F722" s="413"/>
      <c r="G722" s="413"/>
      <c r="H722" s="413"/>
      <c r="I722" s="413"/>
      <c r="J722" s="413"/>
      <c r="K722" s="413"/>
      <c r="L722" s="413"/>
      <c r="M722" s="413"/>
      <c r="N722" s="413"/>
    </row>
    <row r="723" spans="1:14">
      <c r="A723" s="413"/>
      <c r="B723" s="413"/>
      <c r="C723" s="413"/>
      <c r="D723" s="413"/>
      <c r="E723" s="413"/>
      <c r="F723" s="413"/>
      <c r="G723" s="413"/>
      <c r="H723" s="413"/>
      <c r="I723" s="413"/>
      <c r="J723" s="413"/>
      <c r="K723" s="413"/>
      <c r="L723" s="413"/>
      <c r="M723" s="413"/>
      <c r="N723" s="413"/>
    </row>
    <row r="724" spans="1:14">
      <c r="A724" s="413"/>
      <c r="B724" s="413"/>
      <c r="C724" s="413"/>
      <c r="D724" s="413"/>
      <c r="E724" s="413"/>
      <c r="F724" s="413"/>
      <c r="G724" s="413"/>
      <c r="H724" s="413"/>
      <c r="I724" s="413"/>
      <c r="J724" s="413"/>
      <c r="K724" s="413"/>
      <c r="L724" s="413"/>
      <c r="M724" s="413"/>
      <c r="N724" s="413"/>
    </row>
    <row r="725" spans="1:14">
      <c r="A725" s="413"/>
      <c r="B725" s="413"/>
      <c r="C725" s="413"/>
      <c r="D725" s="413"/>
      <c r="E725" s="413"/>
      <c r="F725" s="413"/>
      <c r="G725" s="413"/>
      <c r="H725" s="413"/>
      <c r="I725" s="413"/>
      <c r="J725" s="413"/>
      <c r="K725" s="413"/>
      <c r="L725" s="413"/>
      <c r="M725" s="413"/>
      <c r="N725" s="413"/>
    </row>
    <row r="726" spans="1:14">
      <c r="A726" s="413"/>
      <c r="B726" s="413"/>
      <c r="C726" s="413"/>
      <c r="D726" s="413"/>
      <c r="E726" s="413"/>
      <c r="F726" s="413"/>
      <c r="G726" s="413"/>
      <c r="H726" s="413"/>
      <c r="I726" s="413"/>
      <c r="J726" s="413"/>
      <c r="K726" s="413"/>
      <c r="L726" s="413"/>
      <c r="M726" s="413"/>
      <c r="N726" s="413"/>
    </row>
    <row r="727" spans="1:14">
      <c r="A727" s="413"/>
      <c r="B727" s="413"/>
      <c r="C727" s="413"/>
      <c r="D727" s="413"/>
      <c r="E727" s="413"/>
      <c r="F727" s="413"/>
      <c r="G727" s="413"/>
      <c r="H727" s="413"/>
      <c r="I727" s="413"/>
      <c r="J727" s="413"/>
      <c r="K727" s="413"/>
      <c r="L727" s="413"/>
      <c r="M727" s="413"/>
      <c r="N727" s="413"/>
    </row>
    <row r="728" spans="1:14">
      <c r="A728" s="413"/>
      <c r="B728" s="413"/>
      <c r="C728" s="413"/>
      <c r="D728" s="413"/>
      <c r="E728" s="413"/>
      <c r="F728" s="413"/>
      <c r="G728" s="413"/>
      <c r="H728" s="413"/>
      <c r="I728" s="413"/>
      <c r="J728" s="413"/>
      <c r="K728" s="413"/>
      <c r="L728" s="413"/>
      <c r="M728" s="413"/>
      <c r="N728" s="413"/>
    </row>
    <row r="729" spans="1:14">
      <c r="A729" s="413"/>
      <c r="B729" s="413"/>
      <c r="C729" s="413"/>
      <c r="D729" s="413"/>
      <c r="E729" s="413"/>
      <c r="F729" s="413"/>
      <c r="G729" s="413"/>
      <c r="H729" s="413"/>
      <c r="I729" s="413"/>
      <c r="J729" s="413"/>
      <c r="K729" s="413"/>
      <c r="L729" s="413"/>
      <c r="M729" s="413"/>
      <c r="N729" s="413"/>
    </row>
    <row r="730" spans="1:14">
      <c r="A730" s="413"/>
      <c r="B730" s="413"/>
      <c r="C730" s="413"/>
      <c r="D730" s="413"/>
      <c r="E730" s="413"/>
      <c r="F730" s="413"/>
      <c r="G730" s="413"/>
      <c r="H730" s="413"/>
      <c r="I730" s="413"/>
      <c r="J730" s="413"/>
      <c r="K730" s="413"/>
      <c r="L730" s="413"/>
      <c r="M730" s="413"/>
      <c r="N730" s="413"/>
    </row>
    <row r="731" spans="1:14">
      <c r="A731" s="413"/>
      <c r="B731" s="413"/>
      <c r="C731" s="413"/>
      <c r="D731" s="413"/>
      <c r="E731" s="413"/>
      <c r="F731" s="413"/>
      <c r="G731" s="413"/>
      <c r="H731" s="413"/>
      <c r="I731" s="413"/>
      <c r="J731" s="413"/>
      <c r="K731" s="413"/>
      <c r="L731" s="413"/>
      <c r="M731" s="413"/>
      <c r="N731" s="413"/>
    </row>
    <row r="732" spans="1:14">
      <c r="A732" s="413"/>
      <c r="B732" s="413"/>
      <c r="C732" s="413"/>
      <c r="D732" s="413"/>
      <c r="E732" s="413"/>
      <c r="F732" s="413"/>
      <c r="G732" s="413"/>
      <c r="H732" s="413"/>
      <c r="I732" s="413"/>
      <c r="J732" s="413"/>
      <c r="K732" s="413"/>
      <c r="L732" s="413"/>
      <c r="M732" s="413"/>
      <c r="N732" s="413"/>
    </row>
    <row r="733" spans="1:14">
      <c r="A733" s="413"/>
      <c r="B733" s="413"/>
      <c r="C733" s="413"/>
      <c r="D733" s="413"/>
      <c r="E733" s="413"/>
      <c r="F733" s="413"/>
      <c r="G733" s="413"/>
      <c r="H733" s="413"/>
      <c r="I733" s="413"/>
      <c r="J733" s="413"/>
      <c r="K733" s="413"/>
      <c r="L733" s="413"/>
      <c r="M733" s="413"/>
      <c r="N733" s="413"/>
    </row>
    <row r="734" spans="1:14">
      <c r="A734" s="413"/>
      <c r="B734" s="413"/>
      <c r="C734" s="413"/>
      <c r="D734" s="413"/>
      <c r="E734" s="413"/>
      <c r="F734" s="413"/>
      <c r="G734" s="413"/>
      <c r="H734" s="413"/>
      <c r="I734" s="413"/>
      <c r="J734" s="413"/>
      <c r="K734" s="413"/>
      <c r="L734" s="413"/>
      <c r="M734" s="413"/>
      <c r="N734" s="413"/>
    </row>
    <row r="735" spans="1:14">
      <c r="A735" s="413"/>
      <c r="B735" s="413"/>
      <c r="C735" s="413"/>
      <c r="D735" s="413"/>
      <c r="E735" s="413"/>
      <c r="F735" s="413"/>
      <c r="G735" s="413"/>
      <c r="H735" s="413"/>
      <c r="I735" s="413"/>
      <c r="J735" s="413"/>
      <c r="K735" s="413"/>
      <c r="L735" s="413"/>
      <c r="M735" s="413"/>
      <c r="N735" s="413"/>
    </row>
    <row r="736" spans="1:14">
      <c r="A736" s="413"/>
      <c r="B736" s="413"/>
      <c r="C736" s="413"/>
      <c r="D736" s="413"/>
      <c r="E736" s="413"/>
      <c r="F736" s="413"/>
      <c r="G736" s="413"/>
      <c r="H736" s="413"/>
      <c r="I736" s="413"/>
      <c r="J736" s="413"/>
      <c r="K736" s="413"/>
      <c r="L736" s="413"/>
      <c r="M736" s="413"/>
      <c r="N736" s="413"/>
    </row>
    <row r="737" spans="1:14">
      <c r="A737" s="413"/>
      <c r="B737" s="413"/>
      <c r="C737" s="413"/>
      <c r="D737" s="413"/>
      <c r="E737" s="413"/>
      <c r="F737" s="413"/>
      <c r="G737" s="413"/>
      <c r="H737" s="413"/>
      <c r="I737" s="413"/>
      <c r="J737" s="413"/>
      <c r="K737" s="413"/>
      <c r="L737" s="413"/>
      <c r="M737" s="413"/>
      <c r="N737" s="413"/>
    </row>
    <row r="738" spans="1:14">
      <c r="A738" s="413"/>
      <c r="B738" s="413"/>
      <c r="C738" s="413"/>
      <c r="D738" s="413"/>
      <c r="E738" s="413"/>
      <c r="F738" s="413"/>
      <c r="G738" s="413"/>
      <c r="H738" s="413"/>
      <c r="I738" s="413"/>
      <c r="J738" s="413"/>
      <c r="K738" s="413"/>
      <c r="L738" s="413"/>
      <c r="M738" s="413"/>
      <c r="N738" s="413"/>
    </row>
    <row r="739" spans="1:14">
      <c r="A739" s="413"/>
      <c r="B739" s="413"/>
      <c r="C739" s="413"/>
      <c r="D739" s="413"/>
      <c r="E739" s="413"/>
      <c r="F739" s="413"/>
      <c r="G739" s="413"/>
      <c r="H739" s="413"/>
      <c r="I739" s="413"/>
      <c r="J739" s="413"/>
      <c r="K739" s="413"/>
      <c r="L739" s="413"/>
      <c r="M739" s="413"/>
      <c r="N739" s="413"/>
    </row>
    <row r="740" spans="1:14">
      <c r="A740" s="413"/>
      <c r="B740" s="413"/>
      <c r="C740" s="413"/>
      <c r="D740" s="413"/>
      <c r="E740" s="413"/>
      <c r="F740" s="413"/>
      <c r="G740" s="413"/>
      <c r="H740" s="413"/>
      <c r="I740" s="413"/>
      <c r="J740" s="413"/>
      <c r="K740" s="413"/>
      <c r="L740" s="413"/>
      <c r="M740" s="413"/>
      <c r="N740" s="413"/>
    </row>
    <row r="741" spans="1:14">
      <c r="A741" s="413"/>
      <c r="B741" s="413"/>
      <c r="C741" s="413"/>
      <c r="D741" s="413"/>
      <c r="E741" s="413"/>
      <c r="F741" s="413"/>
      <c r="G741" s="413"/>
      <c r="H741" s="413"/>
      <c r="I741" s="413"/>
      <c r="J741" s="413"/>
      <c r="K741" s="413"/>
      <c r="L741" s="413"/>
      <c r="M741" s="413"/>
      <c r="N741" s="413"/>
    </row>
    <row r="742" spans="1:14">
      <c r="A742" s="413"/>
      <c r="B742" s="413"/>
      <c r="C742" s="413"/>
      <c r="D742" s="413"/>
      <c r="E742" s="413"/>
      <c r="F742" s="413"/>
      <c r="G742" s="413"/>
      <c r="H742" s="413"/>
      <c r="I742" s="413"/>
      <c r="J742" s="413"/>
      <c r="K742" s="413"/>
      <c r="L742" s="413"/>
      <c r="M742" s="413"/>
      <c r="N742" s="413"/>
    </row>
    <row r="743" spans="1:14">
      <c r="A743" s="413"/>
      <c r="B743" s="413"/>
      <c r="C743" s="413"/>
      <c r="D743" s="413"/>
      <c r="E743" s="413"/>
      <c r="F743" s="413"/>
      <c r="G743" s="413"/>
      <c r="H743" s="413"/>
      <c r="I743" s="413"/>
      <c r="J743" s="413"/>
      <c r="K743" s="413"/>
      <c r="L743" s="413"/>
      <c r="M743" s="413"/>
      <c r="N743" s="413"/>
    </row>
    <row r="744" spans="1:14">
      <c r="A744" s="413"/>
      <c r="B744" s="413"/>
      <c r="C744" s="413"/>
      <c r="D744" s="413"/>
      <c r="E744" s="413"/>
      <c r="F744" s="413"/>
      <c r="G744" s="413"/>
      <c r="H744" s="413"/>
      <c r="I744" s="413"/>
      <c r="J744" s="413"/>
      <c r="K744" s="413"/>
      <c r="L744" s="413"/>
      <c r="M744" s="413"/>
      <c r="N744" s="413"/>
    </row>
    <row r="745" spans="1:14">
      <c r="A745" s="413"/>
      <c r="B745" s="413"/>
      <c r="C745" s="413"/>
      <c r="D745" s="413"/>
      <c r="E745" s="413"/>
      <c r="F745" s="413"/>
      <c r="G745" s="413"/>
      <c r="H745" s="413"/>
      <c r="I745" s="413"/>
      <c r="J745" s="413"/>
      <c r="K745" s="413"/>
      <c r="L745" s="413"/>
      <c r="M745" s="413"/>
      <c r="N745" s="413"/>
    </row>
    <row r="746" spans="1:14">
      <c r="A746" s="413"/>
      <c r="B746" s="413"/>
      <c r="C746" s="413"/>
      <c r="D746" s="413"/>
      <c r="E746" s="413"/>
      <c r="F746" s="413"/>
      <c r="G746" s="413"/>
      <c r="H746" s="413"/>
      <c r="I746" s="413"/>
      <c r="J746" s="413"/>
      <c r="K746" s="413"/>
      <c r="L746" s="413"/>
      <c r="M746" s="413"/>
      <c r="N746" s="413"/>
    </row>
    <row r="747" spans="1:14">
      <c r="A747" s="413"/>
      <c r="B747" s="413"/>
      <c r="C747" s="413"/>
      <c r="D747" s="413"/>
      <c r="E747" s="413"/>
      <c r="F747" s="413"/>
      <c r="G747" s="413"/>
      <c r="H747" s="413"/>
      <c r="I747" s="413"/>
      <c r="J747" s="413"/>
      <c r="K747" s="413"/>
      <c r="L747" s="413"/>
      <c r="M747" s="413"/>
      <c r="N747" s="413"/>
    </row>
    <row r="748" spans="1:14">
      <c r="A748" s="413"/>
      <c r="B748" s="413"/>
      <c r="C748" s="413"/>
      <c r="D748" s="413"/>
      <c r="E748" s="413"/>
      <c r="F748" s="413"/>
      <c r="G748" s="413"/>
      <c r="H748" s="413"/>
      <c r="I748" s="413"/>
      <c r="J748" s="413"/>
      <c r="K748" s="413"/>
      <c r="L748" s="413"/>
      <c r="M748" s="413"/>
      <c r="N748" s="413"/>
    </row>
    <row r="749" spans="1:14">
      <c r="A749" s="413"/>
      <c r="B749" s="413"/>
      <c r="C749" s="413"/>
      <c r="D749" s="413"/>
      <c r="E749" s="413"/>
      <c r="F749" s="413"/>
      <c r="G749" s="413"/>
      <c r="H749" s="413"/>
      <c r="I749" s="413"/>
      <c r="J749" s="413"/>
      <c r="K749" s="413"/>
      <c r="L749" s="413"/>
      <c r="M749" s="413"/>
      <c r="N749" s="413"/>
    </row>
    <row r="750" spans="1:14">
      <c r="A750" s="413"/>
      <c r="B750" s="413"/>
      <c r="C750" s="413"/>
      <c r="D750" s="413"/>
      <c r="E750" s="413"/>
      <c r="F750" s="413"/>
      <c r="G750" s="413"/>
      <c r="H750" s="413"/>
      <c r="I750" s="413"/>
      <c r="J750" s="413"/>
      <c r="K750" s="413"/>
      <c r="L750" s="413"/>
      <c r="M750" s="413"/>
      <c r="N750" s="413"/>
    </row>
    <row r="751" spans="1:14">
      <c r="A751" s="413"/>
      <c r="B751" s="413"/>
      <c r="C751" s="413"/>
      <c r="D751" s="413"/>
      <c r="E751" s="413"/>
      <c r="F751" s="413"/>
      <c r="G751" s="413"/>
      <c r="H751" s="413"/>
      <c r="I751" s="413"/>
      <c r="J751" s="413"/>
      <c r="K751" s="413"/>
      <c r="L751" s="413"/>
      <c r="M751" s="413"/>
      <c r="N751" s="413"/>
    </row>
    <row r="752" spans="1:14">
      <c r="A752" s="413"/>
      <c r="B752" s="413"/>
      <c r="C752" s="413"/>
      <c r="D752" s="413"/>
      <c r="E752" s="413"/>
      <c r="F752" s="413"/>
      <c r="G752" s="413"/>
      <c r="H752" s="413"/>
      <c r="I752" s="413"/>
      <c r="J752" s="413"/>
      <c r="K752" s="413"/>
      <c r="L752" s="413"/>
      <c r="M752" s="413"/>
      <c r="N752" s="413"/>
    </row>
    <row r="753" spans="1:14">
      <c r="A753" s="413"/>
      <c r="B753" s="413"/>
      <c r="C753" s="413"/>
      <c r="D753" s="413"/>
      <c r="E753" s="413"/>
      <c r="F753" s="413"/>
      <c r="G753" s="413"/>
      <c r="H753" s="413"/>
      <c r="I753" s="413"/>
      <c r="J753" s="413"/>
      <c r="K753" s="413"/>
      <c r="L753" s="413"/>
      <c r="M753" s="413"/>
      <c r="N753" s="413"/>
    </row>
    <row r="754" spans="1:14">
      <c r="A754" s="413"/>
      <c r="B754" s="413"/>
      <c r="C754" s="413"/>
      <c r="D754" s="413"/>
      <c r="E754" s="413"/>
      <c r="F754" s="413"/>
      <c r="G754" s="413"/>
      <c r="H754" s="413"/>
      <c r="I754" s="413"/>
      <c r="J754" s="413"/>
      <c r="K754" s="413"/>
      <c r="L754" s="413"/>
      <c r="M754" s="413"/>
      <c r="N754" s="413"/>
    </row>
    <row r="755" spans="1:14">
      <c r="A755" s="413"/>
      <c r="B755" s="413"/>
      <c r="C755" s="413"/>
      <c r="D755" s="413"/>
      <c r="E755" s="413"/>
      <c r="F755" s="413"/>
      <c r="G755" s="413"/>
      <c r="H755" s="413"/>
      <c r="I755" s="413"/>
      <c r="J755" s="413"/>
      <c r="K755" s="413"/>
      <c r="L755" s="413"/>
      <c r="M755" s="413"/>
      <c r="N755" s="413"/>
    </row>
    <row r="756" spans="1:14">
      <c r="A756" s="413"/>
      <c r="B756" s="413"/>
      <c r="C756" s="413"/>
      <c r="D756" s="413"/>
      <c r="E756" s="413"/>
      <c r="F756" s="413"/>
      <c r="G756" s="413"/>
      <c r="H756" s="413"/>
      <c r="I756" s="413"/>
      <c r="J756" s="413"/>
      <c r="K756" s="413"/>
      <c r="L756" s="413"/>
      <c r="M756" s="413"/>
      <c r="N756" s="413"/>
    </row>
    <row r="757" spans="1:14">
      <c r="A757" s="413"/>
      <c r="B757" s="413"/>
      <c r="C757" s="413"/>
      <c r="D757" s="413"/>
      <c r="E757" s="413"/>
      <c r="F757" s="413"/>
      <c r="G757" s="413"/>
      <c r="H757" s="413"/>
      <c r="I757" s="413"/>
      <c r="J757" s="413"/>
      <c r="K757" s="413"/>
      <c r="L757" s="413"/>
      <c r="M757" s="413"/>
      <c r="N757" s="413"/>
    </row>
    <row r="758" spans="1:14">
      <c r="A758" s="413"/>
      <c r="B758" s="413"/>
      <c r="C758" s="413"/>
      <c r="D758" s="413"/>
      <c r="E758" s="413"/>
      <c r="F758" s="413"/>
      <c r="G758" s="413"/>
      <c r="H758" s="413"/>
      <c r="I758" s="413"/>
      <c r="J758" s="413"/>
      <c r="K758" s="413"/>
      <c r="L758" s="413"/>
      <c r="M758" s="413"/>
      <c r="N758" s="413"/>
    </row>
    <row r="759" spans="1:14">
      <c r="A759" s="413"/>
      <c r="B759" s="413"/>
      <c r="C759" s="413"/>
      <c r="D759" s="413"/>
      <c r="E759" s="413"/>
      <c r="F759" s="413"/>
      <c r="G759" s="413"/>
      <c r="H759" s="413"/>
      <c r="I759" s="413"/>
      <c r="J759" s="413"/>
      <c r="K759" s="413"/>
      <c r="L759" s="413"/>
      <c r="M759" s="413"/>
      <c r="N759" s="413"/>
    </row>
    <row r="760" spans="1:14">
      <c r="A760" s="413"/>
      <c r="B760" s="413"/>
      <c r="C760" s="413"/>
      <c r="D760" s="413"/>
      <c r="E760" s="413"/>
      <c r="F760" s="413"/>
      <c r="G760" s="413"/>
      <c r="H760" s="413"/>
      <c r="I760" s="413"/>
      <c r="J760" s="413"/>
      <c r="K760" s="413"/>
      <c r="L760" s="413"/>
      <c r="M760" s="413"/>
      <c r="N760" s="413"/>
    </row>
    <row r="761" spans="1:14">
      <c r="A761" s="413"/>
      <c r="B761" s="413"/>
      <c r="C761" s="413"/>
      <c r="D761" s="413"/>
      <c r="E761" s="413"/>
      <c r="F761" s="413"/>
      <c r="G761" s="413"/>
      <c r="H761" s="413"/>
      <c r="I761" s="413"/>
      <c r="J761" s="413"/>
      <c r="K761" s="413"/>
      <c r="L761" s="413"/>
      <c r="M761" s="413"/>
      <c r="N761" s="413"/>
    </row>
    <row r="762" spans="1:14">
      <c r="A762" s="413"/>
      <c r="B762" s="413"/>
      <c r="C762" s="413"/>
      <c r="D762" s="413"/>
      <c r="E762" s="413"/>
      <c r="F762" s="413"/>
      <c r="G762" s="413"/>
      <c r="H762" s="413"/>
      <c r="I762" s="413"/>
      <c r="J762" s="413"/>
      <c r="K762" s="413"/>
      <c r="L762" s="413"/>
      <c r="M762" s="413"/>
      <c r="N762" s="413"/>
    </row>
    <row r="763" spans="1:14">
      <c r="A763" s="413"/>
      <c r="B763" s="413"/>
      <c r="C763" s="413"/>
      <c r="D763" s="413"/>
      <c r="E763" s="413"/>
      <c r="F763" s="413"/>
      <c r="G763" s="413"/>
      <c r="H763" s="413"/>
      <c r="I763" s="413"/>
      <c r="J763" s="413"/>
      <c r="K763" s="413"/>
      <c r="L763" s="413"/>
      <c r="M763" s="413"/>
      <c r="N763" s="413"/>
    </row>
    <row r="764" spans="1:14">
      <c r="A764" s="413"/>
      <c r="B764" s="413"/>
      <c r="C764" s="413"/>
      <c r="D764" s="413"/>
      <c r="E764" s="413"/>
      <c r="F764" s="413"/>
      <c r="G764" s="413"/>
      <c r="H764" s="413"/>
      <c r="I764" s="413"/>
      <c r="J764" s="413"/>
      <c r="K764" s="413"/>
      <c r="L764" s="413"/>
      <c r="M764" s="413"/>
      <c r="N764" s="413"/>
    </row>
    <row r="765" spans="1:14">
      <c r="A765" s="413"/>
      <c r="B765" s="413"/>
      <c r="C765" s="413"/>
      <c r="D765" s="413"/>
      <c r="E765" s="413"/>
      <c r="F765" s="413"/>
      <c r="G765" s="413"/>
      <c r="H765" s="413"/>
      <c r="I765" s="413"/>
      <c r="J765" s="413"/>
      <c r="K765" s="413"/>
      <c r="L765" s="413"/>
      <c r="M765" s="413"/>
      <c r="N765" s="413"/>
    </row>
    <row r="766" spans="1:14">
      <c r="A766" s="413"/>
      <c r="B766" s="413"/>
      <c r="C766" s="413"/>
      <c r="D766" s="413"/>
      <c r="E766" s="413"/>
      <c r="F766" s="413"/>
      <c r="G766" s="413"/>
      <c r="H766" s="413"/>
      <c r="I766" s="413"/>
      <c r="J766" s="413"/>
      <c r="K766" s="413"/>
      <c r="L766" s="413"/>
      <c r="M766" s="413"/>
      <c r="N766" s="413"/>
    </row>
    <row r="767" spans="1:14">
      <c r="A767" s="413"/>
      <c r="B767" s="413"/>
      <c r="C767" s="413"/>
      <c r="D767" s="413"/>
      <c r="E767" s="413"/>
      <c r="F767" s="413"/>
      <c r="G767" s="413"/>
      <c r="H767" s="413"/>
      <c r="I767" s="413"/>
      <c r="J767" s="413"/>
      <c r="K767" s="413"/>
      <c r="L767" s="413"/>
      <c r="M767" s="413"/>
      <c r="N767" s="413"/>
    </row>
    <row r="768" spans="1:14">
      <c r="A768" s="413"/>
      <c r="B768" s="413"/>
      <c r="C768" s="413"/>
      <c r="D768" s="413"/>
      <c r="E768" s="413"/>
      <c r="F768" s="413"/>
      <c r="G768" s="413"/>
      <c r="H768" s="413"/>
      <c r="I768" s="413"/>
      <c r="J768" s="413"/>
      <c r="K768" s="413"/>
      <c r="L768" s="413"/>
      <c r="M768" s="413"/>
      <c r="N768" s="413"/>
    </row>
    <row r="769" spans="1:14">
      <c r="A769" s="413"/>
      <c r="B769" s="413"/>
      <c r="C769" s="413"/>
      <c r="D769" s="413"/>
      <c r="E769" s="413"/>
      <c r="F769" s="413"/>
      <c r="G769" s="413"/>
      <c r="H769" s="413"/>
      <c r="I769" s="413"/>
      <c r="J769" s="413"/>
      <c r="K769" s="413"/>
      <c r="L769" s="413"/>
      <c r="M769" s="413"/>
      <c r="N769" s="413"/>
    </row>
    <row r="770" spans="1:14">
      <c r="A770" s="413"/>
      <c r="B770" s="413"/>
      <c r="C770" s="413"/>
      <c r="D770" s="413"/>
      <c r="E770" s="413"/>
      <c r="F770" s="413"/>
      <c r="G770" s="413"/>
      <c r="H770" s="413"/>
      <c r="I770" s="413"/>
      <c r="J770" s="413"/>
      <c r="K770" s="413"/>
      <c r="L770" s="413"/>
      <c r="M770" s="413"/>
      <c r="N770" s="413"/>
    </row>
    <row r="771" spans="1:14">
      <c r="A771" s="413"/>
      <c r="B771" s="413"/>
      <c r="C771" s="413"/>
      <c r="D771" s="413"/>
      <c r="E771" s="413"/>
      <c r="F771" s="413"/>
      <c r="G771" s="413"/>
      <c r="H771" s="413"/>
      <c r="I771" s="413"/>
      <c r="J771" s="413"/>
      <c r="K771" s="413"/>
      <c r="L771" s="413"/>
      <c r="M771" s="413"/>
      <c r="N771" s="413"/>
    </row>
    <row r="772" spans="1:14">
      <c r="A772" s="413"/>
      <c r="B772" s="413"/>
      <c r="C772" s="413"/>
      <c r="D772" s="413"/>
      <c r="E772" s="413"/>
      <c r="F772" s="413"/>
      <c r="G772" s="413"/>
      <c r="H772" s="413"/>
      <c r="I772" s="413"/>
      <c r="J772" s="413"/>
      <c r="K772" s="413"/>
      <c r="L772" s="413"/>
      <c r="M772" s="413"/>
      <c r="N772" s="413"/>
    </row>
    <row r="773" spans="1:14">
      <c r="A773" s="413"/>
      <c r="B773" s="413"/>
      <c r="C773" s="413"/>
      <c r="D773" s="413"/>
      <c r="E773" s="413"/>
      <c r="F773" s="413"/>
      <c r="G773" s="413"/>
      <c r="H773" s="413"/>
      <c r="I773" s="413"/>
      <c r="J773" s="413"/>
      <c r="K773" s="413"/>
      <c r="L773" s="413"/>
      <c r="M773" s="413"/>
      <c r="N773" s="413"/>
    </row>
    <row r="774" spans="1:14">
      <c r="A774" s="413"/>
      <c r="B774" s="413"/>
      <c r="C774" s="413"/>
      <c r="D774" s="413"/>
      <c r="E774" s="413"/>
      <c r="F774" s="413"/>
      <c r="G774" s="413"/>
      <c r="H774" s="413"/>
      <c r="I774" s="413"/>
      <c r="J774" s="413"/>
      <c r="K774" s="413"/>
      <c r="L774" s="413"/>
      <c r="M774" s="413"/>
      <c r="N774" s="413"/>
    </row>
    <row r="775" spans="1:14">
      <c r="A775" s="413"/>
      <c r="B775" s="413"/>
      <c r="C775" s="413"/>
      <c r="D775" s="413"/>
      <c r="E775" s="413"/>
      <c r="F775" s="413"/>
      <c r="G775" s="413"/>
      <c r="H775" s="413"/>
      <c r="I775" s="413"/>
      <c r="J775" s="413"/>
      <c r="K775" s="413"/>
      <c r="L775" s="413"/>
      <c r="M775" s="413"/>
      <c r="N775" s="413"/>
    </row>
    <row r="776" spans="1:14">
      <c r="A776" s="413"/>
      <c r="B776" s="413"/>
      <c r="C776" s="413"/>
      <c r="D776" s="413"/>
      <c r="E776" s="413"/>
      <c r="F776" s="413"/>
      <c r="G776" s="413"/>
      <c r="H776" s="413"/>
      <c r="I776" s="413"/>
      <c r="J776" s="413"/>
      <c r="K776" s="413"/>
      <c r="L776" s="413"/>
      <c r="M776" s="413"/>
      <c r="N776" s="413"/>
    </row>
    <row r="777" spans="1:14">
      <c r="A777" s="413"/>
      <c r="B777" s="413"/>
      <c r="C777" s="413"/>
      <c r="D777" s="413"/>
      <c r="E777" s="413"/>
      <c r="F777" s="413"/>
      <c r="G777" s="413"/>
      <c r="H777" s="413"/>
      <c r="I777" s="413"/>
      <c r="J777" s="413"/>
      <c r="K777" s="413"/>
      <c r="L777" s="413"/>
      <c r="M777" s="413"/>
      <c r="N777" s="413"/>
    </row>
    <row r="778" spans="1:14">
      <c r="A778" s="413"/>
      <c r="B778" s="413"/>
      <c r="C778" s="413"/>
      <c r="D778" s="413"/>
      <c r="E778" s="413"/>
      <c r="F778" s="413"/>
      <c r="G778" s="413"/>
      <c r="H778" s="413"/>
      <c r="I778" s="413"/>
      <c r="J778" s="413"/>
      <c r="K778" s="413"/>
      <c r="L778" s="413"/>
      <c r="M778" s="413"/>
      <c r="N778" s="413"/>
    </row>
    <row r="779" spans="1:14">
      <c r="A779" s="413"/>
      <c r="B779" s="413"/>
      <c r="C779" s="413"/>
      <c r="D779" s="413"/>
      <c r="E779" s="413"/>
      <c r="F779" s="413"/>
      <c r="G779" s="413"/>
      <c r="H779" s="413"/>
      <c r="I779" s="413"/>
      <c r="J779" s="413"/>
      <c r="K779" s="413"/>
      <c r="L779" s="413"/>
      <c r="M779" s="413"/>
      <c r="N779" s="413"/>
    </row>
    <row r="780" spans="1:14">
      <c r="A780" s="413"/>
      <c r="B780" s="413"/>
      <c r="C780" s="413"/>
      <c r="D780" s="413"/>
      <c r="E780" s="413"/>
      <c r="F780" s="413"/>
      <c r="G780" s="413"/>
      <c r="H780" s="413"/>
      <c r="I780" s="413"/>
      <c r="J780" s="413"/>
      <c r="K780" s="413"/>
      <c r="L780" s="413"/>
      <c r="M780" s="413"/>
      <c r="N780" s="413"/>
    </row>
    <row r="781" spans="1:14">
      <c r="A781" s="413"/>
      <c r="B781" s="413"/>
      <c r="C781" s="413"/>
      <c r="D781" s="413"/>
      <c r="E781" s="413"/>
      <c r="F781" s="413"/>
      <c r="G781" s="413"/>
      <c r="H781" s="413"/>
      <c r="I781" s="413"/>
      <c r="J781" s="413"/>
      <c r="K781" s="413"/>
      <c r="L781" s="413"/>
      <c r="M781" s="413"/>
      <c r="N781" s="413"/>
    </row>
    <row r="782" spans="1:14">
      <c r="A782" s="413"/>
      <c r="B782" s="413"/>
      <c r="C782" s="413"/>
      <c r="D782" s="413"/>
      <c r="E782" s="413"/>
      <c r="F782" s="413"/>
      <c r="G782" s="413"/>
      <c r="H782" s="413"/>
      <c r="I782" s="413"/>
      <c r="J782" s="413"/>
      <c r="K782" s="413"/>
      <c r="L782" s="413"/>
      <c r="M782" s="413"/>
      <c r="N782" s="413"/>
    </row>
    <row r="783" spans="1:14">
      <c r="A783" s="413"/>
      <c r="B783" s="413"/>
      <c r="C783" s="413"/>
      <c r="D783" s="413"/>
      <c r="E783" s="413"/>
      <c r="F783" s="413"/>
      <c r="G783" s="413"/>
      <c r="H783" s="413"/>
      <c r="I783" s="413"/>
      <c r="J783" s="413"/>
      <c r="K783" s="413"/>
      <c r="L783" s="413"/>
      <c r="M783" s="413"/>
      <c r="N783" s="413"/>
    </row>
    <row r="784" spans="1:14">
      <c r="A784" s="413"/>
      <c r="B784" s="413"/>
      <c r="C784" s="413"/>
      <c r="D784" s="413"/>
      <c r="E784" s="413"/>
      <c r="F784" s="413"/>
      <c r="G784" s="413"/>
      <c r="H784" s="413"/>
      <c r="I784" s="413"/>
      <c r="J784" s="413"/>
      <c r="K784" s="413"/>
      <c r="L784" s="413"/>
      <c r="M784" s="413"/>
      <c r="N784" s="413"/>
    </row>
    <row r="785" spans="1:14">
      <c r="A785" s="413"/>
      <c r="B785" s="413"/>
      <c r="C785" s="413"/>
      <c r="D785" s="413"/>
      <c r="E785" s="413"/>
      <c r="F785" s="413"/>
      <c r="G785" s="413"/>
      <c r="H785" s="413"/>
      <c r="I785" s="413"/>
      <c r="J785" s="413"/>
      <c r="K785" s="413"/>
      <c r="L785" s="413"/>
      <c r="M785" s="413"/>
      <c r="N785" s="413"/>
    </row>
    <row r="786" spans="1:14">
      <c r="A786" s="413"/>
      <c r="B786" s="413"/>
      <c r="C786" s="413"/>
      <c r="D786" s="413"/>
      <c r="E786" s="413"/>
      <c r="F786" s="413"/>
      <c r="G786" s="413"/>
      <c r="H786" s="413"/>
      <c r="I786" s="413"/>
      <c r="J786" s="413"/>
      <c r="K786" s="413"/>
      <c r="L786" s="413"/>
      <c r="M786" s="413"/>
      <c r="N786" s="413"/>
    </row>
    <row r="787" spans="1:14">
      <c r="A787" s="413"/>
      <c r="B787" s="413"/>
      <c r="C787" s="413"/>
      <c r="D787" s="413"/>
      <c r="E787" s="413"/>
      <c r="F787" s="413"/>
      <c r="G787" s="413"/>
      <c r="H787" s="413"/>
      <c r="I787" s="413"/>
      <c r="J787" s="413"/>
      <c r="K787" s="413"/>
      <c r="L787" s="413"/>
      <c r="M787" s="413"/>
      <c r="N787" s="413"/>
    </row>
    <row r="788" spans="1:14">
      <c r="A788" s="413"/>
      <c r="B788" s="413"/>
      <c r="C788" s="413"/>
      <c r="D788" s="413"/>
      <c r="E788" s="413"/>
      <c r="F788" s="413"/>
      <c r="G788" s="413"/>
      <c r="H788" s="413"/>
      <c r="I788" s="413"/>
      <c r="J788" s="413"/>
      <c r="K788" s="413"/>
      <c r="L788" s="413"/>
      <c r="M788" s="413"/>
      <c r="N788" s="413"/>
    </row>
    <row r="789" spans="1:14">
      <c r="A789" s="413"/>
      <c r="B789" s="413"/>
      <c r="C789" s="413"/>
      <c r="D789" s="413"/>
      <c r="E789" s="413"/>
      <c r="F789" s="413"/>
      <c r="G789" s="413"/>
      <c r="H789" s="413"/>
      <c r="I789" s="413"/>
      <c r="J789" s="413"/>
      <c r="K789" s="413"/>
      <c r="L789" s="413"/>
      <c r="M789" s="413"/>
      <c r="N789" s="413"/>
    </row>
    <row r="790" spans="1:14">
      <c r="A790" s="413"/>
      <c r="B790" s="413"/>
      <c r="C790" s="413"/>
      <c r="D790" s="413"/>
      <c r="E790" s="413"/>
      <c r="F790" s="413"/>
      <c r="G790" s="413"/>
      <c r="H790" s="413"/>
      <c r="I790" s="413"/>
      <c r="J790" s="413"/>
      <c r="K790" s="413"/>
      <c r="L790" s="413"/>
      <c r="M790" s="413"/>
      <c r="N790" s="413"/>
    </row>
    <row r="791" spans="1:14">
      <c r="A791" s="413"/>
      <c r="B791" s="413"/>
      <c r="C791" s="413"/>
      <c r="D791" s="413"/>
      <c r="E791" s="413"/>
      <c r="F791" s="413"/>
      <c r="G791" s="413"/>
      <c r="H791" s="413"/>
      <c r="I791" s="413"/>
      <c r="J791" s="413"/>
      <c r="K791" s="413"/>
      <c r="L791" s="413"/>
      <c r="M791" s="413"/>
      <c r="N791" s="413"/>
    </row>
    <row r="792" spans="1:14">
      <c r="A792" s="413"/>
      <c r="B792" s="413"/>
      <c r="C792" s="413"/>
      <c r="D792" s="413"/>
      <c r="E792" s="413"/>
      <c r="F792" s="413"/>
      <c r="G792" s="413"/>
      <c r="H792" s="413"/>
      <c r="I792" s="413"/>
      <c r="J792" s="413"/>
      <c r="K792" s="413"/>
      <c r="L792" s="413"/>
      <c r="M792" s="413"/>
      <c r="N792" s="413"/>
    </row>
    <row r="793" spans="1:14">
      <c r="A793" s="413"/>
      <c r="B793" s="413"/>
      <c r="C793" s="413"/>
      <c r="D793" s="413"/>
      <c r="E793" s="413"/>
      <c r="F793" s="413"/>
      <c r="G793" s="413"/>
      <c r="H793" s="413"/>
      <c r="I793" s="413"/>
      <c r="J793" s="413"/>
      <c r="K793" s="413"/>
      <c r="L793" s="413"/>
      <c r="M793" s="413"/>
      <c r="N793" s="413"/>
    </row>
    <row r="794" spans="1:14">
      <c r="A794" s="413"/>
      <c r="B794" s="413"/>
      <c r="C794" s="413"/>
      <c r="D794" s="413"/>
      <c r="E794" s="413"/>
      <c r="F794" s="413"/>
      <c r="G794" s="413"/>
      <c r="H794" s="413"/>
      <c r="I794" s="413"/>
      <c r="J794" s="413"/>
      <c r="K794" s="413"/>
      <c r="L794" s="413"/>
      <c r="M794" s="413"/>
      <c r="N794" s="413"/>
    </row>
    <row r="795" spans="1:14">
      <c r="A795" s="413"/>
      <c r="B795" s="413"/>
      <c r="C795" s="413"/>
      <c r="D795" s="413"/>
      <c r="E795" s="413"/>
      <c r="F795" s="413"/>
      <c r="G795" s="413"/>
      <c r="H795" s="413"/>
      <c r="I795" s="413"/>
      <c r="J795" s="413"/>
      <c r="K795" s="413"/>
      <c r="L795" s="413"/>
      <c r="M795" s="413"/>
      <c r="N795" s="413"/>
    </row>
    <row r="796" spans="1:14">
      <c r="A796" s="413"/>
      <c r="B796" s="413"/>
      <c r="C796" s="413"/>
      <c r="D796" s="413"/>
      <c r="E796" s="413"/>
      <c r="F796" s="413"/>
      <c r="G796" s="413"/>
      <c r="H796" s="413"/>
      <c r="I796" s="413"/>
      <c r="J796" s="413"/>
      <c r="K796" s="413"/>
      <c r="L796" s="413"/>
      <c r="M796" s="413"/>
      <c r="N796" s="413"/>
    </row>
    <row r="797" spans="1:14">
      <c r="A797" s="413"/>
      <c r="B797" s="413"/>
      <c r="C797" s="413"/>
      <c r="D797" s="413"/>
      <c r="E797" s="413"/>
      <c r="F797" s="413"/>
      <c r="G797" s="413"/>
      <c r="H797" s="413"/>
      <c r="I797" s="413"/>
      <c r="J797" s="413"/>
      <c r="K797" s="413"/>
      <c r="L797" s="413"/>
      <c r="M797" s="413"/>
      <c r="N797" s="413"/>
    </row>
    <row r="798" spans="1:14">
      <c r="A798" s="413"/>
      <c r="B798" s="413"/>
      <c r="C798" s="413"/>
      <c r="D798" s="413"/>
      <c r="E798" s="413"/>
      <c r="F798" s="413"/>
      <c r="G798" s="413"/>
      <c r="H798" s="413"/>
      <c r="I798" s="413"/>
      <c r="J798" s="413"/>
      <c r="K798" s="413"/>
      <c r="L798" s="413"/>
      <c r="M798" s="413"/>
      <c r="N798" s="413"/>
    </row>
    <row r="799" spans="1:14">
      <c r="A799" s="413"/>
      <c r="B799" s="413"/>
      <c r="C799" s="413"/>
      <c r="D799" s="413"/>
      <c r="E799" s="413"/>
      <c r="F799" s="413"/>
      <c r="G799" s="413"/>
      <c r="H799" s="413"/>
      <c r="I799" s="413"/>
      <c r="J799" s="413"/>
      <c r="K799" s="413"/>
      <c r="L799" s="413"/>
      <c r="M799" s="413"/>
      <c r="N799" s="413"/>
    </row>
    <row r="800" spans="1:14">
      <c r="A800" s="413"/>
      <c r="B800" s="413"/>
      <c r="C800" s="413"/>
      <c r="D800" s="413"/>
      <c r="E800" s="413"/>
      <c r="F800" s="413"/>
      <c r="G800" s="413"/>
      <c r="H800" s="413"/>
      <c r="I800" s="413"/>
      <c r="J800" s="413"/>
      <c r="K800" s="413"/>
      <c r="L800" s="413"/>
      <c r="M800" s="413"/>
      <c r="N800" s="413"/>
    </row>
    <row r="801" spans="1:14">
      <c r="A801" s="413"/>
      <c r="B801" s="413"/>
      <c r="C801" s="413"/>
      <c r="D801" s="413"/>
      <c r="E801" s="413"/>
      <c r="F801" s="413"/>
      <c r="G801" s="413"/>
      <c r="H801" s="413"/>
      <c r="I801" s="413"/>
      <c r="J801" s="413"/>
      <c r="K801" s="413"/>
      <c r="L801" s="413"/>
      <c r="M801" s="413"/>
      <c r="N801" s="413"/>
    </row>
    <row r="802" spans="1:14">
      <c r="A802" s="413"/>
      <c r="B802" s="413"/>
      <c r="C802" s="413"/>
      <c r="D802" s="413"/>
      <c r="E802" s="413"/>
      <c r="F802" s="413"/>
      <c r="G802" s="413"/>
      <c r="H802" s="413"/>
      <c r="I802" s="413"/>
      <c r="J802" s="413"/>
      <c r="K802" s="413"/>
      <c r="L802" s="413"/>
      <c r="M802" s="413"/>
      <c r="N802" s="413"/>
    </row>
    <row r="803" spans="1:14">
      <c r="A803" s="413"/>
      <c r="B803" s="413"/>
      <c r="C803" s="413"/>
      <c r="D803" s="413"/>
      <c r="E803" s="413"/>
      <c r="F803" s="413"/>
      <c r="G803" s="413"/>
      <c r="H803" s="413"/>
      <c r="I803" s="413"/>
      <c r="J803" s="413"/>
      <c r="K803" s="413"/>
      <c r="L803" s="413"/>
      <c r="M803" s="413"/>
      <c r="N803" s="413"/>
    </row>
    <row r="804" spans="1:14">
      <c r="A804" s="413"/>
      <c r="B804" s="413"/>
      <c r="C804" s="413"/>
      <c r="D804" s="413"/>
      <c r="E804" s="413"/>
      <c r="F804" s="413"/>
      <c r="G804" s="413"/>
      <c r="H804" s="413"/>
      <c r="I804" s="413"/>
      <c r="J804" s="413"/>
      <c r="K804" s="413"/>
      <c r="L804" s="413"/>
      <c r="M804" s="413"/>
      <c r="N804" s="413"/>
    </row>
    <row r="805" spans="1:14">
      <c r="A805" s="413"/>
      <c r="B805" s="413"/>
      <c r="C805" s="413"/>
      <c r="D805" s="413"/>
      <c r="E805" s="413"/>
      <c r="F805" s="413"/>
      <c r="G805" s="413"/>
      <c r="H805" s="413"/>
      <c r="I805" s="413"/>
      <c r="J805" s="413"/>
      <c r="K805" s="413"/>
      <c r="L805" s="413"/>
      <c r="M805" s="413"/>
      <c r="N805" s="413"/>
    </row>
    <row r="806" spans="1:14">
      <c r="A806" s="413"/>
      <c r="B806" s="413"/>
      <c r="C806" s="413"/>
      <c r="D806" s="413"/>
      <c r="E806" s="413"/>
      <c r="F806" s="413"/>
      <c r="G806" s="413"/>
      <c r="H806" s="413"/>
      <c r="I806" s="413"/>
      <c r="J806" s="413"/>
      <c r="K806" s="413"/>
      <c r="L806" s="413"/>
      <c r="M806" s="413"/>
      <c r="N806" s="413"/>
    </row>
    <row r="807" spans="1:14">
      <c r="A807" s="413"/>
      <c r="B807" s="413"/>
      <c r="C807" s="413"/>
      <c r="D807" s="413"/>
      <c r="E807" s="413"/>
      <c r="F807" s="413"/>
      <c r="G807" s="413"/>
      <c r="H807" s="413"/>
      <c r="I807" s="413"/>
      <c r="J807" s="413"/>
      <c r="K807" s="413"/>
      <c r="L807" s="413"/>
      <c r="M807" s="413"/>
      <c r="N807" s="413"/>
    </row>
    <row r="808" spans="1:14">
      <c r="A808" s="413"/>
      <c r="B808" s="413"/>
      <c r="C808" s="413"/>
      <c r="D808" s="413"/>
      <c r="E808" s="413"/>
      <c r="F808" s="413"/>
      <c r="G808" s="413"/>
      <c r="H808" s="413"/>
      <c r="I808" s="413"/>
      <c r="J808" s="413"/>
      <c r="K808" s="413"/>
      <c r="L808" s="413"/>
      <c r="M808" s="413"/>
      <c r="N808" s="413"/>
    </row>
    <row r="809" spans="1:14">
      <c r="A809" s="413"/>
      <c r="B809" s="413"/>
      <c r="C809" s="413"/>
      <c r="D809" s="413"/>
      <c r="E809" s="413"/>
      <c r="F809" s="413"/>
      <c r="G809" s="413"/>
      <c r="H809" s="413"/>
      <c r="I809" s="413"/>
      <c r="J809" s="413"/>
      <c r="K809" s="413"/>
      <c r="L809" s="413"/>
      <c r="M809" s="413"/>
      <c r="N809" s="413"/>
    </row>
    <row r="810" spans="1:14">
      <c r="A810" s="413"/>
      <c r="B810" s="413"/>
      <c r="C810" s="413"/>
      <c r="D810" s="413"/>
      <c r="E810" s="413"/>
      <c r="F810" s="413"/>
      <c r="G810" s="413"/>
      <c r="H810" s="413"/>
      <c r="I810" s="413"/>
      <c r="J810" s="413"/>
      <c r="K810" s="413"/>
      <c r="L810" s="413"/>
      <c r="M810" s="413"/>
      <c r="N810" s="413"/>
    </row>
    <row r="811" spans="1:14">
      <c r="A811" s="413"/>
      <c r="B811" s="413"/>
      <c r="C811" s="413"/>
      <c r="D811" s="413"/>
      <c r="E811" s="413"/>
      <c r="F811" s="413"/>
      <c r="G811" s="413"/>
      <c r="H811" s="413"/>
      <c r="I811" s="413"/>
      <c r="J811" s="413"/>
      <c r="K811" s="413"/>
      <c r="L811" s="413"/>
      <c r="M811" s="413"/>
      <c r="N811" s="413"/>
    </row>
    <row r="812" spans="1:14">
      <c r="A812" s="413"/>
      <c r="B812" s="413"/>
      <c r="C812" s="413"/>
      <c r="D812" s="413"/>
      <c r="E812" s="413"/>
      <c r="F812" s="413"/>
      <c r="G812" s="413"/>
      <c r="H812" s="413"/>
      <c r="I812" s="413"/>
      <c r="J812" s="413"/>
      <c r="K812" s="413"/>
      <c r="L812" s="413"/>
      <c r="M812" s="413"/>
      <c r="N812" s="413"/>
    </row>
    <row r="813" spans="1:14">
      <c r="A813" s="413"/>
      <c r="B813" s="413"/>
      <c r="C813" s="413"/>
      <c r="D813" s="413"/>
      <c r="E813" s="413"/>
      <c r="F813" s="413"/>
      <c r="G813" s="413"/>
      <c r="H813" s="413"/>
      <c r="I813" s="413"/>
      <c r="J813" s="413"/>
      <c r="K813" s="413"/>
      <c r="L813" s="413"/>
      <c r="M813" s="413"/>
      <c r="N813" s="413"/>
    </row>
    <row r="814" spans="1:14">
      <c r="A814" s="413"/>
      <c r="B814" s="413"/>
      <c r="C814" s="413"/>
      <c r="D814" s="413"/>
      <c r="E814" s="413"/>
      <c r="F814" s="413"/>
      <c r="G814" s="413"/>
      <c r="H814" s="413"/>
      <c r="I814" s="413"/>
      <c r="J814" s="413"/>
      <c r="K814" s="413"/>
      <c r="L814" s="413"/>
      <c r="M814" s="413"/>
      <c r="N814" s="413"/>
    </row>
    <row r="815" spans="1:14">
      <c r="A815" s="413"/>
      <c r="B815" s="413"/>
      <c r="C815" s="413"/>
      <c r="D815" s="413"/>
      <c r="E815" s="413"/>
      <c r="F815" s="413"/>
      <c r="G815" s="413"/>
      <c r="H815" s="413"/>
      <c r="I815" s="413"/>
      <c r="J815" s="413"/>
      <c r="K815" s="413"/>
      <c r="L815" s="413"/>
      <c r="M815" s="413"/>
      <c r="N815" s="413"/>
    </row>
    <row r="816" spans="1:14">
      <c r="A816" s="413"/>
      <c r="B816" s="413"/>
      <c r="C816" s="413"/>
      <c r="D816" s="413"/>
      <c r="E816" s="413"/>
      <c r="F816" s="413"/>
      <c r="G816" s="413"/>
      <c r="H816" s="413"/>
      <c r="I816" s="413"/>
      <c r="J816" s="413"/>
      <c r="K816" s="413"/>
      <c r="L816" s="413"/>
      <c r="M816" s="413"/>
      <c r="N816" s="413"/>
    </row>
    <row r="817" spans="1:14">
      <c r="A817" s="413"/>
      <c r="B817" s="413"/>
      <c r="C817" s="413"/>
      <c r="D817" s="413"/>
      <c r="E817" s="413"/>
      <c r="F817" s="413"/>
      <c r="G817" s="413"/>
      <c r="H817" s="413"/>
      <c r="I817" s="413"/>
      <c r="J817" s="413"/>
      <c r="K817" s="413"/>
      <c r="L817" s="413"/>
      <c r="M817" s="413"/>
      <c r="N817" s="413"/>
    </row>
    <row r="818" spans="1:14">
      <c r="A818" s="413"/>
      <c r="B818" s="413"/>
      <c r="C818" s="413"/>
      <c r="D818" s="413"/>
      <c r="E818" s="413"/>
      <c r="F818" s="413"/>
      <c r="G818" s="413"/>
      <c r="H818" s="413"/>
      <c r="I818" s="413"/>
      <c r="J818" s="413"/>
      <c r="K818" s="413"/>
      <c r="L818" s="413"/>
      <c r="M818" s="413"/>
      <c r="N818" s="413"/>
    </row>
    <row r="819" spans="1:14">
      <c r="A819" s="413"/>
      <c r="B819" s="413"/>
      <c r="C819" s="413"/>
      <c r="D819" s="413"/>
      <c r="E819" s="413"/>
      <c r="F819" s="413"/>
      <c r="G819" s="413"/>
      <c r="H819" s="413"/>
      <c r="I819" s="413"/>
      <c r="J819" s="413"/>
      <c r="K819" s="413"/>
      <c r="L819" s="413"/>
      <c r="M819" s="413"/>
      <c r="N819" s="413"/>
    </row>
    <row r="820" spans="1:14">
      <c r="A820" s="413"/>
      <c r="B820" s="413"/>
      <c r="C820" s="413"/>
      <c r="D820" s="413"/>
      <c r="E820" s="413"/>
      <c r="F820" s="413"/>
      <c r="G820" s="413"/>
      <c r="H820" s="413"/>
      <c r="I820" s="413"/>
      <c r="J820" s="413"/>
      <c r="K820" s="413"/>
      <c r="L820" s="413"/>
      <c r="M820" s="413"/>
      <c r="N820" s="413"/>
    </row>
    <row r="821" spans="1:14">
      <c r="A821" s="413"/>
      <c r="B821" s="413"/>
      <c r="C821" s="413"/>
      <c r="D821" s="413"/>
      <c r="E821" s="413"/>
      <c r="F821" s="413"/>
      <c r="G821" s="413"/>
      <c r="H821" s="413"/>
      <c r="I821" s="413"/>
      <c r="J821" s="413"/>
      <c r="K821" s="413"/>
      <c r="L821" s="413"/>
      <c r="M821" s="413"/>
      <c r="N821" s="413"/>
    </row>
    <row r="822" spans="1:14">
      <c r="A822" s="413"/>
      <c r="B822" s="413"/>
      <c r="C822" s="413"/>
      <c r="D822" s="413"/>
      <c r="E822" s="413"/>
      <c r="F822" s="413"/>
      <c r="G822" s="413"/>
      <c r="H822" s="413"/>
      <c r="I822" s="413"/>
      <c r="J822" s="413"/>
      <c r="K822" s="413"/>
      <c r="L822" s="413"/>
      <c r="M822" s="413"/>
      <c r="N822" s="413"/>
    </row>
    <row r="823" spans="1:14">
      <c r="A823" s="413"/>
      <c r="B823" s="413"/>
      <c r="C823" s="413"/>
      <c r="D823" s="413"/>
      <c r="E823" s="413"/>
      <c r="F823" s="413"/>
      <c r="G823" s="413"/>
      <c r="H823" s="413"/>
      <c r="I823" s="413"/>
      <c r="J823" s="413"/>
      <c r="K823" s="413"/>
      <c r="L823" s="413"/>
      <c r="M823" s="413"/>
      <c r="N823" s="413"/>
    </row>
    <row r="824" spans="1:14">
      <c r="A824" s="413"/>
      <c r="B824" s="413"/>
      <c r="C824" s="413"/>
      <c r="D824" s="413"/>
      <c r="E824" s="413"/>
      <c r="F824" s="413"/>
      <c r="G824" s="413"/>
      <c r="H824" s="413"/>
      <c r="I824" s="413"/>
      <c r="J824" s="413"/>
      <c r="K824" s="413"/>
      <c r="L824" s="413"/>
      <c r="M824" s="413"/>
      <c r="N824" s="413"/>
    </row>
    <row r="825" spans="1:14">
      <c r="A825" s="413"/>
      <c r="B825" s="413"/>
      <c r="C825" s="413"/>
      <c r="D825" s="413"/>
      <c r="E825" s="413"/>
      <c r="F825" s="413"/>
      <c r="G825" s="413"/>
      <c r="H825" s="413"/>
      <c r="I825" s="413"/>
      <c r="J825" s="413"/>
      <c r="K825" s="413"/>
      <c r="L825" s="413"/>
      <c r="M825" s="413"/>
      <c r="N825" s="413"/>
    </row>
    <row r="826" spans="1:14">
      <c r="A826" s="413"/>
      <c r="B826" s="413"/>
      <c r="C826" s="413"/>
      <c r="D826" s="413"/>
      <c r="E826" s="413"/>
      <c r="F826" s="413"/>
      <c r="G826" s="413"/>
      <c r="H826" s="413"/>
      <c r="I826" s="413"/>
      <c r="J826" s="413"/>
      <c r="K826" s="413"/>
      <c r="L826" s="413"/>
      <c r="M826" s="413"/>
      <c r="N826" s="413"/>
    </row>
    <row r="827" spans="1:14">
      <c r="A827" s="413"/>
      <c r="B827" s="413"/>
      <c r="C827" s="413"/>
      <c r="D827" s="413"/>
      <c r="E827" s="413"/>
      <c r="F827" s="413"/>
      <c r="G827" s="413"/>
      <c r="H827" s="413"/>
      <c r="I827" s="413"/>
      <c r="J827" s="413"/>
      <c r="K827" s="413"/>
      <c r="L827" s="413"/>
      <c r="M827" s="413"/>
      <c r="N827" s="413"/>
    </row>
    <row r="828" spans="1:14">
      <c r="A828" s="413"/>
      <c r="B828" s="413"/>
      <c r="C828" s="413"/>
      <c r="D828" s="413"/>
      <c r="E828" s="413"/>
      <c r="F828" s="413"/>
      <c r="G828" s="413"/>
      <c r="H828" s="413"/>
      <c r="I828" s="413"/>
      <c r="J828" s="413"/>
      <c r="K828" s="413"/>
      <c r="L828" s="413"/>
      <c r="M828" s="413"/>
      <c r="N828" s="413"/>
    </row>
    <row r="829" spans="1:14">
      <c r="A829" s="413"/>
      <c r="B829" s="413"/>
      <c r="C829" s="413"/>
      <c r="D829" s="413"/>
      <c r="E829" s="413"/>
      <c r="F829" s="413"/>
      <c r="G829" s="413"/>
      <c r="H829" s="413"/>
      <c r="I829" s="413"/>
      <c r="J829" s="413"/>
      <c r="K829" s="413"/>
      <c r="L829" s="413"/>
      <c r="M829" s="413"/>
      <c r="N829" s="413"/>
    </row>
    <row r="830" spans="1:14">
      <c r="A830" s="413"/>
      <c r="B830" s="413"/>
      <c r="C830" s="413"/>
      <c r="D830" s="413"/>
      <c r="E830" s="413"/>
      <c r="F830" s="413"/>
      <c r="G830" s="413"/>
      <c r="H830" s="413"/>
      <c r="I830" s="413"/>
      <c r="J830" s="413"/>
      <c r="K830" s="413"/>
      <c r="L830" s="413"/>
      <c r="M830" s="413"/>
      <c r="N830" s="413"/>
    </row>
    <row r="831" spans="1:14">
      <c r="A831" s="413"/>
      <c r="B831" s="413"/>
      <c r="C831" s="413"/>
      <c r="D831" s="413"/>
      <c r="E831" s="413"/>
      <c r="F831" s="413"/>
      <c r="G831" s="413"/>
      <c r="H831" s="413"/>
      <c r="I831" s="413"/>
      <c r="J831" s="413"/>
      <c r="K831" s="413"/>
      <c r="L831" s="413"/>
      <c r="M831" s="413"/>
      <c r="N831" s="413"/>
    </row>
    <row r="832" spans="1:14">
      <c r="A832" s="413"/>
      <c r="B832" s="413"/>
      <c r="C832" s="413"/>
      <c r="D832" s="413"/>
      <c r="E832" s="413"/>
      <c r="F832" s="413"/>
      <c r="G832" s="413"/>
      <c r="H832" s="413"/>
      <c r="I832" s="413"/>
      <c r="J832" s="413"/>
      <c r="K832" s="413"/>
      <c r="L832" s="413"/>
      <c r="M832" s="413"/>
      <c r="N832" s="413"/>
    </row>
    <row r="833" spans="1:14">
      <c r="A833" s="413"/>
      <c r="B833" s="413"/>
      <c r="C833" s="413"/>
      <c r="D833" s="413"/>
      <c r="E833" s="413"/>
      <c r="F833" s="413"/>
      <c r="G833" s="413"/>
      <c r="H833" s="413"/>
      <c r="I833" s="413"/>
      <c r="J833" s="413"/>
      <c r="K833" s="413"/>
      <c r="L833" s="413"/>
      <c r="M833" s="413"/>
      <c r="N833" s="413"/>
    </row>
    <row r="834" spans="1:14">
      <c r="A834" s="413"/>
      <c r="B834" s="413"/>
      <c r="C834" s="413"/>
      <c r="D834" s="413"/>
      <c r="E834" s="413"/>
      <c r="F834" s="413"/>
      <c r="G834" s="413"/>
      <c r="H834" s="413"/>
      <c r="I834" s="413"/>
      <c r="J834" s="413"/>
      <c r="K834" s="413"/>
      <c r="L834" s="413"/>
      <c r="M834" s="413"/>
      <c r="N834" s="413"/>
    </row>
    <row r="835" spans="1:14">
      <c r="A835" s="413"/>
      <c r="B835" s="413"/>
      <c r="C835" s="413"/>
      <c r="D835" s="413"/>
      <c r="E835" s="413"/>
      <c r="F835" s="413"/>
      <c r="G835" s="413"/>
      <c r="H835" s="413"/>
      <c r="I835" s="413"/>
      <c r="J835" s="413"/>
      <c r="K835" s="413"/>
      <c r="L835" s="413"/>
      <c r="M835" s="413"/>
      <c r="N835" s="413"/>
    </row>
    <row r="836" spans="1:14">
      <c r="A836" s="413"/>
      <c r="B836" s="413"/>
      <c r="C836" s="413"/>
      <c r="D836" s="413"/>
      <c r="E836" s="413"/>
      <c r="F836" s="413"/>
      <c r="G836" s="413"/>
      <c r="H836" s="413"/>
      <c r="I836" s="413"/>
      <c r="J836" s="413"/>
      <c r="K836" s="413"/>
      <c r="L836" s="413"/>
      <c r="M836" s="413"/>
      <c r="N836" s="413"/>
    </row>
    <row r="837" spans="1:14">
      <c r="A837" s="413"/>
      <c r="B837" s="413"/>
      <c r="C837" s="413"/>
      <c r="D837" s="413"/>
      <c r="E837" s="413"/>
      <c r="F837" s="413"/>
      <c r="G837" s="413"/>
      <c r="H837" s="413"/>
      <c r="I837" s="413"/>
      <c r="J837" s="413"/>
      <c r="K837" s="413"/>
      <c r="L837" s="413"/>
      <c r="M837" s="413"/>
      <c r="N837" s="413"/>
    </row>
    <row r="838" spans="1:14">
      <c r="A838" s="413"/>
      <c r="B838" s="413"/>
      <c r="C838" s="413"/>
      <c r="D838" s="413"/>
      <c r="E838" s="413"/>
      <c r="F838" s="413"/>
      <c r="G838" s="413"/>
      <c r="H838" s="413"/>
      <c r="I838" s="413"/>
      <c r="J838" s="413"/>
      <c r="K838" s="413"/>
      <c r="L838" s="413"/>
      <c r="M838" s="413"/>
      <c r="N838" s="413"/>
    </row>
    <row r="839" spans="1:14">
      <c r="A839" s="413"/>
      <c r="B839" s="413"/>
      <c r="C839" s="413"/>
      <c r="D839" s="413"/>
      <c r="E839" s="413"/>
      <c r="F839" s="413"/>
      <c r="G839" s="413"/>
      <c r="H839" s="413"/>
      <c r="I839" s="413"/>
      <c r="J839" s="413"/>
      <c r="K839" s="413"/>
      <c r="L839" s="413"/>
      <c r="M839" s="413"/>
      <c r="N839" s="413"/>
    </row>
    <row r="840" spans="1:14">
      <c r="A840" s="413"/>
      <c r="B840" s="413"/>
      <c r="C840" s="413"/>
      <c r="D840" s="413"/>
      <c r="E840" s="413"/>
      <c r="F840" s="413"/>
      <c r="G840" s="413"/>
      <c r="H840" s="413"/>
      <c r="I840" s="413"/>
      <c r="J840" s="413"/>
      <c r="K840" s="413"/>
      <c r="L840" s="413"/>
      <c r="M840" s="413"/>
      <c r="N840" s="413"/>
    </row>
    <row r="841" spans="1:14">
      <c r="A841" s="413"/>
      <c r="B841" s="413"/>
      <c r="C841" s="413"/>
      <c r="D841" s="413"/>
      <c r="E841" s="413"/>
      <c r="F841" s="413"/>
      <c r="G841" s="413"/>
      <c r="H841" s="413"/>
      <c r="I841" s="413"/>
      <c r="J841" s="413"/>
      <c r="K841" s="413"/>
      <c r="L841" s="413"/>
      <c r="M841" s="413"/>
      <c r="N841" s="413"/>
    </row>
    <row r="842" spans="1:14">
      <c r="A842" s="413"/>
      <c r="B842" s="413"/>
      <c r="C842" s="413"/>
      <c r="D842" s="413"/>
      <c r="E842" s="413"/>
      <c r="F842" s="413"/>
      <c r="G842" s="413"/>
      <c r="H842" s="413"/>
      <c r="I842" s="413"/>
      <c r="J842" s="413"/>
      <c r="K842" s="413"/>
      <c r="L842" s="413"/>
      <c r="M842" s="413"/>
      <c r="N842" s="413"/>
    </row>
    <row r="843" spans="1:14">
      <c r="A843" s="413"/>
      <c r="B843" s="413"/>
      <c r="C843" s="413"/>
      <c r="D843" s="413"/>
      <c r="E843" s="413"/>
      <c r="F843" s="413"/>
      <c r="G843" s="413"/>
      <c r="H843" s="413"/>
      <c r="I843" s="413"/>
      <c r="J843" s="413"/>
      <c r="K843" s="413"/>
      <c r="L843" s="413"/>
      <c r="M843" s="413"/>
      <c r="N843" s="413"/>
    </row>
    <row r="844" spans="1:14">
      <c r="A844" s="413"/>
      <c r="B844" s="413"/>
      <c r="C844" s="413"/>
      <c r="D844" s="413"/>
      <c r="E844" s="413"/>
      <c r="F844" s="413"/>
      <c r="G844" s="413"/>
      <c r="H844" s="413"/>
      <c r="I844" s="413"/>
      <c r="J844" s="413"/>
      <c r="K844" s="413"/>
      <c r="L844" s="413"/>
      <c r="M844" s="413"/>
      <c r="N844" s="413"/>
    </row>
    <row r="845" spans="1:14">
      <c r="A845" s="413"/>
      <c r="B845" s="413"/>
      <c r="C845" s="413"/>
      <c r="D845" s="413"/>
      <c r="E845" s="413"/>
      <c r="F845" s="413"/>
      <c r="G845" s="413"/>
      <c r="H845" s="413"/>
      <c r="I845" s="413"/>
      <c r="J845" s="413"/>
      <c r="K845" s="413"/>
      <c r="L845" s="413"/>
      <c r="M845" s="413"/>
      <c r="N845" s="413"/>
    </row>
    <row r="846" spans="1:14">
      <c r="A846" s="413"/>
      <c r="B846" s="413"/>
      <c r="C846" s="413"/>
      <c r="D846" s="413"/>
      <c r="E846" s="413"/>
      <c r="F846" s="413"/>
      <c r="G846" s="413"/>
      <c r="H846" s="413"/>
      <c r="I846" s="413"/>
      <c r="J846" s="413"/>
      <c r="K846" s="413"/>
      <c r="L846" s="413"/>
      <c r="M846" s="413"/>
      <c r="N846" s="413"/>
    </row>
    <row r="847" spans="1:14">
      <c r="A847" s="413"/>
      <c r="B847" s="413"/>
      <c r="C847" s="413"/>
      <c r="D847" s="413"/>
      <c r="E847" s="413"/>
      <c r="F847" s="413"/>
      <c r="G847" s="413"/>
      <c r="H847" s="413"/>
      <c r="I847" s="413"/>
      <c r="J847" s="413"/>
      <c r="K847" s="413"/>
      <c r="L847" s="413"/>
      <c r="M847" s="413"/>
      <c r="N847" s="413"/>
    </row>
    <row r="848" spans="1:14">
      <c r="A848" s="413"/>
      <c r="B848" s="413"/>
      <c r="C848" s="413"/>
      <c r="D848" s="413"/>
      <c r="E848" s="413"/>
      <c r="F848" s="413"/>
      <c r="G848" s="413"/>
      <c r="H848" s="413"/>
      <c r="I848" s="413"/>
      <c r="J848" s="413"/>
      <c r="K848" s="413"/>
      <c r="L848" s="413"/>
      <c r="M848" s="413"/>
      <c r="N848" s="413"/>
    </row>
    <row r="849" spans="1:14">
      <c r="A849" s="413"/>
      <c r="B849" s="413"/>
      <c r="C849" s="413"/>
      <c r="D849" s="413"/>
      <c r="E849" s="413"/>
      <c r="F849" s="413"/>
      <c r="G849" s="413"/>
      <c r="H849" s="413"/>
      <c r="I849" s="413"/>
      <c r="J849" s="413"/>
      <c r="K849" s="413"/>
      <c r="L849" s="413"/>
      <c r="M849" s="413"/>
      <c r="N849" s="413"/>
    </row>
    <row r="850" spans="1:14">
      <c r="A850" s="413"/>
      <c r="B850" s="413"/>
      <c r="C850" s="413"/>
      <c r="D850" s="413"/>
      <c r="E850" s="413"/>
      <c r="F850" s="413"/>
      <c r="G850" s="413"/>
      <c r="H850" s="413"/>
      <c r="I850" s="413"/>
      <c r="J850" s="413"/>
      <c r="K850" s="413"/>
      <c r="L850" s="413"/>
      <c r="M850" s="413"/>
      <c r="N850" s="413"/>
    </row>
    <row r="851" spans="1:14">
      <c r="A851" s="413"/>
      <c r="B851" s="413"/>
      <c r="C851" s="413"/>
      <c r="D851" s="413"/>
      <c r="E851" s="413"/>
      <c r="F851" s="413"/>
      <c r="G851" s="413"/>
      <c r="H851" s="413"/>
      <c r="I851" s="413"/>
      <c r="J851" s="413"/>
      <c r="K851" s="413"/>
      <c r="L851" s="413"/>
      <c r="M851" s="413"/>
      <c r="N851" s="413"/>
    </row>
    <row r="852" spans="1:14">
      <c r="A852" s="413"/>
      <c r="B852" s="413"/>
      <c r="C852" s="413"/>
      <c r="D852" s="413"/>
      <c r="E852" s="413"/>
      <c r="F852" s="413"/>
      <c r="G852" s="413"/>
      <c r="H852" s="413"/>
      <c r="I852" s="413"/>
      <c r="J852" s="413"/>
      <c r="K852" s="413"/>
      <c r="L852" s="413"/>
      <c r="M852" s="413"/>
      <c r="N852" s="413"/>
    </row>
    <row r="853" spans="1:14">
      <c r="A853" s="413"/>
      <c r="B853" s="413"/>
      <c r="C853" s="413"/>
      <c r="D853" s="413"/>
      <c r="E853" s="413"/>
      <c r="F853" s="413"/>
      <c r="G853" s="413"/>
      <c r="H853" s="413"/>
      <c r="I853" s="413"/>
      <c r="J853" s="413"/>
      <c r="K853" s="413"/>
      <c r="L853" s="413"/>
      <c r="M853" s="413"/>
      <c r="N853" s="413"/>
    </row>
    <row r="854" spans="1:14">
      <c r="A854" s="413"/>
      <c r="B854" s="413"/>
      <c r="C854" s="413"/>
      <c r="D854" s="413"/>
      <c r="E854" s="413"/>
      <c r="F854" s="413"/>
      <c r="G854" s="413"/>
      <c r="H854" s="413"/>
      <c r="I854" s="413"/>
      <c r="J854" s="413"/>
      <c r="K854" s="413"/>
      <c r="L854" s="413"/>
      <c r="M854" s="413"/>
      <c r="N854" s="413"/>
    </row>
    <row r="855" spans="1:14">
      <c r="A855" s="413"/>
      <c r="B855" s="413"/>
      <c r="C855" s="413"/>
      <c r="D855" s="413"/>
      <c r="E855" s="413"/>
      <c r="F855" s="413"/>
      <c r="G855" s="413"/>
      <c r="H855" s="413"/>
      <c r="I855" s="413"/>
      <c r="J855" s="413"/>
      <c r="K855" s="413"/>
      <c r="L855" s="413"/>
      <c r="M855" s="413"/>
      <c r="N855" s="413"/>
    </row>
    <row r="856" spans="1:14">
      <c r="A856" s="413"/>
      <c r="B856" s="413"/>
      <c r="C856" s="413"/>
      <c r="D856" s="413"/>
      <c r="E856" s="413"/>
      <c r="F856" s="413"/>
      <c r="G856" s="413"/>
      <c r="H856" s="413"/>
      <c r="I856" s="413"/>
      <c r="J856" s="413"/>
      <c r="K856" s="413"/>
      <c r="L856" s="413"/>
      <c r="M856" s="413"/>
      <c r="N856" s="413"/>
    </row>
    <row r="857" spans="1:14">
      <c r="A857" s="413"/>
      <c r="B857" s="413"/>
      <c r="C857" s="413"/>
      <c r="D857" s="413"/>
      <c r="E857" s="413"/>
      <c r="F857" s="413"/>
      <c r="G857" s="413"/>
      <c r="H857" s="413"/>
      <c r="I857" s="413"/>
      <c r="J857" s="413"/>
      <c r="K857" s="413"/>
      <c r="L857" s="413"/>
      <c r="M857" s="413"/>
      <c r="N857" s="413"/>
    </row>
    <row r="858" spans="1:14">
      <c r="A858" s="413"/>
      <c r="B858" s="413"/>
      <c r="C858" s="413"/>
      <c r="D858" s="413"/>
      <c r="E858" s="413"/>
      <c r="F858" s="413"/>
      <c r="G858" s="413"/>
      <c r="H858" s="413"/>
      <c r="I858" s="413"/>
      <c r="J858" s="413"/>
      <c r="K858" s="413"/>
      <c r="L858" s="413"/>
      <c r="M858" s="413"/>
      <c r="N858" s="413"/>
    </row>
    <row r="859" spans="1:14">
      <c r="A859" s="413"/>
      <c r="B859" s="413"/>
      <c r="C859" s="413"/>
      <c r="D859" s="413"/>
      <c r="E859" s="413"/>
      <c r="F859" s="413"/>
      <c r="G859" s="413"/>
      <c r="H859" s="413"/>
      <c r="I859" s="413"/>
      <c r="J859" s="413"/>
      <c r="K859" s="413"/>
      <c r="L859" s="413"/>
      <c r="M859" s="413"/>
      <c r="N859" s="413"/>
    </row>
    <row r="860" spans="1:14">
      <c r="A860" s="413"/>
      <c r="B860" s="413"/>
      <c r="C860" s="413"/>
      <c r="D860" s="413"/>
      <c r="E860" s="413"/>
      <c r="F860" s="413"/>
      <c r="G860" s="413"/>
      <c r="H860" s="413"/>
      <c r="I860" s="413"/>
      <c r="J860" s="413"/>
      <c r="K860" s="413"/>
      <c r="L860" s="413"/>
      <c r="M860" s="413"/>
      <c r="N860" s="413"/>
    </row>
    <row r="861" spans="1:14">
      <c r="A861" s="413"/>
      <c r="B861" s="413"/>
      <c r="C861" s="413"/>
      <c r="D861" s="413"/>
      <c r="E861" s="413"/>
      <c r="F861" s="413"/>
      <c r="G861" s="413"/>
      <c r="H861" s="413"/>
      <c r="I861" s="413"/>
      <c r="J861" s="413"/>
      <c r="K861" s="413"/>
      <c r="L861" s="413"/>
      <c r="M861" s="413"/>
      <c r="N861" s="413"/>
    </row>
    <row r="862" spans="1:14">
      <c r="A862" s="413"/>
      <c r="B862" s="413"/>
      <c r="C862" s="413"/>
      <c r="D862" s="413"/>
      <c r="E862" s="413"/>
      <c r="F862" s="413"/>
      <c r="G862" s="413"/>
      <c r="H862" s="413"/>
      <c r="I862" s="413"/>
      <c r="J862" s="413"/>
      <c r="K862" s="413"/>
      <c r="L862" s="413"/>
      <c r="M862" s="413"/>
      <c r="N862" s="413"/>
    </row>
    <row r="863" spans="1:14">
      <c r="A863" s="413"/>
      <c r="B863" s="413"/>
      <c r="C863" s="413"/>
      <c r="D863" s="413"/>
      <c r="E863" s="413"/>
      <c r="F863" s="413"/>
      <c r="G863" s="413"/>
      <c r="H863" s="413"/>
      <c r="I863" s="413"/>
      <c r="J863" s="413"/>
      <c r="K863" s="413"/>
      <c r="L863" s="413"/>
      <c r="M863" s="413"/>
      <c r="N863" s="413"/>
    </row>
    <row r="864" spans="1:14">
      <c r="A864" s="413"/>
      <c r="B864" s="413"/>
      <c r="C864" s="413"/>
      <c r="D864" s="413"/>
      <c r="E864" s="413"/>
      <c r="F864" s="413"/>
      <c r="G864" s="413"/>
      <c r="H864" s="413"/>
      <c r="I864" s="413"/>
      <c r="J864" s="413"/>
      <c r="K864" s="413"/>
      <c r="L864" s="413"/>
      <c r="M864" s="413"/>
      <c r="N864" s="413"/>
    </row>
    <row r="865" spans="1:14">
      <c r="A865" s="413"/>
      <c r="B865" s="413"/>
      <c r="C865" s="413"/>
      <c r="D865" s="413"/>
      <c r="E865" s="413"/>
      <c r="F865" s="413"/>
      <c r="G865" s="413"/>
      <c r="H865" s="413"/>
      <c r="I865" s="413"/>
      <c r="J865" s="413"/>
      <c r="K865" s="413"/>
      <c r="L865" s="413"/>
      <c r="M865" s="413"/>
      <c r="N865" s="413"/>
    </row>
    <row r="866" spans="1:14">
      <c r="A866" s="413"/>
      <c r="B866" s="413"/>
      <c r="C866" s="413"/>
      <c r="D866" s="413"/>
      <c r="E866" s="413"/>
      <c r="F866" s="413"/>
      <c r="G866" s="413"/>
      <c r="H866" s="413"/>
      <c r="I866" s="413"/>
      <c r="J866" s="413"/>
      <c r="K866" s="413"/>
      <c r="L866" s="413"/>
      <c r="M866" s="413"/>
      <c r="N866" s="413"/>
    </row>
    <row r="867" spans="1:14">
      <c r="A867" s="413"/>
      <c r="B867" s="413"/>
      <c r="C867" s="413"/>
      <c r="D867" s="413"/>
      <c r="E867" s="413"/>
      <c r="F867" s="413"/>
      <c r="G867" s="413"/>
      <c r="H867" s="413"/>
      <c r="I867" s="413"/>
      <c r="J867" s="413"/>
      <c r="K867" s="413"/>
      <c r="L867" s="413"/>
      <c r="M867" s="413"/>
      <c r="N867" s="413"/>
    </row>
    <row r="868" spans="1:14">
      <c r="A868" s="413"/>
      <c r="B868" s="413"/>
      <c r="C868" s="413"/>
      <c r="D868" s="413"/>
      <c r="E868" s="413"/>
      <c r="F868" s="413"/>
      <c r="G868" s="413"/>
      <c r="H868" s="413"/>
      <c r="I868" s="413"/>
      <c r="J868" s="413"/>
      <c r="K868" s="413"/>
      <c r="L868" s="413"/>
      <c r="M868" s="413"/>
      <c r="N868" s="413"/>
    </row>
    <row r="869" spans="1:14">
      <c r="A869" s="413"/>
      <c r="B869" s="413"/>
      <c r="C869" s="413"/>
      <c r="D869" s="413"/>
      <c r="E869" s="413"/>
      <c r="F869" s="413"/>
      <c r="G869" s="413"/>
      <c r="H869" s="413"/>
      <c r="I869" s="413"/>
      <c r="J869" s="413"/>
      <c r="K869" s="413"/>
      <c r="L869" s="413"/>
      <c r="M869" s="413"/>
      <c r="N869" s="413"/>
    </row>
    <row r="870" spans="1:14">
      <c r="A870" s="413"/>
      <c r="B870" s="413"/>
      <c r="C870" s="413"/>
      <c r="D870" s="413"/>
      <c r="E870" s="413"/>
      <c r="F870" s="413"/>
      <c r="G870" s="413"/>
      <c r="H870" s="413"/>
      <c r="I870" s="413"/>
      <c r="J870" s="413"/>
      <c r="K870" s="413"/>
      <c r="L870" s="413"/>
      <c r="M870" s="413"/>
      <c r="N870" s="413"/>
    </row>
    <row r="871" spans="1:14">
      <c r="A871" s="413"/>
      <c r="B871" s="413"/>
      <c r="C871" s="413"/>
      <c r="D871" s="413"/>
      <c r="E871" s="413"/>
      <c r="F871" s="413"/>
      <c r="G871" s="413"/>
      <c r="H871" s="413"/>
      <c r="I871" s="413"/>
      <c r="J871" s="413"/>
      <c r="K871" s="413"/>
      <c r="L871" s="413"/>
      <c r="M871" s="413"/>
      <c r="N871" s="413"/>
    </row>
    <row r="872" spans="1:14">
      <c r="A872" s="413"/>
      <c r="B872" s="413"/>
      <c r="C872" s="413"/>
      <c r="D872" s="413"/>
      <c r="E872" s="413"/>
      <c r="F872" s="413"/>
      <c r="G872" s="413"/>
      <c r="H872" s="413"/>
      <c r="I872" s="413"/>
      <c r="J872" s="413"/>
      <c r="K872" s="413"/>
      <c r="L872" s="413"/>
      <c r="M872" s="413"/>
      <c r="N872" s="413"/>
    </row>
    <row r="873" spans="1:14">
      <c r="A873" s="413"/>
      <c r="B873" s="413"/>
      <c r="C873" s="413"/>
      <c r="D873" s="413"/>
      <c r="E873" s="413"/>
      <c r="F873" s="413"/>
      <c r="G873" s="413"/>
      <c r="H873" s="413"/>
      <c r="I873" s="413"/>
      <c r="J873" s="413"/>
      <c r="K873" s="413"/>
      <c r="L873" s="413"/>
      <c r="M873" s="413"/>
      <c r="N873" s="413"/>
    </row>
    <row r="874" spans="1:14">
      <c r="A874" s="413"/>
      <c r="B874" s="413"/>
      <c r="C874" s="413"/>
      <c r="D874" s="413"/>
      <c r="E874" s="413"/>
      <c r="F874" s="413"/>
      <c r="G874" s="413"/>
      <c r="H874" s="413"/>
      <c r="I874" s="413"/>
      <c r="J874" s="413"/>
      <c r="K874" s="413"/>
      <c r="L874" s="413"/>
      <c r="M874" s="413"/>
      <c r="N874" s="413"/>
    </row>
    <row r="875" spans="1:14">
      <c r="A875" s="413"/>
      <c r="B875" s="413"/>
      <c r="C875" s="413"/>
      <c r="D875" s="413"/>
      <c r="E875" s="413"/>
      <c r="F875" s="413"/>
      <c r="G875" s="413"/>
      <c r="H875" s="413"/>
      <c r="I875" s="413"/>
      <c r="J875" s="413"/>
      <c r="K875" s="413"/>
      <c r="L875" s="413"/>
      <c r="M875" s="413"/>
      <c r="N875" s="413"/>
    </row>
    <row r="876" spans="1:14">
      <c r="A876" s="413"/>
      <c r="B876" s="413"/>
      <c r="C876" s="413"/>
      <c r="D876" s="413"/>
      <c r="E876" s="413"/>
      <c r="F876" s="413"/>
      <c r="G876" s="413"/>
      <c r="H876" s="413"/>
      <c r="I876" s="413"/>
      <c r="J876" s="413"/>
      <c r="K876" s="413"/>
      <c r="L876" s="413"/>
      <c r="M876" s="413"/>
      <c r="N876" s="413"/>
    </row>
    <row r="877" spans="1:14">
      <c r="A877" s="413"/>
      <c r="B877" s="413"/>
      <c r="C877" s="413"/>
      <c r="D877" s="413"/>
      <c r="E877" s="413"/>
      <c r="F877" s="413"/>
      <c r="G877" s="413"/>
      <c r="H877" s="413"/>
      <c r="I877" s="413"/>
      <c r="J877" s="413"/>
      <c r="K877" s="413"/>
      <c r="L877" s="413"/>
      <c r="M877" s="413"/>
      <c r="N877" s="413"/>
    </row>
    <row r="878" spans="1:14">
      <c r="A878" s="413"/>
      <c r="B878" s="413"/>
      <c r="C878" s="413"/>
      <c r="D878" s="413"/>
      <c r="E878" s="413"/>
      <c r="F878" s="413"/>
      <c r="G878" s="413"/>
      <c r="H878" s="413"/>
      <c r="I878" s="413"/>
      <c r="J878" s="413"/>
      <c r="K878" s="413"/>
      <c r="L878" s="413"/>
      <c r="M878" s="413"/>
      <c r="N878" s="413"/>
    </row>
    <row r="879" spans="1:14">
      <c r="A879" s="413"/>
      <c r="B879" s="413"/>
      <c r="C879" s="413"/>
      <c r="D879" s="413"/>
      <c r="E879" s="413"/>
      <c r="F879" s="413"/>
      <c r="G879" s="413"/>
      <c r="H879" s="413"/>
      <c r="I879" s="413"/>
      <c r="J879" s="413"/>
      <c r="K879" s="413"/>
      <c r="L879" s="413"/>
      <c r="M879" s="413"/>
      <c r="N879" s="413"/>
    </row>
    <row r="880" spans="1:14">
      <c r="A880" s="413"/>
      <c r="B880" s="413"/>
      <c r="C880" s="413"/>
      <c r="D880" s="413"/>
      <c r="E880" s="413"/>
      <c r="F880" s="413"/>
      <c r="G880" s="413"/>
      <c r="H880" s="413"/>
      <c r="I880" s="413"/>
      <c r="J880" s="413"/>
      <c r="K880" s="413"/>
      <c r="L880" s="413"/>
      <c r="M880" s="413"/>
      <c r="N880" s="413"/>
    </row>
    <row r="881" spans="1:14">
      <c r="A881" s="413"/>
      <c r="B881" s="413"/>
      <c r="C881" s="413"/>
      <c r="D881" s="413"/>
      <c r="E881" s="413"/>
      <c r="F881" s="413"/>
      <c r="G881" s="413"/>
      <c r="H881" s="413"/>
      <c r="I881" s="413"/>
      <c r="J881" s="413"/>
      <c r="K881" s="413"/>
      <c r="L881" s="413"/>
      <c r="M881" s="413"/>
      <c r="N881" s="413"/>
    </row>
    <row r="882" spans="1:14">
      <c r="A882" s="413"/>
      <c r="B882" s="413"/>
      <c r="C882" s="413"/>
      <c r="D882" s="413"/>
      <c r="E882" s="413"/>
      <c r="F882" s="413"/>
      <c r="G882" s="413"/>
      <c r="H882" s="413"/>
      <c r="I882" s="413"/>
      <c r="J882" s="413"/>
      <c r="K882" s="413"/>
      <c r="L882" s="413"/>
      <c r="M882" s="413"/>
      <c r="N882" s="413"/>
    </row>
    <row r="883" spans="1:14">
      <c r="A883" s="413"/>
      <c r="B883" s="413"/>
      <c r="C883" s="413"/>
      <c r="D883" s="413"/>
      <c r="E883" s="413"/>
      <c r="F883" s="413"/>
      <c r="G883" s="413"/>
      <c r="H883" s="413"/>
      <c r="I883" s="413"/>
      <c r="J883" s="413"/>
      <c r="K883" s="413"/>
      <c r="L883" s="413"/>
      <c r="M883" s="413"/>
      <c r="N883" s="413"/>
    </row>
    <row r="884" spans="1:14">
      <c r="A884" s="413"/>
      <c r="B884" s="413"/>
      <c r="C884" s="413"/>
      <c r="D884" s="413"/>
      <c r="E884" s="413"/>
      <c r="F884" s="413"/>
      <c r="G884" s="413"/>
      <c r="H884" s="413"/>
      <c r="I884" s="413"/>
      <c r="J884" s="413"/>
      <c r="K884" s="413"/>
      <c r="L884" s="413"/>
      <c r="M884" s="413"/>
      <c r="N884" s="413"/>
    </row>
    <row r="885" spans="1:14">
      <c r="A885" s="413"/>
      <c r="B885" s="413"/>
      <c r="C885" s="413"/>
      <c r="D885" s="413"/>
      <c r="E885" s="413"/>
      <c r="F885" s="413"/>
      <c r="G885" s="413"/>
      <c r="H885" s="413"/>
      <c r="I885" s="413"/>
      <c r="J885" s="413"/>
      <c r="K885" s="413"/>
      <c r="L885" s="413"/>
      <c r="M885" s="413"/>
      <c r="N885" s="413"/>
    </row>
    <row r="886" spans="1:14">
      <c r="A886" s="413"/>
      <c r="B886" s="413"/>
      <c r="C886" s="413"/>
      <c r="D886" s="413"/>
      <c r="E886" s="413"/>
      <c r="F886" s="413"/>
      <c r="G886" s="413"/>
      <c r="H886" s="413"/>
      <c r="I886" s="413"/>
      <c r="J886" s="413"/>
      <c r="K886" s="413"/>
      <c r="L886" s="413"/>
      <c r="M886" s="413"/>
      <c r="N886" s="413"/>
    </row>
    <row r="887" spans="1:14">
      <c r="A887" s="413"/>
      <c r="B887" s="413"/>
      <c r="C887" s="413"/>
      <c r="D887" s="413"/>
      <c r="E887" s="413"/>
      <c r="F887" s="413"/>
      <c r="G887" s="413"/>
      <c r="H887" s="413"/>
      <c r="I887" s="413"/>
      <c r="J887" s="413"/>
      <c r="K887" s="413"/>
      <c r="L887" s="413"/>
      <c r="M887" s="413"/>
      <c r="N887" s="413"/>
    </row>
    <row r="888" spans="1:14">
      <c r="A888" s="413"/>
      <c r="B888" s="413"/>
      <c r="C888" s="413"/>
      <c r="D888" s="413"/>
      <c r="E888" s="413"/>
      <c r="F888" s="413"/>
      <c r="G888" s="413"/>
      <c r="H888" s="413"/>
      <c r="I888" s="413"/>
      <c r="J888" s="413"/>
      <c r="K888" s="413"/>
      <c r="L888" s="413"/>
      <c r="M888" s="413"/>
      <c r="N888" s="413"/>
    </row>
    <row r="889" spans="1:14">
      <c r="A889" s="413"/>
      <c r="B889" s="413"/>
      <c r="C889" s="413"/>
      <c r="D889" s="413"/>
      <c r="E889" s="413"/>
      <c r="F889" s="413"/>
      <c r="G889" s="413"/>
      <c r="H889" s="413"/>
      <c r="I889" s="413"/>
      <c r="J889" s="413"/>
      <c r="K889" s="413"/>
      <c r="L889" s="413"/>
      <c r="M889" s="413"/>
      <c r="N889" s="413"/>
    </row>
    <row r="890" spans="1:14">
      <c r="A890" s="413"/>
      <c r="B890" s="413"/>
      <c r="C890" s="413"/>
      <c r="D890" s="413"/>
      <c r="E890" s="413"/>
      <c r="F890" s="413"/>
      <c r="G890" s="413"/>
      <c r="H890" s="413"/>
      <c r="I890" s="413"/>
      <c r="J890" s="413"/>
      <c r="K890" s="413"/>
      <c r="L890" s="413"/>
      <c r="M890" s="413"/>
      <c r="N890" s="413"/>
    </row>
    <row r="891" spans="1:14">
      <c r="A891" s="413"/>
      <c r="B891" s="413"/>
      <c r="C891" s="413"/>
      <c r="D891" s="413"/>
      <c r="E891" s="413"/>
      <c r="F891" s="413"/>
      <c r="G891" s="413"/>
      <c r="H891" s="413"/>
      <c r="I891" s="413"/>
      <c r="J891" s="413"/>
      <c r="K891" s="413"/>
      <c r="L891" s="413"/>
      <c r="M891" s="413"/>
      <c r="N891" s="413"/>
    </row>
    <row r="892" spans="1:14">
      <c r="A892" s="413"/>
      <c r="B892" s="413"/>
      <c r="C892" s="413"/>
      <c r="D892" s="413"/>
      <c r="E892" s="413"/>
      <c r="F892" s="413"/>
      <c r="G892" s="413"/>
      <c r="H892" s="413"/>
      <c r="I892" s="413"/>
      <c r="J892" s="413"/>
      <c r="K892" s="413"/>
      <c r="L892" s="413"/>
      <c r="M892" s="413"/>
      <c r="N892" s="413"/>
    </row>
    <row r="893" spans="1:14">
      <c r="A893" s="413"/>
      <c r="B893" s="413"/>
      <c r="C893" s="413"/>
      <c r="D893" s="413"/>
      <c r="E893" s="413"/>
      <c r="F893" s="413"/>
      <c r="G893" s="413"/>
      <c r="H893" s="413"/>
      <c r="I893" s="413"/>
      <c r="J893" s="413"/>
      <c r="K893" s="413"/>
      <c r="L893" s="413"/>
      <c r="M893" s="413"/>
      <c r="N893" s="413"/>
    </row>
    <row r="894" spans="1:14">
      <c r="A894" s="413"/>
      <c r="B894" s="413"/>
      <c r="C894" s="413"/>
      <c r="D894" s="413"/>
      <c r="E894" s="413"/>
      <c r="F894" s="413"/>
      <c r="G894" s="413"/>
      <c r="H894" s="413"/>
      <c r="I894" s="413"/>
      <c r="J894" s="413"/>
      <c r="K894" s="413"/>
      <c r="L894" s="413"/>
      <c r="M894" s="413"/>
      <c r="N894" s="413"/>
    </row>
    <row r="895" spans="1:14">
      <c r="A895" s="413"/>
      <c r="B895" s="413"/>
      <c r="C895" s="413"/>
      <c r="D895" s="413"/>
      <c r="E895" s="413"/>
      <c r="F895" s="413"/>
      <c r="G895" s="413"/>
      <c r="H895" s="413"/>
      <c r="I895" s="413"/>
      <c r="J895" s="413"/>
      <c r="K895" s="413"/>
      <c r="L895" s="413"/>
      <c r="M895" s="413"/>
      <c r="N895" s="413"/>
    </row>
    <row r="896" spans="1:14">
      <c r="A896" s="413"/>
      <c r="B896" s="413"/>
      <c r="C896" s="413"/>
      <c r="D896" s="413"/>
      <c r="E896" s="413"/>
      <c r="F896" s="413"/>
      <c r="G896" s="413"/>
      <c r="H896" s="413"/>
      <c r="I896" s="413"/>
      <c r="J896" s="413"/>
      <c r="K896" s="413"/>
      <c r="L896" s="413"/>
      <c r="M896" s="413"/>
      <c r="N896" s="413"/>
    </row>
    <row r="897" spans="1:14">
      <c r="A897" s="413"/>
      <c r="B897" s="413"/>
      <c r="C897" s="413"/>
      <c r="D897" s="413"/>
      <c r="E897" s="413"/>
      <c r="F897" s="413"/>
      <c r="G897" s="413"/>
      <c r="H897" s="413"/>
      <c r="I897" s="413"/>
      <c r="J897" s="413"/>
      <c r="K897" s="413"/>
      <c r="L897" s="413"/>
      <c r="M897" s="413"/>
      <c r="N897" s="413"/>
    </row>
    <row r="898" spans="1:14">
      <c r="A898" s="413"/>
      <c r="B898" s="413"/>
      <c r="C898" s="413"/>
      <c r="D898" s="413"/>
      <c r="E898" s="413"/>
      <c r="F898" s="413"/>
      <c r="G898" s="413"/>
      <c r="H898" s="413"/>
      <c r="I898" s="413"/>
      <c r="J898" s="413"/>
      <c r="K898" s="413"/>
      <c r="L898" s="413"/>
      <c r="M898" s="413"/>
      <c r="N898" s="413"/>
    </row>
    <row r="899" spans="1:14">
      <c r="A899" s="413"/>
      <c r="B899" s="413"/>
      <c r="C899" s="413"/>
      <c r="D899" s="413"/>
      <c r="E899" s="413"/>
      <c r="F899" s="413"/>
      <c r="G899" s="413"/>
      <c r="H899" s="413"/>
      <c r="I899" s="413"/>
      <c r="J899" s="413"/>
      <c r="K899" s="413"/>
      <c r="L899" s="413"/>
      <c r="M899" s="413"/>
      <c r="N899" s="413"/>
    </row>
    <row r="900" spans="1:14">
      <c r="A900" s="413"/>
      <c r="B900" s="413"/>
      <c r="C900" s="413"/>
      <c r="D900" s="413"/>
      <c r="E900" s="413"/>
      <c r="F900" s="413"/>
      <c r="G900" s="413"/>
      <c r="H900" s="413"/>
      <c r="I900" s="413"/>
      <c r="J900" s="413"/>
      <c r="K900" s="413"/>
      <c r="L900" s="413"/>
      <c r="M900" s="413"/>
      <c r="N900" s="413"/>
    </row>
    <row r="901" spans="1:14">
      <c r="A901" s="413"/>
      <c r="B901" s="413"/>
      <c r="C901" s="413"/>
      <c r="D901" s="413"/>
      <c r="E901" s="413"/>
      <c r="F901" s="413"/>
      <c r="G901" s="413"/>
      <c r="H901" s="413"/>
      <c r="I901" s="413"/>
      <c r="J901" s="413"/>
      <c r="K901" s="413"/>
      <c r="L901" s="413"/>
      <c r="M901" s="413"/>
      <c r="N901" s="413"/>
    </row>
    <row r="902" spans="1:14">
      <c r="A902" s="413"/>
      <c r="B902" s="413"/>
      <c r="C902" s="413"/>
      <c r="D902" s="413"/>
      <c r="E902" s="413"/>
      <c r="F902" s="413"/>
      <c r="G902" s="413"/>
      <c r="H902" s="413"/>
      <c r="I902" s="413"/>
      <c r="J902" s="413"/>
      <c r="K902" s="413"/>
      <c r="L902" s="413"/>
      <c r="M902" s="413"/>
      <c r="N902" s="413"/>
    </row>
    <row r="903" spans="1:14">
      <c r="A903" s="413"/>
      <c r="B903" s="413"/>
      <c r="C903" s="413"/>
      <c r="D903" s="413"/>
      <c r="E903" s="413"/>
      <c r="F903" s="413"/>
      <c r="G903" s="413"/>
      <c r="H903" s="413"/>
      <c r="I903" s="413"/>
      <c r="J903" s="413"/>
      <c r="K903" s="413"/>
      <c r="L903" s="413"/>
      <c r="M903" s="413"/>
      <c r="N903" s="413"/>
    </row>
    <row r="904" spans="1:14">
      <c r="A904" s="413"/>
      <c r="B904" s="413"/>
      <c r="C904" s="413"/>
      <c r="D904" s="413"/>
      <c r="E904" s="413"/>
      <c r="F904" s="413"/>
      <c r="G904" s="413"/>
      <c r="H904" s="413"/>
      <c r="I904" s="413"/>
      <c r="J904" s="413"/>
      <c r="K904" s="413"/>
      <c r="L904" s="413"/>
      <c r="M904" s="413"/>
      <c r="N904" s="413"/>
    </row>
    <row r="905" spans="1:14">
      <c r="A905" s="413"/>
      <c r="B905" s="413"/>
      <c r="C905" s="413"/>
      <c r="D905" s="413"/>
      <c r="E905" s="413"/>
      <c r="F905" s="413"/>
      <c r="G905" s="413"/>
      <c r="H905" s="413"/>
      <c r="I905" s="413"/>
      <c r="J905" s="413"/>
      <c r="K905" s="413"/>
      <c r="L905" s="413"/>
      <c r="M905" s="413"/>
      <c r="N905" s="413"/>
    </row>
    <row r="906" spans="1:14">
      <c r="A906" s="413"/>
      <c r="B906" s="413"/>
      <c r="C906" s="413"/>
      <c r="D906" s="413"/>
      <c r="E906" s="413"/>
      <c r="F906" s="413"/>
      <c r="G906" s="413"/>
      <c r="H906" s="413"/>
      <c r="I906" s="413"/>
      <c r="J906" s="413"/>
      <c r="K906" s="413"/>
      <c r="L906" s="413"/>
      <c r="M906" s="413"/>
      <c r="N906" s="413"/>
    </row>
    <row r="907" spans="1:14">
      <c r="A907" s="413"/>
      <c r="B907" s="413"/>
      <c r="C907" s="413"/>
      <c r="D907" s="413"/>
      <c r="E907" s="413"/>
      <c r="F907" s="413"/>
      <c r="G907" s="413"/>
      <c r="H907" s="413"/>
      <c r="I907" s="413"/>
      <c r="J907" s="413"/>
      <c r="K907" s="413"/>
      <c r="L907" s="413"/>
      <c r="M907" s="413"/>
      <c r="N907" s="413"/>
    </row>
    <row r="908" spans="1:14">
      <c r="A908" s="413"/>
      <c r="B908" s="413"/>
      <c r="C908" s="413"/>
      <c r="D908" s="413"/>
      <c r="E908" s="413"/>
      <c r="F908" s="413"/>
      <c r="G908" s="413"/>
      <c r="H908" s="413"/>
      <c r="I908" s="413"/>
      <c r="J908" s="413"/>
      <c r="K908" s="413"/>
      <c r="L908" s="413"/>
      <c r="M908" s="413"/>
      <c r="N908" s="413"/>
    </row>
    <row r="909" spans="1:14">
      <c r="A909" s="413"/>
      <c r="B909" s="413"/>
      <c r="C909" s="413"/>
      <c r="D909" s="413"/>
      <c r="E909" s="413"/>
      <c r="F909" s="413"/>
      <c r="G909" s="413"/>
      <c r="H909" s="413"/>
      <c r="I909" s="413"/>
      <c r="J909" s="413"/>
      <c r="K909" s="413"/>
      <c r="L909" s="413"/>
      <c r="M909" s="413"/>
      <c r="N909" s="413"/>
    </row>
    <row r="910" spans="1:14">
      <c r="A910" s="413"/>
      <c r="B910" s="413"/>
      <c r="C910" s="413"/>
      <c r="D910" s="413"/>
      <c r="E910" s="413"/>
      <c r="F910" s="413"/>
      <c r="G910" s="413"/>
      <c r="H910" s="413"/>
      <c r="I910" s="413"/>
      <c r="J910" s="413"/>
      <c r="K910" s="413"/>
      <c r="L910" s="413"/>
      <c r="M910" s="413"/>
      <c r="N910" s="413"/>
    </row>
    <row r="911" spans="1:14">
      <c r="A911" s="413"/>
      <c r="B911" s="413"/>
      <c r="C911" s="413"/>
      <c r="D911" s="413"/>
      <c r="E911" s="413"/>
      <c r="F911" s="413"/>
      <c r="G911" s="413"/>
      <c r="H911" s="413"/>
      <c r="I911" s="413"/>
      <c r="J911" s="413"/>
      <c r="K911" s="413"/>
      <c r="L911" s="413"/>
      <c r="M911" s="413"/>
      <c r="N911" s="413"/>
    </row>
    <row r="912" spans="1:14">
      <c r="A912" s="413"/>
      <c r="B912" s="413"/>
      <c r="C912" s="413"/>
      <c r="D912" s="413"/>
      <c r="E912" s="413"/>
      <c r="F912" s="413"/>
      <c r="G912" s="413"/>
      <c r="H912" s="413"/>
      <c r="I912" s="413"/>
      <c r="J912" s="413"/>
      <c r="K912" s="413"/>
      <c r="L912" s="413"/>
      <c r="M912" s="413"/>
      <c r="N912" s="413"/>
    </row>
    <row r="913" spans="1:14">
      <c r="A913" s="413"/>
      <c r="B913" s="413"/>
      <c r="C913" s="413"/>
      <c r="D913" s="413"/>
      <c r="E913" s="413"/>
      <c r="F913" s="413"/>
      <c r="G913" s="413"/>
      <c r="H913" s="413"/>
      <c r="I913" s="413"/>
      <c r="J913" s="413"/>
      <c r="K913" s="413"/>
      <c r="L913" s="413"/>
      <c r="M913" s="413"/>
      <c r="N913" s="413"/>
    </row>
    <row r="914" spans="1:14">
      <c r="A914" s="413"/>
      <c r="B914" s="413"/>
      <c r="C914" s="413"/>
      <c r="D914" s="413"/>
      <c r="E914" s="413"/>
      <c r="F914" s="413"/>
      <c r="G914" s="413"/>
      <c r="H914" s="413"/>
      <c r="I914" s="413"/>
      <c r="J914" s="413"/>
      <c r="K914" s="413"/>
      <c r="L914" s="413"/>
      <c r="M914" s="413"/>
      <c r="N914" s="413"/>
    </row>
    <row r="915" spans="1:14">
      <c r="A915" s="413"/>
      <c r="B915" s="413"/>
      <c r="C915" s="413"/>
      <c r="D915" s="413"/>
      <c r="E915" s="413"/>
      <c r="F915" s="413"/>
      <c r="G915" s="413"/>
      <c r="H915" s="413"/>
      <c r="I915" s="413"/>
      <c r="J915" s="413"/>
      <c r="K915" s="413"/>
      <c r="L915" s="413"/>
      <c r="M915" s="413"/>
      <c r="N915" s="413"/>
    </row>
    <row r="916" spans="1:14">
      <c r="A916" s="413"/>
      <c r="B916" s="413"/>
      <c r="C916" s="413"/>
      <c r="D916" s="413"/>
      <c r="E916" s="413"/>
      <c r="F916" s="413"/>
      <c r="G916" s="413"/>
      <c r="H916" s="413"/>
      <c r="I916" s="413"/>
      <c r="J916" s="413"/>
      <c r="K916" s="413"/>
      <c r="L916" s="413"/>
      <c r="M916" s="413"/>
      <c r="N916" s="413"/>
    </row>
    <row r="917" spans="1:14">
      <c r="A917" s="413"/>
      <c r="B917" s="413"/>
      <c r="C917" s="413"/>
      <c r="D917" s="413"/>
      <c r="E917" s="413"/>
      <c r="F917" s="413"/>
      <c r="G917" s="413"/>
      <c r="H917" s="413"/>
      <c r="I917" s="413"/>
      <c r="J917" s="413"/>
      <c r="K917" s="413"/>
      <c r="L917" s="413"/>
      <c r="M917" s="413"/>
      <c r="N917" s="413"/>
    </row>
    <row r="918" spans="1:14">
      <c r="A918" s="413"/>
      <c r="B918" s="413"/>
      <c r="C918" s="413"/>
      <c r="D918" s="413"/>
      <c r="E918" s="413"/>
      <c r="F918" s="413"/>
      <c r="G918" s="413"/>
      <c r="H918" s="413"/>
      <c r="I918" s="413"/>
      <c r="J918" s="413"/>
      <c r="K918" s="413"/>
      <c r="L918" s="413"/>
      <c r="M918" s="413"/>
      <c r="N918" s="413"/>
    </row>
    <row r="919" spans="1:14">
      <c r="A919" s="413"/>
      <c r="B919" s="413"/>
      <c r="C919" s="413"/>
      <c r="D919" s="413"/>
      <c r="E919" s="413"/>
      <c r="F919" s="413"/>
      <c r="G919" s="413"/>
      <c r="H919" s="413"/>
      <c r="I919" s="413"/>
      <c r="J919" s="413"/>
      <c r="K919" s="413"/>
      <c r="L919" s="413"/>
      <c r="M919" s="413"/>
      <c r="N919" s="413"/>
    </row>
    <row r="920" spans="1:14">
      <c r="A920" s="413"/>
      <c r="B920" s="413"/>
      <c r="C920" s="413"/>
      <c r="D920" s="413"/>
      <c r="E920" s="413"/>
      <c r="F920" s="413"/>
      <c r="G920" s="413"/>
      <c r="H920" s="413"/>
      <c r="I920" s="413"/>
      <c r="J920" s="413"/>
      <c r="K920" s="413"/>
      <c r="L920" s="413"/>
      <c r="M920" s="413"/>
      <c r="N920" s="413"/>
    </row>
    <row r="921" spans="1:14">
      <c r="A921" s="413"/>
      <c r="B921" s="413"/>
      <c r="C921" s="413"/>
      <c r="D921" s="413"/>
      <c r="E921" s="413"/>
      <c r="F921" s="413"/>
      <c r="G921" s="413"/>
      <c r="H921" s="413"/>
      <c r="I921" s="413"/>
      <c r="J921" s="413"/>
      <c r="K921" s="413"/>
      <c r="L921" s="413"/>
      <c r="M921" s="413"/>
      <c r="N921" s="413"/>
    </row>
    <row r="922" spans="1:14">
      <c r="A922" s="413"/>
      <c r="B922" s="413"/>
      <c r="C922" s="413"/>
      <c r="D922" s="413"/>
      <c r="E922" s="413"/>
      <c r="F922" s="413"/>
      <c r="G922" s="413"/>
      <c r="H922" s="413"/>
      <c r="I922" s="413"/>
      <c r="J922" s="413"/>
      <c r="K922" s="413"/>
      <c r="L922" s="413"/>
      <c r="M922" s="413"/>
      <c r="N922" s="413"/>
    </row>
    <row r="923" spans="1:14">
      <c r="A923" s="413"/>
      <c r="B923" s="413"/>
      <c r="C923" s="413"/>
      <c r="D923" s="413"/>
      <c r="E923" s="413"/>
      <c r="F923" s="413"/>
      <c r="G923" s="413"/>
      <c r="H923" s="413"/>
      <c r="I923" s="413"/>
      <c r="J923" s="413"/>
      <c r="K923" s="413"/>
      <c r="L923" s="413"/>
      <c r="M923" s="413"/>
      <c r="N923" s="413"/>
    </row>
    <row r="924" spans="1:14">
      <c r="A924" s="413"/>
      <c r="B924" s="413"/>
      <c r="C924" s="413"/>
      <c r="D924" s="413"/>
      <c r="E924" s="413"/>
      <c r="F924" s="413"/>
      <c r="G924" s="413"/>
      <c r="H924" s="413"/>
      <c r="I924" s="413"/>
      <c r="J924" s="413"/>
      <c r="K924" s="413"/>
      <c r="L924" s="413"/>
      <c r="M924" s="413"/>
      <c r="N924" s="413"/>
    </row>
    <row r="925" spans="1:14">
      <c r="A925" s="413"/>
      <c r="B925" s="413"/>
      <c r="C925" s="413"/>
      <c r="D925" s="413"/>
      <c r="E925" s="413"/>
      <c r="F925" s="413"/>
      <c r="G925" s="413"/>
      <c r="H925" s="413"/>
      <c r="I925" s="413"/>
      <c r="J925" s="413"/>
      <c r="K925" s="413"/>
      <c r="L925" s="413"/>
      <c r="M925" s="413"/>
      <c r="N925" s="413"/>
    </row>
    <row r="926" spans="1:14">
      <c r="A926" s="413"/>
      <c r="B926" s="413"/>
      <c r="C926" s="413"/>
      <c r="D926" s="413"/>
      <c r="E926" s="413"/>
      <c r="F926" s="413"/>
      <c r="G926" s="413"/>
      <c r="H926" s="413"/>
      <c r="I926" s="413"/>
      <c r="J926" s="413"/>
      <c r="K926" s="413"/>
      <c r="L926" s="413"/>
      <c r="M926" s="413"/>
      <c r="N926" s="413"/>
    </row>
    <row r="927" spans="1:14">
      <c r="A927" s="413"/>
      <c r="B927" s="413"/>
      <c r="C927" s="413"/>
      <c r="D927" s="413"/>
      <c r="E927" s="413"/>
      <c r="F927" s="413"/>
      <c r="G927" s="413"/>
      <c r="H927" s="413"/>
      <c r="I927" s="413"/>
      <c r="J927" s="413"/>
      <c r="K927" s="413"/>
      <c r="L927" s="413"/>
      <c r="M927" s="413"/>
      <c r="N927" s="413"/>
    </row>
    <row r="928" spans="1:14">
      <c r="A928" s="413"/>
      <c r="B928" s="413"/>
      <c r="C928" s="413"/>
      <c r="D928" s="413"/>
      <c r="E928" s="413"/>
      <c r="F928" s="413"/>
      <c r="G928" s="413"/>
      <c r="H928" s="413"/>
      <c r="I928" s="413"/>
      <c r="J928" s="413"/>
      <c r="K928" s="413"/>
      <c r="L928" s="413"/>
      <c r="M928" s="413"/>
      <c r="N928" s="413"/>
    </row>
    <row r="929" spans="1:14">
      <c r="A929" s="413"/>
      <c r="B929" s="413"/>
      <c r="C929" s="413"/>
      <c r="D929" s="413"/>
      <c r="E929" s="413"/>
      <c r="F929" s="413"/>
      <c r="G929" s="413"/>
      <c r="H929" s="413"/>
      <c r="I929" s="413"/>
      <c r="J929" s="413"/>
      <c r="K929" s="413"/>
      <c r="L929" s="413"/>
      <c r="M929" s="413"/>
      <c r="N929" s="413"/>
    </row>
    <row r="930" spans="1:14">
      <c r="A930" s="413"/>
      <c r="B930" s="413"/>
      <c r="C930" s="413"/>
      <c r="D930" s="413"/>
      <c r="E930" s="413"/>
      <c r="F930" s="413"/>
      <c r="G930" s="413"/>
      <c r="H930" s="413"/>
      <c r="I930" s="413"/>
      <c r="J930" s="413"/>
      <c r="K930" s="413"/>
      <c r="L930" s="413"/>
      <c r="M930" s="413"/>
      <c r="N930" s="413"/>
    </row>
    <row r="931" spans="1:14">
      <c r="A931" s="413"/>
      <c r="B931" s="413"/>
      <c r="C931" s="413"/>
      <c r="D931" s="413"/>
      <c r="E931" s="413"/>
      <c r="F931" s="413"/>
      <c r="G931" s="413"/>
      <c r="H931" s="413"/>
      <c r="I931" s="413"/>
      <c r="J931" s="413"/>
      <c r="K931" s="413"/>
      <c r="L931" s="413"/>
      <c r="M931" s="413"/>
      <c r="N931" s="413"/>
    </row>
    <row r="932" spans="1:14">
      <c r="A932" s="413"/>
      <c r="B932" s="413"/>
      <c r="C932" s="413"/>
      <c r="D932" s="413"/>
      <c r="E932" s="413"/>
      <c r="F932" s="413"/>
      <c r="G932" s="413"/>
      <c r="H932" s="413"/>
      <c r="I932" s="413"/>
      <c r="J932" s="413"/>
      <c r="K932" s="413"/>
      <c r="L932" s="413"/>
      <c r="M932" s="413"/>
      <c r="N932" s="413"/>
    </row>
    <row r="933" spans="1:14">
      <c r="A933" s="413"/>
      <c r="B933" s="413"/>
      <c r="C933" s="413"/>
      <c r="D933" s="413"/>
      <c r="E933" s="413"/>
      <c r="F933" s="413"/>
      <c r="G933" s="413"/>
      <c r="H933" s="413"/>
      <c r="I933" s="413"/>
      <c r="J933" s="413"/>
      <c r="K933" s="413"/>
      <c r="L933" s="413"/>
      <c r="M933" s="413"/>
      <c r="N933" s="413"/>
    </row>
    <row r="934" spans="1:14">
      <c r="A934" s="413"/>
      <c r="B934" s="413"/>
      <c r="C934" s="413"/>
      <c r="D934" s="413"/>
      <c r="E934" s="413"/>
      <c r="F934" s="413"/>
      <c r="G934" s="413"/>
      <c r="H934" s="413"/>
      <c r="I934" s="413"/>
      <c r="J934" s="413"/>
      <c r="K934" s="413"/>
      <c r="L934" s="413"/>
      <c r="M934" s="413"/>
      <c r="N934" s="413"/>
    </row>
    <row r="935" spans="1:14">
      <c r="A935" s="413"/>
      <c r="B935" s="413"/>
      <c r="C935" s="413"/>
      <c r="D935" s="413"/>
      <c r="E935" s="413"/>
      <c r="F935" s="413"/>
      <c r="G935" s="413"/>
      <c r="H935" s="413"/>
      <c r="I935" s="413"/>
      <c r="J935" s="413"/>
      <c r="K935" s="413"/>
      <c r="L935" s="413"/>
      <c r="M935" s="413"/>
      <c r="N935" s="413"/>
    </row>
    <row r="936" spans="1:14">
      <c r="A936" s="413"/>
      <c r="B936" s="413"/>
      <c r="C936" s="413"/>
      <c r="D936" s="413"/>
      <c r="E936" s="413"/>
      <c r="F936" s="413"/>
      <c r="G936" s="413"/>
      <c r="H936" s="413"/>
      <c r="I936" s="413"/>
      <c r="J936" s="413"/>
      <c r="K936" s="413"/>
      <c r="L936" s="413"/>
      <c r="M936" s="413"/>
      <c r="N936" s="413"/>
    </row>
    <row r="937" spans="1:14">
      <c r="A937" s="413"/>
      <c r="B937" s="413"/>
      <c r="C937" s="413"/>
      <c r="D937" s="413"/>
      <c r="E937" s="413"/>
      <c r="F937" s="413"/>
      <c r="G937" s="413"/>
      <c r="H937" s="413"/>
      <c r="I937" s="413"/>
      <c r="J937" s="413"/>
      <c r="K937" s="413"/>
      <c r="L937" s="413"/>
      <c r="M937" s="413"/>
      <c r="N937" s="413"/>
    </row>
    <row r="938" spans="1:14">
      <c r="A938" s="413"/>
      <c r="B938" s="413"/>
      <c r="C938" s="413"/>
      <c r="D938" s="413"/>
      <c r="E938" s="413"/>
      <c r="F938" s="413"/>
      <c r="G938" s="413"/>
      <c r="H938" s="413"/>
      <c r="I938" s="413"/>
      <c r="J938" s="413"/>
      <c r="K938" s="413"/>
      <c r="L938" s="413"/>
      <c r="M938" s="413"/>
      <c r="N938" s="413"/>
    </row>
    <row r="939" spans="1:14">
      <c r="A939" s="413"/>
      <c r="B939" s="413"/>
      <c r="C939" s="413"/>
      <c r="D939" s="413"/>
      <c r="E939" s="413"/>
      <c r="F939" s="413"/>
      <c r="G939" s="413"/>
      <c r="H939" s="413"/>
      <c r="I939" s="413"/>
      <c r="J939" s="413"/>
      <c r="K939" s="413"/>
      <c r="L939" s="413"/>
      <c r="M939" s="413"/>
      <c r="N939" s="413"/>
    </row>
    <row r="940" spans="1:14">
      <c r="A940" s="413"/>
      <c r="B940" s="413"/>
      <c r="C940" s="413"/>
      <c r="D940" s="413"/>
      <c r="E940" s="413"/>
      <c r="F940" s="413"/>
      <c r="G940" s="413"/>
      <c r="H940" s="413"/>
      <c r="I940" s="413"/>
      <c r="J940" s="413"/>
      <c r="K940" s="413"/>
      <c r="L940" s="413"/>
      <c r="M940" s="413"/>
      <c r="N940" s="413"/>
    </row>
    <row r="941" spans="1:14">
      <c r="A941" s="413"/>
      <c r="B941" s="413"/>
      <c r="C941" s="413"/>
      <c r="D941" s="413"/>
      <c r="E941" s="413"/>
      <c r="F941" s="413"/>
      <c r="G941" s="413"/>
      <c r="H941" s="413"/>
      <c r="I941" s="413"/>
      <c r="J941" s="413"/>
      <c r="K941" s="413"/>
      <c r="L941" s="413"/>
      <c r="M941" s="413"/>
      <c r="N941" s="413"/>
    </row>
    <row r="942" spans="1:14">
      <c r="A942" s="413"/>
      <c r="B942" s="413"/>
      <c r="C942" s="413"/>
      <c r="D942" s="413"/>
      <c r="E942" s="413"/>
      <c r="F942" s="413"/>
      <c r="G942" s="413"/>
      <c r="H942" s="413"/>
      <c r="I942" s="413"/>
      <c r="J942" s="413"/>
      <c r="K942" s="413"/>
      <c r="L942" s="413"/>
      <c r="M942" s="413"/>
      <c r="N942" s="413"/>
    </row>
    <row r="943" spans="1:14">
      <c r="A943" s="413"/>
      <c r="B943" s="413"/>
      <c r="C943" s="413"/>
      <c r="D943" s="413"/>
      <c r="E943" s="413"/>
      <c r="F943" s="413"/>
      <c r="G943" s="413"/>
      <c r="H943" s="413"/>
      <c r="I943" s="413"/>
      <c r="J943" s="413"/>
      <c r="K943" s="413"/>
      <c r="L943" s="413"/>
      <c r="M943" s="413"/>
      <c r="N943" s="413"/>
    </row>
    <row r="944" spans="1:14">
      <c r="A944" s="413"/>
      <c r="B944" s="413"/>
      <c r="C944" s="413"/>
      <c r="D944" s="413"/>
      <c r="E944" s="413"/>
      <c r="F944" s="413"/>
      <c r="G944" s="413"/>
      <c r="H944" s="413"/>
      <c r="I944" s="413"/>
      <c r="J944" s="413"/>
      <c r="K944" s="413"/>
      <c r="L944" s="413"/>
      <c r="M944" s="413"/>
      <c r="N944" s="413"/>
    </row>
    <row r="945" spans="1:14">
      <c r="A945" s="413"/>
      <c r="B945" s="413"/>
      <c r="C945" s="413"/>
      <c r="D945" s="413"/>
      <c r="E945" s="413"/>
      <c r="F945" s="413"/>
      <c r="G945" s="413"/>
      <c r="H945" s="413"/>
      <c r="I945" s="413"/>
      <c r="J945" s="413"/>
      <c r="K945" s="413"/>
      <c r="L945" s="413"/>
      <c r="M945" s="413"/>
      <c r="N945" s="413"/>
    </row>
    <row r="946" spans="1:14">
      <c r="A946" s="413"/>
      <c r="B946" s="413"/>
      <c r="C946" s="413"/>
      <c r="D946" s="413"/>
      <c r="E946" s="413"/>
      <c r="F946" s="413"/>
      <c r="G946" s="413"/>
      <c r="H946" s="413"/>
      <c r="I946" s="413"/>
      <c r="J946" s="413"/>
      <c r="K946" s="413"/>
      <c r="L946" s="413"/>
      <c r="M946" s="413"/>
      <c r="N946" s="413"/>
    </row>
    <row r="947" spans="1:14">
      <c r="A947" s="413"/>
      <c r="B947" s="413"/>
      <c r="C947" s="413"/>
      <c r="D947" s="413"/>
      <c r="E947" s="413"/>
      <c r="F947" s="413"/>
      <c r="G947" s="413"/>
      <c r="H947" s="413"/>
      <c r="I947" s="413"/>
      <c r="J947" s="413"/>
      <c r="K947" s="413"/>
      <c r="L947" s="413"/>
      <c r="M947" s="413"/>
      <c r="N947" s="413"/>
    </row>
    <row r="948" spans="1:14">
      <c r="A948" s="413"/>
      <c r="B948" s="413"/>
      <c r="C948" s="413"/>
      <c r="D948" s="413"/>
      <c r="E948" s="413"/>
      <c r="F948" s="413"/>
      <c r="G948" s="413"/>
      <c r="H948" s="413"/>
      <c r="I948" s="413"/>
      <c r="J948" s="413"/>
      <c r="K948" s="413"/>
      <c r="L948" s="413"/>
      <c r="M948" s="413"/>
      <c r="N948" s="413"/>
    </row>
    <row r="949" spans="1:14">
      <c r="A949" s="413"/>
      <c r="B949" s="413"/>
      <c r="C949" s="413"/>
      <c r="D949" s="413"/>
      <c r="E949" s="413"/>
      <c r="F949" s="413"/>
      <c r="G949" s="413"/>
      <c r="H949" s="413"/>
      <c r="I949" s="413"/>
      <c r="J949" s="413"/>
      <c r="K949" s="413"/>
      <c r="L949" s="413"/>
      <c r="M949" s="413"/>
      <c r="N949" s="413"/>
    </row>
    <row r="950" spans="1:14">
      <c r="A950" s="413"/>
      <c r="B950" s="413"/>
      <c r="C950" s="413"/>
      <c r="D950" s="413"/>
      <c r="E950" s="413"/>
      <c r="F950" s="413"/>
      <c r="G950" s="413"/>
      <c r="H950" s="413"/>
      <c r="I950" s="413"/>
      <c r="J950" s="413"/>
      <c r="K950" s="413"/>
      <c r="L950" s="413"/>
      <c r="M950" s="413"/>
      <c r="N950" s="413"/>
    </row>
    <row r="951" spans="1:14">
      <c r="A951" s="413"/>
      <c r="B951" s="413"/>
      <c r="C951" s="413"/>
      <c r="D951" s="413"/>
      <c r="E951" s="413"/>
      <c r="F951" s="413"/>
      <c r="G951" s="413"/>
      <c r="H951" s="413"/>
      <c r="I951" s="413"/>
      <c r="J951" s="413"/>
      <c r="K951" s="413"/>
      <c r="L951" s="413"/>
      <c r="M951" s="413"/>
      <c r="N951" s="413"/>
    </row>
    <row r="952" spans="1:14">
      <c r="A952" s="413"/>
      <c r="B952" s="413"/>
      <c r="C952" s="413"/>
      <c r="D952" s="413"/>
      <c r="E952" s="413"/>
      <c r="F952" s="413"/>
      <c r="G952" s="413"/>
      <c r="H952" s="413"/>
      <c r="I952" s="413"/>
      <c r="J952" s="413"/>
      <c r="K952" s="413"/>
      <c r="L952" s="413"/>
      <c r="M952" s="413"/>
      <c r="N952" s="413"/>
    </row>
    <row r="953" spans="1:14">
      <c r="A953" s="413"/>
      <c r="B953" s="413"/>
      <c r="C953" s="413"/>
      <c r="D953" s="413"/>
      <c r="E953" s="413"/>
      <c r="F953" s="413"/>
      <c r="G953" s="413"/>
      <c r="H953" s="413"/>
      <c r="I953" s="413"/>
      <c r="J953" s="413"/>
      <c r="K953" s="413"/>
      <c r="L953" s="413"/>
      <c r="M953" s="413"/>
      <c r="N953" s="413"/>
    </row>
    <row r="954" spans="1:14">
      <c r="A954" s="413"/>
      <c r="B954" s="413"/>
      <c r="C954" s="413"/>
      <c r="D954" s="413"/>
      <c r="E954" s="413"/>
      <c r="F954" s="413"/>
      <c r="G954" s="413"/>
      <c r="H954" s="413"/>
      <c r="I954" s="413"/>
      <c r="J954" s="413"/>
      <c r="K954" s="413"/>
      <c r="L954" s="413"/>
      <c r="M954" s="413"/>
      <c r="N954" s="413"/>
    </row>
    <row r="955" spans="1:14">
      <c r="A955" s="413"/>
      <c r="B955" s="413"/>
      <c r="C955" s="413"/>
      <c r="D955" s="413"/>
      <c r="E955" s="413"/>
      <c r="F955" s="413"/>
      <c r="G955" s="413"/>
      <c r="H955" s="413"/>
      <c r="I955" s="413"/>
      <c r="J955" s="413"/>
      <c r="K955" s="413"/>
      <c r="L955" s="413"/>
      <c r="M955" s="413"/>
      <c r="N955" s="413"/>
    </row>
    <row r="956" spans="1:14">
      <c r="A956" s="413"/>
      <c r="B956" s="413"/>
      <c r="C956" s="413"/>
      <c r="D956" s="413"/>
      <c r="E956" s="413"/>
      <c r="F956" s="413"/>
      <c r="G956" s="413"/>
      <c r="H956" s="413"/>
      <c r="I956" s="413"/>
      <c r="J956" s="413"/>
      <c r="K956" s="413"/>
      <c r="L956" s="413"/>
      <c r="M956" s="413"/>
      <c r="N956" s="413"/>
    </row>
    <row r="957" spans="1:14">
      <c r="A957" s="413"/>
      <c r="B957" s="413"/>
      <c r="C957" s="413"/>
      <c r="D957" s="413"/>
      <c r="E957" s="413"/>
      <c r="F957" s="413"/>
      <c r="G957" s="413"/>
      <c r="H957" s="413"/>
      <c r="I957" s="413"/>
      <c r="J957" s="413"/>
      <c r="K957" s="413"/>
      <c r="L957" s="413"/>
      <c r="M957" s="413"/>
      <c r="N957" s="413"/>
    </row>
    <row r="958" spans="1:14">
      <c r="A958" s="413"/>
      <c r="B958" s="413"/>
      <c r="C958" s="413"/>
      <c r="D958" s="413"/>
      <c r="E958" s="413"/>
      <c r="F958" s="413"/>
      <c r="G958" s="413"/>
      <c r="H958" s="413"/>
      <c r="I958" s="413"/>
      <c r="J958" s="413"/>
      <c r="K958" s="413"/>
      <c r="L958" s="413"/>
      <c r="M958" s="413"/>
      <c r="N958" s="413"/>
    </row>
    <row r="959" spans="1:14">
      <c r="A959" s="413"/>
      <c r="B959" s="413"/>
      <c r="C959" s="413"/>
      <c r="D959" s="413"/>
      <c r="E959" s="413"/>
      <c r="F959" s="413"/>
      <c r="G959" s="413"/>
      <c r="H959" s="413"/>
      <c r="I959" s="413"/>
      <c r="J959" s="413"/>
      <c r="K959" s="413"/>
      <c r="L959" s="413"/>
      <c r="M959" s="413"/>
      <c r="N959" s="413"/>
    </row>
    <row r="960" spans="1:14">
      <c r="A960" s="413"/>
      <c r="B960" s="413"/>
      <c r="C960" s="413"/>
      <c r="D960" s="413"/>
      <c r="E960" s="413"/>
      <c r="F960" s="413"/>
      <c r="G960" s="413"/>
      <c r="H960" s="413"/>
      <c r="I960" s="413"/>
      <c r="J960" s="413"/>
      <c r="K960" s="413"/>
      <c r="L960" s="413"/>
      <c r="M960" s="413"/>
      <c r="N960" s="413"/>
    </row>
    <row r="961" spans="1:14">
      <c r="A961" s="413"/>
      <c r="B961" s="413"/>
      <c r="C961" s="413"/>
      <c r="D961" s="413"/>
      <c r="E961" s="413"/>
      <c r="F961" s="413"/>
      <c r="G961" s="413"/>
      <c r="H961" s="413"/>
      <c r="I961" s="413"/>
      <c r="J961" s="413"/>
      <c r="K961" s="413"/>
      <c r="L961" s="413"/>
      <c r="M961" s="413"/>
      <c r="N961" s="413"/>
    </row>
    <row r="962" spans="1:14">
      <c r="A962" s="413"/>
      <c r="B962" s="413"/>
      <c r="C962" s="413"/>
      <c r="D962" s="413"/>
      <c r="E962" s="413"/>
      <c r="F962" s="413"/>
      <c r="G962" s="413"/>
      <c r="H962" s="413"/>
      <c r="I962" s="413"/>
      <c r="J962" s="413"/>
      <c r="K962" s="413"/>
      <c r="L962" s="413"/>
      <c r="M962" s="413"/>
      <c r="N962" s="413"/>
    </row>
    <row r="963" spans="1:14">
      <c r="A963" s="413"/>
      <c r="B963" s="413"/>
      <c r="C963" s="413"/>
      <c r="D963" s="413"/>
      <c r="E963" s="413"/>
      <c r="F963" s="413"/>
      <c r="G963" s="413"/>
      <c r="H963" s="413"/>
      <c r="I963" s="413"/>
      <c r="J963" s="413"/>
      <c r="K963" s="413"/>
      <c r="L963" s="413"/>
      <c r="M963" s="413"/>
      <c r="N963" s="413"/>
    </row>
    <row r="964" spans="1:14">
      <c r="A964" s="413"/>
      <c r="B964" s="413"/>
      <c r="C964" s="413"/>
      <c r="D964" s="413"/>
      <c r="E964" s="413"/>
      <c r="F964" s="413"/>
      <c r="G964" s="413"/>
      <c r="H964" s="413"/>
      <c r="I964" s="413"/>
      <c r="J964" s="413"/>
      <c r="K964" s="413"/>
      <c r="L964" s="413"/>
      <c r="M964" s="413"/>
      <c r="N964" s="413"/>
    </row>
    <row r="965" spans="1:14">
      <c r="A965" s="413"/>
      <c r="B965" s="413"/>
      <c r="C965" s="413"/>
      <c r="D965" s="413"/>
      <c r="E965" s="413"/>
      <c r="F965" s="413"/>
      <c r="G965" s="413"/>
      <c r="H965" s="413"/>
      <c r="I965" s="413"/>
      <c r="J965" s="413"/>
      <c r="K965" s="413"/>
      <c r="L965" s="413"/>
      <c r="M965" s="413"/>
      <c r="N965" s="413"/>
    </row>
    <row r="966" spans="1:14">
      <c r="A966" s="413"/>
      <c r="B966" s="413"/>
      <c r="C966" s="413"/>
      <c r="D966" s="413"/>
      <c r="E966" s="413"/>
      <c r="F966" s="413"/>
      <c r="G966" s="413"/>
      <c r="H966" s="413"/>
      <c r="I966" s="413"/>
      <c r="J966" s="413"/>
      <c r="K966" s="413"/>
      <c r="L966" s="413"/>
      <c r="M966" s="413"/>
      <c r="N966" s="413"/>
    </row>
    <row r="967" spans="1:14">
      <c r="A967" s="413"/>
      <c r="B967" s="413"/>
      <c r="C967" s="413"/>
      <c r="D967" s="413"/>
      <c r="E967" s="413"/>
      <c r="F967" s="413"/>
      <c r="G967" s="413"/>
      <c r="H967" s="413"/>
      <c r="I967" s="413"/>
      <c r="J967" s="413"/>
      <c r="K967" s="413"/>
      <c r="L967" s="413"/>
      <c r="M967" s="413"/>
      <c r="N967" s="413"/>
    </row>
    <row r="968" spans="1:14">
      <c r="A968" s="413"/>
      <c r="B968" s="413"/>
      <c r="C968" s="413"/>
      <c r="D968" s="413"/>
      <c r="E968" s="413"/>
      <c r="F968" s="413"/>
      <c r="G968" s="413"/>
      <c r="H968" s="413"/>
      <c r="I968" s="413"/>
      <c r="J968" s="413"/>
      <c r="K968" s="413"/>
      <c r="L968" s="413"/>
      <c r="M968" s="413"/>
      <c r="N968" s="413"/>
    </row>
    <row r="969" spans="1:14">
      <c r="A969" s="413"/>
      <c r="B969" s="413"/>
      <c r="C969" s="413"/>
      <c r="D969" s="413"/>
      <c r="E969" s="413"/>
      <c r="F969" s="413"/>
      <c r="G969" s="413"/>
      <c r="H969" s="413"/>
      <c r="I969" s="413"/>
      <c r="J969" s="413"/>
      <c r="K969" s="413"/>
      <c r="L969" s="413"/>
      <c r="M969" s="413"/>
      <c r="N969" s="413"/>
    </row>
    <row r="970" spans="1:14">
      <c r="A970" s="413"/>
      <c r="B970" s="413"/>
      <c r="C970" s="413"/>
      <c r="D970" s="413"/>
      <c r="E970" s="413"/>
      <c r="F970" s="413"/>
      <c r="G970" s="413"/>
      <c r="H970" s="413"/>
      <c r="I970" s="413"/>
      <c r="J970" s="413"/>
      <c r="K970" s="413"/>
      <c r="L970" s="413"/>
      <c r="M970" s="413"/>
      <c r="N970" s="413"/>
    </row>
    <row r="971" spans="1:14">
      <c r="A971" s="413"/>
      <c r="B971" s="413"/>
      <c r="C971" s="413"/>
      <c r="D971" s="413"/>
      <c r="E971" s="413"/>
      <c r="F971" s="413"/>
      <c r="G971" s="413"/>
      <c r="H971" s="413"/>
      <c r="I971" s="413"/>
      <c r="J971" s="413"/>
      <c r="K971" s="413"/>
      <c r="L971" s="413"/>
      <c r="M971" s="413"/>
      <c r="N971" s="413"/>
    </row>
    <row r="972" spans="1:14">
      <c r="A972" s="413"/>
      <c r="B972" s="413"/>
      <c r="C972" s="413"/>
      <c r="D972" s="413"/>
      <c r="E972" s="413"/>
      <c r="F972" s="413"/>
      <c r="G972" s="413"/>
      <c r="H972" s="413"/>
      <c r="I972" s="413"/>
      <c r="J972" s="413"/>
      <c r="K972" s="413"/>
      <c r="L972" s="413"/>
      <c r="M972" s="413"/>
      <c r="N972" s="413"/>
    </row>
    <row r="973" spans="1:14">
      <c r="A973" s="413"/>
      <c r="B973" s="413"/>
      <c r="C973" s="413"/>
      <c r="D973" s="413"/>
      <c r="E973" s="413"/>
      <c r="F973" s="413"/>
      <c r="G973" s="413"/>
      <c r="H973" s="413"/>
      <c r="I973" s="413"/>
      <c r="J973" s="413"/>
      <c r="K973" s="413"/>
      <c r="L973" s="413"/>
      <c r="M973" s="413"/>
      <c r="N973" s="413"/>
    </row>
    <row r="974" spans="1:14">
      <c r="A974" s="413"/>
      <c r="B974" s="413"/>
      <c r="C974" s="413"/>
      <c r="D974" s="413"/>
      <c r="E974" s="413"/>
      <c r="F974" s="413"/>
      <c r="G974" s="413"/>
      <c r="H974" s="413"/>
      <c r="I974" s="413"/>
      <c r="J974" s="413"/>
      <c r="K974" s="413"/>
      <c r="L974" s="413"/>
      <c r="M974" s="413"/>
      <c r="N974" s="413"/>
    </row>
    <row r="975" spans="1:14">
      <c r="A975" s="413"/>
      <c r="B975" s="413"/>
      <c r="C975" s="413"/>
      <c r="D975" s="413"/>
      <c r="E975" s="413"/>
      <c r="F975" s="413"/>
      <c r="G975" s="413"/>
      <c r="H975" s="413"/>
      <c r="I975" s="413"/>
      <c r="J975" s="413"/>
      <c r="K975" s="413"/>
      <c r="L975" s="413"/>
      <c r="M975" s="413"/>
      <c r="N975" s="413"/>
    </row>
    <row r="976" spans="1:14">
      <c r="A976" s="413"/>
      <c r="B976" s="413"/>
      <c r="C976" s="413"/>
      <c r="D976" s="413"/>
      <c r="E976" s="413"/>
      <c r="F976" s="413"/>
      <c r="G976" s="413"/>
      <c r="H976" s="413"/>
      <c r="I976" s="413"/>
      <c r="J976" s="413"/>
      <c r="K976" s="413"/>
      <c r="L976" s="413"/>
      <c r="M976" s="413"/>
      <c r="N976" s="413"/>
    </row>
    <row r="977" spans="1:14">
      <c r="A977" s="413"/>
      <c r="B977" s="413"/>
      <c r="C977" s="413"/>
      <c r="D977" s="413"/>
      <c r="E977" s="413"/>
      <c r="F977" s="413"/>
      <c r="G977" s="413"/>
      <c r="H977" s="413"/>
      <c r="I977" s="413"/>
      <c r="J977" s="413"/>
      <c r="K977" s="413"/>
      <c r="L977" s="413"/>
      <c r="M977" s="413"/>
      <c r="N977" s="413"/>
    </row>
    <row r="978" spans="1:14">
      <c r="A978" s="413"/>
      <c r="B978" s="413"/>
      <c r="C978" s="413"/>
      <c r="D978" s="413"/>
      <c r="E978" s="413"/>
      <c r="F978" s="413"/>
      <c r="G978" s="413"/>
      <c r="H978" s="413"/>
      <c r="I978" s="413"/>
      <c r="J978" s="413"/>
      <c r="K978" s="413"/>
      <c r="L978" s="413"/>
      <c r="M978" s="413"/>
      <c r="N978" s="413"/>
    </row>
    <row r="979" spans="1:14">
      <c r="A979" s="413"/>
      <c r="B979" s="413"/>
      <c r="C979" s="413"/>
      <c r="D979" s="413"/>
      <c r="E979" s="413"/>
      <c r="F979" s="413"/>
      <c r="G979" s="413"/>
      <c r="H979" s="413"/>
      <c r="I979" s="413"/>
      <c r="J979" s="413"/>
      <c r="K979" s="413"/>
      <c r="L979" s="413"/>
      <c r="M979" s="413"/>
      <c r="N979" s="413"/>
    </row>
    <row r="980" spans="1:14">
      <c r="A980" s="413"/>
      <c r="B980" s="413"/>
      <c r="C980" s="413"/>
      <c r="D980" s="413"/>
      <c r="E980" s="413"/>
      <c r="F980" s="413"/>
      <c r="G980" s="413"/>
      <c r="H980" s="413"/>
      <c r="I980" s="413"/>
      <c r="J980" s="413"/>
      <c r="K980" s="413"/>
      <c r="L980" s="413"/>
      <c r="M980" s="413"/>
      <c r="N980" s="413"/>
    </row>
    <row r="981" spans="1:14">
      <c r="A981" s="413"/>
      <c r="B981" s="413"/>
      <c r="C981" s="413"/>
      <c r="D981" s="413"/>
      <c r="E981" s="413"/>
      <c r="F981" s="413"/>
      <c r="G981" s="413"/>
      <c r="H981" s="413"/>
      <c r="I981" s="413"/>
      <c r="J981" s="413"/>
      <c r="K981" s="413"/>
      <c r="L981" s="413"/>
      <c r="M981" s="413"/>
      <c r="N981" s="413"/>
    </row>
    <row r="982" spans="1:14">
      <c r="A982" s="413"/>
      <c r="B982" s="413"/>
      <c r="C982" s="413"/>
      <c r="D982" s="413"/>
      <c r="E982" s="413"/>
      <c r="F982" s="413"/>
      <c r="G982" s="413"/>
      <c r="H982" s="413"/>
      <c r="I982" s="413"/>
      <c r="J982" s="413"/>
      <c r="K982" s="413"/>
      <c r="L982" s="413"/>
      <c r="M982" s="413"/>
      <c r="N982" s="413"/>
    </row>
    <row r="983" spans="1:14">
      <c r="A983" s="413"/>
      <c r="B983" s="413"/>
      <c r="C983" s="413"/>
      <c r="D983" s="413"/>
      <c r="E983" s="413"/>
      <c r="F983" s="413"/>
      <c r="G983" s="413"/>
      <c r="H983" s="413"/>
      <c r="I983" s="413"/>
      <c r="J983" s="413"/>
      <c r="K983" s="413"/>
      <c r="L983" s="413"/>
      <c r="M983" s="413"/>
      <c r="N983" s="413"/>
    </row>
    <row r="984" spans="1:14">
      <c r="A984" s="413"/>
      <c r="B984" s="413"/>
      <c r="C984" s="413"/>
      <c r="D984" s="413"/>
      <c r="E984" s="413"/>
      <c r="F984" s="413"/>
      <c r="G984" s="413"/>
      <c r="H984" s="413"/>
      <c r="I984" s="413"/>
      <c r="J984" s="413"/>
      <c r="K984" s="413"/>
      <c r="L984" s="413"/>
      <c r="M984" s="413"/>
      <c r="N984" s="413"/>
    </row>
    <row r="985" spans="1:14">
      <c r="A985" s="413"/>
      <c r="B985" s="413"/>
      <c r="C985" s="413"/>
      <c r="D985" s="413"/>
      <c r="E985" s="413"/>
      <c r="F985" s="413"/>
      <c r="G985" s="413"/>
      <c r="H985" s="413"/>
      <c r="I985" s="413"/>
      <c r="J985" s="413"/>
      <c r="K985" s="413"/>
      <c r="L985" s="413"/>
      <c r="M985" s="413"/>
      <c r="N985" s="413"/>
    </row>
    <row r="986" spans="1:14">
      <c r="A986" s="413"/>
      <c r="B986" s="413"/>
      <c r="C986" s="413"/>
      <c r="D986" s="413"/>
      <c r="E986" s="413"/>
      <c r="F986" s="413"/>
      <c r="G986" s="413"/>
      <c r="H986" s="413"/>
      <c r="I986" s="413"/>
      <c r="J986" s="413"/>
      <c r="K986" s="413"/>
      <c r="L986" s="413"/>
      <c r="M986" s="413"/>
      <c r="N986" s="413"/>
    </row>
    <row r="987" spans="1:14">
      <c r="A987" s="413"/>
      <c r="B987" s="413"/>
      <c r="C987" s="413"/>
      <c r="D987" s="413"/>
      <c r="E987" s="413"/>
      <c r="F987" s="413"/>
      <c r="G987" s="413"/>
      <c r="H987" s="413"/>
      <c r="I987" s="413"/>
      <c r="J987" s="413"/>
      <c r="K987" s="413"/>
      <c r="L987" s="413"/>
      <c r="M987" s="413"/>
      <c r="N987" s="413"/>
    </row>
    <row r="988" spans="1:14">
      <c r="A988" s="413"/>
      <c r="B988" s="413"/>
      <c r="C988" s="413"/>
      <c r="D988" s="413"/>
      <c r="E988" s="413"/>
      <c r="F988" s="413"/>
      <c r="G988" s="413"/>
      <c r="H988" s="413"/>
      <c r="I988" s="413"/>
      <c r="J988" s="413"/>
      <c r="K988" s="413"/>
      <c r="L988" s="413"/>
      <c r="M988" s="413"/>
      <c r="N988" s="413"/>
    </row>
    <row r="989" spans="1:14">
      <c r="A989" s="413"/>
      <c r="B989" s="413"/>
      <c r="C989" s="413"/>
      <c r="D989" s="413"/>
      <c r="E989" s="413"/>
      <c r="F989" s="413"/>
      <c r="G989" s="413"/>
      <c r="H989" s="413"/>
      <c r="I989" s="413"/>
      <c r="J989" s="413"/>
      <c r="K989" s="413"/>
      <c r="L989" s="413"/>
      <c r="M989" s="413"/>
      <c r="N989" s="413"/>
    </row>
    <row r="990" spans="1:14">
      <c r="A990" s="413"/>
      <c r="B990" s="413"/>
      <c r="C990" s="413"/>
      <c r="D990" s="413"/>
      <c r="E990" s="413"/>
      <c r="F990" s="413"/>
      <c r="G990" s="413"/>
      <c r="H990" s="413"/>
      <c r="I990" s="413"/>
      <c r="J990" s="413"/>
      <c r="K990" s="413"/>
      <c r="L990" s="413"/>
      <c r="M990" s="413"/>
      <c r="N990" s="413"/>
    </row>
    <row r="991" spans="1:14">
      <c r="A991" s="413"/>
      <c r="B991" s="413"/>
      <c r="C991" s="413"/>
      <c r="D991" s="413"/>
      <c r="E991" s="413"/>
      <c r="F991" s="413"/>
      <c r="G991" s="413"/>
      <c r="H991" s="413"/>
      <c r="I991" s="413"/>
      <c r="J991" s="413"/>
      <c r="K991" s="413"/>
      <c r="L991" s="413"/>
      <c r="M991" s="413"/>
      <c r="N991" s="413"/>
    </row>
    <row r="992" spans="1:14">
      <c r="A992" s="413"/>
      <c r="B992" s="413"/>
      <c r="C992" s="413"/>
      <c r="D992" s="413"/>
      <c r="E992" s="413"/>
      <c r="F992" s="413"/>
      <c r="G992" s="413"/>
      <c r="H992" s="413"/>
      <c r="I992" s="413"/>
      <c r="J992" s="413"/>
      <c r="K992" s="413"/>
      <c r="L992" s="413"/>
      <c r="M992" s="413"/>
      <c r="N992" s="413"/>
    </row>
    <row r="993" spans="1:14">
      <c r="A993" s="413"/>
      <c r="B993" s="413"/>
      <c r="C993" s="413"/>
      <c r="D993" s="413"/>
      <c r="E993" s="413"/>
      <c r="F993" s="413"/>
      <c r="G993" s="413"/>
      <c r="H993" s="413"/>
      <c r="I993" s="413"/>
      <c r="J993" s="413"/>
      <c r="K993" s="413"/>
      <c r="L993" s="413"/>
      <c r="M993" s="413"/>
      <c r="N993" s="413"/>
    </row>
    <row r="994" spans="1:14">
      <c r="A994" s="413"/>
      <c r="B994" s="413"/>
      <c r="C994" s="413"/>
      <c r="D994" s="413"/>
      <c r="E994" s="413"/>
      <c r="F994" s="413"/>
      <c r="G994" s="413"/>
      <c r="H994" s="413"/>
      <c r="I994" s="413"/>
      <c r="J994" s="413"/>
      <c r="K994" s="413"/>
      <c r="L994" s="413"/>
      <c r="M994" s="413"/>
      <c r="N994" s="413"/>
    </row>
    <row r="995" spans="1:14">
      <c r="A995" s="413"/>
      <c r="B995" s="413"/>
      <c r="C995" s="413"/>
      <c r="D995" s="413"/>
      <c r="E995" s="413"/>
      <c r="F995" s="413"/>
      <c r="G995" s="413"/>
      <c r="H995" s="413"/>
      <c r="I995" s="413"/>
      <c r="J995" s="413"/>
      <c r="K995" s="413"/>
      <c r="L995" s="413"/>
      <c r="M995" s="413"/>
      <c r="N995" s="413"/>
    </row>
    <row r="996" spans="1:14">
      <c r="A996" s="413"/>
      <c r="B996" s="413"/>
      <c r="C996" s="413"/>
      <c r="D996" s="413"/>
      <c r="E996" s="413"/>
      <c r="F996" s="413"/>
      <c r="G996" s="413"/>
      <c r="H996" s="413"/>
      <c r="I996" s="413"/>
      <c r="J996" s="413"/>
      <c r="K996" s="413"/>
      <c r="L996" s="413"/>
      <c r="M996" s="413"/>
      <c r="N996" s="413"/>
    </row>
    <row r="997" spans="1:14">
      <c r="A997" s="413"/>
      <c r="B997" s="413"/>
      <c r="C997" s="413"/>
      <c r="D997" s="413"/>
      <c r="E997" s="413"/>
      <c r="F997" s="413"/>
      <c r="G997" s="413"/>
      <c r="H997" s="413"/>
      <c r="I997" s="413"/>
      <c r="J997" s="413"/>
      <c r="K997" s="413"/>
      <c r="L997" s="413"/>
      <c r="M997" s="413"/>
      <c r="N997" s="413"/>
    </row>
    <row r="998" spans="1:14">
      <c r="A998" s="413"/>
      <c r="B998" s="413"/>
      <c r="C998" s="413"/>
      <c r="D998" s="413"/>
      <c r="E998" s="413"/>
      <c r="F998" s="413"/>
      <c r="G998" s="413"/>
      <c r="H998" s="413"/>
      <c r="I998" s="413"/>
      <c r="J998" s="413"/>
      <c r="K998" s="413"/>
      <c r="L998" s="413"/>
      <c r="M998" s="413"/>
      <c r="N998" s="413"/>
    </row>
    <row r="999" spans="1:14">
      <c r="A999" s="413"/>
      <c r="B999" s="413"/>
      <c r="C999" s="413"/>
      <c r="D999" s="413"/>
      <c r="E999" s="413"/>
      <c r="F999" s="413"/>
      <c r="G999" s="413"/>
      <c r="H999" s="413"/>
      <c r="I999" s="413"/>
      <c r="J999" s="413"/>
      <c r="K999" s="413"/>
      <c r="L999" s="413"/>
      <c r="M999" s="413"/>
      <c r="N999" s="413"/>
    </row>
    <row r="1000" spans="1:14">
      <c r="A1000" s="413"/>
      <c r="B1000" s="413"/>
      <c r="C1000" s="413"/>
      <c r="D1000" s="413"/>
      <c r="E1000" s="413"/>
      <c r="F1000" s="413"/>
      <c r="G1000" s="413"/>
      <c r="H1000" s="413"/>
      <c r="I1000" s="413"/>
      <c r="J1000" s="413"/>
      <c r="K1000" s="413"/>
      <c r="L1000" s="413"/>
      <c r="M1000" s="413"/>
      <c r="N1000" s="413"/>
    </row>
  </sheetData>
  <mergeCells count="851">
    <mergeCell ref="A41:N41"/>
    <mergeCell ref="K40:N40"/>
    <mergeCell ref="M4:M5"/>
    <mergeCell ref="C347:C348"/>
    <mergeCell ref="D347:D348"/>
    <mergeCell ref="E347:E348"/>
    <mergeCell ref="G347:H347"/>
    <mergeCell ref="B347:B348"/>
    <mergeCell ref="I347:J347"/>
    <mergeCell ref="K319:N319"/>
    <mergeCell ref="A320:N320"/>
    <mergeCell ref="G323:H323"/>
    <mergeCell ref="I323:J323"/>
    <mergeCell ref="K323:L323"/>
    <mergeCell ref="A313:A317"/>
    <mergeCell ref="M313:M317"/>
    <mergeCell ref="D36:D37"/>
    <mergeCell ref="E36:E37"/>
    <mergeCell ref="G28:H28"/>
    <mergeCell ref="I28:J28"/>
    <mergeCell ref="K32:N32"/>
    <mergeCell ref="A33:N33"/>
    <mergeCell ref="C35:D35"/>
    <mergeCell ref="K48:N48"/>
    <mergeCell ref="I60:J60"/>
    <mergeCell ref="A49:N49"/>
    <mergeCell ref="G44:H44"/>
    <mergeCell ref="I44:J44"/>
    <mergeCell ref="K44:L44"/>
    <mergeCell ref="C43:D43"/>
    <mergeCell ref="B44:B45"/>
    <mergeCell ref="C44:C45"/>
    <mergeCell ref="D44:D45"/>
    <mergeCell ref="E44:E45"/>
    <mergeCell ref="K56:N56"/>
    <mergeCell ref="A57:N57"/>
    <mergeCell ref="C59:D59"/>
    <mergeCell ref="B52:B53"/>
    <mergeCell ref="C52:C53"/>
    <mergeCell ref="D52:D53"/>
    <mergeCell ref="E52:E53"/>
    <mergeCell ref="G52:H52"/>
    <mergeCell ref="I52:J52"/>
    <mergeCell ref="K52:L52"/>
    <mergeCell ref="K60:L60"/>
    <mergeCell ref="B60:B61"/>
    <mergeCell ref="C60:C61"/>
    <mergeCell ref="D60:D61"/>
    <mergeCell ref="F136:F137"/>
    <mergeCell ref="G136:H136"/>
    <mergeCell ref="I136:J136"/>
    <mergeCell ref="F128:F129"/>
    <mergeCell ref="D114:D115"/>
    <mergeCell ref="F84:F85"/>
    <mergeCell ref="G84:H84"/>
    <mergeCell ref="I84:J84"/>
    <mergeCell ref="K84:L84"/>
    <mergeCell ref="E136:E137"/>
    <mergeCell ref="I102:J102"/>
    <mergeCell ref="K102:L102"/>
    <mergeCell ref="E114:E115"/>
    <mergeCell ref="D136:D137"/>
    <mergeCell ref="K136:L136"/>
    <mergeCell ref="K132:N132"/>
    <mergeCell ref="K128:L128"/>
    <mergeCell ref="K120:L120"/>
    <mergeCell ref="M102:M103"/>
    <mergeCell ref="N102:N103"/>
    <mergeCell ref="A99:N99"/>
    <mergeCell ref="C101:D101"/>
    <mergeCell ref="A102:A103"/>
    <mergeCell ref="B102:B103"/>
    <mergeCell ref="G152:H152"/>
    <mergeCell ref="I152:J152"/>
    <mergeCell ref="K152:L152"/>
    <mergeCell ref="M152:M153"/>
    <mergeCell ref="A139:A146"/>
    <mergeCell ref="C139:C146"/>
    <mergeCell ref="D139:D146"/>
    <mergeCell ref="E139:E146"/>
    <mergeCell ref="F139:F146"/>
    <mergeCell ref="H140:H146"/>
    <mergeCell ref="J140:J146"/>
    <mergeCell ref="E152:E153"/>
    <mergeCell ref="K218:N218"/>
    <mergeCell ref="A219:N219"/>
    <mergeCell ref="C221:D221"/>
    <mergeCell ref="F214:F215"/>
    <mergeCell ref="G214:H214"/>
    <mergeCell ref="K194:N194"/>
    <mergeCell ref="A195:N195"/>
    <mergeCell ref="C197:D197"/>
    <mergeCell ref="B198:B199"/>
    <mergeCell ref="N198:N199"/>
    <mergeCell ref="C198:C199"/>
    <mergeCell ref="D198:D199"/>
    <mergeCell ref="K202:N202"/>
    <mergeCell ref="I214:J214"/>
    <mergeCell ref="K214:L214"/>
    <mergeCell ref="M214:M215"/>
    <mergeCell ref="N214:N215"/>
    <mergeCell ref="D206:D207"/>
    <mergeCell ref="E206:E207"/>
    <mergeCell ref="K210:N210"/>
    <mergeCell ref="A211:N211"/>
    <mergeCell ref="C213:D213"/>
    <mergeCell ref="B214:B215"/>
    <mergeCell ref="C214:C215"/>
    <mergeCell ref="A235:N235"/>
    <mergeCell ref="C237:D237"/>
    <mergeCell ref="B238:B239"/>
    <mergeCell ref="C238:C239"/>
    <mergeCell ref="D238:D239"/>
    <mergeCell ref="E238:E239"/>
    <mergeCell ref="D230:D231"/>
    <mergeCell ref="E230:E231"/>
    <mergeCell ref="K234:N234"/>
    <mergeCell ref="F230:F231"/>
    <mergeCell ref="G230:H230"/>
    <mergeCell ref="I230:J230"/>
    <mergeCell ref="K230:L230"/>
    <mergeCell ref="M230:M231"/>
    <mergeCell ref="N230:N231"/>
    <mergeCell ref="K242:N242"/>
    <mergeCell ref="A243:N243"/>
    <mergeCell ref="C245:D245"/>
    <mergeCell ref="B246:B247"/>
    <mergeCell ref="C246:C247"/>
    <mergeCell ref="F238:F239"/>
    <mergeCell ref="G238:H238"/>
    <mergeCell ref="I238:J238"/>
    <mergeCell ref="K238:L238"/>
    <mergeCell ref="M238:M239"/>
    <mergeCell ref="N238:N239"/>
    <mergeCell ref="K266:N266"/>
    <mergeCell ref="A267:N267"/>
    <mergeCell ref="D254:D255"/>
    <mergeCell ref="E254:E255"/>
    <mergeCell ref="C261:D261"/>
    <mergeCell ref="B262:B263"/>
    <mergeCell ref="C262:C263"/>
    <mergeCell ref="D262:D263"/>
    <mergeCell ref="E262:E263"/>
    <mergeCell ref="I254:J254"/>
    <mergeCell ref="K254:L254"/>
    <mergeCell ref="M254:M255"/>
    <mergeCell ref="A251:N251"/>
    <mergeCell ref="C253:D253"/>
    <mergeCell ref="N254:N255"/>
    <mergeCell ref="F246:F247"/>
    <mergeCell ref="G246:H246"/>
    <mergeCell ref="K250:N250"/>
    <mergeCell ref="F262:F263"/>
    <mergeCell ref="G262:H262"/>
    <mergeCell ref="I262:J262"/>
    <mergeCell ref="K262:L262"/>
    <mergeCell ref="M262:M263"/>
    <mergeCell ref="N262:N263"/>
    <mergeCell ref="D246:D247"/>
    <mergeCell ref="E246:E247"/>
    <mergeCell ref="I246:J246"/>
    <mergeCell ref="K246:L246"/>
    <mergeCell ref="M246:M247"/>
    <mergeCell ref="N246:N247"/>
    <mergeCell ref="K258:N258"/>
    <mergeCell ref="B254:B255"/>
    <mergeCell ref="C254:C255"/>
    <mergeCell ref="A259:N259"/>
    <mergeCell ref="F254:F255"/>
    <mergeCell ref="G254:H254"/>
    <mergeCell ref="D294:D295"/>
    <mergeCell ref="E294:E295"/>
    <mergeCell ref="F294:F295"/>
    <mergeCell ref="G294:H294"/>
    <mergeCell ref="A307:N307"/>
    <mergeCell ref="B302:B303"/>
    <mergeCell ref="I294:J294"/>
    <mergeCell ref="K294:L294"/>
    <mergeCell ref="M294:M295"/>
    <mergeCell ref="D379:D380"/>
    <mergeCell ref="E379:E380"/>
    <mergeCell ref="G379:H379"/>
    <mergeCell ref="I379:J379"/>
    <mergeCell ref="K371:L371"/>
    <mergeCell ref="A370:B370"/>
    <mergeCell ref="K335:N335"/>
    <mergeCell ref="A309:B309"/>
    <mergeCell ref="A310:A311"/>
    <mergeCell ref="B310:B311"/>
    <mergeCell ref="D310:D311"/>
    <mergeCell ref="F310:F311"/>
    <mergeCell ref="G310:H310"/>
    <mergeCell ref="I310:J310"/>
    <mergeCell ref="K310:L310"/>
    <mergeCell ref="M310:M311"/>
    <mergeCell ref="N310:N311"/>
    <mergeCell ref="D313:D317"/>
    <mergeCell ref="E313:E317"/>
    <mergeCell ref="F313:F317"/>
    <mergeCell ref="C331:C332"/>
    <mergeCell ref="D331:D332"/>
    <mergeCell ref="C310:C311"/>
    <mergeCell ref="C313:C317"/>
    <mergeCell ref="G339:H339"/>
    <mergeCell ref="I339:J339"/>
    <mergeCell ref="K339:L339"/>
    <mergeCell ref="K343:N343"/>
    <mergeCell ref="A344:N344"/>
    <mergeCell ref="C346:D346"/>
    <mergeCell ref="A336:N336"/>
    <mergeCell ref="B339:B340"/>
    <mergeCell ref="C339:C340"/>
    <mergeCell ref="D339:D340"/>
    <mergeCell ref="E339:E340"/>
    <mergeCell ref="B387:B388"/>
    <mergeCell ref="A384:N384"/>
    <mergeCell ref="C386:D386"/>
    <mergeCell ref="K359:N359"/>
    <mergeCell ref="A360:N360"/>
    <mergeCell ref="D363:D364"/>
    <mergeCell ref="E363:E364"/>
    <mergeCell ref="K367:N367"/>
    <mergeCell ref="A368:N368"/>
    <mergeCell ref="A369:B369"/>
    <mergeCell ref="C369:F369"/>
    <mergeCell ref="C370:N370"/>
    <mergeCell ref="C362:N362"/>
    <mergeCell ref="A363:A364"/>
    <mergeCell ref="B363:B364"/>
    <mergeCell ref="C363:C364"/>
    <mergeCell ref="C387:C388"/>
    <mergeCell ref="D387:D388"/>
    <mergeCell ref="K387:L387"/>
    <mergeCell ref="G387:H387"/>
    <mergeCell ref="I387:J387"/>
    <mergeCell ref="M371:M372"/>
    <mergeCell ref="B379:B380"/>
    <mergeCell ref="C379:C380"/>
    <mergeCell ref="K483:N483"/>
    <mergeCell ref="M454:M458"/>
    <mergeCell ref="N454:N458"/>
    <mergeCell ref="K439:N439"/>
    <mergeCell ref="A440:N440"/>
    <mergeCell ref="D443:D444"/>
    <mergeCell ref="E443:E444"/>
    <mergeCell ref="F443:F444"/>
    <mergeCell ref="G443:H443"/>
    <mergeCell ref="K475:N475"/>
    <mergeCell ref="A476:N476"/>
    <mergeCell ref="C478:D478"/>
    <mergeCell ref="B479:B480"/>
    <mergeCell ref="C479:C480"/>
    <mergeCell ref="D479:D480"/>
    <mergeCell ref="E479:E480"/>
    <mergeCell ref="K479:L479"/>
    <mergeCell ref="G479:H479"/>
    <mergeCell ref="I479:J479"/>
    <mergeCell ref="K467:N467"/>
    <mergeCell ref="A468:N468"/>
    <mergeCell ref="C470:D470"/>
    <mergeCell ref="B471:B472"/>
    <mergeCell ref="C471:C472"/>
    <mergeCell ref="A484:N484"/>
    <mergeCell ref="C486:D486"/>
    <mergeCell ref="B487:B488"/>
    <mergeCell ref="C487:C488"/>
    <mergeCell ref="K487:L487"/>
    <mergeCell ref="G495:H495"/>
    <mergeCell ref="I495:J495"/>
    <mergeCell ref="K495:L495"/>
    <mergeCell ref="M495:M496"/>
    <mergeCell ref="N495:N496"/>
    <mergeCell ref="G487:H487"/>
    <mergeCell ref="I487:J487"/>
    <mergeCell ref="K491:N491"/>
    <mergeCell ref="A492:N492"/>
    <mergeCell ref="D487:D488"/>
    <mergeCell ref="E487:E488"/>
    <mergeCell ref="B495:B496"/>
    <mergeCell ref="C495:C496"/>
    <mergeCell ref="D495:D496"/>
    <mergeCell ref="E495:E496"/>
    <mergeCell ref="F495:F496"/>
    <mergeCell ref="K499:N499"/>
    <mergeCell ref="A500:N500"/>
    <mergeCell ref="K503:L503"/>
    <mergeCell ref="M503:M504"/>
    <mergeCell ref="N503:N504"/>
    <mergeCell ref="K507:N507"/>
    <mergeCell ref="B503:B504"/>
    <mergeCell ref="C503:C504"/>
    <mergeCell ref="D503:D504"/>
    <mergeCell ref="E503:E504"/>
    <mergeCell ref="F503:F504"/>
    <mergeCell ref="G503:H503"/>
    <mergeCell ref="I503:J503"/>
    <mergeCell ref="E387:E388"/>
    <mergeCell ref="F387:F388"/>
    <mergeCell ref="K379:L379"/>
    <mergeCell ref="K383:N383"/>
    <mergeCell ref="N371:N372"/>
    <mergeCell ref="K375:N375"/>
    <mergeCell ref="A376:N376"/>
    <mergeCell ref="C378:D378"/>
    <mergeCell ref="D471:D472"/>
    <mergeCell ref="E471:E472"/>
    <mergeCell ref="G471:H471"/>
    <mergeCell ref="I471:J471"/>
    <mergeCell ref="K471:L471"/>
    <mergeCell ref="K459:N459"/>
    <mergeCell ref="A460:N460"/>
    <mergeCell ref="C461:F461"/>
    <mergeCell ref="C462:N462"/>
    <mergeCell ref="G463:H463"/>
    <mergeCell ref="I463:J463"/>
    <mergeCell ref="K463:L463"/>
    <mergeCell ref="M463:M464"/>
    <mergeCell ref="N463:N464"/>
    <mergeCell ref="M411:M412"/>
    <mergeCell ref="N411:N412"/>
    <mergeCell ref="K226:N226"/>
    <mergeCell ref="A227:N227"/>
    <mergeCell ref="C229:D229"/>
    <mergeCell ref="B230:B231"/>
    <mergeCell ref="C230:C231"/>
    <mergeCell ref="F222:F223"/>
    <mergeCell ref="G222:H222"/>
    <mergeCell ref="I222:J222"/>
    <mergeCell ref="K222:L222"/>
    <mergeCell ref="M222:M223"/>
    <mergeCell ref="N222:N223"/>
    <mergeCell ref="B222:B223"/>
    <mergeCell ref="C222:C223"/>
    <mergeCell ref="D222:D223"/>
    <mergeCell ref="E222:E223"/>
    <mergeCell ref="I206:J206"/>
    <mergeCell ref="K206:L206"/>
    <mergeCell ref="M206:M207"/>
    <mergeCell ref="N206:N207"/>
    <mergeCell ref="D214:D215"/>
    <mergeCell ref="E214:E215"/>
    <mergeCell ref="A203:N203"/>
    <mergeCell ref="C205:D205"/>
    <mergeCell ref="B206:B207"/>
    <mergeCell ref="C206:C207"/>
    <mergeCell ref="B190:B191"/>
    <mergeCell ref="C190:C191"/>
    <mergeCell ref="D190:D191"/>
    <mergeCell ref="E190:E191"/>
    <mergeCell ref="F190:F191"/>
    <mergeCell ref="G190:H190"/>
    <mergeCell ref="I190:J190"/>
    <mergeCell ref="E198:E199"/>
    <mergeCell ref="F198:F199"/>
    <mergeCell ref="G198:H198"/>
    <mergeCell ref="I198:J198"/>
    <mergeCell ref="K198:L198"/>
    <mergeCell ref="M198:M199"/>
    <mergeCell ref="K190:L190"/>
    <mergeCell ref="M190:M191"/>
    <mergeCell ref="N190:N191"/>
    <mergeCell ref="F206:F207"/>
    <mergeCell ref="G206:H206"/>
    <mergeCell ref="M114:M115"/>
    <mergeCell ref="G120:H120"/>
    <mergeCell ref="I120:J120"/>
    <mergeCell ref="F152:F153"/>
    <mergeCell ref="F155:F160"/>
    <mergeCell ref="F114:F115"/>
    <mergeCell ref="G114:G115"/>
    <mergeCell ref="H114:H115"/>
    <mergeCell ref="I114:I115"/>
    <mergeCell ref="J114:J115"/>
    <mergeCell ref="K114:K115"/>
    <mergeCell ref="L114:L115"/>
    <mergeCell ref="G128:H128"/>
    <mergeCell ref="A133:N133"/>
    <mergeCell ref="C135:D135"/>
    <mergeCell ref="B136:B137"/>
    <mergeCell ref="C136:C137"/>
    <mergeCell ref="B120:B121"/>
    <mergeCell ref="C189:D189"/>
    <mergeCell ref="A149:N149"/>
    <mergeCell ref="C151:D151"/>
    <mergeCell ref="B152:B153"/>
    <mergeCell ref="C152:C153"/>
    <mergeCell ref="D152:D153"/>
    <mergeCell ref="N152:N153"/>
    <mergeCell ref="C181:D181"/>
    <mergeCell ref="B182:B183"/>
    <mergeCell ref="C182:C183"/>
    <mergeCell ref="D182:D183"/>
    <mergeCell ref="E182:E183"/>
    <mergeCell ref="F182:F183"/>
    <mergeCell ref="G182:H182"/>
    <mergeCell ref="I182:J182"/>
    <mergeCell ref="K182:L182"/>
    <mergeCell ref="K170:N170"/>
    <mergeCell ref="A171:N171"/>
    <mergeCell ref="D166:D167"/>
    <mergeCell ref="E166:E167"/>
    <mergeCell ref="K178:N178"/>
    <mergeCell ref="A179:N179"/>
    <mergeCell ref="A155:A160"/>
    <mergeCell ref="E174:E175"/>
    <mergeCell ref="F174:F175"/>
    <mergeCell ref="G174:H174"/>
    <mergeCell ref="I174:J174"/>
    <mergeCell ref="K174:L174"/>
    <mergeCell ref="M182:M183"/>
    <mergeCell ref="N182:N183"/>
    <mergeCell ref="K186:N186"/>
    <mergeCell ref="A187:N187"/>
    <mergeCell ref="M174:M175"/>
    <mergeCell ref="N174:N175"/>
    <mergeCell ref="N166:N167"/>
    <mergeCell ref="N155:N160"/>
    <mergeCell ref="L156:L160"/>
    <mergeCell ref="K162:N162"/>
    <mergeCell ref="A163:N163"/>
    <mergeCell ref="C165:D165"/>
    <mergeCell ref="B166:B167"/>
    <mergeCell ref="C166:C167"/>
    <mergeCell ref="F166:F167"/>
    <mergeCell ref="G166:H166"/>
    <mergeCell ref="D155:D160"/>
    <mergeCell ref="E155:E160"/>
    <mergeCell ref="C155:C160"/>
    <mergeCell ref="C173:D173"/>
    <mergeCell ref="B174:B175"/>
    <mergeCell ref="C174:C175"/>
    <mergeCell ref="D174:D175"/>
    <mergeCell ref="C120:C121"/>
    <mergeCell ref="D120:D121"/>
    <mergeCell ref="E120:E121"/>
    <mergeCell ref="F120:F121"/>
    <mergeCell ref="I128:J128"/>
    <mergeCell ref="A125:N125"/>
    <mergeCell ref="C127:D127"/>
    <mergeCell ref="B128:B129"/>
    <mergeCell ref="C128:C129"/>
    <mergeCell ref="D128:D129"/>
    <mergeCell ref="E128:E129"/>
    <mergeCell ref="K124:N124"/>
    <mergeCell ref="N139:N146"/>
    <mergeCell ref="L140:L146"/>
    <mergeCell ref="K148:N148"/>
    <mergeCell ref="H156:H160"/>
    <mergeCell ref="J156:J160"/>
    <mergeCell ref="I166:J166"/>
    <mergeCell ref="K166:L166"/>
    <mergeCell ref="M166:M167"/>
    <mergeCell ref="A105:A106"/>
    <mergeCell ref="C105:C106"/>
    <mergeCell ref="D105:D106"/>
    <mergeCell ref="E105:E106"/>
    <mergeCell ref="F105:F106"/>
    <mergeCell ref="I111:J111"/>
    <mergeCell ref="K111:L111"/>
    <mergeCell ref="A117:N117"/>
    <mergeCell ref="C119:D119"/>
    <mergeCell ref="M111:M112"/>
    <mergeCell ref="N111:N112"/>
    <mergeCell ref="N114:N115"/>
    <mergeCell ref="K116:N116"/>
    <mergeCell ref="A108:N108"/>
    <mergeCell ref="C110:D110"/>
    <mergeCell ref="A111:A112"/>
    <mergeCell ref="B111:B112"/>
    <mergeCell ref="C111:C112"/>
    <mergeCell ref="D111:D112"/>
    <mergeCell ref="E111:E112"/>
    <mergeCell ref="F111:F112"/>
    <mergeCell ref="G111:H111"/>
    <mergeCell ref="A114:A115"/>
    <mergeCell ref="C114:C115"/>
    <mergeCell ref="C102:C103"/>
    <mergeCell ref="D102:D103"/>
    <mergeCell ref="E102:E103"/>
    <mergeCell ref="F102:F103"/>
    <mergeCell ref="G102:H102"/>
    <mergeCell ref="N96:N97"/>
    <mergeCell ref="K98:N98"/>
    <mergeCell ref="G96:G97"/>
    <mergeCell ref="H96:H97"/>
    <mergeCell ref="I96:I97"/>
    <mergeCell ref="J96:J97"/>
    <mergeCell ref="K96:K97"/>
    <mergeCell ref="L96:L97"/>
    <mergeCell ref="M96:M97"/>
    <mergeCell ref="C96:C97"/>
    <mergeCell ref="D96:D97"/>
    <mergeCell ref="E96:E97"/>
    <mergeCell ref="F96:F97"/>
    <mergeCell ref="N105:N106"/>
    <mergeCell ref="K107:N107"/>
    <mergeCell ref="G105:G106"/>
    <mergeCell ref="H105:H106"/>
    <mergeCell ref="I105:I106"/>
    <mergeCell ref="J105:J106"/>
    <mergeCell ref="K105:K106"/>
    <mergeCell ref="L105:L106"/>
    <mergeCell ref="M105:M106"/>
    <mergeCell ref="N84:N85"/>
    <mergeCell ref="G76:H76"/>
    <mergeCell ref="I76:J76"/>
    <mergeCell ref="N87:N88"/>
    <mergeCell ref="K89:N89"/>
    <mergeCell ref="G87:G88"/>
    <mergeCell ref="H87:H88"/>
    <mergeCell ref="I87:I88"/>
    <mergeCell ref="J87:J88"/>
    <mergeCell ref="K87:K88"/>
    <mergeCell ref="L87:L88"/>
    <mergeCell ref="M87:M88"/>
    <mergeCell ref="A1:N1"/>
    <mergeCell ref="A2:B2"/>
    <mergeCell ref="C2:F2"/>
    <mergeCell ref="A3:B3"/>
    <mergeCell ref="C3:N3"/>
    <mergeCell ref="A4:A5"/>
    <mergeCell ref="B4:B5"/>
    <mergeCell ref="G12:H12"/>
    <mergeCell ref="I12:J12"/>
    <mergeCell ref="K12:L12"/>
    <mergeCell ref="C4:C5"/>
    <mergeCell ref="D4:D5"/>
    <mergeCell ref="C11:D11"/>
    <mergeCell ref="B12:B13"/>
    <mergeCell ref="C12:C13"/>
    <mergeCell ref="D12:D13"/>
    <mergeCell ref="E12:E13"/>
    <mergeCell ref="E4:E5"/>
    <mergeCell ref="F4:F5"/>
    <mergeCell ref="G4:H4"/>
    <mergeCell ref="I4:J4"/>
    <mergeCell ref="K4:L4"/>
    <mergeCell ref="N4:N5"/>
    <mergeCell ref="C51:D51"/>
    <mergeCell ref="E68:E69"/>
    <mergeCell ref="F68:F69"/>
    <mergeCell ref="G68:H68"/>
    <mergeCell ref="I68:J68"/>
    <mergeCell ref="K68:L68"/>
    <mergeCell ref="C27:D27"/>
    <mergeCell ref="K8:N8"/>
    <mergeCell ref="K16:N16"/>
    <mergeCell ref="K24:N24"/>
    <mergeCell ref="A9:N9"/>
    <mergeCell ref="A17:N17"/>
    <mergeCell ref="C19:D19"/>
    <mergeCell ref="M68:M69"/>
    <mergeCell ref="E60:E61"/>
    <mergeCell ref="G60:H60"/>
    <mergeCell ref="K64:N64"/>
    <mergeCell ref="A65:N65"/>
    <mergeCell ref="B28:B29"/>
    <mergeCell ref="C28:C29"/>
    <mergeCell ref="D28:D29"/>
    <mergeCell ref="E28:E29"/>
    <mergeCell ref="K28:L28"/>
    <mergeCell ref="G36:H36"/>
    <mergeCell ref="K72:N72"/>
    <mergeCell ref="A73:N73"/>
    <mergeCell ref="C75:D75"/>
    <mergeCell ref="B76:B77"/>
    <mergeCell ref="C76:C77"/>
    <mergeCell ref="K76:L76"/>
    <mergeCell ref="E84:E85"/>
    <mergeCell ref="B36:B37"/>
    <mergeCell ref="C36:C37"/>
    <mergeCell ref="K36:L36"/>
    <mergeCell ref="C67:D67"/>
    <mergeCell ref="A68:A69"/>
    <mergeCell ref="B68:B69"/>
    <mergeCell ref="N68:N69"/>
    <mergeCell ref="C68:C69"/>
    <mergeCell ref="D68:D69"/>
    <mergeCell ref="M84:M85"/>
    <mergeCell ref="D76:D77"/>
    <mergeCell ref="E76:E77"/>
    <mergeCell ref="K80:N80"/>
    <mergeCell ref="A81:N81"/>
    <mergeCell ref="C83:D83"/>
    <mergeCell ref="A84:A85"/>
    <mergeCell ref="B84:B85"/>
    <mergeCell ref="I36:J36"/>
    <mergeCell ref="B20:B21"/>
    <mergeCell ref="C20:C21"/>
    <mergeCell ref="D20:D21"/>
    <mergeCell ref="E20:E21"/>
    <mergeCell ref="G20:H20"/>
    <mergeCell ref="I20:J20"/>
    <mergeCell ref="K20:L20"/>
    <mergeCell ref="A25:N25"/>
    <mergeCell ref="K451:L451"/>
    <mergeCell ref="M451:M452"/>
    <mergeCell ref="N451:N452"/>
    <mergeCell ref="C84:C85"/>
    <mergeCell ref="D84:D85"/>
    <mergeCell ref="A87:A88"/>
    <mergeCell ref="C87:C88"/>
    <mergeCell ref="E87:E88"/>
    <mergeCell ref="F87:F88"/>
    <mergeCell ref="A90:N90"/>
    <mergeCell ref="I93:J93"/>
    <mergeCell ref="K93:L93"/>
    <mergeCell ref="M93:M94"/>
    <mergeCell ref="N93:N94"/>
    <mergeCell ref="D87:D88"/>
    <mergeCell ref="C92:D92"/>
    <mergeCell ref="A93:A94"/>
    <mergeCell ref="B93:B94"/>
    <mergeCell ref="C93:C94"/>
    <mergeCell ref="D93:D94"/>
    <mergeCell ref="E93:E94"/>
    <mergeCell ref="F93:F94"/>
    <mergeCell ref="G93:H93"/>
    <mergeCell ref="A96:A97"/>
    <mergeCell ref="N435:N436"/>
    <mergeCell ref="K435:L435"/>
    <mergeCell ref="M435:M436"/>
    <mergeCell ref="K391:N391"/>
    <mergeCell ref="A392:N392"/>
    <mergeCell ref="A393:B393"/>
    <mergeCell ref="A394:B394"/>
    <mergeCell ref="C394:E394"/>
    <mergeCell ref="D427:D428"/>
    <mergeCell ref="E427:E428"/>
    <mergeCell ref="K431:N431"/>
    <mergeCell ref="A432:N432"/>
    <mergeCell ref="E419:E420"/>
    <mergeCell ref="K423:N423"/>
    <mergeCell ref="A424:N424"/>
    <mergeCell ref="C426:D426"/>
    <mergeCell ref="B427:B428"/>
    <mergeCell ref="C427:C428"/>
    <mergeCell ref="K427:L427"/>
    <mergeCell ref="G419:H419"/>
    <mergeCell ref="I419:J419"/>
    <mergeCell ref="B419:B420"/>
    <mergeCell ref="C419:C420"/>
    <mergeCell ref="K419:L419"/>
    <mergeCell ref="I443:J443"/>
    <mergeCell ref="K443:L443"/>
    <mergeCell ref="A448:N448"/>
    <mergeCell ref="C451:C452"/>
    <mergeCell ref="C454:C458"/>
    <mergeCell ref="C463:C464"/>
    <mergeCell ref="D463:D464"/>
    <mergeCell ref="E463:E464"/>
    <mergeCell ref="F463:F464"/>
    <mergeCell ref="A454:A458"/>
    <mergeCell ref="A461:B461"/>
    <mergeCell ref="A462:B462"/>
    <mergeCell ref="A463:A464"/>
    <mergeCell ref="B463:B464"/>
    <mergeCell ref="A449:B449"/>
    <mergeCell ref="A450:B450"/>
    <mergeCell ref="A451:A452"/>
    <mergeCell ref="B451:B452"/>
    <mergeCell ref="D451:D452"/>
    <mergeCell ref="D454:D458"/>
    <mergeCell ref="C449:F449"/>
    <mergeCell ref="C450:N450"/>
    <mergeCell ref="E451:E452"/>
    <mergeCell ref="F451:F452"/>
    <mergeCell ref="G451:H451"/>
    <mergeCell ref="I451:J451"/>
    <mergeCell ref="A433:B433"/>
    <mergeCell ref="C433:F433"/>
    <mergeCell ref="C434:N434"/>
    <mergeCell ref="M443:M444"/>
    <mergeCell ref="N443:N444"/>
    <mergeCell ref="K447:N447"/>
    <mergeCell ref="A441:B441"/>
    <mergeCell ref="C441:F441"/>
    <mergeCell ref="A442:B442"/>
    <mergeCell ref="C442:N442"/>
    <mergeCell ref="A443:A444"/>
    <mergeCell ref="C443:C444"/>
    <mergeCell ref="B443:B444"/>
    <mergeCell ref="A434:B434"/>
    <mergeCell ref="A435:A436"/>
    <mergeCell ref="B435:B436"/>
    <mergeCell ref="C435:C436"/>
    <mergeCell ref="D435:D436"/>
    <mergeCell ref="E435:E436"/>
    <mergeCell ref="F435:F436"/>
    <mergeCell ref="G435:H435"/>
    <mergeCell ref="I435:J435"/>
    <mergeCell ref="G427:H427"/>
    <mergeCell ref="I427:J427"/>
    <mergeCell ref="D419:D420"/>
    <mergeCell ref="A408:N408"/>
    <mergeCell ref="C410:D410"/>
    <mergeCell ref="B411:B412"/>
    <mergeCell ref="C411:C412"/>
    <mergeCell ref="G403:H403"/>
    <mergeCell ref="I403:J403"/>
    <mergeCell ref="D411:D412"/>
    <mergeCell ref="E411:E412"/>
    <mergeCell ref="K415:N415"/>
    <mergeCell ref="A416:N416"/>
    <mergeCell ref="C418:D418"/>
    <mergeCell ref="F411:F412"/>
    <mergeCell ref="G411:H411"/>
    <mergeCell ref="I411:J411"/>
    <mergeCell ref="K411:L411"/>
    <mergeCell ref="F403:F404"/>
    <mergeCell ref="K407:N407"/>
    <mergeCell ref="K395:L395"/>
    <mergeCell ref="K399:N399"/>
    <mergeCell ref="A400:N400"/>
    <mergeCell ref="C402:D402"/>
    <mergeCell ref="B403:B404"/>
    <mergeCell ref="C403:C404"/>
    <mergeCell ref="D403:D404"/>
    <mergeCell ref="K403:L403"/>
    <mergeCell ref="B395:B396"/>
    <mergeCell ref="C395:C396"/>
    <mergeCell ref="D395:D396"/>
    <mergeCell ref="E395:E396"/>
    <mergeCell ref="F395:F396"/>
    <mergeCell ref="G395:H395"/>
    <mergeCell ref="I395:J395"/>
    <mergeCell ref="E403:E404"/>
    <mergeCell ref="A371:A372"/>
    <mergeCell ref="B371:B372"/>
    <mergeCell ref="C371:C372"/>
    <mergeCell ref="D371:D372"/>
    <mergeCell ref="E371:E372"/>
    <mergeCell ref="F371:F372"/>
    <mergeCell ref="G371:H371"/>
    <mergeCell ref="I371:J371"/>
    <mergeCell ref="K347:L347"/>
    <mergeCell ref="F363:F364"/>
    <mergeCell ref="G363:H363"/>
    <mergeCell ref="I363:J363"/>
    <mergeCell ref="K363:L363"/>
    <mergeCell ref="K355:L355"/>
    <mergeCell ref="M363:M364"/>
    <mergeCell ref="N363:N364"/>
    <mergeCell ref="A361:B361"/>
    <mergeCell ref="C361:F361"/>
    <mergeCell ref="A362:B362"/>
    <mergeCell ref="K351:N351"/>
    <mergeCell ref="A352:N352"/>
    <mergeCell ref="A353:B353"/>
    <mergeCell ref="C353:F353"/>
    <mergeCell ref="C354:N354"/>
    <mergeCell ref="A354:B354"/>
    <mergeCell ref="A355:A356"/>
    <mergeCell ref="B355:B356"/>
    <mergeCell ref="C355:C356"/>
    <mergeCell ref="D355:D356"/>
    <mergeCell ref="E355:E356"/>
    <mergeCell ref="F355:F356"/>
    <mergeCell ref="G355:H355"/>
    <mergeCell ref="I355:J355"/>
    <mergeCell ref="M355:M356"/>
    <mergeCell ref="N355:N356"/>
    <mergeCell ref="E310:E311"/>
    <mergeCell ref="N313:N317"/>
    <mergeCell ref="K302:L302"/>
    <mergeCell ref="C308:F308"/>
    <mergeCell ref="C309:N309"/>
    <mergeCell ref="K327:N327"/>
    <mergeCell ref="A328:N328"/>
    <mergeCell ref="G331:H331"/>
    <mergeCell ref="I331:J331"/>
    <mergeCell ref="K331:L331"/>
    <mergeCell ref="A308:B308"/>
    <mergeCell ref="B323:B324"/>
    <mergeCell ref="C323:C324"/>
    <mergeCell ref="D323:D324"/>
    <mergeCell ref="E323:E324"/>
    <mergeCell ref="B331:B332"/>
    <mergeCell ref="E331:E332"/>
    <mergeCell ref="A292:B292"/>
    <mergeCell ref="C292:F292"/>
    <mergeCell ref="C293:N293"/>
    <mergeCell ref="M302:M303"/>
    <mergeCell ref="N302:N303"/>
    <mergeCell ref="K306:N306"/>
    <mergeCell ref="A300:B300"/>
    <mergeCell ref="C300:F300"/>
    <mergeCell ref="A301:B301"/>
    <mergeCell ref="C301:N301"/>
    <mergeCell ref="A302:A303"/>
    <mergeCell ref="C302:C303"/>
    <mergeCell ref="N294:N295"/>
    <mergeCell ref="K298:N298"/>
    <mergeCell ref="A299:N299"/>
    <mergeCell ref="D302:D303"/>
    <mergeCell ref="E302:E303"/>
    <mergeCell ref="F302:F303"/>
    <mergeCell ref="G302:H302"/>
    <mergeCell ref="I302:J302"/>
    <mergeCell ref="A293:B293"/>
    <mergeCell ref="A294:A295"/>
    <mergeCell ref="B294:B295"/>
    <mergeCell ref="C294:C295"/>
    <mergeCell ref="K290:N290"/>
    <mergeCell ref="A291:N291"/>
    <mergeCell ref="K286:L286"/>
    <mergeCell ref="M286:M287"/>
    <mergeCell ref="A283:N283"/>
    <mergeCell ref="A284:B284"/>
    <mergeCell ref="C284:F284"/>
    <mergeCell ref="A285:B285"/>
    <mergeCell ref="C285:N285"/>
    <mergeCell ref="A286:A287"/>
    <mergeCell ref="B286:B287"/>
    <mergeCell ref="N286:N287"/>
    <mergeCell ref="G278:H278"/>
    <mergeCell ref="I278:J278"/>
    <mergeCell ref="K278:L278"/>
    <mergeCell ref="M278:M279"/>
    <mergeCell ref="N278:N279"/>
    <mergeCell ref="K282:N282"/>
    <mergeCell ref="C286:C287"/>
    <mergeCell ref="D286:D287"/>
    <mergeCell ref="E286:E287"/>
    <mergeCell ref="F286:F287"/>
    <mergeCell ref="G286:H286"/>
    <mergeCell ref="I286:J286"/>
    <mergeCell ref="K513:N515"/>
    <mergeCell ref="C269:D269"/>
    <mergeCell ref="B270:B271"/>
    <mergeCell ref="C270:C271"/>
    <mergeCell ref="D270:D271"/>
    <mergeCell ref="E270:E271"/>
    <mergeCell ref="F270:F271"/>
    <mergeCell ref="G270:H270"/>
    <mergeCell ref="I270:J270"/>
    <mergeCell ref="K270:L270"/>
    <mergeCell ref="M270:M271"/>
    <mergeCell ref="N270:N271"/>
    <mergeCell ref="K274:N274"/>
    <mergeCell ref="A275:N275"/>
    <mergeCell ref="C276:F276"/>
    <mergeCell ref="C277:N277"/>
    <mergeCell ref="A276:B276"/>
    <mergeCell ref="A277:B277"/>
    <mergeCell ref="A278:A279"/>
    <mergeCell ref="B278:B279"/>
    <mergeCell ref="C278:C279"/>
    <mergeCell ref="D278:D279"/>
    <mergeCell ref="E278:E279"/>
    <mergeCell ref="F278:F279"/>
  </mergeCells>
  <pageMargins left="0.7" right="0.7" top="0.75" bottom="0.75" header="0.3" footer="0.3"/>
  <pageSetup paperSize="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62"/>
  <sheetViews>
    <sheetView topLeftCell="A43" workbookViewId="0">
      <selection activeCell="B52" sqref="B52"/>
    </sheetView>
  </sheetViews>
  <sheetFormatPr defaultRowHeight="15"/>
  <cols>
    <col min="1" max="1" width="5.7109375" customWidth="1"/>
    <col min="2" max="2" width="30.140625" customWidth="1"/>
    <col min="5" max="5" width="12" customWidth="1"/>
    <col min="6" max="6" width="11.5703125" customWidth="1"/>
    <col min="13" max="13" width="13" customWidth="1"/>
    <col min="14" max="14" width="12.140625" style="14" customWidth="1"/>
  </cols>
  <sheetData>
    <row r="1" spans="1:16" ht="15.75">
      <c r="A1" s="3007" t="s">
        <v>1972</v>
      </c>
      <c r="B1" s="3007"/>
      <c r="C1" s="3007"/>
      <c r="D1" s="3007"/>
      <c r="E1" s="3007"/>
      <c r="F1" s="3007"/>
      <c r="G1" s="3007"/>
      <c r="H1" s="3007"/>
      <c r="I1" s="3007"/>
      <c r="J1" s="3007"/>
      <c r="K1" s="3007"/>
      <c r="L1" s="3007"/>
      <c r="M1" s="3007"/>
      <c r="N1" s="3007"/>
    </row>
    <row r="2" spans="1:16">
      <c r="A2" s="300" t="s">
        <v>188</v>
      </c>
      <c r="B2" s="300"/>
      <c r="C2" s="2580" t="s">
        <v>295</v>
      </c>
      <c r="D2" s="2580"/>
      <c r="E2" s="2580"/>
      <c r="F2" s="2580"/>
      <c r="G2" s="2580"/>
      <c r="H2" s="2580"/>
      <c r="I2" s="2580"/>
      <c r="J2" s="2580"/>
      <c r="K2" s="299"/>
      <c r="L2" s="2580"/>
      <c r="M2" s="2580"/>
      <c r="N2" s="2580"/>
    </row>
    <row r="3" spans="1:16">
      <c r="A3" s="300" t="s">
        <v>296</v>
      </c>
      <c r="B3" s="300"/>
      <c r="C3" s="157" t="s">
        <v>297</v>
      </c>
      <c r="D3" s="299"/>
      <c r="E3" s="299"/>
      <c r="F3" s="299"/>
      <c r="G3" s="299"/>
      <c r="H3" s="299"/>
      <c r="I3" s="299"/>
      <c r="J3" s="299"/>
      <c r="K3" s="299"/>
      <c r="L3" s="3078"/>
      <c r="M3" s="3078"/>
      <c r="N3" s="3078"/>
    </row>
    <row r="4" spans="1:16" ht="43.5" customHeight="1">
      <c r="A4" s="2646" t="s">
        <v>261</v>
      </c>
      <c r="B4" s="2648" t="s">
        <v>298</v>
      </c>
      <c r="C4" s="2648" t="s">
        <v>5</v>
      </c>
      <c r="D4" s="2646" t="s">
        <v>299</v>
      </c>
      <c r="E4" s="3079" t="s">
        <v>300</v>
      </c>
      <c r="F4" s="3079" t="s">
        <v>268</v>
      </c>
      <c r="G4" s="2646" t="s">
        <v>301</v>
      </c>
      <c r="H4" s="2646"/>
      <c r="I4" s="2646" t="s">
        <v>10</v>
      </c>
      <c r="J4" s="2646"/>
      <c r="K4" s="2646" t="s">
        <v>302</v>
      </c>
      <c r="L4" s="2646"/>
      <c r="M4" s="3079" t="s">
        <v>12</v>
      </c>
      <c r="N4" s="2646" t="s">
        <v>303</v>
      </c>
      <c r="O4" s="34"/>
      <c r="P4" s="34"/>
    </row>
    <row r="5" spans="1:16">
      <c r="A5" s="2646"/>
      <c r="B5" s="2648"/>
      <c r="C5" s="2648"/>
      <c r="D5" s="2646"/>
      <c r="E5" s="3080"/>
      <c r="F5" s="3080"/>
      <c r="G5" s="39" t="s">
        <v>28</v>
      </c>
      <c r="H5" s="39" t="s">
        <v>15</v>
      </c>
      <c r="I5" s="39" t="s">
        <v>28</v>
      </c>
      <c r="J5" s="39" t="s">
        <v>15</v>
      </c>
      <c r="K5" s="39" t="s">
        <v>28</v>
      </c>
      <c r="L5" s="33" t="s">
        <v>15</v>
      </c>
      <c r="M5" s="3080"/>
      <c r="N5" s="2646"/>
      <c r="O5" s="34"/>
      <c r="P5" s="34" t="s">
        <v>1453</v>
      </c>
    </row>
    <row r="6" spans="1:16">
      <c r="A6" s="302">
        <v>1</v>
      </c>
      <c r="B6" s="302">
        <v>2</v>
      </c>
      <c r="C6" s="302">
        <v>3</v>
      </c>
      <c r="D6" s="302">
        <v>4</v>
      </c>
      <c r="E6" s="302">
        <v>5</v>
      </c>
      <c r="F6" s="302">
        <v>6</v>
      </c>
      <c r="G6" s="302">
        <v>7</v>
      </c>
      <c r="H6" s="302">
        <v>8</v>
      </c>
      <c r="I6" s="302">
        <v>9</v>
      </c>
      <c r="J6" s="302">
        <v>10</v>
      </c>
      <c r="K6" s="302">
        <v>11</v>
      </c>
      <c r="L6" s="302">
        <v>12</v>
      </c>
      <c r="M6" s="302">
        <v>13</v>
      </c>
      <c r="N6" s="302">
        <v>14</v>
      </c>
      <c r="O6" s="22"/>
      <c r="P6" s="22"/>
    </row>
    <row r="7" spans="1:16" ht="45">
      <c r="A7" s="304">
        <v>1</v>
      </c>
      <c r="B7" s="305" t="s">
        <v>304</v>
      </c>
      <c r="C7" s="304" t="s">
        <v>125</v>
      </c>
      <c r="D7" s="314">
        <v>1400</v>
      </c>
      <c r="E7" s="315">
        <v>45791</v>
      </c>
      <c r="F7" s="306">
        <v>46156</v>
      </c>
      <c r="G7" s="307">
        <v>0.315</v>
      </c>
      <c r="H7" s="308">
        <v>200.93</v>
      </c>
      <c r="I7" s="307">
        <v>1.5000000000000013E-2</v>
      </c>
      <c r="J7" s="308">
        <v>153.40999999999997</v>
      </c>
      <c r="K7" s="307">
        <v>0.33</v>
      </c>
      <c r="L7" s="308">
        <v>354.34</v>
      </c>
      <c r="M7" s="309" t="s">
        <v>305</v>
      </c>
      <c r="N7" s="304" t="s">
        <v>306</v>
      </c>
      <c r="O7" s="301"/>
      <c r="P7" s="303"/>
    </row>
    <row r="8" spans="1:16" ht="45">
      <c r="A8" s="304">
        <v>2</v>
      </c>
      <c r="B8" s="305" t="s">
        <v>307</v>
      </c>
      <c r="C8" s="304" t="s">
        <v>125</v>
      </c>
      <c r="D8" s="314">
        <v>200</v>
      </c>
      <c r="E8" s="313">
        <v>45852</v>
      </c>
      <c r="F8" s="306">
        <v>46217</v>
      </c>
      <c r="G8" s="307">
        <v>0.98</v>
      </c>
      <c r="H8" s="308">
        <v>176.69</v>
      </c>
      <c r="I8" s="307">
        <v>2.0000000000000018E-2</v>
      </c>
      <c r="J8" s="308">
        <v>23.310000000000002</v>
      </c>
      <c r="K8" s="307">
        <v>1</v>
      </c>
      <c r="L8" s="308">
        <v>200</v>
      </c>
      <c r="M8" s="309" t="s">
        <v>1973</v>
      </c>
      <c r="N8" s="304" t="s">
        <v>306</v>
      </c>
    </row>
    <row r="9" spans="1:16" ht="71.25">
      <c r="A9" s="304">
        <v>3</v>
      </c>
      <c r="B9" s="310" t="s">
        <v>1914</v>
      </c>
      <c r="C9" s="311" t="s">
        <v>125</v>
      </c>
      <c r="D9" s="312">
        <v>204</v>
      </c>
      <c r="E9" s="313"/>
      <c r="F9" s="306"/>
      <c r="G9" s="307"/>
      <c r="H9" s="308"/>
      <c r="I9" s="307"/>
      <c r="J9" s="308"/>
      <c r="K9" s="307"/>
      <c r="L9" s="308"/>
      <c r="M9" s="309"/>
      <c r="N9" s="304"/>
    </row>
    <row r="10" spans="1:16" ht="45">
      <c r="A10" s="304"/>
      <c r="B10" s="305" t="s">
        <v>1635</v>
      </c>
      <c r="C10" s="304" t="s">
        <v>125</v>
      </c>
      <c r="D10" s="314">
        <v>38</v>
      </c>
      <c r="E10" s="313">
        <v>45915</v>
      </c>
      <c r="F10" s="306">
        <v>46280</v>
      </c>
      <c r="G10" s="307">
        <v>1</v>
      </c>
      <c r="H10" s="308">
        <v>36.549999999999997</v>
      </c>
      <c r="I10" s="307">
        <v>0</v>
      </c>
      <c r="J10" s="308">
        <v>1.4500000000000028</v>
      </c>
      <c r="K10" s="307">
        <v>1</v>
      </c>
      <c r="L10" s="308">
        <v>38</v>
      </c>
      <c r="M10" s="309" t="s">
        <v>1974</v>
      </c>
      <c r="N10" s="304" t="s">
        <v>306</v>
      </c>
    </row>
    <row r="11" spans="1:16" ht="75">
      <c r="A11" s="304"/>
      <c r="B11" s="305" t="s">
        <v>1636</v>
      </c>
      <c r="C11" s="304" t="s">
        <v>125</v>
      </c>
      <c r="D11" s="314">
        <v>72</v>
      </c>
      <c r="E11" s="313">
        <v>45911</v>
      </c>
      <c r="F11" s="306">
        <v>46276</v>
      </c>
      <c r="G11" s="307">
        <v>0.68</v>
      </c>
      <c r="H11" s="308">
        <v>0.69</v>
      </c>
      <c r="I11" s="307">
        <v>0.12</v>
      </c>
      <c r="J11" s="308">
        <v>0</v>
      </c>
      <c r="K11" s="307">
        <v>0.8</v>
      </c>
      <c r="L11" s="308">
        <v>0.69</v>
      </c>
      <c r="M11" s="309" t="s">
        <v>1975</v>
      </c>
      <c r="N11" s="304" t="s">
        <v>306</v>
      </c>
    </row>
    <row r="12" spans="1:16" ht="45">
      <c r="A12" s="304"/>
      <c r="B12" s="305" t="s">
        <v>1977</v>
      </c>
      <c r="C12" s="304" t="s">
        <v>125</v>
      </c>
      <c r="D12" s="314">
        <v>94</v>
      </c>
      <c r="E12" s="313">
        <v>45911</v>
      </c>
      <c r="F12" s="306">
        <v>46276</v>
      </c>
      <c r="G12" s="307">
        <v>1</v>
      </c>
      <c r="H12" s="308">
        <v>79.63</v>
      </c>
      <c r="I12" s="307">
        <v>0</v>
      </c>
      <c r="J12" s="308">
        <v>14.370000000000005</v>
      </c>
      <c r="K12" s="307">
        <v>1</v>
      </c>
      <c r="L12" s="308">
        <v>94</v>
      </c>
      <c r="M12" s="309" t="s">
        <v>1976</v>
      </c>
      <c r="N12" s="304" t="s">
        <v>306</v>
      </c>
    </row>
    <row r="13" spans="1:16" ht="28.5">
      <c r="A13" s="304">
        <v>4</v>
      </c>
      <c r="B13" s="310" t="s">
        <v>1637</v>
      </c>
      <c r="C13" s="311" t="s">
        <v>125</v>
      </c>
      <c r="D13" s="312">
        <v>500</v>
      </c>
      <c r="E13" s="313"/>
      <c r="F13" s="306"/>
      <c r="G13" s="307"/>
      <c r="H13" s="308"/>
      <c r="I13" s="307"/>
      <c r="J13" s="308"/>
      <c r="K13" s="307"/>
      <c r="L13" s="308"/>
      <c r="M13" s="309"/>
      <c r="N13" s="304"/>
    </row>
    <row r="14" spans="1:16" ht="45">
      <c r="A14" s="304"/>
      <c r="B14" s="305" t="s">
        <v>1638</v>
      </c>
      <c r="C14" s="304" t="s">
        <v>125</v>
      </c>
      <c r="D14" s="314">
        <v>298</v>
      </c>
      <c r="E14" s="313">
        <v>46371</v>
      </c>
      <c r="F14" s="313" t="s">
        <v>1767</v>
      </c>
      <c r="G14" s="307">
        <v>7.0000000000000007E-2</v>
      </c>
      <c r="H14" s="308">
        <v>0</v>
      </c>
      <c r="I14" s="307">
        <v>7.0000000000000007E-2</v>
      </c>
      <c r="J14" s="308">
        <v>0</v>
      </c>
      <c r="K14" s="307">
        <v>0.14000000000000001</v>
      </c>
      <c r="L14" s="308">
        <v>0</v>
      </c>
      <c r="M14" s="309" t="s">
        <v>305</v>
      </c>
      <c r="N14" s="304" t="s">
        <v>306</v>
      </c>
    </row>
    <row r="15" spans="1:16" ht="30">
      <c r="A15" s="304"/>
      <c r="B15" s="305" t="s">
        <v>1639</v>
      </c>
      <c r="C15" s="304" t="s">
        <v>125</v>
      </c>
      <c r="D15" s="314">
        <v>202</v>
      </c>
      <c r="E15" s="313">
        <v>46043</v>
      </c>
      <c r="F15" s="313">
        <v>46408</v>
      </c>
      <c r="G15" s="307">
        <v>0</v>
      </c>
      <c r="H15" s="308">
        <v>0</v>
      </c>
      <c r="I15" s="307">
        <v>0.05</v>
      </c>
      <c r="J15" s="308">
        <v>0</v>
      </c>
      <c r="K15" s="307">
        <v>0.05</v>
      </c>
      <c r="L15" s="308">
        <v>0</v>
      </c>
      <c r="M15" s="309" t="s">
        <v>305</v>
      </c>
      <c r="N15" s="304" t="s">
        <v>306</v>
      </c>
    </row>
    <row r="18" spans="1:14" ht="15.75">
      <c r="A18" s="3007" t="s">
        <v>1972</v>
      </c>
      <c r="B18" s="3007"/>
      <c r="C18" s="3007"/>
      <c r="D18" s="3007"/>
      <c r="E18" s="3007"/>
      <c r="F18" s="3007"/>
      <c r="G18" s="3007"/>
      <c r="H18" s="3007"/>
      <c r="I18" s="3007"/>
      <c r="J18" s="3007"/>
      <c r="K18" s="3007"/>
      <c r="L18" s="3007"/>
      <c r="M18" s="3007"/>
      <c r="N18" s="3007"/>
    </row>
    <row r="19" spans="1:14">
      <c r="A19" s="300" t="s">
        <v>188</v>
      </c>
      <c r="B19" s="300"/>
      <c r="C19" s="2580" t="s">
        <v>295</v>
      </c>
      <c r="D19" s="2580"/>
      <c r="E19" s="2580"/>
      <c r="F19" s="2580"/>
      <c r="G19" s="2580"/>
      <c r="H19" s="2580"/>
      <c r="I19" s="2580"/>
      <c r="J19" s="2580"/>
      <c r="K19" s="299"/>
      <c r="L19" s="2580"/>
      <c r="M19" s="2580"/>
      <c r="N19" s="2580"/>
    </row>
    <row r="20" spans="1:14">
      <c r="A20" s="300" t="s">
        <v>296</v>
      </c>
      <c r="B20" s="300"/>
      <c r="C20" s="157" t="s">
        <v>1309</v>
      </c>
      <c r="D20" s="299"/>
      <c r="E20" s="299"/>
      <c r="F20" s="299"/>
      <c r="G20" s="299"/>
      <c r="H20" s="299"/>
      <c r="I20" s="299"/>
      <c r="J20" s="299"/>
      <c r="K20" s="299"/>
      <c r="L20" s="3078"/>
      <c r="M20" s="3078"/>
      <c r="N20" s="3078"/>
    </row>
    <row r="21" spans="1:14" ht="49.5" customHeight="1">
      <c r="A21" s="2646" t="s">
        <v>261</v>
      </c>
      <c r="B21" s="2648" t="s">
        <v>298</v>
      </c>
      <c r="C21" s="2648" t="s">
        <v>5</v>
      </c>
      <c r="D21" s="2646" t="s">
        <v>299</v>
      </c>
      <c r="E21" s="3079" t="s">
        <v>300</v>
      </c>
      <c r="F21" s="3079" t="s">
        <v>268</v>
      </c>
      <c r="G21" s="2646" t="s">
        <v>301</v>
      </c>
      <c r="H21" s="2646"/>
      <c r="I21" s="2646" t="s">
        <v>10</v>
      </c>
      <c r="J21" s="2646"/>
      <c r="K21" s="2646" t="s">
        <v>302</v>
      </c>
      <c r="L21" s="2646"/>
      <c r="M21" s="3079" t="s">
        <v>12</v>
      </c>
      <c r="N21" s="2646" t="s">
        <v>303</v>
      </c>
    </row>
    <row r="22" spans="1:14">
      <c r="A22" s="2646"/>
      <c r="B22" s="2648"/>
      <c r="C22" s="2648"/>
      <c r="D22" s="2646"/>
      <c r="E22" s="3080"/>
      <c r="F22" s="3080"/>
      <c r="G22" s="39" t="s">
        <v>28</v>
      </c>
      <c r="H22" s="39" t="s">
        <v>15</v>
      </c>
      <c r="I22" s="39" t="s">
        <v>28</v>
      </c>
      <c r="J22" s="39" t="s">
        <v>15</v>
      </c>
      <c r="K22" s="39" t="s">
        <v>28</v>
      </c>
      <c r="L22" s="33" t="s">
        <v>15</v>
      </c>
      <c r="M22" s="3080"/>
      <c r="N22" s="2646"/>
    </row>
    <row r="23" spans="1:14">
      <c r="A23" s="302">
        <v>1</v>
      </c>
      <c r="B23" s="302">
        <v>2</v>
      </c>
      <c r="C23" s="302">
        <v>3</v>
      </c>
      <c r="D23" s="302">
        <v>4</v>
      </c>
      <c r="E23" s="302">
        <v>5</v>
      </c>
      <c r="F23" s="302">
        <v>6</v>
      </c>
      <c r="G23" s="302">
        <v>7</v>
      </c>
      <c r="H23" s="302">
        <v>8</v>
      </c>
      <c r="I23" s="302">
        <v>9</v>
      </c>
      <c r="J23" s="302">
        <v>10</v>
      </c>
      <c r="K23" s="302">
        <v>11</v>
      </c>
      <c r="L23" s="302">
        <v>12</v>
      </c>
      <c r="M23" s="302">
        <v>13</v>
      </c>
      <c r="N23" s="302">
        <v>14</v>
      </c>
    </row>
    <row r="24" spans="1:14" ht="45">
      <c r="A24" s="304">
        <v>1</v>
      </c>
      <c r="B24" s="305" t="s">
        <v>308</v>
      </c>
      <c r="C24" s="304" t="s">
        <v>125</v>
      </c>
      <c r="D24" s="308">
        <v>800</v>
      </c>
      <c r="E24" s="306">
        <v>44914</v>
      </c>
      <c r="F24" s="306">
        <v>46112</v>
      </c>
      <c r="G24" s="307">
        <v>0.95499999999999996</v>
      </c>
      <c r="H24" s="308">
        <v>499.74</v>
      </c>
      <c r="I24" s="307">
        <v>1.0000000000000009E-2</v>
      </c>
      <c r="J24" s="308">
        <v>0</v>
      </c>
      <c r="K24" s="307">
        <v>0.96499999999999997</v>
      </c>
      <c r="L24" s="308">
        <v>499.74</v>
      </c>
      <c r="M24" s="309" t="s">
        <v>305</v>
      </c>
      <c r="N24" s="304" t="s">
        <v>306</v>
      </c>
    </row>
    <row r="25" spans="1:14" ht="60">
      <c r="A25" s="304">
        <v>2</v>
      </c>
      <c r="B25" s="305" t="s">
        <v>309</v>
      </c>
      <c r="C25" s="304" t="s">
        <v>125</v>
      </c>
      <c r="D25" s="308">
        <v>1664</v>
      </c>
      <c r="E25" s="306">
        <v>45023</v>
      </c>
      <c r="F25" s="306">
        <v>46127</v>
      </c>
      <c r="G25" s="307">
        <v>0.62</v>
      </c>
      <c r="H25" s="308">
        <v>759.69</v>
      </c>
      <c r="I25" s="307">
        <v>1.5000000000000013E-2</v>
      </c>
      <c r="J25" s="308">
        <v>100</v>
      </c>
      <c r="K25" s="307">
        <v>0.63500000000000001</v>
      </c>
      <c r="L25" s="308">
        <v>859.69</v>
      </c>
      <c r="M25" s="309" t="s">
        <v>305</v>
      </c>
      <c r="N25" s="304" t="s">
        <v>306</v>
      </c>
    </row>
    <row r="26" spans="1:14" ht="105">
      <c r="A26" s="304">
        <v>3</v>
      </c>
      <c r="B26" s="305" t="s">
        <v>310</v>
      </c>
      <c r="C26" s="304" t="s">
        <v>125</v>
      </c>
      <c r="D26" s="308">
        <v>2000</v>
      </c>
      <c r="E26" s="306">
        <v>45755</v>
      </c>
      <c r="F26" s="306">
        <v>46120</v>
      </c>
      <c r="G26" s="307">
        <v>0.28000000000000003</v>
      </c>
      <c r="H26" s="308">
        <v>199.96</v>
      </c>
      <c r="I26" s="307">
        <v>9.9999999999999534E-3</v>
      </c>
      <c r="J26" s="308">
        <v>0</v>
      </c>
      <c r="K26" s="307">
        <v>0.28999999999999998</v>
      </c>
      <c r="L26" s="308">
        <v>199.96</v>
      </c>
      <c r="M26" s="309" t="s">
        <v>1978</v>
      </c>
      <c r="N26" s="304" t="s">
        <v>306</v>
      </c>
    </row>
    <row r="28" spans="1:14" ht="15.75">
      <c r="A28" s="3007" t="s">
        <v>1972</v>
      </c>
      <c r="B28" s="3007"/>
      <c r="C28" s="3007"/>
      <c r="D28" s="3007"/>
      <c r="E28" s="3007"/>
      <c r="F28" s="3007"/>
      <c r="G28" s="3007"/>
      <c r="H28" s="3007"/>
      <c r="I28" s="3007"/>
      <c r="J28" s="3007"/>
      <c r="K28" s="3007"/>
      <c r="L28" s="3007"/>
      <c r="M28" s="3007"/>
      <c r="N28" s="3007"/>
    </row>
    <row r="29" spans="1:14">
      <c r="A29" s="300" t="s">
        <v>188</v>
      </c>
      <c r="B29" s="300"/>
      <c r="C29" s="2580" t="s">
        <v>295</v>
      </c>
      <c r="D29" s="2580"/>
      <c r="E29" s="2580"/>
      <c r="F29" s="2580"/>
      <c r="G29" s="2580"/>
      <c r="H29" s="2580"/>
      <c r="I29" s="2580"/>
      <c r="J29" s="2580"/>
      <c r="K29" s="299"/>
      <c r="L29" s="2580"/>
      <c r="M29" s="2580"/>
      <c r="N29" s="2580"/>
    </row>
    <row r="30" spans="1:14">
      <c r="A30" s="300" t="s">
        <v>296</v>
      </c>
      <c r="B30" s="300"/>
      <c r="C30" s="157" t="s">
        <v>1206</v>
      </c>
      <c r="D30" s="299"/>
      <c r="E30" s="299"/>
      <c r="F30" s="299"/>
      <c r="G30" s="299"/>
      <c r="H30" s="299"/>
      <c r="I30" s="299"/>
      <c r="J30" s="299"/>
      <c r="K30" s="299"/>
      <c r="L30" s="3078"/>
      <c r="M30" s="3078"/>
      <c r="N30" s="3078"/>
    </row>
    <row r="31" spans="1:14" ht="45" customHeight="1">
      <c r="A31" s="2646" t="s">
        <v>261</v>
      </c>
      <c r="B31" s="2648" t="s">
        <v>298</v>
      </c>
      <c r="C31" s="2648" t="s">
        <v>5</v>
      </c>
      <c r="D31" s="2646" t="s">
        <v>299</v>
      </c>
      <c r="E31" s="3079" t="s">
        <v>300</v>
      </c>
      <c r="F31" s="3079" t="s">
        <v>268</v>
      </c>
      <c r="G31" s="2646" t="s">
        <v>301</v>
      </c>
      <c r="H31" s="2646"/>
      <c r="I31" s="2646" t="s">
        <v>10</v>
      </c>
      <c r="J31" s="2646"/>
      <c r="K31" s="2646" t="s">
        <v>302</v>
      </c>
      <c r="L31" s="2646"/>
      <c r="M31" s="3079" t="s">
        <v>12</v>
      </c>
      <c r="N31" s="2646" t="s">
        <v>303</v>
      </c>
    </row>
    <row r="32" spans="1:14">
      <c r="A32" s="2646"/>
      <c r="B32" s="2648"/>
      <c r="C32" s="2648"/>
      <c r="D32" s="2646"/>
      <c r="E32" s="3080"/>
      <c r="F32" s="3080"/>
      <c r="G32" s="39" t="s">
        <v>28</v>
      </c>
      <c r="H32" s="39" t="s">
        <v>15</v>
      </c>
      <c r="I32" s="39" t="s">
        <v>28</v>
      </c>
      <c r="J32" s="39" t="s">
        <v>15</v>
      </c>
      <c r="K32" s="39" t="s">
        <v>28</v>
      </c>
      <c r="L32" s="33" t="s">
        <v>15</v>
      </c>
      <c r="M32" s="3080"/>
      <c r="N32" s="2646"/>
    </row>
    <row r="33" spans="1:14">
      <c r="A33" s="302">
        <v>1</v>
      </c>
      <c r="B33" s="302">
        <v>2</v>
      </c>
      <c r="C33" s="302">
        <v>3</v>
      </c>
      <c r="D33" s="302">
        <v>4</v>
      </c>
      <c r="E33" s="302">
        <v>5</v>
      </c>
      <c r="F33" s="302">
        <v>6</v>
      </c>
      <c r="G33" s="302">
        <v>7</v>
      </c>
      <c r="H33" s="302">
        <v>8</v>
      </c>
      <c r="I33" s="302">
        <v>9</v>
      </c>
      <c r="J33" s="302">
        <v>10</v>
      </c>
      <c r="K33" s="302">
        <v>11</v>
      </c>
      <c r="L33" s="302">
        <v>12</v>
      </c>
      <c r="M33" s="302">
        <v>13</v>
      </c>
      <c r="N33" s="302">
        <v>14</v>
      </c>
    </row>
    <row r="34" spans="1:14" ht="75">
      <c r="A34" s="6">
        <v>1</v>
      </c>
      <c r="B34" s="27" t="s">
        <v>311</v>
      </c>
      <c r="C34" s="6" t="s">
        <v>125</v>
      </c>
      <c r="D34" s="26">
        <v>264.16000000000003</v>
      </c>
      <c r="E34" s="40">
        <v>44902</v>
      </c>
      <c r="F34" s="317" t="s">
        <v>312</v>
      </c>
      <c r="G34" s="316">
        <v>0.82</v>
      </c>
      <c r="H34" s="26">
        <v>198.12001000000001</v>
      </c>
      <c r="I34" s="316">
        <v>3.0000000000000027E-2</v>
      </c>
      <c r="J34" s="26">
        <v>0</v>
      </c>
      <c r="K34" s="316">
        <v>0.85</v>
      </c>
      <c r="L34" s="26">
        <v>198.12001000000001</v>
      </c>
      <c r="M34" s="41" t="s">
        <v>1207</v>
      </c>
      <c r="N34" s="6" t="s">
        <v>306</v>
      </c>
    </row>
    <row r="37" spans="1:14" ht="15.75">
      <c r="A37" s="3007" t="s">
        <v>1972</v>
      </c>
      <c r="B37" s="3007"/>
      <c r="C37" s="3007"/>
      <c r="D37" s="3007"/>
      <c r="E37" s="3007"/>
      <c r="F37" s="3007"/>
      <c r="G37" s="3007"/>
      <c r="H37" s="3007"/>
      <c r="I37" s="3007"/>
      <c r="J37" s="3007"/>
      <c r="K37" s="3007"/>
      <c r="L37" s="3007"/>
      <c r="M37" s="3007"/>
      <c r="N37" s="3007"/>
    </row>
    <row r="38" spans="1:14">
      <c r="A38" s="300" t="s">
        <v>188</v>
      </c>
      <c r="B38" s="300"/>
      <c r="C38" s="2580" t="s">
        <v>295</v>
      </c>
      <c r="D38" s="2580"/>
      <c r="E38" s="2580"/>
      <c r="F38" s="2580"/>
      <c r="G38" s="2580"/>
      <c r="H38" s="2580"/>
      <c r="I38" s="2580"/>
      <c r="J38" s="2580"/>
      <c r="K38" s="299"/>
      <c r="L38" s="2580"/>
      <c r="M38" s="2580"/>
      <c r="N38" s="2580"/>
    </row>
    <row r="39" spans="1:14">
      <c r="A39" s="300" t="s">
        <v>296</v>
      </c>
      <c r="B39" s="300"/>
      <c r="C39" s="157" t="s">
        <v>1208</v>
      </c>
      <c r="D39" s="299"/>
      <c r="E39" s="299"/>
      <c r="F39" s="299"/>
      <c r="G39" s="299"/>
      <c r="H39" s="299"/>
      <c r="I39" s="299"/>
      <c r="J39" s="299"/>
      <c r="K39" s="299"/>
      <c r="L39" s="3078"/>
      <c r="M39" s="3078"/>
      <c r="N39" s="3078"/>
    </row>
    <row r="40" spans="1:14" ht="43.5" customHeight="1">
      <c r="A40" s="2646" t="s">
        <v>261</v>
      </c>
      <c r="B40" s="2648" t="s">
        <v>298</v>
      </c>
      <c r="C40" s="2648" t="s">
        <v>5</v>
      </c>
      <c r="D40" s="2646" t="s">
        <v>299</v>
      </c>
      <c r="E40" s="3079" t="s">
        <v>300</v>
      </c>
      <c r="F40" s="3079" t="s">
        <v>268</v>
      </c>
      <c r="G40" s="2646" t="s">
        <v>301</v>
      </c>
      <c r="H40" s="2646"/>
      <c r="I40" s="2646" t="s">
        <v>10</v>
      </c>
      <c r="J40" s="2646"/>
      <c r="K40" s="2646" t="s">
        <v>302</v>
      </c>
      <c r="L40" s="2646"/>
      <c r="M40" s="3079" t="s">
        <v>12</v>
      </c>
      <c r="N40" s="2646" t="s">
        <v>303</v>
      </c>
    </row>
    <row r="41" spans="1:14">
      <c r="A41" s="2646"/>
      <c r="B41" s="2648"/>
      <c r="C41" s="2648"/>
      <c r="D41" s="2646"/>
      <c r="E41" s="3080"/>
      <c r="F41" s="3080"/>
      <c r="G41" s="39" t="s">
        <v>28</v>
      </c>
      <c r="H41" s="39" t="s">
        <v>15</v>
      </c>
      <c r="I41" s="39" t="s">
        <v>28</v>
      </c>
      <c r="J41" s="39" t="s">
        <v>15</v>
      </c>
      <c r="K41" s="39" t="s">
        <v>28</v>
      </c>
      <c r="L41" s="33" t="s">
        <v>15</v>
      </c>
      <c r="M41" s="3080"/>
      <c r="N41" s="2646"/>
    </row>
    <row r="42" spans="1:14">
      <c r="A42" s="319">
        <v>1</v>
      </c>
      <c r="B42" s="319">
        <v>2</v>
      </c>
      <c r="C42" s="319">
        <v>3</v>
      </c>
      <c r="D42" s="319">
        <v>4</v>
      </c>
      <c r="E42" s="319">
        <v>5</v>
      </c>
      <c r="F42" s="319">
        <v>6</v>
      </c>
      <c r="G42" s="319">
        <v>7</v>
      </c>
      <c r="H42" s="319">
        <v>8</v>
      </c>
      <c r="I42" s="319">
        <v>9</v>
      </c>
      <c r="J42" s="319">
        <v>10</v>
      </c>
      <c r="K42" s="319">
        <v>11</v>
      </c>
      <c r="L42" s="319">
        <v>12</v>
      </c>
      <c r="M42" s="319">
        <v>13</v>
      </c>
      <c r="N42" s="319">
        <v>14</v>
      </c>
    </row>
    <row r="43" spans="1:14" ht="105">
      <c r="A43" s="6">
        <v>1</v>
      </c>
      <c r="B43" s="27" t="s">
        <v>313</v>
      </c>
      <c r="C43" s="6" t="s">
        <v>125</v>
      </c>
      <c r="D43" s="26">
        <v>320</v>
      </c>
      <c r="E43" s="40">
        <v>45150</v>
      </c>
      <c r="F43" s="40">
        <v>45860</v>
      </c>
      <c r="G43" s="316">
        <v>0.76</v>
      </c>
      <c r="H43" s="26">
        <v>139.99919</v>
      </c>
      <c r="I43" s="316">
        <v>0</v>
      </c>
      <c r="J43" s="26">
        <v>0</v>
      </c>
      <c r="K43" s="316">
        <v>0.76</v>
      </c>
      <c r="L43" s="26">
        <v>139.99919</v>
      </c>
      <c r="M43" s="318" t="s">
        <v>314</v>
      </c>
      <c r="N43" s="6" t="s">
        <v>306</v>
      </c>
    </row>
    <row r="44" spans="1:14" ht="105">
      <c r="A44" s="6">
        <v>2</v>
      </c>
      <c r="B44" s="27" t="s">
        <v>315</v>
      </c>
      <c r="C44" s="6" t="s">
        <v>125</v>
      </c>
      <c r="D44" s="26">
        <v>720</v>
      </c>
      <c r="E44" s="40">
        <v>45150</v>
      </c>
      <c r="F44" s="40">
        <v>45881</v>
      </c>
      <c r="G44" s="316">
        <v>0.63</v>
      </c>
      <c r="H44" s="26">
        <v>149.86351999999999</v>
      </c>
      <c r="I44" s="316">
        <v>0</v>
      </c>
      <c r="J44" s="26">
        <v>0</v>
      </c>
      <c r="K44" s="316">
        <v>0.63</v>
      </c>
      <c r="L44" s="26">
        <v>149.86351999999999</v>
      </c>
      <c r="M44" s="318" t="s">
        <v>314</v>
      </c>
      <c r="N44" s="6" t="s">
        <v>306</v>
      </c>
    </row>
    <row r="47" spans="1:14" ht="15.75">
      <c r="A47" s="3007" t="s">
        <v>1972</v>
      </c>
      <c r="B47" s="3007"/>
      <c r="C47" s="3007"/>
      <c r="D47" s="3007"/>
      <c r="E47" s="3007"/>
      <c r="F47" s="3007"/>
      <c r="G47" s="3007"/>
      <c r="H47" s="3007"/>
      <c r="I47" s="3007"/>
      <c r="J47" s="3007"/>
      <c r="K47" s="3007"/>
      <c r="L47" s="3007"/>
      <c r="M47" s="3007"/>
      <c r="N47" s="3007"/>
    </row>
    <row r="48" spans="1:14">
      <c r="A48" s="300" t="s">
        <v>188</v>
      </c>
      <c r="B48" s="300"/>
      <c r="C48" s="2580" t="s">
        <v>295</v>
      </c>
      <c r="D48" s="2580"/>
      <c r="E48" s="2580"/>
      <c r="F48" s="2580"/>
      <c r="G48" s="2580"/>
      <c r="H48" s="2580"/>
      <c r="I48" s="2580"/>
      <c r="J48" s="2580"/>
      <c r="K48" s="299"/>
      <c r="L48" s="2580"/>
      <c r="M48" s="2580"/>
      <c r="N48" s="2580"/>
    </row>
    <row r="49" spans="1:14">
      <c r="A49" s="300" t="s">
        <v>296</v>
      </c>
      <c r="B49" s="300"/>
      <c r="C49" s="157" t="s">
        <v>1209</v>
      </c>
      <c r="D49" s="299"/>
      <c r="E49" s="299"/>
      <c r="F49" s="299"/>
      <c r="G49" s="299"/>
      <c r="H49" s="299"/>
      <c r="I49" s="299"/>
      <c r="J49" s="299"/>
      <c r="K49" s="299"/>
      <c r="L49" s="3078"/>
      <c r="M49" s="3078"/>
      <c r="N49" s="3078"/>
    </row>
    <row r="50" spans="1:14" ht="56.25" customHeight="1">
      <c r="A50" s="2646" t="s">
        <v>261</v>
      </c>
      <c r="B50" s="320" t="s">
        <v>1310</v>
      </c>
      <c r="C50" s="2648" t="s">
        <v>5</v>
      </c>
      <c r="D50" s="2646" t="s">
        <v>299</v>
      </c>
      <c r="E50" s="3079" t="s">
        <v>300</v>
      </c>
      <c r="F50" s="3079" t="s">
        <v>268</v>
      </c>
      <c r="G50" s="2646" t="s">
        <v>301</v>
      </c>
      <c r="H50" s="2646"/>
      <c r="I50" s="2646" t="s">
        <v>10</v>
      </c>
      <c r="J50" s="2646"/>
      <c r="K50" s="2646" t="s">
        <v>302</v>
      </c>
      <c r="L50" s="2646"/>
      <c r="M50" s="3079" t="s">
        <v>12</v>
      </c>
      <c r="N50" s="2646" t="s">
        <v>303</v>
      </c>
    </row>
    <row r="51" spans="1:14">
      <c r="A51" s="2646"/>
      <c r="B51" s="320" t="s">
        <v>298</v>
      </c>
      <c r="C51" s="2648"/>
      <c r="D51" s="2646"/>
      <c r="E51" s="3080"/>
      <c r="F51" s="3080"/>
      <c r="G51" s="39" t="s">
        <v>28</v>
      </c>
      <c r="H51" s="39" t="s">
        <v>15</v>
      </c>
      <c r="I51" s="39" t="s">
        <v>28</v>
      </c>
      <c r="J51" s="39" t="s">
        <v>15</v>
      </c>
      <c r="K51" s="39" t="s">
        <v>28</v>
      </c>
      <c r="L51" s="33" t="s">
        <v>15</v>
      </c>
      <c r="M51" s="3080"/>
      <c r="N51" s="2646"/>
    </row>
    <row r="52" spans="1:14">
      <c r="A52" s="319">
        <v>1</v>
      </c>
      <c r="B52" s="319">
        <v>2</v>
      </c>
      <c r="C52" s="319">
        <v>3</v>
      </c>
      <c r="D52" s="319">
        <v>4</v>
      </c>
      <c r="E52" s="319">
        <v>5</v>
      </c>
      <c r="F52" s="319">
        <v>6</v>
      </c>
      <c r="G52" s="319">
        <v>7</v>
      </c>
      <c r="H52" s="319">
        <v>8</v>
      </c>
      <c r="I52" s="319">
        <v>9</v>
      </c>
      <c r="J52" s="319">
        <v>10</v>
      </c>
      <c r="K52" s="319">
        <v>11</v>
      </c>
      <c r="L52" s="319">
        <v>12</v>
      </c>
      <c r="M52" s="319">
        <v>13</v>
      </c>
      <c r="N52" s="319">
        <v>14</v>
      </c>
    </row>
    <row r="53" spans="1:14" ht="45">
      <c r="A53" s="6">
        <v>1</v>
      </c>
      <c r="B53" s="27" t="s">
        <v>316</v>
      </c>
      <c r="C53" s="6" t="s">
        <v>125</v>
      </c>
      <c r="D53" s="26">
        <v>4555</v>
      </c>
      <c r="E53" s="40">
        <v>45698</v>
      </c>
      <c r="F53" s="317">
        <v>46063</v>
      </c>
      <c r="G53" s="316">
        <v>0.29499999999999998</v>
      </c>
      <c r="H53" s="26">
        <v>1174.08</v>
      </c>
      <c r="I53" s="316">
        <v>5.0000000000000044E-3</v>
      </c>
      <c r="J53" s="26">
        <v>156.44000000000005</v>
      </c>
      <c r="K53" s="316">
        <v>0.3</v>
      </c>
      <c r="L53" s="26">
        <v>1330.52</v>
      </c>
      <c r="M53" s="318" t="s">
        <v>305</v>
      </c>
      <c r="N53" s="6" t="s">
        <v>306</v>
      </c>
    </row>
    <row r="60" spans="1:14" ht="15.75">
      <c r="L60" s="321" t="s">
        <v>1640</v>
      </c>
      <c r="N60"/>
    </row>
    <row r="61" spans="1:14" ht="15.75">
      <c r="L61" s="321" t="s">
        <v>1641</v>
      </c>
      <c r="N61"/>
    </row>
    <row r="62" spans="1:14" ht="15.75">
      <c r="L62" s="321" t="s">
        <v>1642</v>
      </c>
      <c r="N62"/>
    </row>
  </sheetData>
  <mergeCells count="74">
    <mergeCell ref="A18:N18"/>
    <mergeCell ref="C19:J19"/>
    <mergeCell ref="L19:N19"/>
    <mergeCell ref="L30:N30"/>
    <mergeCell ref="L20:N20"/>
    <mergeCell ref="F21:F22"/>
    <mergeCell ref="G21:H21"/>
    <mergeCell ref="I21:J21"/>
    <mergeCell ref="K21:L21"/>
    <mergeCell ref="M21:M22"/>
    <mergeCell ref="N21:N22"/>
    <mergeCell ref="A28:N28"/>
    <mergeCell ref="C29:J29"/>
    <mergeCell ref="L29:N29"/>
    <mergeCell ref="A21:A22"/>
    <mergeCell ref="B21:B22"/>
    <mergeCell ref="A1:N1"/>
    <mergeCell ref="C2:J2"/>
    <mergeCell ref="L2:N2"/>
    <mergeCell ref="L3:N3"/>
    <mergeCell ref="A4:A5"/>
    <mergeCell ref="B4:B5"/>
    <mergeCell ref="C4:C5"/>
    <mergeCell ref="D4:D5"/>
    <mergeCell ref="E4:E5"/>
    <mergeCell ref="F4:F5"/>
    <mergeCell ref="G4:H4"/>
    <mergeCell ref="I4:J4"/>
    <mergeCell ref="K4:L4"/>
    <mergeCell ref="M4:M5"/>
    <mergeCell ref="N4:N5"/>
    <mergeCell ref="C21:C22"/>
    <mergeCell ref="D21:D22"/>
    <mergeCell ref="E21:E22"/>
    <mergeCell ref="N31:N32"/>
    <mergeCell ref="A37:N37"/>
    <mergeCell ref="A31:A32"/>
    <mergeCell ref="B31:B32"/>
    <mergeCell ref="C38:J38"/>
    <mergeCell ref="L38:N38"/>
    <mergeCell ref="L39:N39"/>
    <mergeCell ref="F31:F32"/>
    <mergeCell ref="G31:H31"/>
    <mergeCell ref="I31:J31"/>
    <mergeCell ref="K31:L31"/>
    <mergeCell ref="M31:M32"/>
    <mergeCell ref="C31:C32"/>
    <mergeCell ref="D31:D32"/>
    <mergeCell ref="E31:E32"/>
    <mergeCell ref="I40:J40"/>
    <mergeCell ref="K40:L40"/>
    <mergeCell ref="M40:M41"/>
    <mergeCell ref="N40:N41"/>
    <mergeCell ref="A40:A41"/>
    <mergeCell ref="B40:B41"/>
    <mergeCell ref="C40:C41"/>
    <mergeCell ref="D40:D41"/>
    <mergeCell ref="E40:E41"/>
    <mergeCell ref="F40:F41"/>
    <mergeCell ref="G40:H40"/>
    <mergeCell ref="A47:N47"/>
    <mergeCell ref="C48:J48"/>
    <mergeCell ref="L48:N48"/>
    <mergeCell ref="L49:N49"/>
    <mergeCell ref="A50:A51"/>
    <mergeCell ref="C50:C51"/>
    <mergeCell ref="D50:D51"/>
    <mergeCell ref="E50:E51"/>
    <mergeCell ref="F50:F51"/>
    <mergeCell ref="G50:H50"/>
    <mergeCell ref="I50:J50"/>
    <mergeCell ref="K50:L50"/>
    <mergeCell ref="M50:M51"/>
    <mergeCell ref="N50:N51"/>
  </mergeCells>
  <pageMargins left="0.7" right="0.7" top="0.75" bottom="0.75" header="0.3" footer="0.3"/>
  <pageSetup paperSize="5" orientation="landscape"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131"/>
  <sheetViews>
    <sheetView topLeftCell="A145" workbookViewId="0">
      <selection activeCell="B137" sqref="B137"/>
    </sheetView>
  </sheetViews>
  <sheetFormatPr defaultRowHeight="15"/>
  <cols>
    <col min="1" max="1" width="5.42578125" customWidth="1"/>
    <col min="2" max="2" width="25.140625" customWidth="1"/>
    <col min="3" max="3" width="9.140625" style="14"/>
    <col min="4" max="4" width="12.85546875" style="14" customWidth="1"/>
    <col min="5" max="5" width="17.5703125" style="14" customWidth="1"/>
    <col min="6" max="6" width="14.140625" style="14" customWidth="1"/>
    <col min="7" max="7" width="18.140625" style="14" customWidth="1"/>
    <col min="8" max="8" width="12.5703125" style="14" customWidth="1"/>
    <col min="9" max="9" width="15.85546875" style="14" customWidth="1"/>
    <col min="10" max="10" width="14.140625" style="14" customWidth="1"/>
    <col min="11" max="11" width="16.28515625" style="14" customWidth="1"/>
    <col min="12" max="12" width="9.140625" style="14"/>
    <col min="13" max="13" width="11.28515625" style="1929" customWidth="1"/>
    <col min="14" max="14" width="10.5703125" style="14" customWidth="1"/>
  </cols>
  <sheetData>
    <row r="1" spans="1:17">
      <c r="A1" s="3092" t="s">
        <v>2350</v>
      </c>
      <c r="B1" s="3092"/>
      <c r="C1" s="3092"/>
      <c r="D1" s="3092"/>
      <c r="E1" s="3092"/>
      <c r="F1" s="3092"/>
      <c r="G1" s="3092"/>
      <c r="H1" s="3092"/>
      <c r="I1" s="3092"/>
      <c r="J1" s="3092"/>
      <c r="K1" s="3092"/>
      <c r="L1" s="3092"/>
      <c r="M1" s="19"/>
      <c r="N1"/>
    </row>
    <row r="2" spans="1:17" ht="15.75">
      <c r="A2" s="1934" t="s">
        <v>1652</v>
      </c>
      <c r="B2" s="1935"/>
      <c r="C2"/>
      <c r="D2" s="19"/>
      <c r="E2" s="19"/>
      <c r="F2" s="19"/>
      <c r="G2" s="19"/>
      <c r="H2" s="19"/>
      <c r="I2" s="19"/>
      <c r="J2" s="19"/>
      <c r="K2" s="19"/>
      <c r="L2" s="19"/>
      <c r="M2" s="19"/>
      <c r="N2"/>
    </row>
    <row r="3" spans="1:17" ht="15.75">
      <c r="A3" s="1934"/>
      <c r="C3"/>
      <c r="D3" s="19"/>
      <c r="E3" s="19"/>
      <c r="F3" s="19"/>
      <c r="G3" s="19"/>
      <c r="H3" s="19"/>
      <c r="I3" s="19"/>
      <c r="J3" s="19"/>
      <c r="K3" s="19"/>
      <c r="L3" s="19"/>
      <c r="M3" s="19"/>
      <c r="N3"/>
    </row>
    <row r="4" spans="1:17" ht="15.75">
      <c r="A4" s="3103" t="s">
        <v>67</v>
      </c>
      <c r="B4" s="3103"/>
      <c r="C4" s="3103"/>
      <c r="D4" s="23"/>
      <c r="E4" s="19"/>
      <c r="F4" s="19"/>
      <c r="G4" s="19"/>
      <c r="H4" s="19"/>
      <c r="I4" s="3104"/>
      <c r="J4" s="3104"/>
      <c r="K4" s="3104"/>
      <c r="L4" s="3104"/>
      <c r="M4" s="19"/>
      <c r="N4"/>
    </row>
    <row r="5" spans="1:17" ht="15.75">
      <c r="A5" s="3103" t="s">
        <v>1653</v>
      </c>
      <c r="B5" s="3103"/>
      <c r="C5" s="3103"/>
      <c r="D5" s="3103"/>
      <c r="E5" s="19"/>
      <c r="F5" s="19"/>
      <c r="G5" s="19"/>
      <c r="H5" s="19"/>
      <c r="I5" s="3104" t="s">
        <v>1654</v>
      </c>
      <c r="J5" s="3104"/>
      <c r="K5" s="3104"/>
      <c r="L5" s="3104"/>
      <c r="M5" s="19"/>
      <c r="N5"/>
    </row>
    <row r="6" spans="1:17" ht="15.75">
      <c r="A6" s="3103" t="s">
        <v>1655</v>
      </c>
      <c r="B6" s="3103"/>
      <c r="C6" s="3103"/>
      <c r="D6" s="19"/>
      <c r="E6" s="19"/>
      <c r="F6" s="19"/>
      <c r="G6" s="19"/>
      <c r="H6" s="19"/>
      <c r="I6" s="3104" t="s">
        <v>1656</v>
      </c>
      <c r="J6" s="3104"/>
      <c r="K6" s="3104"/>
      <c r="L6" s="3104"/>
      <c r="M6" s="19"/>
      <c r="N6"/>
    </row>
    <row r="7" spans="1:17" ht="15.75">
      <c r="A7" s="1936" t="s">
        <v>1657</v>
      </c>
      <c r="C7"/>
      <c r="D7" s="19"/>
      <c r="E7" s="19"/>
      <c r="F7" s="19"/>
      <c r="G7" s="19"/>
      <c r="H7" s="19"/>
      <c r="I7" s="19"/>
      <c r="J7" s="19"/>
      <c r="K7" s="19"/>
      <c r="L7" s="19"/>
      <c r="M7" s="19"/>
      <c r="N7"/>
    </row>
    <row r="8" spans="1:17" ht="15.75">
      <c r="C8"/>
      <c r="D8" s="19"/>
      <c r="E8" s="19"/>
      <c r="F8" s="19"/>
      <c r="G8" s="19"/>
      <c r="H8" s="19"/>
      <c r="I8" s="19"/>
      <c r="J8" s="19"/>
      <c r="K8" s="19"/>
      <c r="L8" s="1932"/>
      <c r="M8" s="19"/>
      <c r="N8"/>
    </row>
    <row r="9" spans="1:17" ht="31.5" customHeight="1">
      <c r="A9" s="3087" t="s">
        <v>261</v>
      </c>
      <c r="B9" s="3088" t="s">
        <v>1587</v>
      </c>
      <c r="C9" s="3087" t="s">
        <v>5</v>
      </c>
      <c r="D9" s="3087" t="s">
        <v>1658</v>
      </c>
      <c r="E9" s="3087"/>
      <c r="F9" s="3087" t="s">
        <v>1659</v>
      </c>
      <c r="G9" s="3087"/>
      <c r="H9" s="3087" t="s">
        <v>265</v>
      </c>
      <c r="I9" s="3087"/>
      <c r="J9" s="3087" t="s">
        <v>1660</v>
      </c>
      <c r="K9" s="3087"/>
      <c r="L9" s="3088" t="s">
        <v>12</v>
      </c>
      <c r="M9" s="19"/>
      <c r="N9"/>
    </row>
    <row r="10" spans="1:17" ht="15.75">
      <c r="A10" s="3087"/>
      <c r="B10" s="3089"/>
      <c r="C10" s="3087"/>
      <c r="D10" s="1901" t="s">
        <v>1235</v>
      </c>
      <c r="E10" s="1901" t="s">
        <v>1661</v>
      </c>
      <c r="F10" s="1901" t="s">
        <v>14</v>
      </c>
      <c r="G10" s="1901" t="s">
        <v>1241</v>
      </c>
      <c r="H10" s="1901" t="s">
        <v>14</v>
      </c>
      <c r="I10" s="1901" t="s">
        <v>1241</v>
      </c>
      <c r="J10" s="1901" t="s">
        <v>14</v>
      </c>
      <c r="K10" s="1901" t="s">
        <v>1241</v>
      </c>
      <c r="L10" s="3089"/>
      <c r="M10" s="19"/>
      <c r="N10"/>
    </row>
    <row r="11" spans="1:17" ht="15.75">
      <c r="A11" s="1901">
        <v>1</v>
      </c>
      <c r="B11" s="1941">
        <v>2</v>
      </c>
      <c r="C11" s="1901">
        <v>3</v>
      </c>
      <c r="D11" s="1967">
        <v>4</v>
      </c>
      <c r="E11" s="1967">
        <v>5</v>
      </c>
      <c r="F11" s="1967">
        <v>6</v>
      </c>
      <c r="G11" s="1967">
        <v>7</v>
      </c>
      <c r="H11" s="1967">
        <v>8</v>
      </c>
      <c r="I11" s="1967">
        <v>9</v>
      </c>
      <c r="J11" s="1967">
        <v>10</v>
      </c>
      <c r="K11" s="1967">
        <v>11</v>
      </c>
      <c r="L11" s="1967">
        <v>12</v>
      </c>
      <c r="M11" s="19"/>
      <c r="N11"/>
    </row>
    <row r="12" spans="1:17" ht="18.75">
      <c r="A12" s="1">
        <v>1</v>
      </c>
      <c r="B12" s="1937" t="s">
        <v>1662</v>
      </c>
      <c r="C12" s="1" t="s">
        <v>1663</v>
      </c>
      <c r="D12" s="118">
        <v>124539</v>
      </c>
      <c r="E12" s="131">
        <v>21669786</v>
      </c>
      <c r="F12" s="1963">
        <v>30650.1</v>
      </c>
      <c r="G12" s="118">
        <v>1313717.3999999999</v>
      </c>
      <c r="H12" s="118">
        <v>56400</v>
      </c>
      <c r="I12" s="118"/>
      <c r="J12" s="1963">
        <v>87050</v>
      </c>
      <c r="K12" s="118">
        <v>1313717.3999999999</v>
      </c>
      <c r="L12" s="3090" t="s">
        <v>21</v>
      </c>
      <c r="M12" s="19"/>
      <c r="N12"/>
      <c r="O12" s="1933"/>
      <c r="P12" s="1942"/>
      <c r="Q12" s="1933"/>
    </row>
    <row r="13" spans="1:17" ht="15.75">
      <c r="A13" s="1"/>
      <c r="B13" s="1937" t="s">
        <v>1664</v>
      </c>
      <c r="C13" s="1" t="s">
        <v>17</v>
      </c>
      <c r="D13" s="1963">
        <v>10.837</v>
      </c>
      <c r="E13" s="131">
        <v>3531843.57</v>
      </c>
      <c r="F13" s="1963">
        <v>10.837</v>
      </c>
      <c r="G13" s="118">
        <v>2448695.4700000002</v>
      </c>
      <c r="H13" s="1963"/>
      <c r="I13" s="118"/>
      <c r="J13" s="1963">
        <v>10.837</v>
      </c>
      <c r="K13" s="118">
        <v>2448695.4700000007</v>
      </c>
      <c r="L13" s="3091"/>
      <c r="M13" s="19"/>
      <c r="N13"/>
      <c r="O13" s="1933"/>
      <c r="P13" s="1942"/>
      <c r="Q13" s="1933"/>
    </row>
    <row r="14" spans="1:17" ht="31.5">
      <c r="A14" s="1">
        <v>2</v>
      </c>
      <c r="B14" s="1937" t="s">
        <v>1665</v>
      </c>
      <c r="C14" s="1" t="s">
        <v>17</v>
      </c>
      <c r="D14" s="1963">
        <v>10.837</v>
      </c>
      <c r="E14" s="131">
        <v>1584396</v>
      </c>
      <c r="F14" s="1963">
        <v>10.837</v>
      </c>
      <c r="G14" s="131">
        <v>1580595</v>
      </c>
      <c r="H14" s="1963"/>
      <c r="I14" s="118"/>
      <c r="J14" s="1963">
        <v>10.837</v>
      </c>
      <c r="K14" s="118">
        <v>1580595</v>
      </c>
      <c r="L14" s="3091"/>
      <c r="M14" s="19"/>
      <c r="N14"/>
      <c r="O14" s="1933"/>
      <c r="P14" s="1942"/>
      <c r="Q14" s="1933"/>
    </row>
    <row r="15" spans="1:17" ht="15.75">
      <c r="A15" s="1">
        <v>3</v>
      </c>
      <c r="B15" s="1938" t="s">
        <v>1666</v>
      </c>
      <c r="C15" s="1" t="s">
        <v>17</v>
      </c>
      <c r="D15" s="1963">
        <v>10.837</v>
      </c>
      <c r="E15" s="131">
        <v>15311275.5</v>
      </c>
      <c r="F15" s="1963">
        <v>10.837</v>
      </c>
      <c r="G15" s="131">
        <v>14834519.93</v>
      </c>
      <c r="H15" s="1963"/>
      <c r="I15" s="118"/>
      <c r="J15" s="1963">
        <v>10.837</v>
      </c>
      <c r="K15" s="118">
        <v>14834519.93</v>
      </c>
      <c r="L15" s="3091"/>
      <c r="M15" s="19"/>
      <c r="N15"/>
      <c r="O15" s="1933"/>
      <c r="Q15" s="1933"/>
    </row>
    <row r="16" spans="1:17" ht="15.75">
      <c r="A16" s="1">
        <v>4</v>
      </c>
      <c r="B16" s="1938" t="s">
        <v>1667</v>
      </c>
      <c r="C16" s="1" t="s">
        <v>17</v>
      </c>
      <c r="D16" s="1963">
        <v>10.837</v>
      </c>
      <c r="E16" s="131">
        <v>47880734</v>
      </c>
      <c r="F16" s="1963">
        <v>8.6720000000000006</v>
      </c>
      <c r="G16" s="1">
        <v>29657927.829999998</v>
      </c>
      <c r="H16" s="1963"/>
      <c r="I16" s="118"/>
      <c r="J16" s="1963">
        <v>8.6720000000000006</v>
      </c>
      <c r="K16" s="118">
        <v>29657927.828200005</v>
      </c>
      <c r="L16" s="3091"/>
      <c r="M16" s="19"/>
      <c r="N16"/>
      <c r="O16" s="1933"/>
      <c r="Q16" s="1933"/>
    </row>
    <row r="17" spans="1:17" ht="15.75">
      <c r="A17" s="1">
        <v>5</v>
      </c>
      <c r="B17" s="1938" t="s">
        <v>1414</v>
      </c>
      <c r="C17" s="1" t="s">
        <v>17</v>
      </c>
      <c r="D17" s="1963">
        <v>10.837</v>
      </c>
      <c r="E17" s="131">
        <v>1765164.38</v>
      </c>
      <c r="F17" s="1963">
        <v>0.95</v>
      </c>
      <c r="G17" s="118">
        <v>164536.95999999999</v>
      </c>
      <c r="H17" s="1963">
        <v>7.5</v>
      </c>
      <c r="I17" s="118"/>
      <c r="J17" s="1963">
        <v>8.4499999999999993</v>
      </c>
      <c r="K17" s="118">
        <v>164536.96400000001</v>
      </c>
      <c r="L17" s="1902"/>
      <c r="M17" s="19"/>
      <c r="N17"/>
      <c r="O17" s="1933"/>
      <c r="Q17" s="1933"/>
    </row>
    <row r="18" spans="1:17" ht="15.75">
      <c r="A18" s="1"/>
      <c r="B18" s="1938" t="s">
        <v>1668</v>
      </c>
      <c r="C18" s="1"/>
      <c r="D18" s="1965"/>
      <c r="E18" s="131">
        <v>4587160</v>
      </c>
      <c r="F18" s="1963">
        <v>0</v>
      </c>
      <c r="G18" s="118">
        <v>0</v>
      </c>
      <c r="H18" s="1963"/>
      <c r="I18" s="118"/>
      <c r="J18" s="1963">
        <v>0</v>
      </c>
      <c r="K18" s="118">
        <v>0</v>
      </c>
      <c r="L18" s="1902"/>
      <c r="M18" s="19"/>
      <c r="N18" s="1944"/>
      <c r="O18" s="1933"/>
      <c r="Q18" s="1933"/>
    </row>
    <row r="19" spans="1:17" ht="15.75">
      <c r="A19" s="1939"/>
      <c r="B19" s="1940" t="s">
        <v>1669</v>
      </c>
      <c r="C19" s="1"/>
      <c r="D19" s="1965"/>
      <c r="E19" s="132">
        <v>96330359.450000003</v>
      </c>
      <c r="F19" s="1966"/>
      <c r="G19" s="1966">
        <v>49999992.590000004</v>
      </c>
      <c r="H19" s="1966"/>
      <c r="I19" s="1966"/>
      <c r="J19" s="1966"/>
      <c r="K19" s="136">
        <v>49999992.592200011</v>
      </c>
      <c r="L19" s="130"/>
      <c r="M19" s="1928"/>
      <c r="N19" s="1944"/>
      <c r="O19" s="1933"/>
      <c r="Q19" s="1933"/>
    </row>
    <row r="20" spans="1:17" ht="15.75">
      <c r="A20" s="1">
        <v>1</v>
      </c>
      <c r="B20" s="1938" t="s">
        <v>1793</v>
      </c>
      <c r="C20" s="1"/>
      <c r="D20" s="1965"/>
      <c r="E20" s="132">
        <v>2752296</v>
      </c>
      <c r="F20" s="1966"/>
      <c r="G20" s="1966"/>
      <c r="H20" s="1966"/>
      <c r="I20" s="1966"/>
      <c r="J20" s="1966"/>
      <c r="K20" s="136"/>
      <c r="L20" s="130"/>
      <c r="M20" s="1928"/>
      <c r="N20" s="1944"/>
      <c r="O20" s="1933"/>
      <c r="Q20" s="1933"/>
    </row>
    <row r="21" spans="1:17" ht="15.75">
      <c r="A21" s="1"/>
      <c r="B21" s="1938" t="s">
        <v>1794</v>
      </c>
      <c r="C21" s="1"/>
      <c r="D21" s="1965"/>
      <c r="E21" s="132">
        <v>917432</v>
      </c>
      <c r="F21" s="1966"/>
      <c r="G21" s="1966"/>
      <c r="H21" s="1966"/>
      <c r="I21" s="1966"/>
      <c r="J21" s="1966"/>
      <c r="K21" s="136"/>
      <c r="L21" s="130"/>
      <c r="M21" s="1928"/>
      <c r="N21" s="1944"/>
      <c r="O21" s="1933"/>
      <c r="Q21" s="1933"/>
    </row>
    <row r="22" spans="1:17" ht="15.75">
      <c r="A22" s="1"/>
      <c r="B22" s="1940" t="s">
        <v>1795</v>
      </c>
      <c r="C22" s="1"/>
      <c r="D22" s="1965"/>
      <c r="E22" s="132">
        <v>100000087.45</v>
      </c>
      <c r="F22" s="1966"/>
      <c r="G22" s="1966"/>
      <c r="H22" s="1966"/>
      <c r="I22" s="1966"/>
      <c r="J22" s="1966" t="s">
        <v>2351</v>
      </c>
      <c r="K22" s="136"/>
      <c r="L22" s="130"/>
      <c r="M22" s="1928"/>
      <c r="N22" s="1944"/>
      <c r="O22" s="1933"/>
      <c r="Q22" s="1933"/>
    </row>
    <row r="23" spans="1:17" ht="15.75">
      <c r="A23" s="1943"/>
      <c r="B23" s="3105" t="s">
        <v>2352</v>
      </c>
      <c r="C23" s="3105"/>
      <c r="D23" s="3105"/>
      <c r="E23" s="3105"/>
      <c r="F23" s="1968"/>
      <c r="G23" s="1969"/>
      <c r="H23" s="1968"/>
      <c r="I23" s="1969"/>
      <c r="J23" s="1968"/>
      <c r="K23" s="1969"/>
      <c r="L23" s="1968"/>
      <c r="M23" s="19"/>
      <c r="N23"/>
    </row>
    <row r="24" spans="1:17" ht="15.75">
      <c r="A24" s="1934"/>
      <c r="B24" s="1946"/>
      <c r="C24"/>
      <c r="D24" s="19"/>
      <c r="E24" s="1919"/>
      <c r="F24" s="19"/>
      <c r="G24" s="1919"/>
      <c r="H24" s="1920"/>
      <c r="I24" s="1921"/>
      <c r="J24" s="19"/>
      <c r="K24" s="1928"/>
      <c r="L24" s="19"/>
      <c r="M24" s="19"/>
      <c r="N24" s="1944"/>
      <c r="O24" s="1944"/>
    </row>
    <row r="25" spans="1:17">
      <c r="A25" s="3092" t="s">
        <v>2350</v>
      </c>
      <c r="B25" s="3092"/>
      <c r="C25" s="3092"/>
      <c r="D25" s="3092"/>
      <c r="E25" s="3092"/>
      <c r="F25" s="3092"/>
      <c r="G25" s="3092"/>
      <c r="H25" s="3092"/>
      <c r="I25" s="3092"/>
      <c r="J25" s="3092"/>
      <c r="K25" s="3092"/>
      <c r="L25" s="3092"/>
      <c r="M25" s="19"/>
      <c r="N25"/>
    </row>
    <row r="26" spans="1:17" ht="15.75">
      <c r="A26" s="1934" t="s">
        <v>1670</v>
      </c>
      <c r="B26" s="1935"/>
      <c r="C26"/>
      <c r="D26" s="19"/>
      <c r="E26" s="19"/>
      <c r="F26" s="19"/>
      <c r="G26" s="19"/>
      <c r="H26" s="19"/>
      <c r="I26" s="19"/>
      <c r="J26" s="19"/>
      <c r="K26" s="19"/>
      <c r="L26" s="19"/>
      <c r="M26" s="19"/>
      <c r="N26"/>
    </row>
    <row r="27" spans="1:17" ht="15.75">
      <c r="A27" s="1934"/>
      <c r="C27"/>
      <c r="D27" s="19"/>
      <c r="E27" s="19"/>
      <c r="F27" s="19"/>
      <c r="G27" s="19"/>
      <c r="H27" s="19"/>
      <c r="I27" s="19"/>
      <c r="J27" s="19"/>
      <c r="K27" s="19"/>
      <c r="L27" s="19"/>
      <c r="M27" s="19"/>
      <c r="N27"/>
    </row>
    <row r="28" spans="1:17" ht="15.75">
      <c r="A28" s="3103" t="s">
        <v>67</v>
      </c>
      <c r="B28" s="3103"/>
      <c r="C28" s="3103"/>
      <c r="D28" s="23"/>
      <c r="E28" s="19"/>
      <c r="F28" s="19"/>
      <c r="G28" s="19"/>
      <c r="H28" s="19"/>
      <c r="I28" s="3104"/>
      <c r="J28" s="3104"/>
      <c r="K28" s="3104"/>
      <c r="L28" s="3104"/>
      <c r="M28" s="19"/>
      <c r="N28"/>
    </row>
    <row r="29" spans="1:17" ht="15.75">
      <c r="A29" s="3103" t="s">
        <v>1671</v>
      </c>
      <c r="B29" s="3103"/>
      <c r="C29" s="3103"/>
      <c r="D29" s="3103"/>
      <c r="E29" s="19"/>
      <c r="F29" s="19"/>
      <c r="G29" s="19"/>
      <c r="H29" s="19"/>
      <c r="I29" s="3104" t="s">
        <v>1654</v>
      </c>
      <c r="J29" s="3104"/>
      <c r="K29" s="3104"/>
      <c r="L29" s="3104"/>
      <c r="M29" s="19"/>
      <c r="N29"/>
    </row>
    <row r="30" spans="1:17" ht="15.75">
      <c r="A30" s="3103" t="s">
        <v>1672</v>
      </c>
      <c r="B30" s="3103"/>
      <c r="C30" s="3103"/>
      <c r="D30" s="19"/>
      <c r="E30" s="19"/>
      <c r="F30" s="19"/>
      <c r="G30" s="19"/>
      <c r="H30" s="19"/>
      <c r="I30" s="3104" t="s">
        <v>1656</v>
      </c>
      <c r="J30" s="3104"/>
      <c r="K30" s="3104"/>
      <c r="L30" s="3104"/>
      <c r="M30" s="19"/>
      <c r="N30"/>
    </row>
    <row r="31" spans="1:17" ht="15.75">
      <c r="A31" s="1936" t="s">
        <v>1673</v>
      </c>
      <c r="C31"/>
      <c r="D31" s="19"/>
      <c r="E31" s="19"/>
      <c r="F31" s="19"/>
      <c r="G31" s="19"/>
      <c r="H31" s="19"/>
      <c r="I31" s="19"/>
      <c r="J31" s="19"/>
      <c r="K31" s="19"/>
      <c r="L31" s="19"/>
      <c r="M31" s="19"/>
      <c r="N31"/>
    </row>
    <row r="32" spans="1:17" ht="15.75">
      <c r="C32"/>
      <c r="D32" s="19"/>
      <c r="E32" s="19"/>
      <c r="F32" s="19"/>
      <c r="G32" s="19"/>
      <c r="H32" s="19"/>
      <c r="I32" s="19"/>
      <c r="J32" s="19"/>
      <c r="K32" s="19"/>
      <c r="L32" s="1932"/>
      <c r="M32" s="19"/>
      <c r="N32"/>
    </row>
    <row r="33" spans="1:17" ht="36.75" customHeight="1">
      <c r="A33" s="3087" t="s">
        <v>261</v>
      </c>
      <c r="B33" s="3088" t="s">
        <v>1587</v>
      </c>
      <c r="C33" s="3087" t="s">
        <v>5</v>
      </c>
      <c r="D33" s="3087" t="s">
        <v>1234</v>
      </c>
      <c r="E33" s="3087"/>
      <c r="F33" s="3087" t="s">
        <v>1659</v>
      </c>
      <c r="G33" s="3087"/>
      <c r="H33" s="3087" t="s">
        <v>1598</v>
      </c>
      <c r="I33" s="3087"/>
      <c r="J33" s="3087" t="s">
        <v>1660</v>
      </c>
      <c r="K33" s="3087"/>
      <c r="L33" s="3088" t="s">
        <v>12</v>
      </c>
      <c r="M33" s="19"/>
      <c r="N33" s="527"/>
    </row>
    <row r="34" spans="1:17" ht="15.75">
      <c r="A34" s="3087"/>
      <c r="B34" s="3089"/>
      <c r="C34" s="3087"/>
      <c r="D34" s="1901" t="s">
        <v>1235</v>
      </c>
      <c r="E34" s="1901" t="s">
        <v>1661</v>
      </c>
      <c r="F34" s="1901" t="s">
        <v>14</v>
      </c>
      <c r="G34" s="1901" t="s">
        <v>1241</v>
      </c>
      <c r="H34" s="1901" t="s">
        <v>14</v>
      </c>
      <c r="I34" s="1901" t="s">
        <v>1241</v>
      </c>
      <c r="J34" s="1901" t="s">
        <v>14</v>
      </c>
      <c r="K34" s="1901" t="s">
        <v>1241</v>
      </c>
      <c r="L34" s="3089"/>
      <c r="M34" s="19"/>
      <c r="N34" s="527"/>
    </row>
    <row r="35" spans="1:17" ht="15.75">
      <c r="A35" s="1901">
        <v>1</v>
      </c>
      <c r="B35" s="1941">
        <v>2</v>
      </c>
      <c r="C35" s="1901">
        <v>3</v>
      </c>
      <c r="D35" s="1967">
        <v>4</v>
      </c>
      <c r="E35" s="1967">
        <v>5</v>
      </c>
      <c r="F35" s="1967">
        <v>6</v>
      </c>
      <c r="G35" s="1967">
        <v>7</v>
      </c>
      <c r="H35" s="1967"/>
      <c r="I35" s="1967">
        <v>9</v>
      </c>
      <c r="J35" s="1967">
        <v>10</v>
      </c>
      <c r="K35" s="1967">
        <v>11</v>
      </c>
      <c r="L35" s="1967">
        <v>12</v>
      </c>
      <c r="M35" s="19"/>
      <c r="N35"/>
    </row>
    <row r="36" spans="1:17" ht="15.75">
      <c r="A36" s="1">
        <v>1</v>
      </c>
      <c r="B36" s="1937" t="s">
        <v>160</v>
      </c>
      <c r="C36" s="1" t="s">
        <v>17</v>
      </c>
      <c r="D36" s="1963">
        <v>14</v>
      </c>
      <c r="E36" s="131">
        <v>22273648.359999999</v>
      </c>
      <c r="F36" s="1963">
        <v>14</v>
      </c>
      <c r="G36" s="118">
        <v>22272972.350000001</v>
      </c>
      <c r="H36" s="1963"/>
      <c r="I36" s="118"/>
      <c r="J36" s="118">
        <v>14</v>
      </c>
      <c r="K36" s="118">
        <v>22272972.350000001</v>
      </c>
      <c r="L36" s="3090" t="s">
        <v>21</v>
      </c>
      <c r="M36" s="19"/>
      <c r="N36"/>
      <c r="O36" s="1933"/>
      <c r="P36" s="1942"/>
      <c r="Q36" s="1933"/>
    </row>
    <row r="37" spans="1:17" ht="31.5">
      <c r="A37" s="1">
        <v>2</v>
      </c>
      <c r="B37" s="1937" t="s">
        <v>1665</v>
      </c>
      <c r="C37" s="1" t="s">
        <v>17</v>
      </c>
      <c r="D37" s="1963">
        <v>14</v>
      </c>
      <c r="E37" s="131">
        <v>4620000</v>
      </c>
      <c r="F37" s="1963">
        <v>14</v>
      </c>
      <c r="G37" s="118">
        <v>1319998.3500000001</v>
      </c>
      <c r="H37" s="1963"/>
      <c r="I37" s="118">
        <v>3298960.5</v>
      </c>
      <c r="J37" s="118">
        <v>14</v>
      </c>
      <c r="K37" s="118">
        <v>4618958.8499999996</v>
      </c>
      <c r="L37" s="3091"/>
      <c r="M37" s="19"/>
      <c r="N37"/>
      <c r="O37" s="1933"/>
      <c r="P37" s="1942"/>
      <c r="Q37" s="1933"/>
    </row>
    <row r="38" spans="1:17" ht="15.75">
      <c r="A38" s="1">
        <v>3</v>
      </c>
      <c r="B38" s="1938" t="s">
        <v>1666</v>
      </c>
      <c r="C38" s="1" t="s">
        <v>17</v>
      </c>
      <c r="D38" s="1963">
        <v>14</v>
      </c>
      <c r="E38" s="131">
        <v>33446000</v>
      </c>
      <c r="F38" s="1963">
        <v>14</v>
      </c>
      <c r="G38" s="118">
        <v>7599361.2199999997</v>
      </c>
      <c r="H38" s="1963"/>
      <c r="I38" s="118">
        <v>23456635.399999999</v>
      </c>
      <c r="J38" s="118">
        <v>14</v>
      </c>
      <c r="K38" s="118">
        <v>31055996.620000001</v>
      </c>
      <c r="L38" s="3091"/>
      <c r="M38" s="19"/>
      <c r="N38"/>
      <c r="O38" s="1933"/>
      <c r="Q38" s="1933"/>
    </row>
    <row r="39" spans="1:17" ht="15.75">
      <c r="A39" s="1">
        <v>4</v>
      </c>
      <c r="B39" s="1938" t="s">
        <v>1674</v>
      </c>
      <c r="C39" s="1" t="s">
        <v>17</v>
      </c>
      <c r="D39" s="1963">
        <v>6</v>
      </c>
      <c r="E39" s="131">
        <v>8045730</v>
      </c>
      <c r="F39" s="1963"/>
      <c r="G39" s="1962"/>
      <c r="H39" s="1963"/>
      <c r="I39" s="1962"/>
      <c r="J39" s="118">
        <v>0</v>
      </c>
      <c r="K39" s="118"/>
      <c r="L39" s="3091"/>
      <c r="M39" s="19"/>
      <c r="N39"/>
      <c r="O39" s="1933"/>
      <c r="Q39" s="1933"/>
    </row>
    <row r="40" spans="1:17" ht="15.75">
      <c r="A40" s="1">
        <v>5</v>
      </c>
      <c r="B40" s="1938" t="s">
        <v>1675</v>
      </c>
      <c r="C40" s="1" t="s">
        <v>17</v>
      </c>
      <c r="D40" s="1963">
        <v>6</v>
      </c>
      <c r="E40" s="131">
        <v>8197200</v>
      </c>
      <c r="F40" s="1963"/>
      <c r="G40" s="1"/>
      <c r="H40" s="1963"/>
      <c r="I40" s="118"/>
      <c r="J40" s="118">
        <v>0</v>
      </c>
      <c r="K40" s="118"/>
      <c r="L40" s="3091"/>
      <c r="M40" s="19"/>
      <c r="N40"/>
      <c r="O40" s="1933"/>
      <c r="Q40" s="1933"/>
    </row>
    <row r="41" spans="1:17" ht="15.75">
      <c r="A41" s="1">
        <v>6</v>
      </c>
      <c r="B41" s="1938" t="s">
        <v>1676</v>
      </c>
      <c r="C41" s="1" t="s">
        <v>17</v>
      </c>
      <c r="D41" s="1963">
        <v>6</v>
      </c>
      <c r="E41" s="131">
        <v>2079000</v>
      </c>
      <c r="F41" s="1963"/>
      <c r="G41" s="1"/>
      <c r="H41" s="1963"/>
      <c r="I41" s="118"/>
      <c r="J41" s="118">
        <v>0</v>
      </c>
      <c r="K41" s="118"/>
      <c r="L41" s="3091"/>
      <c r="M41" s="19"/>
      <c r="N41"/>
      <c r="O41" s="1933"/>
      <c r="Q41" s="1933"/>
    </row>
    <row r="42" spans="1:17" ht="15.75">
      <c r="A42" s="1">
        <v>7</v>
      </c>
      <c r="B42" s="1938" t="s">
        <v>1677</v>
      </c>
      <c r="C42" s="1" t="s">
        <v>17</v>
      </c>
      <c r="D42" s="1963">
        <v>6</v>
      </c>
      <c r="E42" s="131">
        <v>673200</v>
      </c>
      <c r="F42" s="1963"/>
      <c r="G42" s="118"/>
      <c r="H42" s="1963"/>
      <c r="I42" s="118"/>
      <c r="J42" s="118">
        <v>0</v>
      </c>
      <c r="K42" s="118"/>
      <c r="L42" s="3091"/>
      <c r="M42" s="19"/>
      <c r="N42"/>
      <c r="O42" s="1933"/>
      <c r="Q42" s="1933"/>
    </row>
    <row r="43" spans="1:17" ht="15.75">
      <c r="A43" s="1">
        <v>8</v>
      </c>
      <c r="B43" s="1938" t="s">
        <v>1678</v>
      </c>
      <c r="C43" s="1" t="s">
        <v>17</v>
      </c>
      <c r="D43" s="1963">
        <v>6</v>
      </c>
      <c r="E43" s="131">
        <v>6138000</v>
      </c>
      <c r="F43" s="1963"/>
      <c r="G43" s="1"/>
      <c r="H43" s="1963"/>
      <c r="I43" s="118"/>
      <c r="J43" s="118">
        <v>0</v>
      </c>
      <c r="K43" s="118"/>
      <c r="L43" s="3091"/>
      <c r="M43" s="19"/>
      <c r="N43"/>
      <c r="O43" s="1933"/>
      <c r="Q43" s="1933"/>
    </row>
    <row r="44" spans="1:17" ht="15.75">
      <c r="A44" s="1">
        <v>9</v>
      </c>
      <c r="B44" s="1938" t="s">
        <v>1679</v>
      </c>
      <c r="C44" s="1" t="s">
        <v>17</v>
      </c>
      <c r="D44" s="1963">
        <v>6</v>
      </c>
      <c r="E44" s="131">
        <v>2079000</v>
      </c>
      <c r="F44" s="1963"/>
      <c r="G44" s="1"/>
      <c r="H44" s="1963"/>
      <c r="I44" s="118"/>
      <c r="J44" s="118">
        <v>0</v>
      </c>
      <c r="K44" s="118"/>
      <c r="L44" s="3091"/>
      <c r="M44" s="3081">
        <f>42871194.92-42567494.92</f>
        <v>303700</v>
      </c>
      <c r="N44" s="3082"/>
      <c r="O44" s="1933"/>
      <c r="Q44" s="1933"/>
    </row>
    <row r="45" spans="1:17" ht="15.75">
      <c r="A45" s="1">
        <v>10</v>
      </c>
      <c r="B45" s="1938" t="s">
        <v>1667</v>
      </c>
      <c r="C45" s="1" t="s">
        <v>17</v>
      </c>
      <c r="D45" s="1963">
        <v>8</v>
      </c>
      <c r="E45" s="131">
        <v>48708000</v>
      </c>
      <c r="F45" s="1963">
        <v>2</v>
      </c>
      <c r="G45" s="1">
        <v>11375163</v>
      </c>
      <c r="H45" s="1963">
        <v>2</v>
      </c>
      <c r="I45" s="118">
        <v>11437708.5</v>
      </c>
      <c r="J45" s="118">
        <v>4</v>
      </c>
      <c r="K45" s="118">
        <v>22812871.5</v>
      </c>
      <c r="L45" s="3091"/>
      <c r="M45" s="19"/>
      <c r="N45"/>
      <c r="O45" s="1933"/>
      <c r="Q45" s="1933"/>
    </row>
    <row r="46" spans="1:17" ht="15.75">
      <c r="A46" s="1">
        <v>12</v>
      </c>
      <c r="B46" s="1938" t="s">
        <v>1680</v>
      </c>
      <c r="C46" s="1" t="s">
        <v>17</v>
      </c>
      <c r="D46" s="1963">
        <v>6</v>
      </c>
      <c r="E46" s="131">
        <v>13720000</v>
      </c>
      <c r="F46" s="1963"/>
      <c r="G46" s="118"/>
      <c r="H46" s="1963"/>
      <c r="I46" s="118"/>
      <c r="J46" s="118">
        <v>0</v>
      </c>
      <c r="K46" s="118"/>
      <c r="L46" s="3091"/>
      <c r="M46" s="19"/>
      <c r="N46"/>
      <c r="O46" s="1933"/>
      <c r="Q46" s="1933"/>
    </row>
    <row r="47" spans="1:17" ht="15.75">
      <c r="A47" s="1">
        <v>13</v>
      </c>
      <c r="B47" s="1938" t="s">
        <v>1681</v>
      </c>
      <c r="C47" s="1" t="s">
        <v>167</v>
      </c>
      <c r="D47" s="118">
        <v>200</v>
      </c>
      <c r="E47" s="131">
        <v>11297837</v>
      </c>
      <c r="F47" s="1963">
        <v>40</v>
      </c>
      <c r="G47" s="118"/>
      <c r="H47" s="1963">
        <v>20</v>
      </c>
      <c r="I47" s="118"/>
      <c r="J47" s="118">
        <v>40</v>
      </c>
      <c r="K47" s="118"/>
      <c r="L47" s="3091"/>
      <c r="M47" s="19"/>
      <c r="N47" s="1945"/>
      <c r="O47" s="1933"/>
      <c r="Q47" s="1933"/>
    </row>
    <row r="48" spans="1:17" ht="15.75">
      <c r="A48" s="1">
        <v>14</v>
      </c>
      <c r="B48" s="1938" t="s">
        <v>1682</v>
      </c>
      <c r="C48" s="1" t="s">
        <v>167</v>
      </c>
      <c r="D48" s="118">
        <v>6762</v>
      </c>
      <c r="E48" s="131">
        <v>17484569.314999998</v>
      </c>
      <c r="F48" s="118"/>
      <c r="G48" s="118"/>
      <c r="H48" s="1963"/>
      <c r="I48" s="1964"/>
      <c r="J48" s="118">
        <v>0</v>
      </c>
      <c r="K48" s="118"/>
      <c r="L48" s="3091"/>
      <c r="M48" s="19"/>
      <c r="N48" s="1945"/>
      <c r="O48" s="1933"/>
      <c r="Q48" s="1933"/>
    </row>
    <row r="49" spans="1:17" ht="15.75">
      <c r="A49" s="1">
        <v>15</v>
      </c>
      <c r="B49" s="1947" t="s">
        <v>1683</v>
      </c>
      <c r="C49" s="1" t="s">
        <v>169</v>
      </c>
      <c r="D49" s="1965">
        <v>28</v>
      </c>
      <c r="E49" s="131">
        <v>27725827.649999999</v>
      </c>
      <c r="F49" s="118">
        <v>2</v>
      </c>
      <c r="G49" s="118"/>
      <c r="H49" s="1963">
        <v>1</v>
      </c>
      <c r="I49" s="118"/>
      <c r="J49" s="118">
        <v>2</v>
      </c>
      <c r="K49" s="118"/>
      <c r="L49" s="3091"/>
      <c r="M49" s="19"/>
      <c r="N49"/>
      <c r="O49" s="1933"/>
      <c r="Q49" s="1933"/>
    </row>
    <row r="50" spans="1:17" ht="15.75">
      <c r="A50" s="1">
        <v>16</v>
      </c>
      <c r="B50" s="1938" t="s">
        <v>1684</v>
      </c>
      <c r="C50" s="1" t="s">
        <v>169</v>
      </c>
      <c r="D50" s="1965">
        <v>14</v>
      </c>
      <c r="E50" s="131">
        <v>1219550</v>
      </c>
      <c r="F50" s="118">
        <v>0</v>
      </c>
      <c r="G50" s="118"/>
      <c r="H50" s="1963"/>
      <c r="I50" s="118"/>
      <c r="J50" s="118"/>
      <c r="K50" s="118"/>
      <c r="L50" s="1902"/>
      <c r="M50" s="19"/>
      <c r="N50"/>
      <c r="O50" s="1933"/>
      <c r="Q50" s="1933"/>
    </row>
    <row r="51" spans="1:17" ht="15.75">
      <c r="A51" s="1939"/>
      <c r="B51" s="1938" t="s">
        <v>1668</v>
      </c>
      <c r="C51" s="1"/>
      <c r="D51" s="1965"/>
      <c r="E51" s="131">
        <v>10385378.140000001</v>
      </c>
      <c r="F51" s="118">
        <v>0</v>
      </c>
      <c r="G51" s="118"/>
      <c r="H51" s="1963"/>
      <c r="I51" s="118"/>
      <c r="J51" s="118"/>
      <c r="K51" s="118"/>
      <c r="L51" s="1902"/>
      <c r="M51" s="19"/>
      <c r="N51"/>
      <c r="O51" s="1933"/>
      <c r="Q51" s="1933"/>
    </row>
    <row r="52" spans="1:17" ht="15.75">
      <c r="A52" s="1939"/>
      <c r="B52" s="1940" t="s">
        <v>1669</v>
      </c>
      <c r="C52" s="1"/>
      <c r="D52" s="1965"/>
      <c r="E52" s="2067">
        <v>218152940.46100003</v>
      </c>
      <c r="F52" s="1966"/>
      <c r="G52" s="1966">
        <v>42567494.920000002</v>
      </c>
      <c r="H52" s="1966"/>
      <c r="I52" s="1966">
        <v>38193304.399999999</v>
      </c>
      <c r="J52" s="1966"/>
      <c r="K52" s="136">
        <v>80760799.319999993</v>
      </c>
      <c r="L52" s="130"/>
      <c r="M52" s="1928" t="s">
        <v>2353</v>
      </c>
      <c r="N52"/>
      <c r="O52" s="1933"/>
      <c r="Q52" s="1933"/>
    </row>
    <row r="53" spans="1:17" ht="15.75">
      <c r="A53" s="1"/>
      <c r="B53" s="1938" t="s">
        <v>1793</v>
      </c>
      <c r="C53" s="1"/>
      <c r="D53" s="1965"/>
      <c r="E53" s="132">
        <v>6231227</v>
      </c>
      <c r="F53" s="1966"/>
      <c r="G53" s="1966">
        <v>303700</v>
      </c>
      <c r="H53" s="1966"/>
      <c r="I53" s="1966"/>
      <c r="J53" s="1966"/>
      <c r="K53" s="136">
        <v>303700</v>
      </c>
      <c r="L53" s="130"/>
      <c r="M53" s="1928"/>
      <c r="N53"/>
      <c r="O53" s="1933"/>
      <c r="Q53" s="1933"/>
    </row>
    <row r="54" spans="1:17" ht="15.75">
      <c r="A54" s="1"/>
      <c r="B54" s="1938" t="s">
        <v>1794</v>
      </c>
      <c r="C54" s="1"/>
      <c r="D54" s="1965"/>
      <c r="E54" s="132">
        <v>2077076</v>
      </c>
      <c r="F54" s="1966"/>
      <c r="G54" s="1966"/>
      <c r="H54" s="1966"/>
      <c r="I54" s="1966"/>
      <c r="J54" s="1966"/>
      <c r="K54" s="136"/>
      <c r="L54" s="130"/>
      <c r="M54" s="1928"/>
      <c r="N54"/>
      <c r="O54" s="1933"/>
      <c r="Q54" s="1933"/>
    </row>
    <row r="55" spans="1:17" ht="15.75">
      <c r="A55" s="1"/>
      <c r="B55" s="1940" t="s">
        <v>1795</v>
      </c>
      <c r="C55" s="1"/>
      <c r="D55" s="1965"/>
      <c r="E55" s="132"/>
      <c r="F55" s="1966"/>
      <c r="G55" s="1966">
        <f>G52+G53</f>
        <v>42871194.920000002</v>
      </c>
      <c r="H55" s="1966"/>
      <c r="I55" s="1966">
        <f>I52</f>
        <v>38193304.399999999</v>
      </c>
      <c r="J55" s="1966"/>
      <c r="K55" s="136">
        <f>G55+I55</f>
        <v>81064499.319999993</v>
      </c>
      <c r="L55" s="130"/>
      <c r="M55" s="1928"/>
      <c r="N55"/>
      <c r="O55" s="1933"/>
      <c r="Q55" s="1933"/>
    </row>
    <row r="56" spans="1:17" ht="15.75">
      <c r="A56" s="1943"/>
      <c r="B56" s="2670" t="s">
        <v>1685</v>
      </c>
      <c r="C56" s="2670"/>
      <c r="D56" s="2670"/>
      <c r="E56" s="1917">
        <v>0.252857142857143</v>
      </c>
      <c r="F56" s="1968"/>
      <c r="G56" s="1969"/>
      <c r="H56" s="1968"/>
      <c r="I56" s="1969"/>
      <c r="J56" s="1968"/>
      <c r="K56" s="1969"/>
      <c r="L56" s="1968"/>
      <c r="M56" s="19"/>
      <c r="N56"/>
    </row>
    <row r="57" spans="1:17" ht="15.75">
      <c r="A57" s="1934"/>
      <c r="C57"/>
      <c r="D57" s="19"/>
      <c r="E57" s="1919"/>
      <c r="F57" s="19"/>
      <c r="G57" s="1919"/>
      <c r="H57" s="19"/>
      <c r="I57" s="1928"/>
      <c r="J57" s="19"/>
      <c r="K57" s="1928"/>
      <c r="L57" s="19"/>
      <c r="M57" s="19"/>
      <c r="N57"/>
    </row>
    <row r="58" spans="1:17">
      <c r="A58" s="3092" t="s">
        <v>2350</v>
      </c>
      <c r="B58" s="3092"/>
      <c r="C58" s="3092"/>
      <c r="D58" s="3092"/>
      <c r="E58" s="3092"/>
      <c r="F58" s="3092"/>
      <c r="G58" s="3092"/>
      <c r="H58" s="3092"/>
      <c r="I58" s="3092"/>
      <c r="J58" s="3092"/>
      <c r="K58" s="3092"/>
      <c r="L58" s="3092"/>
      <c r="M58" s="19"/>
      <c r="N58"/>
    </row>
    <row r="59" spans="1:17" ht="15.75">
      <c r="A59" s="1934" t="s">
        <v>1686</v>
      </c>
      <c r="B59" s="1935"/>
      <c r="C59"/>
      <c r="D59" s="19"/>
      <c r="E59" s="19"/>
      <c r="F59" s="19"/>
      <c r="G59" s="19"/>
      <c r="H59" s="19"/>
      <c r="I59" s="19"/>
      <c r="J59" s="19"/>
      <c r="K59" s="19"/>
      <c r="L59" s="19"/>
      <c r="M59" s="19"/>
      <c r="N59"/>
    </row>
    <row r="60" spans="1:17" ht="15.75">
      <c r="A60" s="1934"/>
      <c r="C60"/>
      <c r="D60" s="19"/>
      <c r="E60" s="19"/>
      <c r="F60" s="19"/>
      <c r="G60" s="19"/>
      <c r="H60" s="19"/>
      <c r="I60" s="19"/>
      <c r="J60" s="19"/>
      <c r="K60" s="19"/>
      <c r="L60" s="19"/>
      <c r="M60" s="19"/>
      <c r="N60"/>
    </row>
    <row r="61" spans="1:17" ht="15.75">
      <c r="A61" s="3103" t="s">
        <v>67</v>
      </c>
      <c r="B61" s="3103"/>
      <c r="C61" s="3103"/>
      <c r="D61" s="23"/>
      <c r="E61" s="19"/>
      <c r="F61" s="19"/>
      <c r="G61" s="19"/>
      <c r="H61" s="19"/>
      <c r="I61" s="3104"/>
      <c r="J61" s="3104"/>
      <c r="K61" s="3104"/>
      <c r="L61" s="3104"/>
      <c r="M61" s="19"/>
      <c r="N61"/>
    </row>
    <row r="62" spans="1:17" ht="15.75">
      <c r="A62" s="3103" t="s">
        <v>1687</v>
      </c>
      <c r="B62" s="3103"/>
      <c r="C62" s="3103"/>
      <c r="D62" s="3103"/>
      <c r="E62" s="19"/>
      <c r="F62" s="19"/>
      <c r="G62" s="19"/>
      <c r="H62" s="19"/>
      <c r="I62" s="3104" t="s">
        <v>1654</v>
      </c>
      <c r="J62" s="3104"/>
      <c r="K62" s="3104"/>
      <c r="L62" s="3104"/>
      <c r="M62" s="19"/>
      <c r="N62"/>
    </row>
    <row r="63" spans="1:17" ht="15.75">
      <c r="A63" s="3103" t="s">
        <v>1688</v>
      </c>
      <c r="B63" s="3103"/>
      <c r="C63" s="3103"/>
      <c r="D63" s="19"/>
      <c r="E63" s="19"/>
      <c r="F63" s="19"/>
      <c r="G63" s="19"/>
      <c r="H63" s="19"/>
      <c r="I63" s="3104" t="s">
        <v>1656</v>
      </c>
      <c r="J63" s="3104"/>
      <c r="K63" s="3104"/>
      <c r="L63" s="3104"/>
      <c r="M63" s="19"/>
      <c r="N63"/>
    </row>
    <row r="64" spans="1:17" ht="15.75">
      <c r="A64" s="1936" t="s">
        <v>1657</v>
      </c>
      <c r="C64"/>
      <c r="D64" s="19"/>
      <c r="E64" s="19"/>
      <c r="F64" s="19"/>
      <c r="G64" s="19"/>
      <c r="H64" s="19"/>
      <c r="I64" s="19"/>
      <c r="J64" s="19"/>
      <c r="K64" s="19"/>
      <c r="L64" s="19"/>
      <c r="M64" s="19"/>
      <c r="N64"/>
    </row>
    <row r="65" spans="1:17" ht="15.75">
      <c r="C65"/>
      <c r="D65" s="19"/>
      <c r="E65" s="19"/>
      <c r="F65" s="19"/>
      <c r="G65" s="19"/>
      <c r="H65" s="19"/>
      <c r="I65" s="19"/>
      <c r="J65" s="19"/>
      <c r="K65" s="19"/>
      <c r="L65" s="1932"/>
      <c r="M65" s="19"/>
      <c r="N65"/>
    </row>
    <row r="66" spans="1:17" ht="33.75" customHeight="1">
      <c r="A66" s="3087" t="s">
        <v>261</v>
      </c>
      <c r="B66" s="3088" t="s">
        <v>1587</v>
      </c>
      <c r="C66" s="3087" t="s">
        <v>5</v>
      </c>
      <c r="D66" s="3087" t="s">
        <v>1234</v>
      </c>
      <c r="E66" s="3087"/>
      <c r="F66" s="3087" t="s">
        <v>1659</v>
      </c>
      <c r="G66" s="3087"/>
      <c r="H66" s="3087" t="s">
        <v>1598</v>
      </c>
      <c r="I66" s="3087"/>
      <c r="J66" s="3087" t="s">
        <v>1660</v>
      </c>
      <c r="K66" s="3087"/>
      <c r="L66" s="3088" t="s">
        <v>12</v>
      </c>
      <c r="M66" s="19"/>
      <c r="N66"/>
    </row>
    <row r="67" spans="1:17" ht="15.75">
      <c r="A67" s="3087"/>
      <c r="B67" s="3089"/>
      <c r="C67" s="3087"/>
      <c r="D67" s="1901" t="s">
        <v>1235</v>
      </c>
      <c r="E67" s="1901" t="s">
        <v>1661</v>
      </c>
      <c r="F67" s="1901" t="s">
        <v>14</v>
      </c>
      <c r="G67" s="1901" t="s">
        <v>1241</v>
      </c>
      <c r="H67" s="1901" t="s">
        <v>14</v>
      </c>
      <c r="I67" s="1901" t="s">
        <v>1241</v>
      </c>
      <c r="J67" s="1901" t="s">
        <v>14</v>
      </c>
      <c r="K67" s="1901" t="s">
        <v>1241</v>
      </c>
      <c r="L67" s="3089"/>
      <c r="M67" s="19"/>
      <c r="N67"/>
    </row>
    <row r="68" spans="1:17" ht="15.75">
      <c r="A68" s="1901">
        <v>1</v>
      </c>
      <c r="B68" s="1941">
        <v>2</v>
      </c>
      <c r="C68" s="1901">
        <v>3</v>
      </c>
      <c r="D68" s="1967">
        <v>4</v>
      </c>
      <c r="E68" s="1967">
        <v>5</v>
      </c>
      <c r="F68" s="1967">
        <v>6</v>
      </c>
      <c r="G68" s="1967">
        <v>7</v>
      </c>
      <c r="H68" s="1967">
        <v>8</v>
      </c>
      <c r="I68" s="1967">
        <v>9</v>
      </c>
      <c r="J68" s="1967">
        <v>10</v>
      </c>
      <c r="K68" s="1967">
        <v>11</v>
      </c>
      <c r="L68" s="1967">
        <v>12</v>
      </c>
      <c r="M68" s="19"/>
      <c r="N68"/>
    </row>
    <row r="69" spans="1:17" ht="15.75">
      <c r="A69" s="1">
        <v>1</v>
      </c>
      <c r="B69" s="1937" t="s">
        <v>1584</v>
      </c>
      <c r="C69" s="1" t="s">
        <v>17</v>
      </c>
      <c r="D69" s="1963">
        <v>4.7</v>
      </c>
      <c r="E69" s="131">
        <v>1588390.58</v>
      </c>
      <c r="F69" s="1963">
        <v>4.7</v>
      </c>
      <c r="G69" s="2055">
        <v>1433216.78</v>
      </c>
      <c r="H69" s="1963"/>
      <c r="I69" s="118"/>
      <c r="J69" s="118">
        <v>4.7</v>
      </c>
      <c r="K69" s="118">
        <v>1433216.78</v>
      </c>
      <c r="L69" s="3090" t="s">
        <v>21</v>
      </c>
      <c r="M69" s="19"/>
      <c r="N69"/>
      <c r="O69" s="1933"/>
      <c r="P69" s="1942"/>
      <c r="Q69" s="1933"/>
    </row>
    <row r="70" spans="1:17" ht="31.5">
      <c r="A70" s="1">
        <v>2</v>
      </c>
      <c r="B70" s="1937" t="s">
        <v>1665</v>
      </c>
      <c r="C70" s="1" t="s">
        <v>17</v>
      </c>
      <c r="D70" s="1963">
        <v>4.7</v>
      </c>
      <c r="E70" s="131">
        <v>123375</v>
      </c>
      <c r="F70" s="1963">
        <v>4.7</v>
      </c>
      <c r="G70" s="2055">
        <v>123375</v>
      </c>
      <c r="H70" s="1963"/>
      <c r="I70" s="118"/>
      <c r="J70" s="118">
        <v>4.7</v>
      </c>
      <c r="K70" s="118">
        <v>123375</v>
      </c>
      <c r="L70" s="3091"/>
      <c r="M70" s="19"/>
      <c r="N70"/>
      <c r="O70" s="1933"/>
      <c r="P70" s="1942"/>
      <c r="Q70" s="1933"/>
    </row>
    <row r="71" spans="1:17" ht="15.75">
      <c r="A71" s="1">
        <v>3</v>
      </c>
      <c r="B71" s="1938" t="s">
        <v>1666</v>
      </c>
      <c r="C71" s="1" t="s">
        <v>17</v>
      </c>
      <c r="D71" s="1963">
        <v>4.7</v>
      </c>
      <c r="E71" s="131">
        <v>6274422</v>
      </c>
      <c r="F71" s="1963">
        <v>3.5</v>
      </c>
      <c r="G71" s="2055">
        <f>3281069+2981069</f>
        <v>6262138</v>
      </c>
      <c r="H71" s="1963">
        <v>0.28000000000000003</v>
      </c>
      <c r="I71" s="118">
        <v>1210796.45</v>
      </c>
      <c r="J71" s="118">
        <v>3.78</v>
      </c>
      <c r="K71" s="118">
        <f>I71+G71</f>
        <v>7472934.4500000002</v>
      </c>
      <c r="L71" s="3091"/>
      <c r="M71" s="3106"/>
      <c r="N71" s="3082"/>
      <c r="O71" s="3082"/>
      <c r="Q71" s="1933"/>
    </row>
    <row r="72" spans="1:17" ht="15.75">
      <c r="A72" s="1">
        <v>10</v>
      </c>
      <c r="B72" s="1938" t="s">
        <v>1667</v>
      </c>
      <c r="C72" s="1" t="s">
        <v>17</v>
      </c>
      <c r="D72" s="1963">
        <v>8</v>
      </c>
      <c r="E72" s="131">
        <v>24350700</v>
      </c>
      <c r="F72" s="1963">
        <v>2.5</v>
      </c>
      <c r="G72" s="2056">
        <f>5148030+1182623</f>
        <v>6330653</v>
      </c>
      <c r="H72" s="1963">
        <v>1.5</v>
      </c>
      <c r="I72" s="118">
        <v>2578725</v>
      </c>
      <c r="J72" s="118">
        <v>3.5</v>
      </c>
      <c r="K72" s="118">
        <f>I72+G72</f>
        <v>8909378</v>
      </c>
      <c r="L72" s="3091"/>
      <c r="M72" s="19"/>
      <c r="N72"/>
      <c r="O72" s="1933"/>
      <c r="Q72" s="1933"/>
    </row>
    <row r="73" spans="1:17" ht="15.75">
      <c r="A73" s="1">
        <v>16</v>
      </c>
      <c r="B73" s="1938" t="s">
        <v>1684</v>
      </c>
      <c r="C73" s="1" t="s">
        <v>169</v>
      </c>
      <c r="D73" s="1965">
        <v>64</v>
      </c>
      <c r="E73" s="131">
        <v>580551.25</v>
      </c>
      <c r="F73" s="118"/>
      <c r="G73" s="118"/>
      <c r="H73" s="1963"/>
      <c r="I73" s="118"/>
      <c r="J73" s="118"/>
      <c r="K73" s="118"/>
      <c r="L73" s="1902"/>
      <c r="M73" s="19"/>
      <c r="N73"/>
      <c r="O73" s="1933"/>
      <c r="Q73" s="1933"/>
    </row>
    <row r="74" spans="1:17" ht="15.75">
      <c r="A74" s="1939"/>
      <c r="B74" s="1938" t="s">
        <v>1668</v>
      </c>
      <c r="C74" s="1"/>
      <c r="D74" s="1965"/>
      <c r="E74" s="131">
        <v>1645871.94</v>
      </c>
      <c r="F74" s="118"/>
      <c r="G74" s="118"/>
      <c r="H74" s="118"/>
      <c r="I74" s="118"/>
      <c r="J74" s="118"/>
      <c r="K74" s="118"/>
      <c r="L74" s="1902"/>
      <c r="M74" s="19"/>
      <c r="N74"/>
      <c r="O74" s="1933"/>
      <c r="Q74" s="1933"/>
    </row>
    <row r="75" spans="1:17" ht="15.75">
      <c r="A75" s="1939"/>
      <c r="B75" s="1940" t="s">
        <v>1669</v>
      </c>
      <c r="C75" s="1"/>
      <c r="D75" s="1965"/>
      <c r="E75" s="132">
        <v>34563310.769999996</v>
      </c>
      <c r="F75" s="1966"/>
      <c r="G75" s="1966">
        <f>SUM(G69:G74)</f>
        <v>14149382.780000001</v>
      </c>
      <c r="H75" s="1966"/>
      <c r="I75" s="1966">
        <v>3789521</v>
      </c>
      <c r="J75" s="1966"/>
      <c r="K75" s="136">
        <v>17938904.23</v>
      </c>
      <c r="L75" s="130"/>
      <c r="M75" s="1928"/>
      <c r="N75"/>
      <c r="O75" s="1933"/>
      <c r="Q75" s="1933"/>
    </row>
    <row r="76" spans="1:17" ht="15.75">
      <c r="A76" s="1"/>
      <c r="B76" s="1938" t="s">
        <v>1793</v>
      </c>
      <c r="C76" s="1"/>
      <c r="D76" s="1965"/>
      <c r="E76" s="132"/>
      <c r="F76" s="1966"/>
      <c r="G76" s="1966"/>
      <c r="H76" s="1966"/>
      <c r="I76" s="1966"/>
      <c r="J76" s="1966"/>
      <c r="K76" s="136"/>
      <c r="L76" s="130"/>
      <c r="M76" s="1928"/>
      <c r="N76"/>
      <c r="O76" s="1933"/>
      <c r="Q76" s="1933"/>
    </row>
    <row r="77" spans="1:17" ht="15.75">
      <c r="A77" s="137"/>
      <c r="B77" s="1938" t="s">
        <v>1794</v>
      </c>
      <c r="C77" s="1948"/>
      <c r="D77" s="1971"/>
      <c r="E77" s="1972"/>
      <c r="F77" s="1972"/>
      <c r="G77" s="1973"/>
      <c r="H77" s="1972"/>
      <c r="I77" s="1973"/>
      <c r="J77" s="1972"/>
      <c r="K77" s="1973"/>
      <c r="L77" s="1972"/>
      <c r="M77" s="19"/>
      <c r="N77"/>
    </row>
    <row r="78" spans="1:17" ht="15.75">
      <c r="A78" s="9"/>
      <c r="B78" s="1940" t="s">
        <v>1795</v>
      </c>
      <c r="C78" s="9"/>
      <c r="D78" s="20"/>
      <c r="E78" s="20"/>
      <c r="F78" s="20"/>
      <c r="G78" s="20"/>
      <c r="H78" s="20"/>
      <c r="I78" s="20"/>
      <c r="J78" s="20"/>
      <c r="K78" s="20"/>
      <c r="L78" s="20"/>
      <c r="M78" s="19"/>
      <c r="N78"/>
    </row>
    <row r="79" spans="1:17" ht="15.75">
      <c r="B79" s="3107" t="s">
        <v>2354</v>
      </c>
      <c r="C79" s="3108"/>
      <c r="D79" s="3108"/>
      <c r="E79" s="3108"/>
      <c r="F79" s="19"/>
      <c r="G79" s="19"/>
      <c r="H79" s="19"/>
      <c r="I79" s="19"/>
      <c r="J79" s="19"/>
      <c r="K79" s="19"/>
      <c r="L79" s="19"/>
      <c r="M79" s="19"/>
      <c r="N79"/>
    </row>
    <row r="81" spans="1:17">
      <c r="A81" s="3092" t="s">
        <v>2350</v>
      </c>
      <c r="B81" s="3092"/>
      <c r="C81" s="3092"/>
      <c r="D81" s="3092"/>
      <c r="E81" s="3092"/>
      <c r="F81" s="3092"/>
      <c r="G81" s="3092"/>
      <c r="H81" s="3092"/>
      <c r="I81" s="3092"/>
      <c r="J81" s="3092"/>
      <c r="K81" s="3092"/>
      <c r="L81" s="3092"/>
      <c r="M81" s="19"/>
      <c r="N81"/>
    </row>
    <row r="82" spans="1:17" ht="15.75">
      <c r="A82" s="3105" t="s">
        <v>1689</v>
      </c>
      <c r="B82" s="3105"/>
      <c r="C82" s="3105"/>
      <c r="D82" s="3105"/>
      <c r="E82" s="3105"/>
      <c r="F82" s="3105"/>
      <c r="G82" s="3105"/>
      <c r="H82" s="3105"/>
      <c r="I82" s="3105"/>
      <c r="J82" s="3105"/>
      <c r="K82" s="3105"/>
      <c r="L82" s="19"/>
      <c r="M82" s="19"/>
      <c r="N82"/>
    </row>
    <row r="83" spans="1:17" ht="15.75">
      <c r="A83" s="3103" t="s">
        <v>67</v>
      </c>
      <c r="B83" s="3103"/>
      <c r="C83" s="3103"/>
      <c r="D83" s="23"/>
      <c r="E83" s="19"/>
      <c r="F83" s="19"/>
      <c r="G83" s="19"/>
      <c r="H83" s="19"/>
      <c r="I83" s="3104"/>
      <c r="J83" s="3104"/>
      <c r="K83" s="3104"/>
      <c r="L83" s="3104"/>
      <c r="M83" s="19"/>
      <c r="N83"/>
    </row>
    <row r="84" spans="1:17" ht="15.75">
      <c r="A84" s="3103" t="s">
        <v>1671</v>
      </c>
      <c r="B84" s="3103"/>
      <c r="C84" s="3103"/>
      <c r="D84" s="3103"/>
      <c r="E84" s="19"/>
      <c r="F84" s="19"/>
      <c r="G84" s="19"/>
      <c r="H84" s="19"/>
      <c r="I84" s="3104" t="s">
        <v>1654</v>
      </c>
      <c r="J84" s="3104"/>
      <c r="K84" s="3104"/>
      <c r="L84" s="3104"/>
      <c r="M84" s="19"/>
      <c r="N84"/>
    </row>
    <row r="85" spans="1:17" ht="15.75">
      <c r="A85" s="3103" t="s">
        <v>1690</v>
      </c>
      <c r="B85" s="3103"/>
      <c r="C85" s="3103"/>
      <c r="D85" s="19"/>
      <c r="E85" s="19"/>
      <c r="F85" s="19"/>
      <c r="G85" s="19"/>
      <c r="H85" s="19"/>
      <c r="I85" s="3104" t="s">
        <v>1656</v>
      </c>
      <c r="J85" s="3104"/>
      <c r="K85" s="3104"/>
      <c r="L85" s="3104"/>
      <c r="M85" s="19"/>
      <c r="N85"/>
    </row>
    <row r="86" spans="1:17" ht="15.75">
      <c r="A86" s="1936" t="s">
        <v>1691</v>
      </c>
      <c r="C86"/>
      <c r="D86" s="19"/>
      <c r="E86" s="19"/>
      <c r="F86" s="19"/>
      <c r="G86" s="19"/>
      <c r="H86" s="19"/>
      <c r="I86" s="19"/>
      <c r="J86" s="19"/>
      <c r="K86" s="19"/>
      <c r="L86" s="19"/>
      <c r="M86" s="19"/>
      <c r="N86"/>
    </row>
    <row r="87" spans="1:17" ht="15.75">
      <c r="C87"/>
      <c r="D87" s="19"/>
      <c r="E87" s="19"/>
      <c r="F87" s="19"/>
      <c r="G87" s="19"/>
      <c r="H87" s="19"/>
      <c r="I87" s="19"/>
      <c r="J87" s="19"/>
      <c r="K87" s="19"/>
      <c r="L87" s="1932"/>
      <c r="M87" s="19"/>
      <c r="N87"/>
    </row>
    <row r="88" spans="1:17" ht="33" customHeight="1">
      <c r="A88" s="3087" t="s">
        <v>261</v>
      </c>
      <c r="B88" s="3088" t="s">
        <v>1587</v>
      </c>
      <c r="C88" s="3087" t="s">
        <v>5</v>
      </c>
      <c r="D88" s="3087" t="s">
        <v>1234</v>
      </c>
      <c r="E88" s="3087"/>
      <c r="F88" s="3087" t="s">
        <v>1659</v>
      </c>
      <c r="G88" s="3087"/>
      <c r="H88" s="3087" t="s">
        <v>1598</v>
      </c>
      <c r="I88" s="3087"/>
      <c r="J88" s="3087" t="s">
        <v>1660</v>
      </c>
      <c r="K88" s="3087"/>
      <c r="L88" s="3088" t="s">
        <v>12</v>
      </c>
      <c r="M88" s="19"/>
      <c r="N88"/>
    </row>
    <row r="89" spans="1:17" ht="15.75">
      <c r="A89" s="3087"/>
      <c r="B89" s="3089"/>
      <c r="C89" s="3087"/>
      <c r="D89" s="1901" t="s">
        <v>1235</v>
      </c>
      <c r="E89" s="1901" t="s">
        <v>1661</v>
      </c>
      <c r="F89" s="1901" t="s">
        <v>14</v>
      </c>
      <c r="G89" s="1901" t="s">
        <v>1241</v>
      </c>
      <c r="H89" s="1901" t="s">
        <v>14</v>
      </c>
      <c r="I89" s="1901" t="s">
        <v>1241</v>
      </c>
      <c r="J89" s="1901" t="s">
        <v>14</v>
      </c>
      <c r="K89" s="1901" t="s">
        <v>1241</v>
      </c>
      <c r="L89" s="3089"/>
      <c r="M89" s="19"/>
      <c r="N89"/>
    </row>
    <row r="90" spans="1:17" ht="15.75">
      <c r="A90" s="1901">
        <v>1</v>
      </c>
      <c r="B90" s="1941">
        <v>2</v>
      </c>
      <c r="C90" s="1901">
        <v>3</v>
      </c>
      <c r="D90" s="1967">
        <v>4</v>
      </c>
      <c r="E90" s="1967">
        <v>5</v>
      </c>
      <c r="F90" s="1967">
        <v>6</v>
      </c>
      <c r="G90" s="1967">
        <v>7</v>
      </c>
      <c r="H90" s="1967">
        <v>8</v>
      </c>
      <c r="I90" s="1967">
        <v>9</v>
      </c>
      <c r="J90" s="1967">
        <v>10</v>
      </c>
      <c r="K90" s="1967">
        <v>11</v>
      </c>
      <c r="L90" s="1967">
        <v>12</v>
      </c>
      <c r="M90" s="19"/>
      <c r="N90"/>
    </row>
    <row r="91" spans="1:17" ht="15.75">
      <c r="A91" s="1">
        <v>1</v>
      </c>
      <c r="B91" s="1937" t="s">
        <v>160</v>
      </c>
      <c r="C91" s="1" t="s">
        <v>17</v>
      </c>
      <c r="D91" s="1963">
        <v>6</v>
      </c>
      <c r="E91" s="131">
        <v>52027848.880000003</v>
      </c>
      <c r="F91" s="1963">
        <v>6</v>
      </c>
      <c r="G91" s="118">
        <v>349.04</v>
      </c>
      <c r="H91" s="1963"/>
      <c r="I91" s="1970">
        <v>150.13</v>
      </c>
      <c r="J91" s="118">
        <v>6</v>
      </c>
      <c r="K91" s="118">
        <v>499.17</v>
      </c>
      <c r="L91" s="3090" t="s">
        <v>21</v>
      </c>
      <c r="M91" s="19"/>
      <c r="N91"/>
      <c r="O91" s="1933"/>
      <c r="P91" s="1942"/>
      <c r="Q91" s="1933"/>
    </row>
    <row r="92" spans="1:17" ht="31.5">
      <c r="A92" s="1"/>
      <c r="B92" s="1937" t="s">
        <v>1665</v>
      </c>
      <c r="C92" s="1" t="s">
        <v>17</v>
      </c>
      <c r="D92" s="1963">
        <v>6</v>
      </c>
      <c r="E92" s="131">
        <v>805500</v>
      </c>
      <c r="F92" s="1963">
        <v>5.5</v>
      </c>
      <c r="G92" s="118"/>
      <c r="H92" s="1963"/>
      <c r="I92" s="118">
        <v>5.95</v>
      </c>
      <c r="J92" s="118">
        <v>5.5</v>
      </c>
      <c r="K92" s="118">
        <v>5.95</v>
      </c>
      <c r="L92" s="3091"/>
      <c r="M92" s="19"/>
      <c r="N92"/>
      <c r="O92" s="1933"/>
      <c r="P92" s="1942"/>
      <c r="Q92" s="1933"/>
    </row>
    <row r="93" spans="1:17" ht="15.75">
      <c r="A93" s="1"/>
      <c r="B93" s="1937" t="s">
        <v>1692</v>
      </c>
      <c r="C93" s="1" t="s">
        <v>17</v>
      </c>
      <c r="D93" s="1963">
        <v>4</v>
      </c>
      <c r="E93" s="131">
        <v>3420000</v>
      </c>
      <c r="F93" s="1963">
        <v>3</v>
      </c>
      <c r="G93" s="118"/>
      <c r="H93" s="1963">
        <v>1</v>
      </c>
      <c r="I93" s="118">
        <v>25.82</v>
      </c>
      <c r="J93" s="118">
        <v>4</v>
      </c>
      <c r="K93" s="118">
        <v>25.82</v>
      </c>
      <c r="L93" s="3091"/>
      <c r="M93" s="19"/>
      <c r="N93"/>
      <c r="O93" s="1933"/>
      <c r="P93" s="1942"/>
      <c r="Q93" s="1933"/>
    </row>
    <row r="94" spans="1:17" ht="15.75">
      <c r="A94" s="1">
        <v>2</v>
      </c>
      <c r="B94" s="1938" t="s">
        <v>1666</v>
      </c>
      <c r="C94" s="1" t="s">
        <v>17</v>
      </c>
      <c r="D94" s="1963">
        <v>6</v>
      </c>
      <c r="E94" s="131">
        <v>14231250</v>
      </c>
      <c r="F94" s="1963"/>
      <c r="G94" s="118"/>
      <c r="H94" s="1963">
        <v>3</v>
      </c>
      <c r="I94" s="118">
        <v>72.150000000000006</v>
      </c>
      <c r="J94" s="118">
        <v>3</v>
      </c>
      <c r="K94" s="118">
        <v>72.150000000000006</v>
      </c>
      <c r="L94" s="3091"/>
      <c r="M94" s="19"/>
      <c r="N94"/>
      <c r="O94" s="1933"/>
      <c r="Q94" s="1933"/>
    </row>
    <row r="95" spans="1:17" ht="15.75">
      <c r="A95" s="1">
        <v>4</v>
      </c>
      <c r="B95" s="1938" t="s">
        <v>1693</v>
      </c>
      <c r="C95" s="1" t="s">
        <v>17</v>
      </c>
      <c r="D95" s="1963">
        <v>6</v>
      </c>
      <c r="E95" s="131">
        <v>7290000</v>
      </c>
      <c r="F95" s="1963"/>
      <c r="G95" s="1962"/>
      <c r="H95" s="1963">
        <v>3</v>
      </c>
      <c r="I95" s="1962">
        <v>36.93</v>
      </c>
      <c r="J95" s="118">
        <v>3</v>
      </c>
      <c r="K95" s="118">
        <v>36.93</v>
      </c>
      <c r="L95" s="3091"/>
      <c r="M95" s="19"/>
      <c r="N95"/>
      <c r="O95" s="1933"/>
      <c r="Q95" s="1933"/>
    </row>
    <row r="96" spans="1:17" ht="15.75">
      <c r="A96" s="1">
        <v>5</v>
      </c>
      <c r="B96" s="1938" t="s">
        <v>1674</v>
      </c>
      <c r="C96" s="1" t="s">
        <v>17</v>
      </c>
      <c r="D96" s="1963">
        <v>6</v>
      </c>
      <c r="E96" s="131">
        <v>7290000</v>
      </c>
      <c r="F96" s="1963"/>
      <c r="G96" s="1"/>
      <c r="H96" s="1963">
        <v>3</v>
      </c>
      <c r="I96" s="118">
        <v>36.93</v>
      </c>
      <c r="J96" s="118">
        <v>3</v>
      </c>
      <c r="K96" s="118">
        <v>36.93</v>
      </c>
      <c r="L96" s="3091"/>
      <c r="M96" s="19"/>
      <c r="N96"/>
      <c r="O96" s="1933"/>
      <c r="Q96" s="1933"/>
    </row>
    <row r="97" spans="1:17" ht="15.75">
      <c r="A97" s="1">
        <v>6</v>
      </c>
      <c r="B97" s="1938" t="s">
        <v>1676</v>
      </c>
      <c r="C97" s="1" t="s">
        <v>17</v>
      </c>
      <c r="D97" s="1963">
        <v>6</v>
      </c>
      <c r="E97" s="131">
        <v>2160000</v>
      </c>
      <c r="F97" s="1963"/>
      <c r="G97" s="1"/>
      <c r="H97" s="1963"/>
      <c r="I97" s="118"/>
      <c r="J97" s="118"/>
      <c r="K97" s="118"/>
      <c r="L97" s="3091"/>
      <c r="M97" s="19"/>
      <c r="N97"/>
      <c r="O97" s="1933"/>
      <c r="Q97" s="1933"/>
    </row>
    <row r="98" spans="1:17" ht="15.75">
      <c r="A98" s="1">
        <v>7</v>
      </c>
      <c r="B98" s="1938" t="s">
        <v>1677</v>
      </c>
      <c r="C98" s="1" t="s">
        <v>17</v>
      </c>
      <c r="D98" s="1963">
        <v>6</v>
      </c>
      <c r="E98" s="131">
        <v>1170000</v>
      </c>
      <c r="F98" s="1963"/>
      <c r="G98" s="118"/>
      <c r="H98" s="1963"/>
      <c r="I98" s="118"/>
      <c r="J98" s="118"/>
      <c r="K98" s="118"/>
      <c r="L98" s="3091"/>
      <c r="M98" s="19"/>
      <c r="N98"/>
      <c r="O98" s="1933"/>
      <c r="Q98" s="1933"/>
    </row>
    <row r="99" spans="1:17" ht="15.75">
      <c r="A99" s="1">
        <v>8</v>
      </c>
      <c r="B99" s="1938" t="s">
        <v>1678</v>
      </c>
      <c r="C99" s="1" t="s">
        <v>17</v>
      </c>
      <c r="D99" s="1963">
        <v>6</v>
      </c>
      <c r="E99" s="131">
        <v>6120000</v>
      </c>
      <c r="F99" s="1963"/>
      <c r="G99" s="1"/>
      <c r="H99" s="1963"/>
      <c r="I99" s="118"/>
      <c r="J99" s="118"/>
      <c r="K99" s="118"/>
      <c r="L99" s="3091"/>
      <c r="M99" s="19"/>
      <c r="N99"/>
      <c r="O99" s="1933"/>
      <c r="Q99" s="1933"/>
    </row>
    <row r="100" spans="1:17" ht="15.75">
      <c r="A100" s="1"/>
      <c r="B100" s="1938" t="s">
        <v>1679</v>
      </c>
      <c r="C100" s="1" t="s">
        <v>17</v>
      </c>
      <c r="D100" s="1963">
        <v>6</v>
      </c>
      <c r="E100" s="131">
        <v>1980000</v>
      </c>
      <c r="F100" s="1963"/>
      <c r="G100" s="1"/>
      <c r="H100" s="1963"/>
      <c r="I100" s="118"/>
      <c r="J100" s="118"/>
      <c r="K100" s="118"/>
      <c r="L100" s="3091"/>
      <c r="M100" s="19"/>
      <c r="N100"/>
      <c r="O100" s="1933"/>
      <c r="Q100" s="1933"/>
    </row>
    <row r="101" spans="1:17" ht="15.75">
      <c r="A101" s="1">
        <v>9</v>
      </c>
      <c r="B101" s="1938" t="s">
        <v>1694</v>
      </c>
      <c r="C101" s="1" t="s">
        <v>17</v>
      </c>
      <c r="D101" s="1963">
        <v>6</v>
      </c>
      <c r="E101" s="131">
        <v>1890000</v>
      </c>
      <c r="F101" s="1963"/>
      <c r="G101" s="1"/>
      <c r="H101" s="1963"/>
      <c r="I101" s="118"/>
      <c r="J101" s="118"/>
      <c r="K101" s="118"/>
      <c r="L101" s="3091"/>
      <c r="M101" s="19"/>
      <c r="N101"/>
      <c r="O101" s="1933"/>
      <c r="Q101" s="1933"/>
    </row>
    <row r="102" spans="1:17" ht="15.75">
      <c r="A102" s="1"/>
      <c r="B102" s="1938" t="s">
        <v>1680</v>
      </c>
      <c r="C102" s="1" t="s">
        <v>17</v>
      </c>
      <c r="D102" s="1963">
        <v>6</v>
      </c>
      <c r="E102" s="131">
        <v>900000</v>
      </c>
      <c r="F102" s="1963"/>
      <c r="G102" s="1"/>
      <c r="H102" s="1963"/>
      <c r="I102" s="118"/>
      <c r="J102" s="118"/>
      <c r="K102" s="118"/>
      <c r="L102" s="3091"/>
      <c r="M102" s="19"/>
      <c r="N102"/>
      <c r="O102" s="1933"/>
      <c r="Q102" s="1933"/>
    </row>
    <row r="103" spans="1:17" ht="15.75">
      <c r="A103" s="1">
        <v>10</v>
      </c>
      <c r="B103" s="1938" t="s">
        <v>1681</v>
      </c>
      <c r="C103" s="1" t="s">
        <v>167</v>
      </c>
      <c r="D103" s="118">
        <v>1605</v>
      </c>
      <c r="E103" s="131">
        <v>30932668.799999997</v>
      </c>
      <c r="F103" s="1963">
        <v>95</v>
      </c>
      <c r="G103" s="118"/>
      <c r="H103" s="1963">
        <v>35</v>
      </c>
      <c r="I103" s="118"/>
      <c r="J103" s="118">
        <v>130</v>
      </c>
      <c r="K103" s="118"/>
      <c r="L103" s="3091"/>
      <c r="M103" s="19"/>
      <c r="N103" s="1945"/>
      <c r="O103" s="1933"/>
      <c r="Q103" s="1933"/>
    </row>
    <row r="104" spans="1:17" ht="15.75">
      <c r="A104" s="1">
        <v>12</v>
      </c>
      <c r="B104" s="1938" t="s">
        <v>1682</v>
      </c>
      <c r="C104" s="1" t="s">
        <v>167</v>
      </c>
      <c r="D104" s="118">
        <v>4666.8500000000004</v>
      </c>
      <c r="E104" s="131">
        <v>11891072.699999999</v>
      </c>
      <c r="F104" s="1963"/>
      <c r="G104" s="118"/>
      <c r="H104" s="1963"/>
      <c r="I104" s="1964"/>
      <c r="J104" s="118"/>
      <c r="K104" s="118"/>
      <c r="L104" s="3091"/>
      <c r="M104" s="19"/>
      <c r="N104" s="1945"/>
      <c r="O104" s="1933"/>
      <c r="Q104" s="1933"/>
    </row>
    <row r="105" spans="1:17" ht="15.75">
      <c r="A105" s="1">
        <v>13</v>
      </c>
      <c r="B105" s="1938" t="s">
        <v>1695</v>
      </c>
      <c r="C105" s="1" t="s">
        <v>169</v>
      </c>
      <c r="D105" s="1965">
        <v>12</v>
      </c>
      <c r="E105" s="131">
        <v>5699963.2499999991</v>
      </c>
      <c r="F105" s="1963">
        <v>2</v>
      </c>
      <c r="G105" s="118"/>
      <c r="H105" s="1963">
        <v>2</v>
      </c>
      <c r="I105" s="118"/>
      <c r="J105" s="118">
        <v>2</v>
      </c>
      <c r="K105" s="118"/>
      <c r="L105" s="3091"/>
      <c r="M105" s="19"/>
      <c r="N105"/>
      <c r="O105" s="1933"/>
      <c r="Q105" s="1933"/>
    </row>
    <row r="106" spans="1:17" ht="15.75">
      <c r="A106" s="1939"/>
      <c r="B106" s="1940" t="s">
        <v>1668</v>
      </c>
      <c r="C106" s="1"/>
      <c r="D106" s="1965"/>
      <c r="E106" s="132">
        <v>7390415.2000000002</v>
      </c>
      <c r="F106" s="1966"/>
      <c r="G106" s="1966"/>
      <c r="H106" s="1966"/>
      <c r="I106" s="1966"/>
      <c r="J106" s="1966"/>
      <c r="K106" s="1923"/>
      <c r="L106" s="130"/>
      <c r="M106" s="1928"/>
      <c r="N106"/>
      <c r="O106" s="1933"/>
      <c r="Q106" s="1933"/>
    </row>
    <row r="107" spans="1:17" ht="15.75">
      <c r="A107" s="2994" t="s">
        <v>1796</v>
      </c>
      <c r="B107" s="2994"/>
      <c r="C107" s="1948"/>
      <c r="D107" s="1971"/>
      <c r="E107" s="1973">
        <v>155198718.83000001</v>
      </c>
      <c r="F107" s="1972"/>
      <c r="G107" s="1973">
        <v>349.04</v>
      </c>
      <c r="H107" s="1972"/>
      <c r="I107" s="1973">
        <v>327.91</v>
      </c>
      <c r="J107" s="1972"/>
      <c r="K107" s="1973">
        <v>676.95</v>
      </c>
      <c r="L107" s="1972"/>
      <c r="M107" s="1928">
        <f>I107+G107</f>
        <v>676.95</v>
      </c>
      <c r="N107"/>
    </row>
    <row r="108" spans="1:17" ht="15.75">
      <c r="A108" s="1897"/>
      <c r="B108" s="1938" t="s">
        <v>1793</v>
      </c>
      <c r="C108" s="1948"/>
      <c r="D108" s="1971"/>
      <c r="E108" s="1973"/>
      <c r="F108" s="1972">
        <v>1.21</v>
      </c>
      <c r="G108" s="1973"/>
      <c r="H108" s="1972"/>
      <c r="I108" s="1973">
        <v>4.99</v>
      </c>
      <c r="J108" s="1972"/>
      <c r="K108" s="1973">
        <v>6.2</v>
      </c>
      <c r="L108" s="1972"/>
      <c r="M108" s="19"/>
      <c r="N108"/>
    </row>
    <row r="109" spans="1:17" ht="15.75">
      <c r="A109" s="1897"/>
      <c r="B109" s="1938" t="s">
        <v>1794</v>
      </c>
      <c r="C109" s="1948"/>
      <c r="D109" s="1971"/>
      <c r="E109" s="1973"/>
      <c r="F109" s="1972"/>
      <c r="G109" s="1973"/>
      <c r="H109" s="1972"/>
      <c r="I109" s="1973"/>
      <c r="J109" s="1972"/>
      <c r="K109" s="1973"/>
      <c r="L109" s="1972"/>
      <c r="M109" s="19"/>
      <c r="N109"/>
    </row>
    <row r="110" spans="1:17" ht="15.75">
      <c r="A110" s="1897"/>
      <c r="B110" s="1940" t="s">
        <v>1795</v>
      </c>
      <c r="C110" s="1948"/>
      <c r="D110" s="1971"/>
      <c r="E110" s="1973"/>
      <c r="F110" s="1972"/>
      <c r="G110" s="1973"/>
      <c r="H110" s="1972"/>
      <c r="I110" s="1973"/>
      <c r="J110" s="1972"/>
      <c r="K110" s="1973"/>
      <c r="L110" s="1972"/>
    </row>
    <row r="111" spans="1:17" ht="15.75">
      <c r="A111" s="1903"/>
      <c r="B111" s="3109" t="s">
        <v>2355</v>
      </c>
      <c r="C111" s="3109"/>
      <c r="D111" s="3109"/>
      <c r="E111" s="3109"/>
      <c r="F111" s="3109"/>
      <c r="G111" s="1969"/>
      <c r="H111" s="1968"/>
      <c r="I111" s="1969"/>
      <c r="J111" s="1968"/>
      <c r="K111" s="1969"/>
      <c r="L111" s="1968"/>
    </row>
    <row r="113" spans="1:14" ht="20.25">
      <c r="A113" s="3086" t="s">
        <v>2356</v>
      </c>
      <c r="B113" s="3086"/>
      <c r="C113" s="3086"/>
      <c r="D113" s="3086"/>
      <c r="E113" s="3086"/>
      <c r="F113" s="3086"/>
      <c r="G113" s="3086"/>
      <c r="H113" s="3086"/>
      <c r="I113" s="3086"/>
      <c r="J113" s="3086"/>
      <c r="K113" s="3086"/>
      <c r="L113" s="3086"/>
      <c r="M113" s="3086"/>
      <c r="N113" s="3086"/>
    </row>
    <row r="114" spans="1:14" ht="18.75">
      <c r="B114" s="3083" t="s">
        <v>1439</v>
      </c>
      <c r="C114" s="3083"/>
      <c r="D114" s="3083"/>
      <c r="E114" s="3083"/>
      <c r="F114" s="38"/>
      <c r="G114" s="38"/>
      <c r="H114" s="38"/>
      <c r="I114" s="38"/>
      <c r="J114" s="38"/>
      <c r="K114" s="38"/>
      <c r="L114" s="38"/>
      <c r="M114" s="461"/>
      <c r="N114" s="12"/>
    </row>
    <row r="115" spans="1:14">
      <c r="C115"/>
      <c r="D115" s="19"/>
      <c r="E115" s="19"/>
      <c r="F115" s="19"/>
      <c r="G115" s="3084"/>
      <c r="H115" s="3084"/>
      <c r="I115" s="3084"/>
      <c r="J115" s="3084"/>
      <c r="K115" s="3085"/>
      <c r="L115" s="3085"/>
      <c r="M115" s="3085"/>
      <c r="N115" s="3085"/>
    </row>
    <row r="116" spans="1:14" ht="39" customHeight="1">
      <c r="A116" s="3098" t="s">
        <v>242</v>
      </c>
      <c r="B116" s="1950" t="s">
        <v>243</v>
      </c>
      <c r="C116" s="3096" t="s">
        <v>5</v>
      </c>
      <c r="D116" s="3099" t="s">
        <v>244</v>
      </c>
      <c r="E116" s="3101" t="s">
        <v>245</v>
      </c>
      <c r="F116" s="3102" t="s">
        <v>119</v>
      </c>
      <c r="G116" s="3096" t="s">
        <v>201</v>
      </c>
      <c r="H116" s="3096"/>
      <c r="I116" s="3096" t="s">
        <v>246</v>
      </c>
      <c r="J116" s="3096"/>
      <c r="K116" s="3096" t="s">
        <v>11</v>
      </c>
      <c r="L116" s="3096"/>
      <c r="M116" s="3097" t="s">
        <v>12</v>
      </c>
      <c r="N116" s="3096" t="s">
        <v>247</v>
      </c>
    </row>
    <row r="117" spans="1:14" ht="16.5">
      <c r="A117" s="3098"/>
      <c r="B117" s="1951" t="s">
        <v>248</v>
      </c>
      <c r="C117" s="3096"/>
      <c r="D117" s="3100"/>
      <c r="E117" s="3101"/>
      <c r="F117" s="3102"/>
      <c r="G117" s="1922" t="s">
        <v>28</v>
      </c>
      <c r="H117" s="1952" t="s">
        <v>15</v>
      </c>
      <c r="I117" s="1922" t="s">
        <v>28</v>
      </c>
      <c r="J117" s="1922" t="s">
        <v>15</v>
      </c>
      <c r="K117" s="1922" t="s">
        <v>28</v>
      </c>
      <c r="L117" s="1953" t="s">
        <v>15</v>
      </c>
      <c r="M117" s="3097"/>
      <c r="N117" s="3096"/>
    </row>
    <row r="118" spans="1:14" ht="15.75">
      <c r="A118" s="1956">
        <v>1</v>
      </c>
      <c r="B118" s="1956">
        <v>2</v>
      </c>
      <c r="C118" s="1956">
        <v>3</v>
      </c>
      <c r="D118" s="1957" t="s">
        <v>249</v>
      </c>
      <c r="E118" s="1956" t="s">
        <v>250</v>
      </c>
      <c r="F118" s="1956" t="s">
        <v>251</v>
      </c>
      <c r="G118" s="1956" t="s">
        <v>252</v>
      </c>
      <c r="H118" s="1958" t="s">
        <v>253</v>
      </c>
      <c r="I118" s="1956" t="s">
        <v>254</v>
      </c>
      <c r="J118" s="1956" t="s">
        <v>255</v>
      </c>
      <c r="K118" s="1956" t="s">
        <v>256</v>
      </c>
      <c r="L118" s="1959" t="s">
        <v>257</v>
      </c>
      <c r="M118" s="1918" t="s">
        <v>258</v>
      </c>
      <c r="N118" s="1956" t="s">
        <v>259</v>
      </c>
    </row>
    <row r="119" spans="1:14" ht="15.75">
      <c r="A119" s="9"/>
      <c r="B119" s="3093" t="s">
        <v>143</v>
      </c>
      <c r="C119" s="3094"/>
      <c r="D119" s="3094"/>
      <c r="E119" s="3094"/>
      <c r="F119" s="3094"/>
      <c r="G119" s="3094"/>
      <c r="H119" s="3094"/>
      <c r="I119" s="3094"/>
      <c r="J119" s="3094"/>
      <c r="K119" s="3094"/>
      <c r="L119" s="3094"/>
      <c r="M119" s="3094"/>
      <c r="N119" s="3095"/>
    </row>
    <row r="120" spans="1:14" ht="45">
      <c r="A120" s="7">
        <v>1</v>
      </c>
      <c r="B120" s="27" t="s">
        <v>1440</v>
      </c>
      <c r="C120" s="9"/>
      <c r="D120" s="11">
        <v>715</v>
      </c>
      <c r="E120" s="7" t="s">
        <v>1068</v>
      </c>
      <c r="F120" s="7" t="s">
        <v>1069</v>
      </c>
      <c r="G120" s="32">
        <v>1</v>
      </c>
      <c r="H120" s="7">
        <v>528.4</v>
      </c>
      <c r="I120" s="32"/>
      <c r="J120" s="7">
        <v>67.61</v>
      </c>
      <c r="K120" s="32">
        <v>1</v>
      </c>
      <c r="L120" s="7">
        <v>596.01</v>
      </c>
      <c r="M120" s="1927" t="s">
        <v>1441</v>
      </c>
      <c r="N120" s="1899"/>
    </row>
    <row r="121" spans="1:14" ht="31.5">
      <c r="A121" s="19"/>
      <c r="B121" s="1954" t="s">
        <v>1442</v>
      </c>
      <c r="C121" s="1955"/>
      <c r="D121" s="1955"/>
      <c r="E121" s="1955"/>
      <c r="F121" s="1955"/>
      <c r="G121" s="1955"/>
      <c r="H121" s="1955"/>
      <c r="I121" s="1955"/>
      <c r="J121" s="1955"/>
      <c r="K121" s="1955"/>
      <c r="L121" s="1955"/>
      <c r="M121" s="1955"/>
      <c r="N121" s="9"/>
    </row>
    <row r="122" spans="1:14" ht="45">
      <c r="A122" s="20">
        <v>1</v>
      </c>
      <c r="B122" s="129" t="s">
        <v>1443</v>
      </c>
      <c r="C122" s="1949" t="s">
        <v>17</v>
      </c>
      <c r="D122" s="7">
        <v>11.63</v>
      </c>
      <c r="E122" s="7" t="s">
        <v>1330</v>
      </c>
      <c r="F122" s="7" t="s">
        <v>183</v>
      </c>
      <c r="G122" s="1931">
        <v>1</v>
      </c>
      <c r="H122" s="7">
        <v>10.47</v>
      </c>
      <c r="I122" s="37"/>
      <c r="J122" s="7"/>
      <c r="K122" s="15">
        <v>1</v>
      </c>
      <c r="L122" s="7">
        <v>10.47</v>
      </c>
      <c r="M122" s="974" t="s">
        <v>58</v>
      </c>
      <c r="N122" s="1961" t="s">
        <v>59</v>
      </c>
    </row>
    <row r="123" spans="1:14" ht="45">
      <c r="A123" s="20">
        <v>2</v>
      </c>
      <c r="B123" s="129" t="s">
        <v>1444</v>
      </c>
      <c r="C123" s="1949" t="s">
        <v>17</v>
      </c>
      <c r="D123" s="7">
        <v>5.0599999999999996</v>
      </c>
      <c r="E123" s="7" t="s">
        <v>1330</v>
      </c>
      <c r="F123" s="7" t="s">
        <v>183</v>
      </c>
      <c r="G123" s="1931">
        <v>1</v>
      </c>
      <c r="H123" s="7">
        <v>4.55</v>
      </c>
      <c r="I123" s="37"/>
      <c r="J123" s="7"/>
      <c r="K123" s="15">
        <v>1</v>
      </c>
      <c r="L123" s="7">
        <v>4.55</v>
      </c>
      <c r="M123" s="974" t="s">
        <v>58</v>
      </c>
      <c r="N123" s="1960" t="s">
        <v>59</v>
      </c>
    </row>
    <row r="124" spans="1:14" ht="45">
      <c r="A124" s="20">
        <v>3</v>
      </c>
      <c r="B124" s="129" t="s">
        <v>1445</v>
      </c>
      <c r="C124" s="1949" t="s">
        <v>17</v>
      </c>
      <c r="D124" s="7">
        <v>16.91</v>
      </c>
      <c r="E124" s="7" t="s">
        <v>1330</v>
      </c>
      <c r="F124" s="7" t="s">
        <v>183</v>
      </c>
      <c r="G124" s="1931">
        <v>1</v>
      </c>
      <c r="H124" s="7">
        <v>15.22</v>
      </c>
      <c r="I124" s="37"/>
      <c r="J124" s="7"/>
      <c r="K124" s="15">
        <v>1</v>
      </c>
      <c r="L124" s="7">
        <v>15.22</v>
      </c>
      <c r="M124" s="974" t="s">
        <v>58</v>
      </c>
      <c r="N124" s="1960" t="s">
        <v>59</v>
      </c>
    </row>
    <row r="125" spans="1:14" ht="60">
      <c r="A125" s="20">
        <v>4</v>
      </c>
      <c r="B125" s="129" t="s">
        <v>1446</v>
      </c>
      <c r="C125" s="1949" t="s">
        <v>17</v>
      </c>
      <c r="D125" s="7">
        <v>22.97</v>
      </c>
      <c r="E125" s="7" t="s">
        <v>1330</v>
      </c>
      <c r="F125" s="7" t="s">
        <v>183</v>
      </c>
      <c r="G125" s="1931">
        <v>1</v>
      </c>
      <c r="H125" s="7">
        <v>20.67</v>
      </c>
      <c r="I125" s="37"/>
      <c r="J125" s="7"/>
      <c r="K125" s="15">
        <v>1</v>
      </c>
      <c r="L125" s="7">
        <v>20.67</v>
      </c>
      <c r="M125" s="974" t="s">
        <v>58</v>
      </c>
      <c r="N125" s="1960" t="s">
        <v>59</v>
      </c>
    </row>
    <row r="126" spans="1:14" ht="45">
      <c r="A126" s="20">
        <v>5</v>
      </c>
      <c r="B126" s="129" t="s">
        <v>1447</v>
      </c>
      <c r="C126" s="1949" t="s">
        <v>17</v>
      </c>
      <c r="D126" s="7">
        <v>2.91</v>
      </c>
      <c r="E126" s="7" t="s">
        <v>1330</v>
      </c>
      <c r="F126" s="7" t="s">
        <v>183</v>
      </c>
      <c r="G126" s="15">
        <v>1</v>
      </c>
      <c r="H126" s="7">
        <v>2.61</v>
      </c>
      <c r="I126" s="37"/>
      <c r="J126" s="7"/>
      <c r="K126" s="15">
        <v>1</v>
      </c>
      <c r="L126" s="7">
        <v>2.61</v>
      </c>
      <c r="M126" s="974" t="s">
        <v>58</v>
      </c>
      <c r="N126" s="1960" t="s">
        <v>59</v>
      </c>
    </row>
    <row r="127" spans="1:14" ht="45">
      <c r="A127" s="20">
        <v>6</v>
      </c>
      <c r="B127" s="129" t="s">
        <v>1448</v>
      </c>
      <c r="C127" s="1949" t="s">
        <v>17</v>
      </c>
      <c r="D127" s="7">
        <v>3.19</v>
      </c>
      <c r="E127" s="7" t="s">
        <v>1330</v>
      </c>
      <c r="F127" s="7" t="s">
        <v>183</v>
      </c>
      <c r="G127" s="1931">
        <v>1</v>
      </c>
      <c r="H127" s="7">
        <v>2.87</v>
      </c>
      <c r="I127" s="37"/>
      <c r="J127" s="7"/>
      <c r="K127" s="15">
        <v>1</v>
      </c>
      <c r="L127" s="7">
        <v>2.87</v>
      </c>
      <c r="M127" s="974" t="s">
        <v>58</v>
      </c>
      <c r="N127" s="1960" t="s">
        <v>59</v>
      </c>
    </row>
    <row r="128" spans="1:14" ht="45">
      <c r="A128" s="20">
        <v>7</v>
      </c>
      <c r="B128" s="129" t="s">
        <v>1449</v>
      </c>
      <c r="C128" s="1949" t="s">
        <v>17</v>
      </c>
      <c r="D128" s="7">
        <v>7.42</v>
      </c>
      <c r="E128" s="7" t="s">
        <v>1330</v>
      </c>
      <c r="F128" s="7" t="s">
        <v>183</v>
      </c>
      <c r="G128" s="1931">
        <v>1</v>
      </c>
      <c r="H128" s="7">
        <v>6.68</v>
      </c>
      <c r="I128" s="37"/>
      <c r="J128" s="7"/>
      <c r="K128" s="15">
        <v>1</v>
      </c>
      <c r="L128" s="7">
        <v>6.68</v>
      </c>
      <c r="M128" s="974" t="s">
        <v>58</v>
      </c>
      <c r="N128" s="1960" t="s">
        <v>59</v>
      </c>
    </row>
    <row r="129" spans="1:14" ht="75">
      <c r="A129" s="20">
        <v>8</v>
      </c>
      <c r="B129" s="129" t="s">
        <v>1450</v>
      </c>
      <c r="C129" s="1949" t="s">
        <v>17</v>
      </c>
      <c r="D129" s="7">
        <v>12.3</v>
      </c>
      <c r="E129" s="7" t="s">
        <v>1330</v>
      </c>
      <c r="F129" s="7" t="s">
        <v>183</v>
      </c>
      <c r="G129" s="15">
        <v>1</v>
      </c>
      <c r="H129" s="7">
        <v>11.07</v>
      </c>
      <c r="I129" s="37"/>
      <c r="J129" s="7"/>
      <c r="K129" s="15">
        <v>1</v>
      </c>
      <c r="L129" s="7">
        <v>11.07</v>
      </c>
      <c r="M129" s="974" t="s">
        <v>58</v>
      </c>
      <c r="N129" s="1960" t="s">
        <v>59</v>
      </c>
    </row>
    <row r="130" spans="1:14" ht="30">
      <c r="A130" s="20">
        <v>9</v>
      </c>
      <c r="B130" s="135" t="s">
        <v>1451</v>
      </c>
      <c r="C130" s="1949" t="s">
        <v>17</v>
      </c>
      <c r="D130" s="7">
        <v>20.37</v>
      </c>
      <c r="E130" s="7" t="s">
        <v>1330</v>
      </c>
      <c r="F130" s="7" t="s">
        <v>183</v>
      </c>
      <c r="G130" s="1931">
        <v>1</v>
      </c>
      <c r="H130" s="7">
        <v>18.329999999999998</v>
      </c>
      <c r="I130" s="37"/>
      <c r="J130" s="7"/>
      <c r="K130" s="15">
        <v>1</v>
      </c>
      <c r="L130" s="7">
        <v>18.329999999999998</v>
      </c>
      <c r="M130" s="974" t="s">
        <v>58</v>
      </c>
      <c r="N130" s="1960" t="s">
        <v>59</v>
      </c>
    </row>
    <row r="131" spans="1:14" ht="30">
      <c r="A131" s="20">
        <v>10</v>
      </c>
      <c r="B131" s="129" t="s">
        <v>1452</v>
      </c>
      <c r="C131" s="1949" t="s">
        <v>17</v>
      </c>
      <c r="D131" s="7">
        <v>18.690000000000001</v>
      </c>
      <c r="E131" s="7" t="s">
        <v>1330</v>
      </c>
      <c r="F131" s="7" t="s">
        <v>183</v>
      </c>
      <c r="G131" s="1931">
        <v>1</v>
      </c>
      <c r="H131" s="7">
        <v>16.82</v>
      </c>
      <c r="I131" s="37"/>
      <c r="J131" s="7"/>
      <c r="K131" s="15">
        <v>1</v>
      </c>
      <c r="L131" s="7">
        <v>16.82</v>
      </c>
      <c r="M131" s="974" t="s">
        <v>58</v>
      </c>
      <c r="N131" s="1960" t="s">
        <v>59</v>
      </c>
    </row>
  </sheetData>
  <mergeCells count="87">
    <mergeCell ref="M71:O71"/>
    <mergeCell ref="A85:C85"/>
    <mergeCell ref="I85:L85"/>
    <mergeCell ref="B79:E79"/>
    <mergeCell ref="B111:F111"/>
    <mergeCell ref="A83:C83"/>
    <mergeCell ref="I83:L83"/>
    <mergeCell ref="A84:D84"/>
    <mergeCell ref="I84:L84"/>
    <mergeCell ref="A82:K82"/>
    <mergeCell ref="B23:E23"/>
    <mergeCell ref="F33:G33"/>
    <mergeCell ref="H33:I33"/>
    <mergeCell ref="B56:D56"/>
    <mergeCell ref="A30:C30"/>
    <mergeCell ref="I30:L30"/>
    <mergeCell ref="J33:K33"/>
    <mergeCell ref="L33:L34"/>
    <mergeCell ref="L36:L49"/>
    <mergeCell ref="A33:A34"/>
    <mergeCell ref="B33:B34"/>
    <mergeCell ref="C33:C34"/>
    <mergeCell ref="D33:E33"/>
    <mergeCell ref="A25:L25"/>
    <mergeCell ref="A28:C28"/>
    <mergeCell ref="I28:L28"/>
    <mergeCell ref="L12:L16"/>
    <mergeCell ref="A9:A10"/>
    <mergeCell ref="B9:B10"/>
    <mergeCell ref="C9:C10"/>
    <mergeCell ref="D9:E9"/>
    <mergeCell ref="F9:G9"/>
    <mergeCell ref="H9:I9"/>
    <mergeCell ref="A6:C6"/>
    <mergeCell ref="I6:L6"/>
    <mergeCell ref="J9:K9"/>
    <mergeCell ref="L9:L10"/>
    <mergeCell ref="A1:L1"/>
    <mergeCell ref="A4:C4"/>
    <mergeCell ref="I4:L4"/>
    <mergeCell ref="A5:D5"/>
    <mergeCell ref="I5:L5"/>
    <mergeCell ref="A29:D29"/>
    <mergeCell ref="I29:L29"/>
    <mergeCell ref="A63:C63"/>
    <mergeCell ref="I63:L63"/>
    <mergeCell ref="A58:L58"/>
    <mergeCell ref="A61:C61"/>
    <mergeCell ref="I61:L61"/>
    <mergeCell ref="A62:D62"/>
    <mergeCell ref="I62:L62"/>
    <mergeCell ref="J66:K66"/>
    <mergeCell ref="L66:L67"/>
    <mergeCell ref="L69:L72"/>
    <mergeCell ref="A66:A67"/>
    <mergeCell ref="B66:B67"/>
    <mergeCell ref="C66:C67"/>
    <mergeCell ref="D66:E66"/>
    <mergeCell ref="F66:G66"/>
    <mergeCell ref="H66:I66"/>
    <mergeCell ref="A116:A117"/>
    <mergeCell ref="C116:C117"/>
    <mergeCell ref="D116:D117"/>
    <mergeCell ref="E116:E117"/>
    <mergeCell ref="F116:F117"/>
    <mergeCell ref="B119:N119"/>
    <mergeCell ref="I116:J116"/>
    <mergeCell ref="K116:L116"/>
    <mergeCell ref="M116:M117"/>
    <mergeCell ref="N116:N117"/>
    <mergeCell ref="G116:H116"/>
    <mergeCell ref="M44:N44"/>
    <mergeCell ref="B114:E114"/>
    <mergeCell ref="G115:J115"/>
    <mergeCell ref="K115:N115"/>
    <mergeCell ref="A113:N113"/>
    <mergeCell ref="A107:B107"/>
    <mergeCell ref="J88:K88"/>
    <mergeCell ref="L88:L89"/>
    <mergeCell ref="L91:L105"/>
    <mergeCell ref="A88:A89"/>
    <mergeCell ref="B88:B89"/>
    <mergeCell ref="C88:C89"/>
    <mergeCell ref="D88:E88"/>
    <mergeCell ref="F88:G88"/>
    <mergeCell ref="H88:I88"/>
    <mergeCell ref="A81:L81"/>
  </mergeCells>
  <pageMargins left="0.7" right="0.7" top="0.75" bottom="0.75" header="0.3" footer="0.3"/>
  <pageSetup paperSize="5" orientation="landscape"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108"/>
  <sheetViews>
    <sheetView zoomScaleNormal="100" zoomScaleSheetLayoutView="100" workbookViewId="0">
      <selection activeCell="G68" sqref="G68"/>
    </sheetView>
  </sheetViews>
  <sheetFormatPr defaultRowHeight="12.75"/>
  <cols>
    <col min="1" max="1" width="4" style="2145" customWidth="1"/>
    <col min="2" max="2" width="71.28515625" style="2146" customWidth="1"/>
    <col min="3" max="3" width="5.5703125" style="2145" customWidth="1"/>
    <col min="4" max="4" width="11.42578125" style="2145" customWidth="1"/>
    <col min="5" max="5" width="9.7109375" style="2145" customWidth="1"/>
    <col min="6" max="6" width="11.42578125" style="2145" customWidth="1"/>
    <col min="7" max="7" width="10" style="2145" customWidth="1"/>
    <col min="8" max="8" width="11.28515625" style="2145" customWidth="1"/>
    <col min="9" max="9" width="10.28515625" style="2145" customWidth="1"/>
    <col min="10" max="10" width="11.28515625" style="2145" customWidth="1"/>
    <col min="11" max="11" width="10.85546875" style="2147" customWidth="1"/>
    <col min="12" max="256" width="9.140625" style="2145"/>
    <col min="257" max="257" width="4" style="2145" customWidth="1"/>
    <col min="258" max="258" width="71.28515625" style="2145" customWidth="1"/>
    <col min="259" max="259" width="5.5703125" style="2145" customWidth="1"/>
    <col min="260" max="260" width="11.42578125" style="2145" customWidth="1"/>
    <col min="261" max="261" width="9.7109375" style="2145" customWidth="1"/>
    <col min="262" max="262" width="11.42578125" style="2145" customWidth="1"/>
    <col min="263" max="263" width="10" style="2145" customWidth="1"/>
    <col min="264" max="264" width="11.28515625" style="2145" customWidth="1"/>
    <col min="265" max="265" width="10.28515625" style="2145" customWidth="1"/>
    <col min="266" max="266" width="11.28515625" style="2145" customWidth="1"/>
    <col min="267" max="267" width="10.85546875" style="2145" customWidth="1"/>
    <col min="268" max="512" width="9.140625" style="2145"/>
    <col min="513" max="513" width="4" style="2145" customWidth="1"/>
    <col min="514" max="514" width="71.28515625" style="2145" customWidth="1"/>
    <col min="515" max="515" width="5.5703125" style="2145" customWidth="1"/>
    <col min="516" max="516" width="11.42578125" style="2145" customWidth="1"/>
    <col min="517" max="517" width="9.7109375" style="2145" customWidth="1"/>
    <col min="518" max="518" width="11.42578125" style="2145" customWidth="1"/>
    <col min="519" max="519" width="10" style="2145" customWidth="1"/>
    <col min="520" max="520" width="11.28515625" style="2145" customWidth="1"/>
    <col min="521" max="521" width="10.28515625" style="2145" customWidth="1"/>
    <col min="522" max="522" width="11.28515625" style="2145" customWidth="1"/>
    <col min="523" max="523" width="10.85546875" style="2145" customWidth="1"/>
    <col min="524" max="768" width="9.140625" style="2145"/>
    <col min="769" max="769" width="4" style="2145" customWidth="1"/>
    <col min="770" max="770" width="71.28515625" style="2145" customWidth="1"/>
    <col min="771" max="771" width="5.5703125" style="2145" customWidth="1"/>
    <col min="772" max="772" width="11.42578125" style="2145" customWidth="1"/>
    <col min="773" max="773" width="9.7109375" style="2145" customWidth="1"/>
    <col min="774" max="774" width="11.42578125" style="2145" customWidth="1"/>
    <col min="775" max="775" width="10" style="2145" customWidth="1"/>
    <col min="776" max="776" width="11.28515625" style="2145" customWidth="1"/>
    <col min="777" max="777" width="10.28515625" style="2145" customWidth="1"/>
    <col min="778" max="778" width="11.28515625" style="2145" customWidth="1"/>
    <col min="779" max="779" width="10.85546875" style="2145" customWidth="1"/>
    <col min="780" max="1024" width="9.140625" style="2145"/>
    <col min="1025" max="1025" width="4" style="2145" customWidth="1"/>
    <col min="1026" max="1026" width="71.28515625" style="2145" customWidth="1"/>
    <col min="1027" max="1027" width="5.5703125" style="2145" customWidth="1"/>
    <col min="1028" max="1028" width="11.42578125" style="2145" customWidth="1"/>
    <col min="1029" max="1029" width="9.7109375" style="2145" customWidth="1"/>
    <col min="1030" max="1030" width="11.42578125" style="2145" customWidth="1"/>
    <col min="1031" max="1031" width="10" style="2145" customWidth="1"/>
    <col min="1032" max="1032" width="11.28515625" style="2145" customWidth="1"/>
    <col min="1033" max="1033" width="10.28515625" style="2145" customWidth="1"/>
    <col min="1034" max="1034" width="11.28515625" style="2145" customWidth="1"/>
    <col min="1035" max="1035" width="10.85546875" style="2145" customWidth="1"/>
    <col min="1036" max="1280" width="9.140625" style="2145"/>
    <col min="1281" max="1281" width="4" style="2145" customWidth="1"/>
    <col min="1282" max="1282" width="71.28515625" style="2145" customWidth="1"/>
    <col min="1283" max="1283" width="5.5703125" style="2145" customWidth="1"/>
    <col min="1284" max="1284" width="11.42578125" style="2145" customWidth="1"/>
    <col min="1285" max="1285" width="9.7109375" style="2145" customWidth="1"/>
    <col min="1286" max="1286" width="11.42578125" style="2145" customWidth="1"/>
    <col min="1287" max="1287" width="10" style="2145" customWidth="1"/>
    <col min="1288" max="1288" width="11.28515625" style="2145" customWidth="1"/>
    <col min="1289" max="1289" width="10.28515625" style="2145" customWidth="1"/>
    <col min="1290" max="1290" width="11.28515625" style="2145" customWidth="1"/>
    <col min="1291" max="1291" width="10.85546875" style="2145" customWidth="1"/>
    <col min="1292" max="1536" width="9.140625" style="2145"/>
    <col min="1537" max="1537" width="4" style="2145" customWidth="1"/>
    <col min="1538" max="1538" width="71.28515625" style="2145" customWidth="1"/>
    <col min="1539" max="1539" width="5.5703125" style="2145" customWidth="1"/>
    <col min="1540" max="1540" width="11.42578125" style="2145" customWidth="1"/>
    <col min="1541" max="1541" width="9.7109375" style="2145" customWidth="1"/>
    <col min="1542" max="1542" width="11.42578125" style="2145" customWidth="1"/>
    <col min="1543" max="1543" width="10" style="2145" customWidth="1"/>
    <col min="1544" max="1544" width="11.28515625" style="2145" customWidth="1"/>
    <col min="1545" max="1545" width="10.28515625" style="2145" customWidth="1"/>
    <col min="1546" max="1546" width="11.28515625" style="2145" customWidth="1"/>
    <col min="1547" max="1547" width="10.85546875" style="2145" customWidth="1"/>
    <col min="1548" max="1792" width="9.140625" style="2145"/>
    <col min="1793" max="1793" width="4" style="2145" customWidth="1"/>
    <col min="1794" max="1794" width="71.28515625" style="2145" customWidth="1"/>
    <col min="1795" max="1795" width="5.5703125" style="2145" customWidth="1"/>
    <col min="1796" max="1796" width="11.42578125" style="2145" customWidth="1"/>
    <col min="1797" max="1797" width="9.7109375" style="2145" customWidth="1"/>
    <col min="1798" max="1798" width="11.42578125" style="2145" customWidth="1"/>
    <col min="1799" max="1799" width="10" style="2145" customWidth="1"/>
    <col min="1800" max="1800" width="11.28515625" style="2145" customWidth="1"/>
    <col min="1801" max="1801" width="10.28515625" style="2145" customWidth="1"/>
    <col min="1802" max="1802" width="11.28515625" style="2145" customWidth="1"/>
    <col min="1803" max="1803" width="10.85546875" style="2145" customWidth="1"/>
    <col min="1804" max="2048" width="9.140625" style="2145"/>
    <col min="2049" max="2049" width="4" style="2145" customWidth="1"/>
    <col min="2050" max="2050" width="71.28515625" style="2145" customWidth="1"/>
    <col min="2051" max="2051" width="5.5703125" style="2145" customWidth="1"/>
    <col min="2052" max="2052" width="11.42578125" style="2145" customWidth="1"/>
    <col min="2053" max="2053" width="9.7109375" style="2145" customWidth="1"/>
    <col min="2054" max="2054" width="11.42578125" style="2145" customWidth="1"/>
    <col min="2055" max="2055" width="10" style="2145" customWidth="1"/>
    <col min="2056" max="2056" width="11.28515625" style="2145" customWidth="1"/>
    <col min="2057" max="2057" width="10.28515625" style="2145" customWidth="1"/>
    <col min="2058" max="2058" width="11.28515625" style="2145" customWidth="1"/>
    <col min="2059" max="2059" width="10.85546875" style="2145" customWidth="1"/>
    <col min="2060" max="2304" width="9.140625" style="2145"/>
    <col min="2305" max="2305" width="4" style="2145" customWidth="1"/>
    <col min="2306" max="2306" width="71.28515625" style="2145" customWidth="1"/>
    <col min="2307" max="2307" width="5.5703125" style="2145" customWidth="1"/>
    <col min="2308" max="2308" width="11.42578125" style="2145" customWidth="1"/>
    <col min="2309" max="2309" width="9.7109375" style="2145" customWidth="1"/>
    <col min="2310" max="2310" width="11.42578125" style="2145" customWidth="1"/>
    <col min="2311" max="2311" width="10" style="2145" customWidth="1"/>
    <col min="2312" max="2312" width="11.28515625" style="2145" customWidth="1"/>
    <col min="2313" max="2313" width="10.28515625" style="2145" customWidth="1"/>
    <col min="2314" max="2314" width="11.28515625" style="2145" customWidth="1"/>
    <col min="2315" max="2315" width="10.85546875" style="2145" customWidth="1"/>
    <col min="2316" max="2560" width="9.140625" style="2145"/>
    <col min="2561" max="2561" width="4" style="2145" customWidth="1"/>
    <col min="2562" max="2562" width="71.28515625" style="2145" customWidth="1"/>
    <col min="2563" max="2563" width="5.5703125" style="2145" customWidth="1"/>
    <col min="2564" max="2564" width="11.42578125" style="2145" customWidth="1"/>
    <col min="2565" max="2565" width="9.7109375" style="2145" customWidth="1"/>
    <col min="2566" max="2566" width="11.42578125" style="2145" customWidth="1"/>
    <col min="2567" max="2567" width="10" style="2145" customWidth="1"/>
    <col min="2568" max="2568" width="11.28515625" style="2145" customWidth="1"/>
    <col min="2569" max="2569" width="10.28515625" style="2145" customWidth="1"/>
    <col min="2570" max="2570" width="11.28515625" style="2145" customWidth="1"/>
    <col min="2571" max="2571" width="10.85546875" style="2145" customWidth="1"/>
    <col min="2572" max="2816" width="9.140625" style="2145"/>
    <col min="2817" max="2817" width="4" style="2145" customWidth="1"/>
    <col min="2818" max="2818" width="71.28515625" style="2145" customWidth="1"/>
    <col min="2819" max="2819" width="5.5703125" style="2145" customWidth="1"/>
    <col min="2820" max="2820" width="11.42578125" style="2145" customWidth="1"/>
    <col min="2821" max="2821" width="9.7109375" style="2145" customWidth="1"/>
    <col min="2822" max="2822" width="11.42578125" style="2145" customWidth="1"/>
    <col min="2823" max="2823" width="10" style="2145" customWidth="1"/>
    <col min="2824" max="2824" width="11.28515625" style="2145" customWidth="1"/>
    <col min="2825" max="2825" width="10.28515625" style="2145" customWidth="1"/>
    <col min="2826" max="2826" width="11.28515625" style="2145" customWidth="1"/>
    <col min="2827" max="2827" width="10.85546875" style="2145" customWidth="1"/>
    <col min="2828" max="3072" width="9.140625" style="2145"/>
    <col min="3073" max="3073" width="4" style="2145" customWidth="1"/>
    <col min="3074" max="3074" width="71.28515625" style="2145" customWidth="1"/>
    <col min="3075" max="3075" width="5.5703125" style="2145" customWidth="1"/>
    <col min="3076" max="3076" width="11.42578125" style="2145" customWidth="1"/>
    <col min="3077" max="3077" width="9.7109375" style="2145" customWidth="1"/>
    <col min="3078" max="3078" width="11.42578125" style="2145" customWidth="1"/>
    <col min="3079" max="3079" width="10" style="2145" customWidth="1"/>
    <col min="3080" max="3080" width="11.28515625" style="2145" customWidth="1"/>
    <col min="3081" max="3081" width="10.28515625" style="2145" customWidth="1"/>
    <col min="3082" max="3082" width="11.28515625" style="2145" customWidth="1"/>
    <col min="3083" max="3083" width="10.85546875" style="2145" customWidth="1"/>
    <col min="3084" max="3328" width="9.140625" style="2145"/>
    <col min="3329" max="3329" width="4" style="2145" customWidth="1"/>
    <col min="3330" max="3330" width="71.28515625" style="2145" customWidth="1"/>
    <col min="3331" max="3331" width="5.5703125" style="2145" customWidth="1"/>
    <col min="3332" max="3332" width="11.42578125" style="2145" customWidth="1"/>
    <col min="3333" max="3333" width="9.7109375" style="2145" customWidth="1"/>
    <col min="3334" max="3334" width="11.42578125" style="2145" customWidth="1"/>
    <col min="3335" max="3335" width="10" style="2145" customWidth="1"/>
    <col min="3336" max="3336" width="11.28515625" style="2145" customWidth="1"/>
    <col min="3337" max="3337" width="10.28515625" style="2145" customWidth="1"/>
    <col min="3338" max="3338" width="11.28515625" style="2145" customWidth="1"/>
    <col min="3339" max="3339" width="10.85546875" style="2145" customWidth="1"/>
    <col min="3340" max="3584" width="9.140625" style="2145"/>
    <col min="3585" max="3585" width="4" style="2145" customWidth="1"/>
    <col min="3586" max="3586" width="71.28515625" style="2145" customWidth="1"/>
    <col min="3587" max="3587" width="5.5703125" style="2145" customWidth="1"/>
    <col min="3588" max="3588" width="11.42578125" style="2145" customWidth="1"/>
    <col min="3589" max="3589" width="9.7109375" style="2145" customWidth="1"/>
    <col min="3590" max="3590" width="11.42578125" style="2145" customWidth="1"/>
    <col min="3591" max="3591" width="10" style="2145" customWidth="1"/>
    <col min="3592" max="3592" width="11.28515625" style="2145" customWidth="1"/>
    <col min="3593" max="3593" width="10.28515625" style="2145" customWidth="1"/>
    <col min="3594" max="3594" width="11.28515625" style="2145" customWidth="1"/>
    <col min="3595" max="3595" width="10.85546875" style="2145" customWidth="1"/>
    <col min="3596" max="3840" width="9.140625" style="2145"/>
    <col min="3841" max="3841" width="4" style="2145" customWidth="1"/>
    <col min="3842" max="3842" width="71.28515625" style="2145" customWidth="1"/>
    <col min="3843" max="3843" width="5.5703125" style="2145" customWidth="1"/>
    <col min="3844" max="3844" width="11.42578125" style="2145" customWidth="1"/>
    <col min="3845" max="3845" width="9.7109375" style="2145" customWidth="1"/>
    <col min="3846" max="3846" width="11.42578125" style="2145" customWidth="1"/>
    <col min="3847" max="3847" width="10" style="2145" customWidth="1"/>
    <col min="3848" max="3848" width="11.28515625" style="2145" customWidth="1"/>
    <col min="3849" max="3849" width="10.28515625" style="2145" customWidth="1"/>
    <col min="3850" max="3850" width="11.28515625" style="2145" customWidth="1"/>
    <col min="3851" max="3851" width="10.85546875" style="2145" customWidth="1"/>
    <col min="3852" max="4096" width="9.140625" style="2145"/>
    <col min="4097" max="4097" width="4" style="2145" customWidth="1"/>
    <col min="4098" max="4098" width="71.28515625" style="2145" customWidth="1"/>
    <col min="4099" max="4099" width="5.5703125" style="2145" customWidth="1"/>
    <col min="4100" max="4100" width="11.42578125" style="2145" customWidth="1"/>
    <col min="4101" max="4101" width="9.7109375" style="2145" customWidth="1"/>
    <col min="4102" max="4102" width="11.42578125" style="2145" customWidth="1"/>
    <col min="4103" max="4103" width="10" style="2145" customWidth="1"/>
    <col min="4104" max="4104" width="11.28515625" style="2145" customWidth="1"/>
    <col min="4105" max="4105" width="10.28515625" style="2145" customWidth="1"/>
    <col min="4106" max="4106" width="11.28515625" style="2145" customWidth="1"/>
    <col min="4107" max="4107" width="10.85546875" style="2145" customWidth="1"/>
    <col min="4108" max="4352" width="9.140625" style="2145"/>
    <col min="4353" max="4353" width="4" style="2145" customWidth="1"/>
    <col min="4354" max="4354" width="71.28515625" style="2145" customWidth="1"/>
    <col min="4355" max="4355" width="5.5703125" style="2145" customWidth="1"/>
    <col min="4356" max="4356" width="11.42578125" style="2145" customWidth="1"/>
    <col min="4357" max="4357" width="9.7109375" style="2145" customWidth="1"/>
    <col min="4358" max="4358" width="11.42578125" style="2145" customWidth="1"/>
    <col min="4359" max="4359" width="10" style="2145" customWidth="1"/>
    <col min="4360" max="4360" width="11.28515625" style="2145" customWidth="1"/>
    <col min="4361" max="4361" width="10.28515625" style="2145" customWidth="1"/>
    <col min="4362" max="4362" width="11.28515625" style="2145" customWidth="1"/>
    <col min="4363" max="4363" width="10.85546875" style="2145" customWidth="1"/>
    <col min="4364" max="4608" width="9.140625" style="2145"/>
    <col min="4609" max="4609" width="4" style="2145" customWidth="1"/>
    <col min="4610" max="4610" width="71.28515625" style="2145" customWidth="1"/>
    <col min="4611" max="4611" width="5.5703125" style="2145" customWidth="1"/>
    <col min="4612" max="4612" width="11.42578125" style="2145" customWidth="1"/>
    <col min="4613" max="4613" width="9.7109375" style="2145" customWidth="1"/>
    <col min="4614" max="4614" width="11.42578125" style="2145" customWidth="1"/>
    <col min="4615" max="4615" width="10" style="2145" customWidth="1"/>
    <col min="4616" max="4616" width="11.28515625" style="2145" customWidth="1"/>
    <col min="4617" max="4617" width="10.28515625" style="2145" customWidth="1"/>
    <col min="4618" max="4618" width="11.28515625" style="2145" customWidth="1"/>
    <col min="4619" max="4619" width="10.85546875" style="2145" customWidth="1"/>
    <col min="4620" max="4864" width="9.140625" style="2145"/>
    <col min="4865" max="4865" width="4" style="2145" customWidth="1"/>
    <col min="4866" max="4866" width="71.28515625" style="2145" customWidth="1"/>
    <col min="4867" max="4867" width="5.5703125" style="2145" customWidth="1"/>
    <col min="4868" max="4868" width="11.42578125" style="2145" customWidth="1"/>
    <col min="4869" max="4869" width="9.7109375" style="2145" customWidth="1"/>
    <col min="4870" max="4870" width="11.42578125" style="2145" customWidth="1"/>
    <col min="4871" max="4871" width="10" style="2145" customWidth="1"/>
    <col min="4872" max="4872" width="11.28515625" style="2145" customWidth="1"/>
    <col min="4873" max="4873" width="10.28515625" style="2145" customWidth="1"/>
    <col min="4874" max="4874" width="11.28515625" style="2145" customWidth="1"/>
    <col min="4875" max="4875" width="10.85546875" style="2145" customWidth="1"/>
    <col min="4876" max="5120" width="9.140625" style="2145"/>
    <col min="5121" max="5121" width="4" style="2145" customWidth="1"/>
    <col min="5122" max="5122" width="71.28515625" style="2145" customWidth="1"/>
    <col min="5123" max="5123" width="5.5703125" style="2145" customWidth="1"/>
    <col min="5124" max="5124" width="11.42578125" style="2145" customWidth="1"/>
    <col min="5125" max="5125" width="9.7109375" style="2145" customWidth="1"/>
    <col min="5126" max="5126" width="11.42578125" style="2145" customWidth="1"/>
    <col min="5127" max="5127" width="10" style="2145" customWidth="1"/>
    <col min="5128" max="5128" width="11.28515625" style="2145" customWidth="1"/>
    <col min="5129" max="5129" width="10.28515625" style="2145" customWidth="1"/>
    <col min="5130" max="5130" width="11.28515625" style="2145" customWidth="1"/>
    <col min="5131" max="5131" width="10.85546875" style="2145" customWidth="1"/>
    <col min="5132" max="5376" width="9.140625" style="2145"/>
    <col min="5377" max="5377" width="4" style="2145" customWidth="1"/>
    <col min="5378" max="5378" width="71.28515625" style="2145" customWidth="1"/>
    <col min="5379" max="5379" width="5.5703125" style="2145" customWidth="1"/>
    <col min="5380" max="5380" width="11.42578125" style="2145" customWidth="1"/>
    <col min="5381" max="5381" width="9.7109375" style="2145" customWidth="1"/>
    <col min="5382" max="5382" width="11.42578125" style="2145" customWidth="1"/>
    <col min="5383" max="5383" width="10" style="2145" customWidth="1"/>
    <col min="5384" max="5384" width="11.28515625" style="2145" customWidth="1"/>
    <col min="5385" max="5385" width="10.28515625" style="2145" customWidth="1"/>
    <col min="5386" max="5386" width="11.28515625" style="2145" customWidth="1"/>
    <col min="5387" max="5387" width="10.85546875" style="2145" customWidth="1"/>
    <col min="5388" max="5632" width="9.140625" style="2145"/>
    <col min="5633" max="5633" width="4" style="2145" customWidth="1"/>
    <col min="5634" max="5634" width="71.28515625" style="2145" customWidth="1"/>
    <col min="5635" max="5635" width="5.5703125" style="2145" customWidth="1"/>
    <col min="5636" max="5636" width="11.42578125" style="2145" customWidth="1"/>
    <col min="5637" max="5637" width="9.7109375" style="2145" customWidth="1"/>
    <col min="5638" max="5638" width="11.42578125" style="2145" customWidth="1"/>
    <col min="5639" max="5639" width="10" style="2145" customWidth="1"/>
    <col min="5640" max="5640" width="11.28515625" style="2145" customWidth="1"/>
    <col min="5641" max="5641" width="10.28515625" style="2145" customWidth="1"/>
    <col min="5642" max="5642" width="11.28515625" style="2145" customWidth="1"/>
    <col min="5643" max="5643" width="10.85546875" style="2145" customWidth="1"/>
    <col min="5644" max="5888" width="9.140625" style="2145"/>
    <col min="5889" max="5889" width="4" style="2145" customWidth="1"/>
    <col min="5890" max="5890" width="71.28515625" style="2145" customWidth="1"/>
    <col min="5891" max="5891" width="5.5703125" style="2145" customWidth="1"/>
    <col min="5892" max="5892" width="11.42578125" style="2145" customWidth="1"/>
    <col min="5893" max="5893" width="9.7109375" style="2145" customWidth="1"/>
    <col min="5894" max="5894" width="11.42578125" style="2145" customWidth="1"/>
    <col min="5895" max="5895" width="10" style="2145" customWidth="1"/>
    <col min="5896" max="5896" width="11.28515625" style="2145" customWidth="1"/>
    <col min="5897" max="5897" width="10.28515625" style="2145" customWidth="1"/>
    <col min="5898" max="5898" width="11.28515625" style="2145" customWidth="1"/>
    <col min="5899" max="5899" width="10.85546875" style="2145" customWidth="1"/>
    <col min="5900" max="6144" width="9.140625" style="2145"/>
    <col min="6145" max="6145" width="4" style="2145" customWidth="1"/>
    <col min="6146" max="6146" width="71.28515625" style="2145" customWidth="1"/>
    <col min="6147" max="6147" width="5.5703125" style="2145" customWidth="1"/>
    <col min="6148" max="6148" width="11.42578125" style="2145" customWidth="1"/>
    <col min="6149" max="6149" width="9.7109375" style="2145" customWidth="1"/>
    <col min="6150" max="6150" width="11.42578125" style="2145" customWidth="1"/>
    <col min="6151" max="6151" width="10" style="2145" customWidth="1"/>
    <col min="6152" max="6152" width="11.28515625" style="2145" customWidth="1"/>
    <col min="6153" max="6153" width="10.28515625" style="2145" customWidth="1"/>
    <col min="6154" max="6154" width="11.28515625" style="2145" customWidth="1"/>
    <col min="6155" max="6155" width="10.85546875" style="2145" customWidth="1"/>
    <col min="6156" max="6400" width="9.140625" style="2145"/>
    <col min="6401" max="6401" width="4" style="2145" customWidth="1"/>
    <col min="6402" max="6402" width="71.28515625" style="2145" customWidth="1"/>
    <col min="6403" max="6403" width="5.5703125" style="2145" customWidth="1"/>
    <col min="6404" max="6404" width="11.42578125" style="2145" customWidth="1"/>
    <col min="6405" max="6405" width="9.7109375" style="2145" customWidth="1"/>
    <col min="6406" max="6406" width="11.42578125" style="2145" customWidth="1"/>
    <col min="6407" max="6407" width="10" style="2145" customWidth="1"/>
    <col min="6408" max="6408" width="11.28515625" style="2145" customWidth="1"/>
    <col min="6409" max="6409" width="10.28515625" style="2145" customWidth="1"/>
    <col min="6410" max="6410" width="11.28515625" style="2145" customWidth="1"/>
    <col min="6411" max="6411" width="10.85546875" style="2145" customWidth="1"/>
    <col min="6412" max="6656" width="9.140625" style="2145"/>
    <col min="6657" max="6657" width="4" style="2145" customWidth="1"/>
    <col min="6658" max="6658" width="71.28515625" style="2145" customWidth="1"/>
    <col min="6659" max="6659" width="5.5703125" style="2145" customWidth="1"/>
    <col min="6660" max="6660" width="11.42578125" style="2145" customWidth="1"/>
    <col min="6661" max="6661" width="9.7109375" style="2145" customWidth="1"/>
    <col min="6662" max="6662" width="11.42578125" style="2145" customWidth="1"/>
    <col min="6663" max="6663" width="10" style="2145" customWidth="1"/>
    <col min="6664" max="6664" width="11.28515625" style="2145" customWidth="1"/>
    <col min="6665" max="6665" width="10.28515625" style="2145" customWidth="1"/>
    <col min="6666" max="6666" width="11.28515625" style="2145" customWidth="1"/>
    <col min="6667" max="6667" width="10.85546875" style="2145" customWidth="1"/>
    <col min="6668" max="6912" width="9.140625" style="2145"/>
    <col min="6913" max="6913" width="4" style="2145" customWidth="1"/>
    <col min="6914" max="6914" width="71.28515625" style="2145" customWidth="1"/>
    <col min="6915" max="6915" width="5.5703125" style="2145" customWidth="1"/>
    <col min="6916" max="6916" width="11.42578125" style="2145" customWidth="1"/>
    <col min="6917" max="6917" width="9.7109375" style="2145" customWidth="1"/>
    <col min="6918" max="6918" width="11.42578125" style="2145" customWidth="1"/>
    <col min="6919" max="6919" width="10" style="2145" customWidth="1"/>
    <col min="6920" max="6920" width="11.28515625" style="2145" customWidth="1"/>
    <col min="6921" max="6921" width="10.28515625" style="2145" customWidth="1"/>
    <col min="6922" max="6922" width="11.28515625" style="2145" customWidth="1"/>
    <col min="6923" max="6923" width="10.85546875" style="2145" customWidth="1"/>
    <col min="6924" max="7168" width="9.140625" style="2145"/>
    <col min="7169" max="7169" width="4" style="2145" customWidth="1"/>
    <col min="7170" max="7170" width="71.28515625" style="2145" customWidth="1"/>
    <col min="7171" max="7171" width="5.5703125" style="2145" customWidth="1"/>
    <col min="7172" max="7172" width="11.42578125" style="2145" customWidth="1"/>
    <col min="7173" max="7173" width="9.7109375" style="2145" customWidth="1"/>
    <col min="7174" max="7174" width="11.42578125" style="2145" customWidth="1"/>
    <col min="7175" max="7175" width="10" style="2145" customWidth="1"/>
    <col min="7176" max="7176" width="11.28515625" style="2145" customWidth="1"/>
    <col min="7177" max="7177" width="10.28515625" style="2145" customWidth="1"/>
    <col min="7178" max="7178" width="11.28515625" style="2145" customWidth="1"/>
    <col min="7179" max="7179" width="10.85546875" style="2145" customWidth="1"/>
    <col min="7180" max="7424" width="9.140625" style="2145"/>
    <col min="7425" max="7425" width="4" style="2145" customWidth="1"/>
    <col min="7426" max="7426" width="71.28515625" style="2145" customWidth="1"/>
    <col min="7427" max="7427" width="5.5703125" style="2145" customWidth="1"/>
    <col min="7428" max="7428" width="11.42578125" style="2145" customWidth="1"/>
    <col min="7429" max="7429" width="9.7109375" style="2145" customWidth="1"/>
    <col min="7430" max="7430" width="11.42578125" style="2145" customWidth="1"/>
    <col min="7431" max="7431" width="10" style="2145" customWidth="1"/>
    <col min="7432" max="7432" width="11.28515625" style="2145" customWidth="1"/>
    <col min="7433" max="7433" width="10.28515625" style="2145" customWidth="1"/>
    <col min="7434" max="7434" width="11.28515625" style="2145" customWidth="1"/>
    <col min="7435" max="7435" width="10.85546875" style="2145" customWidth="1"/>
    <col min="7436" max="7680" width="9.140625" style="2145"/>
    <col min="7681" max="7681" width="4" style="2145" customWidth="1"/>
    <col min="7682" max="7682" width="71.28515625" style="2145" customWidth="1"/>
    <col min="7683" max="7683" width="5.5703125" style="2145" customWidth="1"/>
    <col min="7684" max="7684" width="11.42578125" style="2145" customWidth="1"/>
    <col min="7685" max="7685" width="9.7109375" style="2145" customWidth="1"/>
    <col min="7686" max="7686" width="11.42578125" style="2145" customWidth="1"/>
    <col min="7687" max="7687" width="10" style="2145" customWidth="1"/>
    <col min="7688" max="7688" width="11.28515625" style="2145" customWidth="1"/>
    <col min="7689" max="7689" width="10.28515625" style="2145" customWidth="1"/>
    <col min="7690" max="7690" width="11.28515625" style="2145" customWidth="1"/>
    <col min="7691" max="7691" width="10.85546875" style="2145" customWidth="1"/>
    <col min="7692" max="7936" width="9.140625" style="2145"/>
    <col min="7937" max="7937" width="4" style="2145" customWidth="1"/>
    <col min="7938" max="7938" width="71.28515625" style="2145" customWidth="1"/>
    <col min="7939" max="7939" width="5.5703125" style="2145" customWidth="1"/>
    <col min="7940" max="7940" width="11.42578125" style="2145" customWidth="1"/>
    <col min="7941" max="7941" width="9.7109375" style="2145" customWidth="1"/>
    <col min="7942" max="7942" width="11.42578125" style="2145" customWidth="1"/>
    <col min="7943" max="7943" width="10" style="2145" customWidth="1"/>
    <col min="7944" max="7944" width="11.28515625" style="2145" customWidth="1"/>
    <col min="7945" max="7945" width="10.28515625" style="2145" customWidth="1"/>
    <col min="7946" max="7946" width="11.28515625" style="2145" customWidth="1"/>
    <col min="7947" max="7947" width="10.85546875" style="2145" customWidth="1"/>
    <col min="7948" max="8192" width="9.140625" style="2145"/>
    <col min="8193" max="8193" width="4" style="2145" customWidth="1"/>
    <col min="8194" max="8194" width="71.28515625" style="2145" customWidth="1"/>
    <col min="8195" max="8195" width="5.5703125" style="2145" customWidth="1"/>
    <col min="8196" max="8196" width="11.42578125" style="2145" customWidth="1"/>
    <col min="8197" max="8197" width="9.7109375" style="2145" customWidth="1"/>
    <col min="8198" max="8198" width="11.42578125" style="2145" customWidth="1"/>
    <col min="8199" max="8199" width="10" style="2145" customWidth="1"/>
    <col min="8200" max="8200" width="11.28515625" style="2145" customWidth="1"/>
    <col min="8201" max="8201" width="10.28515625" style="2145" customWidth="1"/>
    <col min="8202" max="8202" width="11.28515625" style="2145" customWidth="1"/>
    <col min="8203" max="8203" width="10.85546875" style="2145" customWidth="1"/>
    <col min="8204" max="8448" width="9.140625" style="2145"/>
    <col min="8449" max="8449" width="4" style="2145" customWidth="1"/>
    <col min="8450" max="8450" width="71.28515625" style="2145" customWidth="1"/>
    <col min="8451" max="8451" width="5.5703125" style="2145" customWidth="1"/>
    <col min="8452" max="8452" width="11.42578125" style="2145" customWidth="1"/>
    <col min="8453" max="8453" width="9.7109375" style="2145" customWidth="1"/>
    <col min="8454" max="8454" width="11.42578125" style="2145" customWidth="1"/>
    <col min="8455" max="8455" width="10" style="2145" customWidth="1"/>
    <col min="8456" max="8456" width="11.28515625" style="2145" customWidth="1"/>
    <col min="8457" max="8457" width="10.28515625" style="2145" customWidth="1"/>
    <col min="8458" max="8458" width="11.28515625" style="2145" customWidth="1"/>
    <col min="8459" max="8459" width="10.85546875" style="2145" customWidth="1"/>
    <col min="8460" max="8704" width="9.140625" style="2145"/>
    <col min="8705" max="8705" width="4" style="2145" customWidth="1"/>
    <col min="8706" max="8706" width="71.28515625" style="2145" customWidth="1"/>
    <col min="8707" max="8707" width="5.5703125" style="2145" customWidth="1"/>
    <col min="8708" max="8708" width="11.42578125" style="2145" customWidth="1"/>
    <col min="8709" max="8709" width="9.7109375" style="2145" customWidth="1"/>
    <col min="8710" max="8710" width="11.42578125" style="2145" customWidth="1"/>
    <col min="8711" max="8711" width="10" style="2145" customWidth="1"/>
    <col min="8712" max="8712" width="11.28515625" style="2145" customWidth="1"/>
    <col min="8713" max="8713" width="10.28515625" style="2145" customWidth="1"/>
    <col min="8714" max="8714" width="11.28515625" style="2145" customWidth="1"/>
    <col min="8715" max="8715" width="10.85546875" style="2145" customWidth="1"/>
    <col min="8716" max="8960" width="9.140625" style="2145"/>
    <col min="8961" max="8961" width="4" style="2145" customWidth="1"/>
    <col min="8962" max="8962" width="71.28515625" style="2145" customWidth="1"/>
    <col min="8963" max="8963" width="5.5703125" style="2145" customWidth="1"/>
    <col min="8964" max="8964" width="11.42578125" style="2145" customWidth="1"/>
    <col min="8965" max="8965" width="9.7109375" style="2145" customWidth="1"/>
    <col min="8966" max="8966" width="11.42578125" style="2145" customWidth="1"/>
    <col min="8967" max="8967" width="10" style="2145" customWidth="1"/>
    <col min="8968" max="8968" width="11.28515625" style="2145" customWidth="1"/>
    <col min="8969" max="8969" width="10.28515625" style="2145" customWidth="1"/>
    <col min="8970" max="8970" width="11.28515625" style="2145" customWidth="1"/>
    <col min="8971" max="8971" width="10.85546875" style="2145" customWidth="1"/>
    <col min="8972" max="9216" width="9.140625" style="2145"/>
    <col min="9217" max="9217" width="4" style="2145" customWidth="1"/>
    <col min="9218" max="9218" width="71.28515625" style="2145" customWidth="1"/>
    <col min="9219" max="9219" width="5.5703125" style="2145" customWidth="1"/>
    <col min="9220" max="9220" width="11.42578125" style="2145" customWidth="1"/>
    <col min="9221" max="9221" width="9.7109375" style="2145" customWidth="1"/>
    <col min="9222" max="9222" width="11.42578125" style="2145" customWidth="1"/>
    <col min="9223" max="9223" width="10" style="2145" customWidth="1"/>
    <col min="9224" max="9224" width="11.28515625" style="2145" customWidth="1"/>
    <col min="9225" max="9225" width="10.28515625" style="2145" customWidth="1"/>
    <col min="9226" max="9226" width="11.28515625" style="2145" customWidth="1"/>
    <col min="9227" max="9227" width="10.85546875" style="2145" customWidth="1"/>
    <col min="9228" max="9472" width="9.140625" style="2145"/>
    <col min="9473" max="9473" width="4" style="2145" customWidth="1"/>
    <col min="9474" max="9474" width="71.28515625" style="2145" customWidth="1"/>
    <col min="9475" max="9475" width="5.5703125" style="2145" customWidth="1"/>
    <col min="9476" max="9476" width="11.42578125" style="2145" customWidth="1"/>
    <col min="9477" max="9477" width="9.7109375" style="2145" customWidth="1"/>
    <col min="9478" max="9478" width="11.42578125" style="2145" customWidth="1"/>
    <col min="9479" max="9479" width="10" style="2145" customWidth="1"/>
    <col min="9480" max="9480" width="11.28515625" style="2145" customWidth="1"/>
    <col min="9481" max="9481" width="10.28515625" style="2145" customWidth="1"/>
    <col min="9482" max="9482" width="11.28515625" style="2145" customWidth="1"/>
    <col min="9483" max="9483" width="10.85546875" style="2145" customWidth="1"/>
    <col min="9484" max="9728" width="9.140625" style="2145"/>
    <col min="9729" max="9729" width="4" style="2145" customWidth="1"/>
    <col min="9730" max="9730" width="71.28515625" style="2145" customWidth="1"/>
    <col min="9731" max="9731" width="5.5703125" style="2145" customWidth="1"/>
    <col min="9732" max="9732" width="11.42578125" style="2145" customWidth="1"/>
    <col min="9733" max="9733" width="9.7109375" style="2145" customWidth="1"/>
    <col min="9734" max="9734" width="11.42578125" style="2145" customWidth="1"/>
    <col min="9735" max="9735" width="10" style="2145" customWidth="1"/>
    <col min="9736" max="9736" width="11.28515625" style="2145" customWidth="1"/>
    <col min="9737" max="9737" width="10.28515625" style="2145" customWidth="1"/>
    <col min="9738" max="9738" width="11.28515625" style="2145" customWidth="1"/>
    <col min="9739" max="9739" width="10.85546875" style="2145" customWidth="1"/>
    <col min="9740" max="9984" width="9.140625" style="2145"/>
    <col min="9985" max="9985" width="4" style="2145" customWidth="1"/>
    <col min="9986" max="9986" width="71.28515625" style="2145" customWidth="1"/>
    <col min="9987" max="9987" width="5.5703125" style="2145" customWidth="1"/>
    <col min="9988" max="9988" width="11.42578125" style="2145" customWidth="1"/>
    <col min="9989" max="9989" width="9.7109375" style="2145" customWidth="1"/>
    <col min="9990" max="9990" width="11.42578125" style="2145" customWidth="1"/>
    <col min="9991" max="9991" width="10" style="2145" customWidth="1"/>
    <col min="9992" max="9992" width="11.28515625" style="2145" customWidth="1"/>
    <col min="9993" max="9993" width="10.28515625" style="2145" customWidth="1"/>
    <col min="9994" max="9994" width="11.28515625" style="2145" customWidth="1"/>
    <col min="9995" max="9995" width="10.85546875" style="2145" customWidth="1"/>
    <col min="9996" max="10240" width="9.140625" style="2145"/>
    <col min="10241" max="10241" width="4" style="2145" customWidth="1"/>
    <col min="10242" max="10242" width="71.28515625" style="2145" customWidth="1"/>
    <col min="10243" max="10243" width="5.5703125" style="2145" customWidth="1"/>
    <col min="10244" max="10244" width="11.42578125" style="2145" customWidth="1"/>
    <col min="10245" max="10245" width="9.7109375" style="2145" customWidth="1"/>
    <col min="10246" max="10246" width="11.42578125" style="2145" customWidth="1"/>
    <col min="10247" max="10247" width="10" style="2145" customWidth="1"/>
    <col min="10248" max="10248" width="11.28515625" style="2145" customWidth="1"/>
    <col min="10249" max="10249" width="10.28515625" style="2145" customWidth="1"/>
    <col min="10250" max="10250" width="11.28515625" style="2145" customWidth="1"/>
    <col min="10251" max="10251" width="10.85546875" style="2145" customWidth="1"/>
    <col min="10252" max="10496" width="9.140625" style="2145"/>
    <col min="10497" max="10497" width="4" style="2145" customWidth="1"/>
    <col min="10498" max="10498" width="71.28515625" style="2145" customWidth="1"/>
    <col min="10499" max="10499" width="5.5703125" style="2145" customWidth="1"/>
    <col min="10500" max="10500" width="11.42578125" style="2145" customWidth="1"/>
    <col min="10501" max="10501" width="9.7109375" style="2145" customWidth="1"/>
    <col min="10502" max="10502" width="11.42578125" style="2145" customWidth="1"/>
    <col min="10503" max="10503" width="10" style="2145" customWidth="1"/>
    <col min="10504" max="10504" width="11.28515625" style="2145" customWidth="1"/>
    <col min="10505" max="10505" width="10.28515625" style="2145" customWidth="1"/>
    <col min="10506" max="10506" width="11.28515625" style="2145" customWidth="1"/>
    <col min="10507" max="10507" width="10.85546875" style="2145" customWidth="1"/>
    <col min="10508" max="10752" width="9.140625" style="2145"/>
    <col min="10753" max="10753" width="4" style="2145" customWidth="1"/>
    <col min="10754" max="10754" width="71.28515625" style="2145" customWidth="1"/>
    <col min="10755" max="10755" width="5.5703125" style="2145" customWidth="1"/>
    <col min="10756" max="10756" width="11.42578125" style="2145" customWidth="1"/>
    <col min="10757" max="10757" width="9.7109375" style="2145" customWidth="1"/>
    <col min="10758" max="10758" width="11.42578125" style="2145" customWidth="1"/>
    <col min="10759" max="10759" width="10" style="2145" customWidth="1"/>
    <col min="10760" max="10760" width="11.28515625" style="2145" customWidth="1"/>
    <col min="10761" max="10761" width="10.28515625" style="2145" customWidth="1"/>
    <col min="10762" max="10762" width="11.28515625" style="2145" customWidth="1"/>
    <col min="10763" max="10763" width="10.85546875" style="2145" customWidth="1"/>
    <col min="10764" max="11008" width="9.140625" style="2145"/>
    <col min="11009" max="11009" width="4" style="2145" customWidth="1"/>
    <col min="11010" max="11010" width="71.28515625" style="2145" customWidth="1"/>
    <col min="11011" max="11011" width="5.5703125" style="2145" customWidth="1"/>
    <col min="11012" max="11012" width="11.42578125" style="2145" customWidth="1"/>
    <col min="11013" max="11013" width="9.7109375" style="2145" customWidth="1"/>
    <col min="11014" max="11014" width="11.42578125" style="2145" customWidth="1"/>
    <col min="11015" max="11015" width="10" style="2145" customWidth="1"/>
    <col min="11016" max="11016" width="11.28515625" style="2145" customWidth="1"/>
    <col min="11017" max="11017" width="10.28515625" style="2145" customWidth="1"/>
    <col min="11018" max="11018" width="11.28515625" style="2145" customWidth="1"/>
    <col min="11019" max="11019" width="10.85546875" style="2145" customWidth="1"/>
    <col min="11020" max="11264" width="9.140625" style="2145"/>
    <col min="11265" max="11265" width="4" style="2145" customWidth="1"/>
    <col min="11266" max="11266" width="71.28515625" style="2145" customWidth="1"/>
    <col min="11267" max="11267" width="5.5703125" style="2145" customWidth="1"/>
    <col min="11268" max="11268" width="11.42578125" style="2145" customWidth="1"/>
    <col min="11269" max="11269" width="9.7109375" style="2145" customWidth="1"/>
    <col min="11270" max="11270" width="11.42578125" style="2145" customWidth="1"/>
    <col min="11271" max="11271" width="10" style="2145" customWidth="1"/>
    <col min="11272" max="11272" width="11.28515625" style="2145" customWidth="1"/>
    <col min="11273" max="11273" width="10.28515625" style="2145" customWidth="1"/>
    <col min="11274" max="11274" width="11.28515625" style="2145" customWidth="1"/>
    <col min="11275" max="11275" width="10.85546875" style="2145" customWidth="1"/>
    <col min="11276" max="11520" width="9.140625" style="2145"/>
    <col min="11521" max="11521" width="4" style="2145" customWidth="1"/>
    <col min="11522" max="11522" width="71.28515625" style="2145" customWidth="1"/>
    <col min="11523" max="11523" width="5.5703125" style="2145" customWidth="1"/>
    <col min="11524" max="11524" width="11.42578125" style="2145" customWidth="1"/>
    <col min="11525" max="11525" width="9.7109375" style="2145" customWidth="1"/>
    <col min="11526" max="11526" width="11.42578125" style="2145" customWidth="1"/>
    <col min="11527" max="11527" width="10" style="2145" customWidth="1"/>
    <col min="11528" max="11528" width="11.28515625" style="2145" customWidth="1"/>
    <col min="11529" max="11529" width="10.28515625" style="2145" customWidth="1"/>
    <col min="11530" max="11530" width="11.28515625" style="2145" customWidth="1"/>
    <col min="11531" max="11531" width="10.85546875" style="2145" customWidth="1"/>
    <col min="11532" max="11776" width="9.140625" style="2145"/>
    <col min="11777" max="11777" width="4" style="2145" customWidth="1"/>
    <col min="11778" max="11778" width="71.28515625" style="2145" customWidth="1"/>
    <col min="11779" max="11779" width="5.5703125" style="2145" customWidth="1"/>
    <col min="11780" max="11780" width="11.42578125" style="2145" customWidth="1"/>
    <col min="11781" max="11781" width="9.7109375" style="2145" customWidth="1"/>
    <col min="11782" max="11782" width="11.42578125" style="2145" customWidth="1"/>
    <col min="11783" max="11783" width="10" style="2145" customWidth="1"/>
    <col min="11784" max="11784" width="11.28515625" style="2145" customWidth="1"/>
    <col min="11785" max="11785" width="10.28515625" style="2145" customWidth="1"/>
    <col min="11786" max="11786" width="11.28515625" style="2145" customWidth="1"/>
    <col min="11787" max="11787" width="10.85546875" style="2145" customWidth="1"/>
    <col min="11788" max="12032" width="9.140625" style="2145"/>
    <col min="12033" max="12033" width="4" style="2145" customWidth="1"/>
    <col min="12034" max="12034" width="71.28515625" style="2145" customWidth="1"/>
    <col min="12035" max="12035" width="5.5703125" style="2145" customWidth="1"/>
    <col min="12036" max="12036" width="11.42578125" style="2145" customWidth="1"/>
    <col min="12037" max="12037" width="9.7109375" style="2145" customWidth="1"/>
    <col min="12038" max="12038" width="11.42578125" style="2145" customWidth="1"/>
    <col min="12039" max="12039" width="10" style="2145" customWidth="1"/>
    <col min="12040" max="12040" width="11.28515625" style="2145" customWidth="1"/>
    <col min="12041" max="12041" width="10.28515625" style="2145" customWidth="1"/>
    <col min="12042" max="12042" width="11.28515625" style="2145" customWidth="1"/>
    <col min="12043" max="12043" width="10.85546875" style="2145" customWidth="1"/>
    <col min="12044" max="12288" width="9.140625" style="2145"/>
    <col min="12289" max="12289" width="4" style="2145" customWidth="1"/>
    <col min="12290" max="12290" width="71.28515625" style="2145" customWidth="1"/>
    <col min="12291" max="12291" width="5.5703125" style="2145" customWidth="1"/>
    <col min="12292" max="12292" width="11.42578125" style="2145" customWidth="1"/>
    <col min="12293" max="12293" width="9.7109375" style="2145" customWidth="1"/>
    <col min="12294" max="12294" width="11.42578125" style="2145" customWidth="1"/>
    <col min="12295" max="12295" width="10" style="2145" customWidth="1"/>
    <col min="12296" max="12296" width="11.28515625" style="2145" customWidth="1"/>
    <col min="12297" max="12297" width="10.28515625" style="2145" customWidth="1"/>
    <col min="12298" max="12298" width="11.28515625" style="2145" customWidth="1"/>
    <col min="12299" max="12299" width="10.85546875" style="2145" customWidth="1"/>
    <col min="12300" max="12544" width="9.140625" style="2145"/>
    <col min="12545" max="12545" width="4" style="2145" customWidth="1"/>
    <col min="12546" max="12546" width="71.28515625" style="2145" customWidth="1"/>
    <col min="12547" max="12547" width="5.5703125" style="2145" customWidth="1"/>
    <col min="12548" max="12548" width="11.42578125" style="2145" customWidth="1"/>
    <col min="12549" max="12549" width="9.7109375" style="2145" customWidth="1"/>
    <col min="12550" max="12550" width="11.42578125" style="2145" customWidth="1"/>
    <col min="12551" max="12551" width="10" style="2145" customWidth="1"/>
    <col min="12552" max="12552" width="11.28515625" style="2145" customWidth="1"/>
    <col min="12553" max="12553" width="10.28515625" style="2145" customWidth="1"/>
    <col min="12554" max="12554" width="11.28515625" style="2145" customWidth="1"/>
    <col min="12555" max="12555" width="10.85546875" style="2145" customWidth="1"/>
    <col min="12556" max="12800" width="9.140625" style="2145"/>
    <col min="12801" max="12801" width="4" style="2145" customWidth="1"/>
    <col min="12802" max="12802" width="71.28515625" style="2145" customWidth="1"/>
    <col min="12803" max="12803" width="5.5703125" style="2145" customWidth="1"/>
    <col min="12804" max="12804" width="11.42578125" style="2145" customWidth="1"/>
    <col min="12805" max="12805" width="9.7109375" style="2145" customWidth="1"/>
    <col min="12806" max="12806" width="11.42578125" style="2145" customWidth="1"/>
    <col min="12807" max="12807" width="10" style="2145" customWidth="1"/>
    <col min="12808" max="12808" width="11.28515625" style="2145" customWidth="1"/>
    <col min="12809" max="12809" width="10.28515625" style="2145" customWidth="1"/>
    <col min="12810" max="12810" width="11.28515625" style="2145" customWidth="1"/>
    <col min="12811" max="12811" width="10.85546875" style="2145" customWidth="1"/>
    <col min="12812" max="13056" width="9.140625" style="2145"/>
    <col min="13057" max="13057" width="4" style="2145" customWidth="1"/>
    <col min="13058" max="13058" width="71.28515625" style="2145" customWidth="1"/>
    <col min="13059" max="13059" width="5.5703125" style="2145" customWidth="1"/>
    <col min="13060" max="13060" width="11.42578125" style="2145" customWidth="1"/>
    <col min="13061" max="13061" width="9.7109375" style="2145" customWidth="1"/>
    <col min="13062" max="13062" width="11.42578125" style="2145" customWidth="1"/>
    <col min="13063" max="13063" width="10" style="2145" customWidth="1"/>
    <col min="13064" max="13064" width="11.28515625" style="2145" customWidth="1"/>
    <col min="13065" max="13065" width="10.28515625" style="2145" customWidth="1"/>
    <col min="13066" max="13066" width="11.28515625" style="2145" customWidth="1"/>
    <col min="13067" max="13067" width="10.85546875" style="2145" customWidth="1"/>
    <col min="13068" max="13312" width="9.140625" style="2145"/>
    <col min="13313" max="13313" width="4" style="2145" customWidth="1"/>
    <col min="13314" max="13314" width="71.28515625" style="2145" customWidth="1"/>
    <col min="13315" max="13315" width="5.5703125" style="2145" customWidth="1"/>
    <col min="13316" max="13316" width="11.42578125" style="2145" customWidth="1"/>
    <col min="13317" max="13317" width="9.7109375" style="2145" customWidth="1"/>
    <col min="13318" max="13318" width="11.42578125" style="2145" customWidth="1"/>
    <col min="13319" max="13319" width="10" style="2145" customWidth="1"/>
    <col min="13320" max="13320" width="11.28515625" style="2145" customWidth="1"/>
    <col min="13321" max="13321" width="10.28515625" style="2145" customWidth="1"/>
    <col min="13322" max="13322" width="11.28515625" style="2145" customWidth="1"/>
    <col min="13323" max="13323" width="10.85546875" style="2145" customWidth="1"/>
    <col min="13324" max="13568" width="9.140625" style="2145"/>
    <col min="13569" max="13569" width="4" style="2145" customWidth="1"/>
    <col min="13570" max="13570" width="71.28515625" style="2145" customWidth="1"/>
    <col min="13571" max="13571" width="5.5703125" style="2145" customWidth="1"/>
    <col min="13572" max="13572" width="11.42578125" style="2145" customWidth="1"/>
    <col min="13573" max="13573" width="9.7109375" style="2145" customWidth="1"/>
    <col min="13574" max="13574" width="11.42578125" style="2145" customWidth="1"/>
    <col min="13575" max="13575" width="10" style="2145" customWidth="1"/>
    <col min="13576" max="13576" width="11.28515625" style="2145" customWidth="1"/>
    <col min="13577" max="13577" width="10.28515625" style="2145" customWidth="1"/>
    <col min="13578" max="13578" width="11.28515625" style="2145" customWidth="1"/>
    <col min="13579" max="13579" width="10.85546875" style="2145" customWidth="1"/>
    <col min="13580" max="13824" width="9.140625" style="2145"/>
    <col min="13825" max="13825" width="4" style="2145" customWidth="1"/>
    <col min="13826" max="13826" width="71.28515625" style="2145" customWidth="1"/>
    <col min="13827" max="13827" width="5.5703125" style="2145" customWidth="1"/>
    <col min="13828" max="13828" width="11.42578125" style="2145" customWidth="1"/>
    <col min="13829" max="13829" width="9.7109375" style="2145" customWidth="1"/>
    <col min="13830" max="13830" width="11.42578125" style="2145" customWidth="1"/>
    <col min="13831" max="13831" width="10" style="2145" customWidth="1"/>
    <col min="13832" max="13832" width="11.28515625" style="2145" customWidth="1"/>
    <col min="13833" max="13833" width="10.28515625" style="2145" customWidth="1"/>
    <col min="13834" max="13834" width="11.28515625" style="2145" customWidth="1"/>
    <col min="13835" max="13835" width="10.85546875" style="2145" customWidth="1"/>
    <col min="13836" max="14080" width="9.140625" style="2145"/>
    <col min="14081" max="14081" width="4" style="2145" customWidth="1"/>
    <col min="14082" max="14082" width="71.28515625" style="2145" customWidth="1"/>
    <col min="14083" max="14083" width="5.5703125" style="2145" customWidth="1"/>
    <col min="14084" max="14084" width="11.42578125" style="2145" customWidth="1"/>
    <col min="14085" max="14085" width="9.7109375" style="2145" customWidth="1"/>
    <col min="14086" max="14086" width="11.42578125" style="2145" customWidth="1"/>
    <col min="14087" max="14087" width="10" style="2145" customWidth="1"/>
    <col min="14088" max="14088" width="11.28515625" style="2145" customWidth="1"/>
    <col min="14089" max="14089" width="10.28515625" style="2145" customWidth="1"/>
    <col min="14090" max="14090" width="11.28515625" style="2145" customWidth="1"/>
    <col min="14091" max="14091" width="10.85546875" style="2145" customWidth="1"/>
    <col min="14092" max="14336" width="9.140625" style="2145"/>
    <col min="14337" max="14337" width="4" style="2145" customWidth="1"/>
    <col min="14338" max="14338" width="71.28515625" style="2145" customWidth="1"/>
    <col min="14339" max="14339" width="5.5703125" style="2145" customWidth="1"/>
    <col min="14340" max="14340" width="11.42578125" style="2145" customWidth="1"/>
    <col min="14341" max="14341" width="9.7109375" style="2145" customWidth="1"/>
    <col min="14342" max="14342" width="11.42578125" style="2145" customWidth="1"/>
    <col min="14343" max="14343" width="10" style="2145" customWidth="1"/>
    <col min="14344" max="14344" width="11.28515625" style="2145" customWidth="1"/>
    <col min="14345" max="14345" width="10.28515625" style="2145" customWidth="1"/>
    <col min="14346" max="14346" width="11.28515625" style="2145" customWidth="1"/>
    <col min="14347" max="14347" width="10.85546875" style="2145" customWidth="1"/>
    <col min="14348" max="14592" width="9.140625" style="2145"/>
    <col min="14593" max="14593" width="4" style="2145" customWidth="1"/>
    <col min="14594" max="14594" width="71.28515625" style="2145" customWidth="1"/>
    <col min="14595" max="14595" width="5.5703125" style="2145" customWidth="1"/>
    <col min="14596" max="14596" width="11.42578125" style="2145" customWidth="1"/>
    <col min="14597" max="14597" width="9.7109375" style="2145" customWidth="1"/>
    <col min="14598" max="14598" width="11.42578125" style="2145" customWidth="1"/>
    <col min="14599" max="14599" width="10" style="2145" customWidth="1"/>
    <col min="14600" max="14600" width="11.28515625" style="2145" customWidth="1"/>
    <col min="14601" max="14601" width="10.28515625" style="2145" customWidth="1"/>
    <col min="14602" max="14602" width="11.28515625" style="2145" customWidth="1"/>
    <col min="14603" max="14603" width="10.85546875" style="2145" customWidth="1"/>
    <col min="14604" max="14848" width="9.140625" style="2145"/>
    <col min="14849" max="14849" width="4" style="2145" customWidth="1"/>
    <col min="14850" max="14850" width="71.28515625" style="2145" customWidth="1"/>
    <col min="14851" max="14851" width="5.5703125" style="2145" customWidth="1"/>
    <col min="14852" max="14852" width="11.42578125" style="2145" customWidth="1"/>
    <col min="14853" max="14853" width="9.7109375" style="2145" customWidth="1"/>
    <col min="14854" max="14854" width="11.42578125" style="2145" customWidth="1"/>
    <col min="14855" max="14855" width="10" style="2145" customWidth="1"/>
    <col min="14856" max="14856" width="11.28515625" style="2145" customWidth="1"/>
    <col min="14857" max="14857" width="10.28515625" style="2145" customWidth="1"/>
    <col min="14858" max="14858" width="11.28515625" style="2145" customWidth="1"/>
    <col min="14859" max="14859" width="10.85546875" style="2145" customWidth="1"/>
    <col min="14860" max="15104" width="9.140625" style="2145"/>
    <col min="15105" max="15105" width="4" style="2145" customWidth="1"/>
    <col min="15106" max="15106" width="71.28515625" style="2145" customWidth="1"/>
    <col min="15107" max="15107" width="5.5703125" style="2145" customWidth="1"/>
    <col min="15108" max="15108" width="11.42578125" style="2145" customWidth="1"/>
    <col min="15109" max="15109" width="9.7109375" style="2145" customWidth="1"/>
    <col min="15110" max="15110" width="11.42578125" style="2145" customWidth="1"/>
    <col min="15111" max="15111" width="10" style="2145" customWidth="1"/>
    <col min="15112" max="15112" width="11.28515625" style="2145" customWidth="1"/>
    <col min="15113" max="15113" width="10.28515625" style="2145" customWidth="1"/>
    <col min="15114" max="15114" width="11.28515625" style="2145" customWidth="1"/>
    <col min="15115" max="15115" width="10.85546875" style="2145" customWidth="1"/>
    <col min="15116" max="15360" width="9.140625" style="2145"/>
    <col min="15361" max="15361" width="4" style="2145" customWidth="1"/>
    <col min="15362" max="15362" width="71.28515625" style="2145" customWidth="1"/>
    <col min="15363" max="15363" width="5.5703125" style="2145" customWidth="1"/>
    <col min="15364" max="15364" width="11.42578125" style="2145" customWidth="1"/>
    <col min="15365" max="15365" width="9.7109375" style="2145" customWidth="1"/>
    <col min="15366" max="15366" width="11.42578125" style="2145" customWidth="1"/>
    <col min="15367" max="15367" width="10" style="2145" customWidth="1"/>
    <col min="15368" max="15368" width="11.28515625" style="2145" customWidth="1"/>
    <col min="15369" max="15369" width="10.28515625" style="2145" customWidth="1"/>
    <col min="15370" max="15370" width="11.28515625" style="2145" customWidth="1"/>
    <col min="15371" max="15371" width="10.85546875" style="2145" customWidth="1"/>
    <col min="15372" max="15616" width="9.140625" style="2145"/>
    <col min="15617" max="15617" width="4" style="2145" customWidth="1"/>
    <col min="15618" max="15618" width="71.28515625" style="2145" customWidth="1"/>
    <col min="15619" max="15619" width="5.5703125" style="2145" customWidth="1"/>
    <col min="15620" max="15620" width="11.42578125" style="2145" customWidth="1"/>
    <col min="15621" max="15621" width="9.7109375" style="2145" customWidth="1"/>
    <col min="15622" max="15622" width="11.42578125" style="2145" customWidth="1"/>
    <col min="15623" max="15623" width="10" style="2145" customWidth="1"/>
    <col min="15624" max="15624" width="11.28515625" style="2145" customWidth="1"/>
    <col min="15625" max="15625" width="10.28515625" style="2145" customWidth="1"/>
    <col min="15626" max="15626" width="11.28515625" style="2145" customWidth="1"/>
    <col min="15627" max="15627" width="10.85546875" style="2145" customWidth="1"/>
    <col min="15628" max="15872" width="9.140625" style="2145"/>
    <col min="15873" max="15873" width="4" style="2145" customWidth="1"/>
    <col min="15874" max="15874" width="71.28515625" style="2145" customWidth="1"/>
    <col min="15875" max="15875" width="5.5703125" style="2145" customWidth="1"/>
    <col min="15876" max="15876" width="11.42578125" style="2145" customWidth="1"/>
    <col min="15877" max="15877" width="9.7109375" style="2145" customWidth="1"/>
    <col min="15878" max="15878" width="11.42578125" style="2145" customWidth="1"/>
    <col min="15879" max="15879" width="10" style="2145" customWidth="1"/>
    <col min="15880" max="15880" width="11.28515625" style="2145" customWidth="1"/>
    <col min="15881" max="15881" width="10.28515625" style="2145" customWidth="1"/>
    <col min="15882" max="15882" width="11.28515625" style="2145" customWidth="1"/>
    <col min="15883" max="15883" width="10.85546875" style="2145" customWidth="1"/>
    <col min="15884" max="16128" width="9.140625" style="2145"/>
    <col min="16129" max="16129" width="4" style="2145" customWidth="1"/>
    <col min="16130" max="16130" width="71.28515625" style="2145" customWidth="1"/>
    <col min="16131" max="16131" width="5.5703125" style="2145" customWidth="1"/>
    <col min="16132" max="16132" width="11.42578125" style="2145" customWidth="1"/>
    <col min="16133" max="16133" width="9.7109375" style="2145" customWidth="1"/>
    <col min="16134" max="16134" width="11.42578125" style="2145" customWidth="1"/>
    <col min="16135" max="16135" width="10" style="2145" customWidth="1"/>
    <col min="16136" max="16136" width="11.28515625" style="2145" customWidth="1"/>
    <col min="16137" max="16137" width="10.28515625" style="2145" customWidth="1"/>
    <col min="16138" max="16138" width="11.28515625" style="2145" customWidth="1"/>
    <col min="16139" max="16139" width="10.85546875" style="2145" customWidth="1"/>
    <col min="16140" max="16384" width="9.140625" style="2145"/>
  </cols>
  <sheetData>
    <row r="1" spans="1:14" s="2074" customFormat="1" ht="39.75" customHeight="1">
      <c r="A1" s="3111" t="s">
        <v>1979</v>
      </c>
      <c r="B1" s="3111"/>
      <c r="C1" s="3111"/>
      <c r="D1" s="3111"/>
      <c r="E1" s="3111"/>
      <c r="F1" s="3111"/>
      <c r="G1" s="3111"/>
      <c r="H1" s="3111"/>
      <c r="I1" s="3111"/>
      <c r="J1" s="3111"/>
      <c r="K1" s="3111"/>
    </row>
    <row r="2" spans="1:14" s="2074" customFormat="1" ht="15.75">
      <c r="A2" s="2075" t="s">
        <v>265</v>
      </c>
      <c r="B2" s="2076"/>
      <c r="C2" s="2075"/>
      <c r="D2" s="2075"/>
      <c r="E2" s="2077"/>
      <c r="F2" s="2077"/>
      <c r="G2" s="2077"/>
      <c r="H2" s="2077"/>
      <c r="I2" s="2077"/>
      <c r="J2" s="2077"/>
      <c r="K2" s="2078"/>
    </row>
    <row r="3" spans="1:14" s="2074" customFormat="1" ht="15.75">
      <c r="A3" s="3110" t="s">
        <v>2436</v>
      </c>
      <c r="B3" s="3110"/>
      <c r="C3" s="3110"/>
      <c r="D3" s="3110"/>
      <c r="E3" s="2077"/>
      <c r="F3" s="2077"/>
      <c r="G3" s="2077"/>
      <c r="H3" s="2077"/>
      <c r="I3" s="2077"/>
      <c r="J3" s="2077"/>
      <c r="K3" s="2078"/>
    </row>
    <row r="4" spans="1:14" s="2074" customFormat="1" ht="45" customHeight="1">
      <c r="A4" s="3112" t="s">
        <v>208</v>
      </c>
      <c r="B4" s="3112" t="s">
        <v>2437</v>
      </c>
      <c r="C4" s="3113" t="s">
        <v>5</v>
      </c>
      <c r="D4" s="3112" t="s">
        <v>2438</v>
      </c>
      <c r="E4" s="3112" t="s">
        <v>2439</v>
      </c>
      <c r="F4" s="3112"/>
      <c r="G4" s="3112" t="s">
        <v>10</v>
      </c>
      <c r="H4" s="3112"/>
      <c r="I4" s="3112" t="s">
        <v>210</v>
      </c>
      <c r="J4" s="3112"/>
      <c r="K4" s="3112" t="s">
        <v>12</v>
      </c>
    </row>
    <row r="5" spans="1:14" s="2074" customFormat="1" ht="36" customHeight="1">
      <c r="A5" s="3112"/>
      <c r="B5" s="3112"/>
      <c r="C5" s="3113"/>
      <c r="D5" s="3112"/>
      <c r="E5" s="2079" t="s">
        <v>2440</v>
      </c>
      <c r="F5" s="2079" t="s">
        <v>2441</v>
      </c>
      <c r="G5" s="2079" t="s">
        <v>2440</v>
      </c>
      <c r="H5" s="2079" t="s">
        <v>2441</v>
      </c>
      <c r="I5" s="2079" t="s">
        <v>2442</v>
      </c>
      <c r="J5" s="2079" t="s">
        <v>2443</v>
      </c>
      <c r="K5" s="3112"/>
    </row>
    <row r="6" spans="1:14" s="2074" customFormat="1" ht="18" customHeight="1">
      <c r="A6" s="2080">
        <v>1</v>
      </c>
      <c r="B6" s="2080">
        <v>2</v>
      </c>
      <c r="C6" s="2080">
        <v>3</v>
      </c>
      <c r="D6" s="2080">
        <v>4</v>
      </c>
      <c r="E6" s="2080">
        <v>7</v>
      </c>
      <c r="F6" s="2080">
        <v>8</v>
      </c>
      <c r="G6" s="2080">
        <v>9</v>
      </c>
      <c r="H6" s="2080">
        <v>10</v>
      </c>
      <c r="I6" s="2080">
        <v>11</v>
      </c>
      <c r="J6" s="2080">
        <v>12</v>
      </c>
      <c r="K6" s="2081">
        <v>13</v>
      </c>
    </row>
    <row r="7" spans="1:14" s="2074" customFormat="1" ht="15.75">
      <c r="A7" s="2082" t="s">
        <v>159</v>
      </c>
      <c r="B7" s="2083" t="s">
        <v>2444</v>
      </c>
      <c r="C7" s="2084"/>
      <c r="D7" s="2085"/>
      <c r="E7" s="2086"/>
      <c r="F7" s="2087"/>
      <c r="G7" s="2087"/>
      <c r="H7" s="2087"/>
      <c r="I7" s="2087"/>
      <c r="J7" s="2087"/>
      <c r="K7" s="2088"/>
    </row>
    <row r="8" spans="1:14" s="2074" customFormat="1" ht="15.75">
      <c r="A8" s="2089"/>
      <c r="B8" s="2083" t="s">
        <v>2445</v>
      </c>
      <c r="C8" s="2084"/>
      <c r="D8" s="2090"/>
      <c r="E8" s="2086"/>
      <c r="F8" s="2087"/>
      <c r="G8" s="2087"/>
      <c r="H8" s="2087"/>
      <c r="I8" s="2087"/>
      <c r="J8" s="2087"/>
      <c r="K8" s="2088"/>
    </row>
    <row r="9" spans="1:14" s="2074" customFormat="1" ht="31.5">
      <c r="A9" s="2089">
        <v>1</v>
      </c>
      <c r="B9" s="2091" t="s">
        <v>2446</v>
      </c>
      <c r="C9" s="2084" t="s">
        <v>17</v>
      </c>
      <c r="D9" s="2090">
        <v>25</v>
      </c>
      <c r="E9" s="2092">
        <v>1</v>
      </c>
      <c r="F9" s="2093">
        <v>25</v>
      </c>
      <c r="G9" s="2092"/>
      <c r="H9" s="2093"/>
      <c r="I9" s="2094">
        <f t="shared" ref="I9:J14" si="0">G9+E9</f>
        <v>1</v>
      </c>
      <c r="J9" s="2093">
        <f t="shared" si="0"/>
        <v>25</v>
      </c>
      <c r="K9" s="2095" t="s">
        <v>2447</v>
      </c>
      <c r="L9" s="2096">
        <f t="shared" ref="L9:L14" si="1">D9-J9</f>
        <v>0</v>
      </c>
    </row>
    <row r="10" spans="1:14" s="2074" customFormat="1" ht="34.5" customHeight="1">
      <c r="A10" s="2089">
        <v>2</v>
      </c>
      <c r="B10" s="2091" t="s">
        <v>2448</v>
      </c>
      <c r="C10" s="2084" t="s">
        <v>17</v>
      </c>
      <c r="D10" s="2090">
        <v>20</v>
      </c>
      <c r="E10" s="2092">
        <v>1</v>
      </c>
      <c r="F10" s="2093">
        <v>20</v>
      </c>
      <c r="G10" s="2092"/>
      <c r="H10" s="2093"/>
      <c r="I10" s="2094">
        <f t="shared" si="0"/>
        <v>1</v>
      </c>
      <c r="J10" s="2093">
        <f t="shared" si="0"/>
        <v>20</v>
      </c>
      <c r="K10" s="2095" t="s">
        <v>2447</v>
      </c>
      <c r="L10" s="2096">
        <f t="shared" si="1"/>
        <v>0</v>
      </c>
      <c r="N10" s="2074" t="s">
        <v>265</v>
      </c>
    </row>
    <row r="11" spans="1:14" s="2074" customFormat="1" ht="31.5">
      <c r="A11" s="2089">
        <v>3</v>
      </c>
      <c r="B11" s="2091" t="s">
        <v>2449</v>
      </c>
      <c r="C11" s="2084" t="s">
        <v>17</v>
      </c>
      <c r="D11" s="2090">
        <v>20</v>
      </c>
      <c r="E11" s="2092">
        <v>1</v>
      </c>
      <c r="F11" s="2093">
        <v>20</v>
      </c>
      <c r="G11" s="2092"/>
      <c r="H11" s="2093"/>
      <c r="I11" s="2094">
        <f t="shared" si="0"/>
        <v>1</v>
      </c>
      <c r="J11" s="2093">
        <f t="shared" si="0"/>
        <v>20</v>
      </c>
      <c r="K11" s="2095" t="s">
        <v>2447</v>
      </c>
      <c r="L11" s="2096">
        <f t="shared" si="1"/>
        <v>0</v>
      </c>
    </row>
    <row r="12" spans="1:14" s="2074" customFormat="1" ht="31.5">
      <c r="A12" s="2089">
        <v>4</v>
      </c>
      <c r="B12" s="2091" t="s">
        <v>2450</v>
      </c>
      <c r="C12" s="2084" t="s">
        <v>17</v>
      </c>
      <c r="D12" s="2090">
        <v>20</v>
      </c>
      <c r="E12" s="2092">
        <v>1</v>
      </c>
      <c r="F12" s="2093">
        <v>20</v>
      </c>
      <c r="G12" s="2092"/>
      <c r="H12" s="2093"/>
      <c r="I12" s="2094">
        <f t="shared" si="0"/>
        <v>1</v>
      </c>
      <c r="J12" s="2093">
        <f t="shared" si="0"/>
        <v>20</v>
      </c>
      <c r="K12" s="2095" t="s">
        <v>2447</v>
      </c>
      <c r="L12" s="2096">
        <f t="shared" si="1"/>
        <v>0</v>
      </c>
    </row>
    <row r="13" spans="1:14" s="2074" customFormat="1" ht="31.5">
      <c r="A13" s="2089">
        <v>5</v>
      </c>
      <c r="B13" s="2091" t="s">
        <v>2451</v>
      </c>
      <c r="C13" s="2084" t="s">
        <v>17</v>
      </c>
      <c r="D13" s="2090">
        <v>25</v>
      </c>
      <c r="E13" s="2092">
        <v>1</v>
      </c>
      <c r="F13" s="2093">
        <v>21.83577</v>
      </c>
      <c r="G13" s="2092"/>
      <c r="H13" s="2093"/>
      <c r="I13" s="2094">
        <f t="shared" si="0"/>
        <v>1</v>
      </c>
      <c r="J13" s="2093">
        <f t="shared" si="0"/>
        <v>21.83577</v>
      </c>
      <c r="K13" s="2095" t="s">
        <v>2447</v>
      </c>
      <c r="L13" s="2096">
        <f t="shared" si="1"/>
        <v>3.1642299999999999</v>
      </c>
    </row>
    <row r="14" spans="1:14" s="2074" customFormat="1" ht="31.5">
      <c r="A14" s="2089">
        <v>6</v>
      </c>
      <c r="B14" s="2091" t="s">
        <v>2452</v>
      </c>
      <c r="C14" s="2084" t="s">
        <v>17</v>
      </c>
      <c r="D14" s="2090">
        <v>20</v>
      </c>
      <c r="E14" s="2092">
        <v>1</v>
      </c>
      <c r="F14" s="2093">
        <v>19.304680000000001</v>
      </c>
      <c r="G14" s="2092"/>
      <c r="H14" s="2093"/>
      <c r="I14" s="2094">
        <f t="shared" si="0"/>
        <v>1</v>
      </c>
      <c r="J14" s="2093">
        <f t="shared" si="0"/>
        <v>19.304680000000001</v>
      </c>
      <c r="K14" s="2095" t="s">
        <v>2447</v>
      </c>
      <c r="L14" s="2096">
        <f t="shared" si="1"/>
        <v>0.69531999999999883</v>
      </c>
    </row>
    <row r="15" spans="1:14" s="2074" customFormat="1" ht="15.75">
      <c r="A15" s="2089"/>
      <c r="B15" s="2097"/>
      <c r="C15" s="2084" t="s">
        <v>17</v>
      </c>
      <c r="D15" s="2085">
        <f>SUM(D9:D14)</f>
        <v>130</v>
      </c>
      <c r="E15" s="2085"/>
      <c r="F15" s="2085">
        <f>SUM(F9:F14)</f>
        <v>126.14045</v>
      </c>
      <c r="G15" s="2085"/>
      <c r="H15" s="2085">
        <f>SUM(H9:H14)</f>
        <v>0</v>
      </c>
      <c r="I15" s="2085"/>
      <c r="J15" s="2085">
        <f>SUM(J9:J14)</f>
        <v>126.14045</v>
      </c>
      <c r="K15" s="2095"/>
      <c r="L15" s="2096">
        <f>J15/D15*100</f>
        <v>97.03111538461539</v>
      </c>
      <c r="M15" s="2096">
        <f>D15-J15</f>
        <v>3.8595499999999987</v>
      </c>
      <c r="N15" s="2074">
        <f>M15/D15*100</f>
        <v>2.9688846153846145</v>
      </c>
    </row>
    <row r="16" spans="1:14" s="2074" customFormat="1" ht="31.5">
      <c r="A16" s="2082" t="s">
        <v>161</v>
      </c>
      <c r="B16" s="2098" t="s">
        <v>2453</v>
      </c>
      <c r="C16" s="2084"/>
      <c r="D16" s="2085"/>
      <c r="E16" s="2086"/>
      <c r="F16" s="2093"/>
      <c r="G16" s="2087"/>
      <c r="H16" s="2087"/>
      <c r="I16" s="2087"/>
      <c r="J16" s="2087"/>
      <c r="K16" s="2095"/>
    </row>
    <row r="17" spans="1:12" s="2074" customFormat="1" ht="15.75">
      <c r="A17" s="2089"/>
      <c r="B17" s="2099" t="s">
        <v>2445</v>
      </c>
      <c r="C17" s="2084"/>
      <c r="D17" s="2090"/>
      <c r="E17" s="2086"/>
      <c r="F17" s="2093"/>
      <c r="G17" s="2087"/>
      <c r="H17" s="2087"/>
      <c r="I17" s="2087"/>
      <c r="J17" s="2087"/>
      <c r="K17" s="2095"/>
    </row>
    <row r="18" spans="1:12" s="2074" customFormat="1" ht="31.5">
      <c r="A18" s="2089">
        <v>1</v>
      </c>
      <c r="B18" s="2097" t="s">
        <v>2454</v>
      </c>
      <c r="C18" s="2084" t="s">
        <v>17</v>
      </c>
      <c r="D18" s="2090">
        <v>137.52000000000001</v>
      </c>
      <c r="E18" s="2092">
        <v>1</v>
      </c>
      <c r="F18" s="2093">
        <v>137.51938999999999</v>
      </c>
      <c r="G18" s="2092"/>
      <c r="H18" s="2093"/>
      <c r="I18" s="2094">
        <f>G18+E18</f>
        <v>1</v>
      </c>
      <c r="J18" s="2093">
        <f>H18+F18</f>
        <v>137.51938999999999</v>
      </c>
      <c r="K18" s="2095" t="s">
        <v>2447</v>
      </c>
    </row>
    <row r="19" spans="1:12" s="2074" customFormat="1" ht="15.75">
      <c r="A19" s="2089"/>
      <c r="B19" s="2097"/>
      <c r="C19" s="2084" t="s">
        <v>17</v>
      </c>
      <c r="D19" s="2085">
        <f>SUM(D18:D18)</f>
        <v>137.52000000000001</v>
      </c>
      <c r="E19" s="2085"/>
      <c r="F19" s="2085">
        <f>SUM(F18:F18)</f>
        <v>137.51938999999999</v>
      </c>
      <c r="G19" s="2085"/>
      <c r="H19" s="2085">
        <f>SUM(H18:H18)</f>
        <v>0</v>
      </c>
      <c r="I19" s="2085"/>
      <c r="J19" s="2085">
        <f>SUM(J18:J18)</f>
        <v>137.51938999999999</v>
      </c>
      <c r="K19" s="2095"/>
    </row>
    <row r="20" spans="1:12" s="2074" customFormat="1" ht="47.25">
      <c r="A20" s="2082" t="s">
        <v>163</v>
      </c>
      <c r="B20" s="2098" t="s">
        <v>421</v>
      </c>
      <c r="C20" s="2084"/>
      <c r="D20" s="2085">
        <f>D24</f>
        <v>55.78</v>
      </c>
      <c r="E20" s="2086"/>
      <c r="F20" s="2093"/>
      <c r="G20" s="2087"/>
      <c r="H20" s="2087"/>
      <c r="I20" s="2087"/>
      <c r="J20" s="2087"/>
      <c r="K20" s="2095"/>
    </row>
    <row r="21" spans="1:12" s="2074" customFormat="1" ht="15.75">
      <c r="A21" s="2089"/>
      <c r="B21" s="2099" t="s">
        <v>2445</v>
      </c>
      <c r="C21" s="2084"/>
      <c r="D21" s="2090"/>
      <c r="E21" s="2086"/>
      <c r="F21" s="2093"/>
      <c r="G21" s="2087"/>
      <c r="H21" s="2087"/>
      <c r="I21" s="2087"/>
      <c r="J21" s="2087"/>
      <c r="K21" s="2095"/>
    </row>
    <row r="22" spans="1:12" s="2074" customFormat="1" ht="31.5">
      <c r="A22" s="2089">
        <v>1</v>
      </c>
      <c r="B22" s="2097" t="s">
        <v>2455</v>
      </c>
      <c r="C22" s="2084" t="s">
        <v>17</v>
      </c>
      <c r="D22" s="2090">
        <v>27.6</v>
      </c>
      <c r="E22" s="2092">
        <v>1</v>
      </c>
      <c r="F22" s="2093">
        <v>27.6</v>
      </c>
      <c r="G22" s="2092"/>
      <c r="H22" s="2093"/>
      <c r="I22" s="2094">
        <f>G22+E22</f>
        <v>1</v>
      </c>
      <c r="J22" s="2093">
        <f>H22+F22</f>
        <v>27.6</v>
      </c>
      <c r="K22" s="2095" t="s">
        <v>2447</v>
      </c>
      <c r="L22" s="2096"/>
    </row>
    <row r="23" spans="1:12" s="2074" customFormat="1" ht="31.5">
      <c r="A23" s="2089">
        <v>2</v>
      </c>
      <c r="B23" s="2097" t="s">
        <v>2456</v>
      </c>
      <c r="C23" s="2084" t="s">
        <v>17</v>
      </c>
      <c r="D23" s="2090">
        <v>28.18</v>
      </c>
      <c r="E23" s="2092">
        <v>1</v>
      </c>
      <c r="F23" s="2093">
        <v>28.18</v>
      </c>
      <c r="G23" s="2092"/>
      <c r="H23" s="2093"/>
      <c r="I23" s="2094">
        <f>G23+E23</f>
        <v>1</v>
      </c>
      <c r="J23" s="2093">
        <f>H23+F23</f>
        <v>28.18</v>
      </c>
      <c r="K23" s="2095" t="s">
        <v>2447</v>
      </c>
      <c r="L23" s="2096"/>
    </row>
    <row r="24" spans="1:12" s="2074" customFormat="1" ht="15.75">
      <c r="A24" s="2089"/>
      <c r="B24" s="2097"/>
      <c r="C24" s="2084" t="s">
        <v>17</v>
      </c>
      <c r="D24" s="2085">
        <f>SUM(D22:D23)</f>
        <v>55.78</v>
      </c>
      <c r="E24" s="2085"/>
      <c r="F24" s="2085">
        <f>SUM(F22:F23)</f>
        <v>55.78</v>
      </c>
      <c r="G24" s="2085"/>
      <c r="H24" s="2085">
        <f>SUM(H22:H23)</f>
        <v>0</v>
      </c>
      <c r="I24" s="2085"/>
      <c r="J24" s="2085">
        <f>SUM(J22:J23)</f>
        <v>55.78</v>
      </c>
      <c r="K24" s="2095"/>
    </row>
    <row r="25" spans="1:12" s="2074" customFormat="1" ht="47.25">
      <c r="A25" s="2082" t="s">
        <v>164</v>
      </c>
      <c r="B25" s="2098" t="s">
        <v>2457</v>
      </c>
      <c r="C25" s="2091"/>
      <c r="D25" s="2100"/>
      <c r="E25" s="2100"/>
      <c r="F25" s="2100"/>
      <c r="G25" s="2100"/>
      <c r="H25" s="2100"/>
      <c r="I25" s="2100"/>
      <c r="J25" s="2100"/>
      <c r="K25" s="2101"/>
    </row>
    <row r="26" spans="1:12" s="2074" customFormat="1" ht="15.75">
      <c r="A26" s="2089"/>
      <c r="B26" s="2099" t="s">
        <v>2445</v>
      </c>
      <c r="C26" s="2091"/>
      <c r="D26" s="2100"/>
      <c r="E26" s="2100"/>
      <c r="F26" s="2100"/>
      <c r="G26" s="2100"/>
      <c r="H26" s="2100"/>
      <c r="I26" s="2100"/>
      <c r="J26" s="2100"/>
      <c r="K26" s="2101"/>
    </row>
    <row r="27" spans="1:12" s="2074" customFormat="1" ht="15.75">
      <c r="A27" s="2089"/>
      <c r="B27" s="2098" t="s">
        <v>2458</v>
      </c>
      <c r="C27" s="2084" t="s">
        <v>17</v>
      </c>
      <c r="D27" s="2085">
        <v>15.5</v>
      </c>
      <c r="E27" s="2092"/>
      <c r="F27" s="2093"/>
      <c r="G27" s="2092"/>
      <c r="H27" s="2093"/>
      <c r="I27" s="2094"/>
      <c r="J27" s="2093"/>
      <c r="K27" s="2102"/>
    </row>
    <row r="28" spans="1:12" s="2074" customFormat="1" ht="25.5">
      <c r="A28" s="2089">
        <v>1</v>
      </c>
      <c r="B28" s="2097" t="s">
        <v>422</v>
      </c>
      <c r="C28" s="2084" t="s">
        <v>17</v>
      </c>
      <c r="D28" s="2090">
        <v>15.5</v>
      </c>
      <c r="E28" s="2092">
        <v>1</v>
      </c>
      <c r="F28" s="2093">
        <v>15.5</v>
      </c>
      <c r="G28" s="2092"/>
      <c r="H28" s="2093"/>
      <c r="I28" s="2094">
        <f>G28+E28</f>
        <v>1</v>
      </c>
      <c r="J28" s="2093">
        <f>H28+F28</f>
        <v>15.5</v>
      </c>
      <c r="K28" s="2095" t="s">
        <v>2447</v>
      </c>
    </row>
    <row r="29" spans="1:12" s="2074" customFormat="1" ht="15.75">
      <c r="A29" s="2103"/>
      <c r="B29" s="2104"/>
      <c r="C29" s="2084" t="s">
        <v>17</v>
      </c>
      <c r="D29" s="2085">
        <f>SUM(D28)</f>
        <v>15.5</v>
      </c>
      <c r="E29" s="2085"/>
      <c r="F29" s="2085">
        <f>SUM(F28)</f>
        <v>15.5</v>
      </c>
      <c r="G29" s="2085"/>
      <c r="H29" s="2085" t="s">
        <v>265</v>
      </c>
      <c r="I29" s="2085"/>
      <c r="J29" s="2085">
        <f>SUM(J28)</f>
        <v>15.5</v>
      </c>
      <c r="K29" s="2102"/>
    </row>
    <row r="30" spans="1:12" s="2074" customFormat="1" ht="15.75">
      <c r="A30" s="2105"/>
      <c r="B30" s="2106"/>
      <c r="C30" s="2107"/>
      <c r="D30" s="2108"/>
      <c r="E30" s="2108"/>
      <c r="F30" s="2108"/>
      <c r="G30" s="2108"/>
      <c r="H30" s="2108"/>
      <c r="I30" s="2108"/>
      <c r="J30" s="2108"/>
      <c r="K30" s="2109"/>
    </row>
    <row r="31" spans="1:12" s="2074" customFormat="1" ht="18" customHeight="1">
      <c r="A31" s="3110" t="s">
        <v>2459</v>
      </c>
      <c r="B31" s="3110"/>
      <c r="C31" s="3110"/>
      <c r="D31" s="3110"/>
      <c r="E31" s="2077"/>
      <c r="F31" s="2077"/>
      <c r="G31" s="2077"/>
      <c r="H31" s="2077"/>
      <c r="I31" s="2077"/>
      <c r="J31" s="2077"/>
      <c r="K31" s="2078"/>
    </row>
    <row r="32" spans="1:12" s="2074" customFormat="1" ht="28.5">
      <c r="A32" s="2082" t="s">
        <v>159</v>
      </c>
      <c r="B32" s="2110" t="s">
        <v>2460</v>
      </c>
      <c r="C32" s="2084"/>
      <c r="D32" s="2085"/>
      <c r="E32" s="2086"/>
      <c r="F32" s="2087"/>
      <c r="G32" s="2087"/>
      <c r="H32" s="2087"/>
      <c r="I32" s="2087"/>
      <c r="J32" s="2087"/>
      <c r="K32" s="2088"/>
    </row>
    <row r="33" spans="1:12" s="2074" customFormat="1" ht="31.5">
      <c r="A33" s="2089">
        <v>1</v>
      </c>
      <c r="B33" s="2111" t="s">
        <v>2461</v>
      </c>
      <c r="C33" s="2084"/>
      <c r="D33" s="2093">
        <v>20.95</v>
      </c>
      <c r="E33" s="2092">
        <v>1</v>
      </c>
      <c r="F33" s="2093"/>
      <c r="G33" s="2092"/>
      <c r="H33" s="2093"/>
      <c r="I33" s="2094">
        <f t="shared" ref="I33:J45" si="2">G33+E33</f>
        <v>1</v>
      </c>
      <c r="J33" s="2093">
        <f t="shared" si="2"/>
        <v>0</v>
      </c>
      <c r="K33" s="2095" t="s">
        <v>2447</v>
      </c>
    </row>
    <row r="34" spans="1:12" s="2074" customFormat="1" ht="31.5">
      <c r="A34" s="2089">
        <v>2</v>
      </c>
      <c r="B34" s="2111" t="s">
        <v>2462</v>
      </c>
      <c r="C34" s="2084"/>
      <c r="D34" s="2093">
        <v>14.26</v>
      </c>
      <c r="E34" s="2092">
        <v>1</v>
      </c>
      <c r="F34" s="2093"/>
      <c r="G34" s="2092"/>
      <c r="H34" s="2093"/>
      <c r="I34" s="2094">
        <f t="shared" si="2"/>
        <v>1</v>
      </c>
      <c r="J34" s="2093">
        <f t="shared" si="2"/>
        <v>0</v>
      </c>
      <c r="K34" s="2095" t="s">
        <v>21</v>
      </c>
    </row>
    <row r="35" spans="1:12" s="2074" customFormat="1" ht="31.5">
      <c r="A35" s="2089">
        <v>3</v>
      </c>
      <c r="B35" s="2111" t="s">
        <v>2463</v>
      </c>
      <c r="C35" s="2084"/>
      <c r="D35" s="2093">
        <v>16.77</v>
      </c>
      <c r="E35" s="2092">
        <v>1</v>
      </c>
      <c r="F35" s="2093"/>
      <c r="G35" s="2092"/>
      <c r="H35" s="2093"/>
      <c r="I35" s="2094">
        <f t="shared" si="2"/>
        <v>1</v>
      </c>
      <c r="J35" s="2093">
        <f t="shared" si="2"/>
        <v>0</v>
      </c>
      <c r="K35" s="2095" t="s">
        <v>2447</v>
      </c>
    </row>
    <row r="36" spans="1:12" s="2074" customFormat="1" ht="31.5">
      <c r="A36" s="2089">
        <v>4</v>
      </c>
      <c r="B36" s="2111" t="s">
        <v>2464</v>
      </c>
      <c r="C36" s="2084"/>
      <c r="D36" s="2093">
        <v>2.63</v>
      </c>
      <c r="E36" s="2092">
        <v>1</v>
      </c>
      <c r="F36" s="2093"/>
      <c r="G36" s="2092"/>
      <c r="H36" s="2093"/>
      <c r="I36" s="2094">
        <f t="shared" si="2"/>
        <v>1</v>
      </c>
      <c r="J36" s="2093">
        <f t="shared" si="2"/>
        <v>0</v>
      </c>
      <c r="K36" s="2095" t="s">
        <v>2465</v>
      </c>
    </row>
    <row r="37" spans="1:12" s="2074" customFormat="1" ht="31.5">
      <c r="A37" s="2089">
        <v>5</v>
      </c>
      <c r="B37" s="2111" t="s">
        <v>2466</v>
      </c>
      <c r="C37" s="2084"/>
      <c r="D37" s="2093">
        <v>6.61</v>
      </c>
      <c r="E37" s="2092">
        <v>1</v>
      </c>
      <c r="F37" s="2093"/>
      <c r="G37" s="2092"/>
      <c r="H37" s="2093"/>
      <c r="I37" s="2094">
        <f t="shared" si="2"/>
        <v>1</v>
      </c>
      <c r="J37" s="2093">
        <f t="shared" si="2"/>
        <v>0</v>
      </c>
      <c r="K37" s="2095" t="s">
        <v>2447</v>
      </c>
    </row>
    <row r="38" spans="1:12" s="2074" customFormat="1" ht="31.5">
      <c r="A38" s="2089">
        <v>6</v>
      </c>
      <c r="B38" s="2111" t="s">
        <v>2467</v>
      </c>
      <c r="C38" s="2084"/>
      <c r="D38" s="2093">
        <v>20.57</v>
      </c>
      <c r="E38" s="2092">
        <v>1</v>
      </c>
      <c r="F38" s="2093">
        <v>20.548439999999999</v>
      </c>
      <c r="G38" s="2092"/>
      <c r="H38" s="2093"/>
      <c r="I38" s="2094">
        <f t="shared" si="2"/>
        <v>1</v>
      </c>
      <c r="J38" s="2093">
        <f t="shared" si="2"/>
        <v>20.548439999999999</v>
      </c>
      <c r="K38" s="2095" t="s">
        <v>2447</v>
      </c>
    </row>
    <row r="39" spans="1:12" s="2074" customFormat="1" ht="31.5">
      <c r="A39" s="2089">
        <v>7</v>
      </c>
      <c r="B39" s="2111" t="s">
        <v>2468</v>
      </c>
      <c r="C39" s="2084"/>
      <c r="D39" s="2093">
        <v>15</v>
      </c>
      <c r="E39" s="2092">
        <v>1</v>
      </c>
      <c r="F39" s="2093">
        <v>14.987209999999999</v>
      </c>
      <c r="G39" s="2092"/>
      <c r="H39" s="2093"/>
      <c r="I39" s="2094">
        <f t="shared" si="2"/>
        <v>1</v>
      </c>
      <c r="J39" s="2093">
        <f t="shared" si="2"/>
        <v>14.987209999999999</v>
      </c>
      <c r="K39" s="2095" t="s">
        <v>2447</v>
      </c>
    </row>
    <row r="40" spans="1:12" s="2074" customFormat="1" ht="31.5">
      <c r="A40" s="2089">
        <v>8</v>
      </c>
      <c r="B40" s="2111" t="s">
        <v>2469</v>
      </c>
      <c r="C40" s="2084"/>
      <c r="D40" s="2093">
        <v>24.25</v>
      </c>
      <c r="E40" s="2092">
        <v>1</v>
      </c>
      <c r="F40" s="2093">
        <v>24.224139999999998</v>
      </c>
      <c r="G40" s="2092"/>
      <c r="H40" s="2093"/>
      <c r="I40" s="2094">
        <f t="shared" si="2"/>
        <v>1</v>
      </c>
      <c r="J40" s="2093">
        <f t="shared" si="2"/>
        <v>24.224139999999998</v>
      </c>
      <c r="K40" s="2095" t="s">
        <v>2447</v>
      </c>
    </row>
    <row r="41" spans="1:12" s="2074" customFormat="1" ht="31.5">
      <c r="A41" s="2089">
        <v>9</v>
      </c>
      <c r="B41" s="2111" t="s">
        <v>2470</v>
      </c>
      <c r="C41" s="2084"/>
      <c r="D41" s="2093">
        <v>16.010000000000002</v>
      </c>
      <c r="E41" s="2092">
        <v>1</v>
      </c>
      <c r="F41" s="2093"/>
      <c r="G41" s="2092"/>
      <c r="H41" s="2093"/>
      <c r="I41" s="2094">
        <f t="shared" si="2"/>
        <v>1</v>
      </c>
      <c r="J41" s="2093">
        <f t="shared" si="2"/>
        <v>0</v>
      </c>
      <c r="K41" s="2095" t="s">
        <v>2447</v>
      </c>
    </row>
    <row r="42" spans="1:12" s="2074" customFormat="1" ht="31.5">
      <c r="A42" s="2089">
        <v>10</v>
      </c>
      <c r="B42" s="2111" t="s">
        <v>2471</v>
      </c>
      <c r="C42" s="2084"/>
      <c r="D42" s="2093">
        <v>3.7</v>
      </c>
      <c r="E42" s="2092">
        <v>1</v>
      </c>
      <c r="F42" s="2093"/>
      <c r="G42" s="2092"/>
      <c r="H42" s="2093"/>
      <c r="I42" s="2094">
        <f t="shared" si="2"/>
        <v>1</v>
      </c>
      <c r="J42" s="2093">
        <f t="shared" si="2"/>
        <v>0</v>
      </c>
      <c r="K42" s="2095" t="s">
        <v>2447</v>
      </c>
    </row>
    <row r="43" spans="1:12" s="2074" customFormat="1" ht="31.5">
      <c r="A43" s="2089">
        <v>11</v>
      </c>
      <c r="B43" s="2111" t="s">
        <v>2472</v>
      </c>
      <c r="C43" s="2084"/>
      <c r="D43" s="2093">
        <v>4.87</v>
      </c>
      <c r="E43" s="2092">
        <v>1</v>
      </c>
      <c r="F43" s="2093"/>
      <c r="G43" s="2092"/>
      <c r="H43" s="2093"/>
      <c r="I43" s="2094">
        <f t="shared" si="2"/>
        <v>1</v>
      </c>
      <c r="J43" s="2093">
        <f t="shared" si="2"/>
        <v>0</v>
      </c>
      <c r="K43" s="2095" t="s">
        <v>2447</v>
      </c>
    </row>
    <row r="44" spans="1:12" s="2074" customFormat="1" ht="31.5">
      <c r="A44" s="2089">
        <v>12</v>
      </c>
      <c r="B44" s="2111" t="s">
        <v>2473</v>
      </c>
      <c r="C44" s="2084"/>
      <c r="D44" s="2093">
        <v>3.72</v>
      </c>
      <c r="E44" s="2092">
        <v>1</v>
      </c>
      <c r="F44" s="2093"/>
      <c r="G44" s="2092"/>
      <c r="H44" s="2093"/>
      <c r="I44" s="2094">
        <f t="shared" si="2"/>
        <v>1</v>
      </c>
      <c r="J44" s="2093">
        <f t="shared" si="2"/>
        <v>0</v>
      </c>
      <c r="K44" s="2095" t="s">
        <v>2447</v>
      </c>
    </row>
    <row r="45" spans="1:12" s="2074" customFormat="1" ht="31.5">
      <c r="A45" s="2089">
        <v>13</v>
      </c>
      <c r="B45" s="2111" t="s">
        <v>2474</v>
      </c>
      <c r="C45" s="2084"/>
      <c r="D45" s="2093">
        <v>15.91</v>
      </c>
      <c r="E45" s="2092">
        <v>1</v>
      </c>
      <c r="F45" s="2093"/>
      <c r="G45" s="2092"/>
      <c r="H45" s="2093"/>
      <c r="I45" s="2094">
        <f t="shared" si="2"/>
        <v>1</v>
      </c>
      <c r="J45" s="2093">
        <f t="shared" si="2"/>
        <v>0</v>
      </c>
      <c r="K45" s="2095" t="s">
        <v>2447</v>
      </c>
    </row>
    <row r="46" spans="1:12" s="2074" customFormat="1" ht="15.75">
      <c r="A46" s="2089"/>
      <c r="B46" s="2112" t="s">
        <v>2475</v>
      </c>
      <c r="C46" s="2084"/>
      <c r="D46" s="2113">
        <f>SUM(D33:D45)</f>
        <v>165.25</v>
      </c>
      <c r="E46" s="2113"/>
      <c r="F46" s="2113">
        <f>SUM(F33:F45)</f>
        <v>59.759789999999995</v>
      </c>
      <c r="G46" s="2113"/>
      <c r="H46" s="2113">
        <f>SUM(H33:H45)</f>
        <v>0</v>
      </c>
      <c r="I46" s="2113"/>
      <c r="J46" s="2113">
        <f>SUM(J33:J45)</f>
        <v>59.759789999999995</v>
      </c>
      <c r="K46" s="2114"/>
      <c r="L46" s="2074">
        <f>1200/1300*100</f>
        <v>92.307692307692307</v>
      </c>
    </row>
    <row r="47" spans="1:12" s="2074" customFormat="1" ht="18" customHeight="1">
      <c r="A47" s="3110" t="s">
        <v>2476</v>
      </c>
      <c r="B47" s="3110"/>
      <c r="C47" s="3110"/>
      <c r="D47" s="3110"/>
      <c r="E47" s="2115"/>
      <c r="F47" s="2115"/>
      <c r="G47" s="2115"/>
      <c r="H47" s="2115"/>
      <c r="I47" s="2115"/>
      <c r="J47" s="2115"/>
      <c r="K47" s="2116"/>
    </row>
    <row r="48" spans="1:12" s="2074" customFormat="1" ht="28.5">
      <c r="A48" s="2082" t="s">
        <v>159</v>
      </c>
      <c r="B48" s="2110" t="s">
        <v>2477</v>
      </c>
      <c r="C48" s="2084"/>
      <c r="D48" s="2085"/>
      <c r="E48" s="2086"/>
      <c r="F48" s="2087"/>
      <c r="G48" s="2087"/>
      <c r="H48" s="2087"/>
      <c r="I48" s="2087"/>
      <c r="J48" s="2087"/>
      <c r="K48" s="2088"/>
    </row>
    <row r="49" spans="1:13" s="2074" customFormat="1" ht="31.5">
      <c r="A49" s="2089">
        <v>1</v>
      </c>
      <c r="B49" s="2091" t="s">
        <v>2478</v>
      </c>
      <c r="C49" s="2084"/>
      <c r="D49" s="2091">
        <v>9.1999999999999993</v>
      </c>
      <c r="E49" s="2092">
        <v>1</v>
      </c>
      <c r="F49" s="2093"/>
      <c r="G49" s="2092"/>
      <c r="H49" s="2093">
        <v>9.19</v>
      </c>
      <c r="I49" s="2094">
        <f t="shared" ref="I49:J79" si="3">G49+E49</f>
        <v>1</v>
      </c>
      <c r="J49" s="2093">
        <v>9.19</v>
      </c>
      <c r="K49" s="2095" t="str">
        <f>IF(I49=100%, "Works Completed")</f>
        <v>Works Completed</v>
      </c>
    </row>
    <row r="50" spans="1:13" s="2074" customFormat="1" ht="31.5">
      <c r="A50" s="2089">
        <v>2</v>
      </c>
      <c r="B50" s="2091" t="s">
        <v>2479</v>
      </c>
      <c r="C50" s="2084"/>
      <c r="D50" s="2091">
        <v>32.5</v>
      </c>
      <c r="E50" s="2092">
        <v>1</v>
      </c>
      <c r="F50" s="2093"/>
      <c r="G50" s="2092"/>
      <c r="H50" s="2093">
        <v>32.491999999999997</v>
      </c>
      <c r="I50" s="2094">
        <f t="shared" si="3"/>
        <v>1</v>
      </c>
      <c r="J50" s="2093">
        <v>32.491999999999997</v>
      </c>
      <c r="K50" s="2095" t="str">
        <f>IF(I50=100%, "Works Completed")</f>
        <v>Works Completed</v>
      </c>
    </row>
    <row r="51" spans="1:13" s="2074" customFormat="1" ht="31.5">
      <c r="A51" s="2089">
        <v>3</v>
      </c>
      <c r="B51" s="2091" t="s">
        <v>2480</v>
      </c>
      <c r="C51" s="2084"/>
      <c r="D51" s="2091">
        <v>7.5</v>
      </c>
      <c r="E51" s="2092">
        <v>1</v>
      </c>
      <c r="F51" s="2093">
        <v>7.4749999999999996</v>
      </c>
      <c r="G51" s="2092"/>
      <c r="H51" s="2093"/>
      <c r="I51" s="2094">
        <f t="shared" si="3"/>
        <v>1</v>
      </c>
      <c r="J51" s="2093">
        <f>H51+F51</f>
        <v>7.4749999999999996</v>
      </c>
      <c r="K51" s="2095" t="str">
        <f>IF(I51=100%, "Works Completed")</f>
        <v>Works Completed</v>
      </c>
    </row>
    <row r="52" spans="1:13" s="2074" customFormat="1" ht="31.5">
      <c r="A52" s="2089">
        <v>4</v>
      </c>
      <c r="B52" s="2091" t="s">
        <v>2481</v>
      </c>
      <c r="C52" s="2084"/>
      <c r="D52" s="2091">
        <v>7.5</v>
      </c>
      <c r="E52" s="2092">
        <v>1</v>
      </c>
      <c r="F52" s="2093">
        <v>7.2240000000000002</v>
      </c>
      <c r="G52" s="2092"/>
      <c r="H52" s="2093"/>
      <c r="I52" s="2094">
        <f t="shared" si="3"/>
        <v>1</v>
      </c>
      <c r="J52" s="2093">
        <f t="shared" si="3"/>
        <v>7.2240000000000002</v>
      </c>
      <c r="K52" s="2095" t="str">
        <f t="shared" ref="K52:K73" si="4">IF(I52=100%, "Works Completed")</f>
        <v>Works Completed</v>
      </c>
      <c r="L52" s="2096"/>
    </row>
    <row r="53" spans="1:13" s="2074" customFormat="1" ht="31.5">
      <c r="A53" s="2089">
        <v>5</v>
      </c>
      <c r="B53" s="2091" t="s">
        <v>2482</v>
      </c>
      <c r="C53" s="2084"/>
      <c r="D53" s="2091">
        <v>12.5</v>
      </c>
      <c r="E53" s="2092">
        <v>1</v>
      </c>
      <c r="F53" s="2093">
        <v>11.385999999999999</v>
      </c>
      <c r="G53" s="2092"/>
      <c r="H53" s="2093"/>
      <c r="I53" s="2094">
        <f t="shared" si="3"/>
        <v>1</v>
      </c>
      <c r="J53" s="2093">
        <f t="shared" si="3"/>
        <v>11.385999999999999</v>
      </c>
      <c r="K53" s="2095" t="str">
        <f t="shared" si="4"/>
        <v>Works Completed</v>
      </c>
      <c r="L53" s="2096"/>
    </row>
    <row r="54" spans="1:13" s="2074" customFormat="1" ht="31.5">
      <c r="A54" s="2089">
        <v>6</v>
      </c>
      <c r="B54" s="2091" t="s">
        <v>2483</v>
      </c>
      <c r="C54" s="2084"/>
      <c r="D54" s="2091">
        <v>13.2</v>
      </c>
      <c r="E54" s="2092">
        <v>1</v>
      </c>
      <c r="F54" s="2093">
        <v>13.177</v>
      </c>
      <c r="G54" s="2092"/>
      <c r="H54" s="2093"/>
      <c r="I54" s="2094">
        <f t="shared" si="3"/>
        <v>1</v>
      </c>
      <c r="J54" s="2093">
        <f t="shared" si="3"/>
        <v>13.177</v>
      </c>
      <c r="K54" s="2095" t="str">
        <f t="shared" si="4"/>
        <v>Works Completed</v>
      </c>
      <c r="L54" s="2096"/>
    </row>
    <row r="55" spans="1:13" s="2074" customFormat="1" ht="31.5">
      <c r="A55" s="2089">
        <v>7</v>
      </c>
      <c r="B55" s="2091" t="s">
        <v>2484</v>
      </c>
      <c r="C55" s="2084"/>
      <c r="D55" s="2091">
        <v>32.57</v>
      </c>
      <c r="E55" s="2092">
        <v>1</v>
      </c>
      <c r="F55" s="2093">
        <v>32.533000000000001</v>
      </c>
      <c r="G55" s="2092"/>
      <c r="H55" s="2093"/>
      <c r="I55" s="2094">
        <f t="shared" si="3"/>
        <v>1</v>
      </c>
      <c r="J55" s="2093">
        <f t="shared" si="3"/>
        <v>32.533000000000001</v>
      </c>
      <c r="K55" s="2095" t="str">
        <f t="shared" si="4"/>
        <v>Works Completed</v>
      </c>
      <c r="L55" s="2096"/>
    </row>
    <row r="56" spans="1:13" s="2074" customFormat="1" ht="31.5">
      <c r="A56" s="2089">
        <v>8</v>
      </c>
      <c r="B56" s="2091" t="s">
        <v>2485</v>
      </c>
      <c r="C56" s="2084"/>
      <c r="D56" s="2091">
        <v>46.04</v>
      </c>
      <c r="E56" s="2092">
        <v>1</v>
      </c>
      <c r="F56" s="2093">
        <v>46.030239999999999</v>
      </c>
      <c r="G56" s="2092"/>
      <c r="H56" s="2093"/>
      <c r="I56" s="2094">
        <f t="shared" si="3"/>
        <v>1</v>
      </c>
      <c r="J56" s="2093">
        <f t="shared" si="3"/>
        <v>46.030239999999999</v>
      </c>
      <c r="K56" s="2095" t="str">
        <f t="shared" si="4"/>
        <v>Works Completed</v>
      </c>
      <c r="L56" s="2096"/>
    </row>
    <row r="57" spans="1:13" s="2074" customFormat="1" ht="31.5">
      <c r="A57" s="2089">
        <v>9</v>
      </c>
      <c r="B57" s="2091" t="s">
        <v>2486</v>
      </c>
      <c r="C57" s="2084"/>
      <c r="D57" s="2091">
        <v>24.25</v>
      </c>
      <c r="E57" s="2092">
        <v>1</v>
      </c>
      <c r="F57" s="2093">
        <v>24.228899999999999</v>
      </c>
      <c r="G57" s="2092"/>
      <c r="H57" s="2093"/>
      <c r="I57" s="2094">
        <f t="shared" si="3"/>
        <v>1</v>
      </c>
      <c r="J57" s="2093">
        <f t="shared" si="3"/>
        <v>24.228899999999999</v>
      </c>
      <c r="K57" s="2095" t="str">
        <f t="shared" si="4"/>
        <v>Works Completed</v>
      </c>
      <c r="L57" s="2096"/>
    </row>
    <row r="58" spans="1:13" s="2074" customFormat="1" ht="31.5">
      <c r="A58" s="2089">
        <v>10</v>
      </c>
      <c r="B58" s="2091" t="s">
        <v>2487</v>
      </c>
      <c r="C58" s="2084"/>
      <c r="D58" s="2091">
        <v>16.45</v>
      </c>
      <c r="E58" s="2092">
        <v>1</v>
      </c>
      <c r="F58" s="2093">
        <v>16.4299</v>
      </c>
      <c r="G58" s="2092"/>
      <c r="H58" s="2093"/>
      <c r="I58" s="2094">
        <f t="shared" si="3"/>
        <v>1</v>
      </c>
      <c r="J58" s="2093">
        <f t="shared" si="3"/>
        <v>16.4299</v>
      </c>
      <c r="K58" s="2095" t="str">
        <f t="shared" si="4"/>
        <v>Works Completed</v>
      </c>
      <c r="L58" s="2096"/>
    </row>
    <row r="59" spans="1:13" s="2074" customFormat="1" ht="31.5">
      <c r="A59" s="2089">
        <v>11</v>
      </c>
      <c r="B59" s="2091" t="s">
        <v>2488</v>
      </c>
      <c r="C59" s="2084"/>
      <c r="D59" s="2091">
        <v>53.18</v>
      </c>
      <c r="E59" s="2092">
        <v>1</v>
      </c>
      <c r="F59" s="2093">
        <v>53.170999999999999</v>
      </c>
      <c r="G59" s="2092"/>
      <c r="H59" s="2093"/>
      <c r="I59" s="2094">
        <f t="shared" si="3"/>
        <v>1</v>
      </c>
      <c r="J59" s="2093">
        <f t="shared" si="3"/>
        <v>53.170999999999999</v>
      </c>
      <c r="K59" s="2095" t="str">
        <f t="shared" si="4"/>
        <v>Works Completed</v>
      </c>
      <c r="L59" s="2096"/>
    </row>
    <row r="60" spans="1:13" s="2074" customFormat="1" ht="31.5">
      <c r="A60" s="2089">
        <v>12</v>
      </c>
      <c r="B60" s="2091" t="s">
        <v>2489</v>
      </c>
      <c r="C60" s="2084"/>
      <c r="D60" s="2091">
        <v>9.43</v>
      </c>
      <c r="E60" s="2092">
        <v>1</v>
      </c>
      <c r="F60" s="2093">
        <v>9.3999299999999995</v>
      </c>
      <c r="G60" s="2092"/>
      <c r="H60" s="2093"/>
      <c r="I60" s="2094">
        <f t="shared" si="3"/>
        <v>1</v>
      </c>
      <c r="J60" s="2093">
        <f t="shared" si="3"/>
        <v>9.3999299999999995</v>
      </c>
      <c r="K60" s="2095" t="str">
        <f t="shared" si="4"/>
        <v>Works Completed</v>
      </c>
      <c r="L60" s="2096"/>
      <c r="M60" s="2096"/>
    </row>
    <row r="61" spans="1:13" s="2074" customFormat="1" ht="31.5">
      <c r="A61" s="2089">
        <v>13</v>
      </c>
      <c r="B61" s="2091" t="s">
        <v>2490</v>
      </c>
      <c r="C61" s="2084"/>
      <c r="D61" s="2091">
        <v>25</v>
      </c>
      <c r="E61" s="2092">
        <v>1</v>
      </c>
      <c r="F61" s="2093">
        <v>24.979479999999999</v>
      </c>
      <c r="G61" s="2092"/>
      <c r="H61" s="2093"/>
      <c r="I61" s="2094">
        <f t="shared" si="3"/>
        <v>1</v>
      </c>
      <c r="J61" s="2093">
        <f t="shared" si="3"/>
        <v>24.979479999999999</v>
      </c>
      <c r="K61" s="2095" t="str">
        <f t="shared" si="4"/>
        <v>Works Completed</v>
      </c>
    </row>
    <row r="62" spans="1:13" s="2074" customFormat="1" ht="31.5">
      <c r="A62" s="2089">
        <v>14</v>
      </c>
      <c r="B62" s="2091" t="s">
        <v>2491</v>
      </c>
      <c r="C62" s="2084"/>
      <c r="D62" s="2091">
        <v>19.190000000000001</v>
      </c>
      <c r="E62" s="2092">
        <v>1</v>
      </c>
      <c r="F62" s="2093">
        <v>19.167760000000001</v>
      </c>
      <c r="G62" s="2092"/>
      <c r="H62" s="2093"/>
      <c r="I62" s="2094">
        <f t="shared" si="3"/>
        <v>1</v>
      </c>
      <c r="J62" s="2093">
        <f t="shared" si="3"/>
        <v>19.167760000000001</v>
      </c>
      <c r="K62" s="2095" t="str">
        <f t="shared" si="4"/>
        <v>Works Completed</v>
      </c>
    </row>
    <row r="63" spans="1:13" s="2074" customFormat="1" ht="31.5">
      <c r="A63" s="2089">
        <v>15</v>
      </c>
      <c r="B63" s="2091" t="s">
        <v>2492</v>
      </c>
      <c r="C63" s="2084"/>
      <c r="D63" s="2091">
        <v>8.48</v>
      </c>
      <c r="E63" s="2092">
        <v>1</v>
      </c>
      <c r="F63" s="2093">
        <v>8.4589400000000001</v>
      </c>
      <c r="G63" s="2092"/>
      <c r="H63" s="2093"/>
      <c r="I63" s="2094">
        <f t="shared" si="3"/>
        <v>1</v>
      </c>
      <c r="J63" s="2093">
        <f t="shared" si="3"/>
        <v>8.4589400000000001</v>
      </c>
      <c r="K63" s="2095" t="str">
        <f t="shared" si="4"/>
        <v>Works Completed</v>
      </c>
    </row>
    <row r="64" spans="1:13" s="2074" customFormat="1" ht="31.5">
      <c r="A64" s="2089">
        <v>16</v>
      </c>
      <c r="B64" s="2091" t="s">
        <v>2493</v>
      </c>
      <c r="C64" s="2084"/>
      <c r="D64" s="2091">
        <v>16.010000000000002</v>
      </c>
      <c r="E64" s="2092">
        <v>1</v>
      </c>
      <c r="F64" s="2093">
        <v>15.9956</v>
      </c>
      <c r="G64" s="2092"/>
      <c r="H64" s="2093"/>
      <c r="I64" s="2094">
        <f t="shared" si="3"/>
        <v>1</v>
      </c>
      <c r="J64" s="2093">
        <f t="shared" si="3"/>
        <v>15.9956</v>
      </c>
      <c r="K64" s="2095" t="str">
        <f t="shared" si="4"/>
        <v>Works Completed</v>
      </c>
      <c r="L64" s="2096"/>
    </row>
    <row r="65" spans="1:13" s="2074" customFormat="1" ht="31.5">
      <c r="A65" s="2089">
        <v>17</v>
      </c>
      <c r="B65" s="2091" t="s">
        <v>2494</v>
      </c>
      <c r="C65" s="2084"/>
      <c r="D65" s="2091">
        <v>5.54</v>
      </c>
      <c r="E65" s="2092">
        <v>1</v>
      </c>
      <c r="F65" s="2093">
        <v>5.54</v>
      </c>
      <c r="G65" s="2092"/>
      <c r="H65" s="2093"/>
      <c r="I65" s="2094">
        <f t="shared" si="3"/>
        <v>1</v>
      </c>
      <c r="J65" s="2093">
        <f t="shared" si="3"/>
        <v>5.54</v>
      </c>
      <c r="K65" s="2095" t="str">
        <f t="shared" si="4"/>
        <v>Works Completed</v>
      </c>
      <c r="L65" s="2096"/>
    </row>
    <row r="66" spans="1:13" s="2074" customFormat="1" ht="31.5">
      <c r="A66" s="2089">
        <v>18</v>
      </c>
      <c r="B66" s="2091" t="s">
        <v>2495</v>
      </c>
      <c r="C66" s="2084"/>
      <c r="D66" s="2091">
        <v>4.0999999999999996</v>
      </c>
      <c r="E66" s="2092">
        <v>1</v>
      </c>
      <c r="F66" s="2093">
        <v>4.0981100000000001</v>
      </c>
      <c r="G66" s="2092"/>
      <c r="H66" s="2093"/>
      <c r="I66" s="2094">
        <f t="shared" si="3"/>
        <v>1</v>
      </c>
      <c r="J66" s="2093">
        <f t="shared" si="3"/>
        <v>4.0981100000000001</v>
      </c>
      <c r="K66" s="2095" t="str">
        <f t="shared" si="4"/>
        <v>Works Completed</v>
      </c>
    </row>
    <row r="67" spans="1:13" s="2074" customFormat="1" ht="31.5">
      <c r="A67" s="2089">
        <v>19</v>
      </c>
      <c r="B67" s="2091" t="s">
        <v>2496</v>
      </c>
      <c r="C67" s="2084"/>
      <c r="D67" s="2091">
        <v>2.2400000000000002</v>
      </c>
      <c r="E67" s="2092">
        <v>1</v>
      </c>
      <c r="F67" s="2093">
        <v>2.23874</v>
      </c>
      <c r="G67" s="2092"/>
      <c r="H67" s="2093"/>
      <c r="I67" s="2094">
        <f t="shared" si="3"/>
        <v>1</v>
      </c>
      <c r="J67" s="2093">
        <f t="shared" si="3"/>
        <v>2.23874</v>
      </c>
      <c r="K67" s="2095" t="str">
        <f t="shared" si="4"/>
        <v>Works Completed</v>
      </c>
    </row>
    <row r="68" spans="1:13" s="2074" customFormat="1" ht="31.5">
      <c r="A68" s="2089">
        <v>20</v>
      </c>
      <c r="B68" s="2091" t="s">
        <v>2497</v>
      </c>
      <c r="C68" s="2084"/>
      <c r="D68" s="2091">
        <v>2.2400000000000002</v>
      </c>
      <c r="E68" s="2092">
        <v>1</v>
      </c>
      <c r="F68" s="2093">
        <v>2.22173</v>
      </c>
      <c r="G68" s="2092"/>
      <c r="H68" s="2093"/>
      <c r="I68" s="2094">
        <f t="shared" si="3"/>
        <v>1</v>
      </c>
      <c r="J68" s="2093">
        <f t="shared" si="3"/>
        <v>2.22173</v>
      </c>
      <c r="K68" s="2095" t="str">
        <f t="shared" si="4"/>
        <v>Works Completed</v>
      </c>
    </row>
    <row r="69" spans="1:13" s="2074" customFormat="1" ht="31.5">
      <c r="A69" s="2089">
        <v>21</v>
      </c>
      <c r="B69" s="2091" t="s">
        <v>2498</v>
      </c>
      <c r="C69" s="2084"/>
      <c r="D69" s="2091">
        <v>9.42</v>
      </c>
      <c r="E69" s="2092">
        <v>1</v>
      </c>
      <c r="F69" s="2093">
        <v>9.3452999999999999</v>
      </c>
      <c r="G69" s="2092"/>
      <c r="H69" s="2093"/>
      <c r="I69" s="2094">
        <f t="shared" si="3"/>
        <v>1</v>
      </c>
      <c r="J69" s="2093">
        <f t="shared" si="3"/>
        <v>9.3452999999999999</v>
      </c>
      <c r="K69" s="2095" t="str">
        <f t="shared" si="4"/>
        <v>Works Completed</v>
      </c>
    </row>
    <row r="70" spans="1:13" s="2074" customFormat="1" ht="31.5">
      <c r="A70" s="2089">
        <v>22</v>
      </c>
      <c r="B70" s="2091" t="s">
        <v>2499</v>
      </c>
      <c r="C70" s="2084"/>
      <c r="D70" s="2091">
        <v>8.17</v>
      </c>
      <c r="E70" s="2092">
        <v>1</v>
      </c>
      <c r="F70" s="2093">
        <v>8.1283600000000007</v>
      </c>
      <c r="G70" s="2092"/>
      <c r="H70" s="2093"/>
      <c r="I70" s="2094">
        <f t="shared" si="3"/>
        <v>1</v>
      </c>
      <c r="J70" s="2093">
        <f t="shared" si="3"/>
        <v>8.1283600000000007</v>
      </c>
      <c r="K70" s="2095" t="str">
        <f t="shared" si="4"/>
        <v>Works Completed</v>
      </c>
    </row>
    <row r="71" spans="1:13" s="2074" customFormat="1" ht="31.5">
      <c r="A71" s="2089">
        <v>23</v>
      </c>
      <c r="B71" s="2091" t="s">
        <v>2500</v>
      </c>
      <c r="C71" s="2084"/>
      <c r="D71" s="2091">
        <v>4.13</v>
      </c>
      <c r="E71" s="2092">
        <v>1</v>
      </c>
      <c r="F71" s="2093">
        <v>4.1281100000000004</v>
      </c>
      <c r="G71" s="2092"/>
      <c r="H71" s="2093"/>
      <c r="I71" s="2094">
        <f t="shared" si="3"/>
        <v>1</v>
      </c>
      <c r="J71" s="2093">
        <f t="shared" si="3"/>
        <v>4.1281100000000004</v>
      </c>
      <c r="K71" s="2095" t="str">
        <f t="shared" si="4"/>
        <v>Works Completed</v>
      </c>
    </row>
    <row r="72" spans="1:13" s="2074" customFormat="1" ht="31.5">
      <c r="A72" s="2089">
        <v>24</v>
      </c>
      <c r="B72" s="2091" t="s">
        <v>2501</v>
      </c>
      <c r="C72" s="2084"/>
      <c r="D72" s="2091">
        <v>8.73</v>
      </c>
      <c r="E72" s="2092">
        <v>1</v>
      </c>
      <c r="F72" s="2093">
        <v>8.4446100000000008</v>
      </c>
      <c r="G72" s="2092"/>
      <c r="H72" s="2093"/>
      <c r="I72" s="2094">
        <f t="shared" si="3"/>
        <v>1</v>
      </c>
      <c r="J72" s="2093">
        <f t="shared" si="3"/>
        <v>8.4446100000000008</v>
      </c>
      <c r="K72" s="2095" t="str">
        <f t="shared" si="4"/>
        <v>Works Completed</v>
      </c>
    </row>
    <row r="73" spans="1:13" s="2074" customFormat="1" ht="31.5">
      <c r="A73" s="2089">
        <v>25</v>
      </c>
      <c r="B73" s="2091" t="s">
        <v>2502</v>
      </c>
      <c r="C73" s="2084"/>
      <c r="D73" s="2091">
        <v>4.18</v>
      </c>
      <c r="E73" s="2092">
        <v>1</v>
      </c>
      <c r="F73" s="2093">
        <v>3.7938800000000001</v>
      </c>
      <c r="G73" s="2092"/>
      <c r="H73" s="2093"/>
      <c r="I73" s="2094">
        <f t="shared" si="3"/>
        <v>1</v>
      </c>
      <c r="J73" s="2093">
        <f t="shared" si="3"/>
        <v>3.7938800000000001</v>
      </c>
      <c r="K73" s="2095" t="str">
        <f t="shared" si="4"/>
        <v>Works Completed</v>
      </c>
    </row>
    <row r="74" spans="1:13" s="2074" customFormat="1" ht="31.5">
      <c r="A74" s="2089">
        <v>26</v>
      </c>
      <c r="B74" s="2091" t="s">
        <v>2503</v>
      </c>
      <c r="C74" s="2084"/>
      <c r="D74" s="2091">
        <v>17.04</v>
      </c>
      <c r="E74" s="2092">
        <v>1</v>
      </c>
      <c r="F74" s="2093"/>
      <c r="G74" s="2092"/>
      <c r="H74" s="2093">
        <v>16.98977</v>
      </c>
      <c r="I74" s="2094">
        <f t="shared" si="3"/>
        <v>1</v>
      </c>
      <c r="J74" s="2093">
        <f t="shared" si="3"/>
        <v>16.98977</v>
      </c>
      <c r="K74" s="2095" t="s">
        <v>21</v>
      </c>
    </row>
    <row r="75" spans="1:13" s="2074" customFormat="1" ht="31.5">
      <c r="A75" s="2089">
        <v>27</v>
      </c>
      <c r="B75" s="2091" t="s">
        <v>2504</v>
      </c>
      <c r="C75" s="2084"/>
      <c r="D75" s="2091">
        <v>4.95</v>
      </c>
      <c r="E75" s="2092">
        <v>1</v>
      </c>
      <c r="F75" s="2093">
        <v>4.9171899999999997</v>
      </c>
      <c r="G75" s="2092"/>
      <c r="H75" s="2093"/>
      <c r="I75" s="2094">
        <f t="shared" si="3"/>
        <v>1</v>
      </c>
      <c r="J75" s="2093">
        <f>H75+F75</f>
        <v>4.9171899999999997</v>
      </c>
      <c r="K75" s="2095" t="s">
        <v>2447</v>
      </c>
    </row>
    <row r="76" spans="1:13" s="2074" customFormat="1" ht="31.5">
      <c r="A76" s="2089">
        <v>28</v>
      </c>
      <c r="B76" s="2091" t="s">
        <v>2505</v>
      </c>
      <c r="C76" s="2084"/>
      <c r="D76" s="2091">
        <v>7.59</v>
      </c>
      <c r="E76" s="2092">
        <v>1</v>
      </c>
      <c r="F76" s="2093">
        <v>7.5683999999999996</v>
      </c>
      <c r="G76" s="2092"/>
      <c r="H76" s="2093"/>
      <c r="I76" s="2094">
        <f t="shared" si="3"/>
        <v>1</v>
      </c>
      <c r="J76" s="2093">
        <f>H76+F76</f>
        <v>7.5683999999999996</v>
      </c>
      <c r="K76" s="2095" t="s">
        <v>2447</v>
      </c>
    </row>
    <row r="77" spans="1:13" s="2074" customFormat="1" ht="31.5">
      <c r="A77" s="2089">
        <v>29</v>
      </c>
      <c r="B77" s="2091" t="s">
        <v>2506</v>
      </c>
      <c r="C77" s="2084"/>
      <c r="D77" s="2091">
        <v>6.93</v>
      </c>
      <c r="E77" s="2092">
        <v>1</v>
      </c>
      <c r="F77" s="2093">
        <v>6.8876900000000001</v>
      </c>
      <c r="G77" s="2092"/>
      <c r="H77" s="2093"/>
      <c r="I77" s="2094">
        <f t="shared" si="3"/>
        <v>1</v>
      </c>
      <c r="J77" s="2093">
        <f>H77+F77</f>
        <v>6.8876900000000001</v>
      </c>
      <c r="K77" s="2095" t="s">
        <v>2447</v>
      </c>
    </row>
    <row r="78" spans="1:13" s="2074" customFormat="1" ht="31.5">
      <c r="A78" s="2089">
        <v>30</v>
      </c>
      <c r="B78" s="2091" t="s">
        <v>2507</v>
      </c>
      <c r="C78" s="2084"/>
      <c r="D78" s="2091">
        <v>30.66</v>
      </c>
      <c r="E78" s="2092">
        <v>1</v>
      </c>
      <c r="F78" s="2093"/>
      <c r="G78" s="2092"/>
      <c r="H78" s="2093">
        <v>30.624199999999998</v>
      </c>
      <c r="I78" s="2094">
        <f t="shared" si="3"/>
        <v>1</v>
      </c>
      <c r="J78" s="2093">
        <v>30.624199999999998</v>
      </c>
      <c r="K78" s="2095" t="s">
        <v>2447</v>
      </c>
    </row>
    <row r="79" spans="1:13" s="2074" customFormat="1" ht="31.5">
      <c r="A79" s="2089">
        <v>31</v>
      </c>
      <c r="B79" s="2091" t="s">
        <v>2508</v>
      </c>
      <c r="C79" s="2084"/>
      <c r="D79" s="2091">
        <v>150</v>
      </c>
      <c r="E79" s="2117">
        <v>0.80489999999999995</v>
      </c>
      <c r="F79" s="2093">
        <v>95.407300000000006</v>
      </c>
      <c r="G79" s="2118">
        <v>0.1951</v>
      </c>
      <c r="H79" s="2093">
        <v>54.590620000000001</v>
      </c>
      <c r="I79" s="2119">
        <f t="shared" si="3"/>
        <v>1</v>
      </c>
      <c r="J79" s="2093">
        <f>H79+F79</f>
        <v>149.99792000000002</v>
      </c>
      <c r="K79" s="2095" t="s">
        <v>21</v>
      </c>
      <c r="L79" s="2096"/>
    </row>
    <row r="80" spans="1:13" s="2074" customFormat="1" ht="15.75" customHeight="1">
      <c r="A80" s="2103"/>
      <c r="B80" s="2112" t="s">
        <v>2475</v>
      </c>
      <c r="C80" s="2120"/>
      <c r="D80" s="2121">
        <f>SUM(D49:D79)</f>
        <v>598.92000000000007</v>
      </c>
      <c r="E80" s="2121"/>
      <c r="F80" s="2121">
        <f>SUM(F50:F79)</f>
        <v>452.37617000000012</v>
      </c>
      <c r="G80" s="2121"/>
      <c r="H80" s="2121">
        <f>SUM(H50:H79)</f>
        <v>134.69659000000001</v>
      </c>
      <c r="I80" s="2121"/>
      <c r="J80" s="2121">
        <f>SUM(J49:J79)</f>
        <v>596.26276000000007</v>
      </c>
      <c r="K80" s="2122"/>
      <c r="L80" s="2123">
        <f>2860/3100*100</f>
        <v>92.258064516129039</v>
      </c>
      <c r="M80" s="2123"/>
    </row>
    <row r="81" spans="1:14" s="2074" customFormat="1" ht="15.75" customHeight="1">
      <c r="A81" s="2105"/>
      <c r="B81" s="2124"/>
      <c r="C81" s="2125"/>
      <c r="D81" s="2126"/>
      <c r="E81" s="2127"/>
      <c r="F81" s="2127"/>
      <c r="G81" s="2127"/>
      <c r="H81" s="2127"/>
      <c r="I81" s="2127"/>
      <c r="J81" s="2127"/>
      <c r="K81" s="2128"/>
    </row>
    <row r="82" spans="1:14" s="2074" customFormat="1" ht="18" customHeight="1">
      <c r="A82" s="3110" t="s">
        <v>2509</v>
      </c>
      <c r="B82" s="3110"/>
      <c r="C82" s="3110"/>
      <c r="D82" s="3110"/>
      <c r="E82" s="2077"/>
      <c r="F82" s="2077"/>
      <c r="G82" s="2077"/>
      <c r="H82" s="2077"/>
      <c r="I82" s="2077"/>
      <c r="J82" s="2077"/>
      <c r="K82" s="2078"/>
    </row>
    <row r="83" spans="1:14" s="2074" customFormat="1" ht="29.25" customHeight="1">
      <c r="A83" s="2129"/>
      <c r="B83" s="2110" t="s">
        <v>2510</v>
      </c>
      <c r="C83" s="2130"/>
      <c r="D83" s="2131">
        <v>459</v>
      </c>
      <c r="E83" s="2086"/>
      <c r="F83" s="2087"/>
      <c r="G83" s="2087"/>
      <c r="H83" s="2087"/>
      <c r="I83" s="2087"/>
      <c r="J83" s="2087"/>
      <c r="K83" s="2088"/>
    </row>
    <row r="84" spans="1:14" s="2074" customFormat="1" ht="15.75">
      <c r="A84" s="2091">
        <v>1</v>
      </c>
      <c r="B84" s="2091" t="s">
        <v>2511</v>
      </c>
      <c r="C84" s="2132"/>
      <c r="D84" s="2133">
        <v>12.6368972</v>
      </c>
      <c r="E84" s="2092">
        <v>1</v>
      </c>
      <c r="F84" s="2093">
        <v>12.623100000000001</v>
      </c>
      <c r="G84" s="2092"/>
      <c r="H84" s="2093"/>
      <c r="I84" s="2094">
        <f>G84+E84</f>
        <v>1</v>
      </c>
      <c r="J84" s="2093">
        <f>H84+F84</f>
        <v>12.623100000000001</v>
      </c>
      <c r="K84" s="2095"/>
      <c r="L84" s="2096">
        <v>459.00030869999995</v>
      </c>
      <c r="M84" s="2074">
        <f>D84/L84*100</f>
        <v>2.7531347932620687</v>
      </c>
      <c r="N84" s="2074">
        <f>M84*G84</f>
        <v>0</v>
      </c>
    </row>
    <row r="85" spans="1:14" s="2074" customFormat="1" ht="15.75">
      <c r="A85" s="2091">
        <v>2</v>
      </c>
      <c r="B85" s="2091" t="s">
        <v>2512</v>
      </c>
      <c r="C85" s="2132"/>
      <c r="D85" s="2133">
        <v>6.5323539000000004</v>
      </c>
      <c r="E85" s="2092">
        <v>1</v>
      </c>
      <c r="F85" s="2093">
        <v>6.5193700000000003</v>
      </c>
      <c r="G85" s="2092"/>
      <c r="H85" s="2093"/>
      <c r="I85" s="2094">
        <f t="shared" ref="I85:J98" si="5">G85+E85</f>
        <v>1</v>
      </c>
      <c r="J85" s="2093">
        <f t="shared" si="5"/>
        <v>6.5193700000000003</v>
      </c>
      <c r="K85" s="2095"/>
      <c r="L85" s="2096">
        <v>459.00030869999995</v>
      </c>
      <c r="M85" s="2074">
        <f t="shared" ref="M85:M98" si="6">D85/L85*100</f>
        <v>1.4231698271622537</v>
      </c>
      <c r="N85" s="2074">
        <f t="shared" ref="N85:N98" si="7">M85*G85</f>
        <v>0</v>
      </c>
    </row>
    <row r="86" spans="1:14" s="2074" customFormat="1" ht="15.75">
      <c r="A86" s="2091">
        <v>3</v>
      </c>
      <c r="B86" s="2091" t="s">
        <v>2513</v>
      </c>
      <c r="C86" s="2132"/>
      <c r="D86" s="2133">
        <v>6.7627006999999999</v>
      </c>
      <c r="E86" s="2092">
        <v>1</v>
      </c>
      <c r="F86" s="2093">
        <v>6.7513300000000003</v>
      </c>
      <c r="G86" s="2092"/>
      <c r="H86" s="2093"/>
      <c r="I86" s="2094">
        <f t="shared" si="5"/>
        <v>1</v>
      </c>
      <c r="J86" s="2093">
        <f t="shared" si="5"/>
        <v>6.7513300000000003</v>
      </c>
      <c r="K86" s="2095"/>
      <c r="L86" s="2096">
        <v>459.00030869999995</v>
      </c>
      <c r="M86" s="2074">
        <f t="shared" si="6"/>
        <v>1.4733542814281773</v>
      </c>
      <c r="N86" s="2074">
        <f t="shared" si="7"/>
        <v>0</v>
      </c>
    </row>
    <row r="87" spans="1:14" s="2074" customFormat="1" ht="15.75">
      <c r="A87" s="2091">
        <v>4</v>
      </c>
      <c r="B87" s="2091" t="s">
        <v>2514</v>
      </c>
      <c r="C87" s="2132"/>
      <c r="D87" s="2133">
        <v>6.8350384999999996</v>
      </c>
      <c r="E87" s="2092">
        <v>1</v>
      </c>
      <c r="F87" s="2093">
        <v>6.8290199999999999</v>
      </c>
      <c r="G87" s="2092"/>
      <c r="H87" s="2093"/>
      <c r="I87" s="2094">
        <f t="shared" si="5"/>
        <v>1</v>
      </c>
      <c r="J87" s="2093">
        <f t="shared" si="5"/>
        <v>6.8290199999999999</v>
      </c>
      <c r="K87" s="2095"/>
      <c r="L87" s="2096">
        <v>459.00030869999995</v>
      </c>
      <c r="M87" s="2074">
        <f t="shared" si="6"/>
        <v>1.4891141401099455</v>
      </c>
      <c r="N87" s="2074">
        <f t="shared" si="7"/>
        <v>0</v>
      </c>
    </row>
    <row r="88" spans="1:14" s="2074" customFormat="1" ht="15.75">
      <c r="A88" s="2091">
        <v>5</v>
      </c>
      <c r="B88" s="2091" t="s">
        <v>2515</v>
      </c>
      <c r="C88" s="2132"/>
      <c r="D88" s="2133">
        <v>6.5055959000000003</v>
      </c>
      <c r="E88" s="2092">
        <v>1</v>
      </c>
      <c r="F88" s="2093">
        <v>6.4931999999999999</v>
      </c>
      <c r="G88" s="2092"/>
      <c r="H88" s="2093"/>
      <c r="I88" s="2094">
        <f t="shared" si="5"/>
        <v>1</v>
      </c>
      <c r="J88" s="2093">
        <f t="shared" si="5"/>
        <v>6.4931999999999999</v>
      </c>
      <c r="K88" s="2095"/>
      <c r="L88" s="2096">
        <v>459.00030869999995</v>
      </c>
      <c r="M88" s="2074">
        <f t="shared" si="6"/>
        <v>1.4173402014533332</v>
      </c>
      <c r="N88" s="2074">
        <f t="shared" si="7"/>
        <v>0</v>
      </c>
    </row>
    <row r="89" spans="1:14" s="2074" customFormat="1" ht="15.75">
      <c r="A89" s="2091">
        <v>6</v>
      </c>
      <c r="B89" s="2091" t="s">
        <v>2516</v>
      </c>
      <c r="C89" s="2132"/>
      <c r="D89" s="2133">
        <v>5.7678386000000001</v>
      </c>
      <c r="E89" s="2092">
        <v>1</v>
      </c>
      <c r="F89" s="2093">
        <v>5.74613</v>
      </c>
      <c r="G89" s="2092"/>
      <c r="H89" s="2093"/>
      <c r="I89" s="2094">
        <f t="shared" si="5"/>
        <v>1</v>
      </c>
      <c r="J89" s="2093">
        <f t="shared" si="5"/>
        <v>5.74613</v>
      </c>
      <c r="K89" s="2095"/>
      <c r="L89" s="2096">
        <v>459.00030869999995</v>
      </c>
      <c r="M89" s="2074">
        <f t="shared" si="6"/>
        <v>1.2566088716445347</v>
      </c>
      <c r="N89" s="2074">
        <f t="shared" si="7"/>
        <v>0</v>
      </c>
    </row>
    <row r="90" spans="1:14" s="2074" customFormat="1" ht="15.75">
      <c r="A90" s="2091">
        <v>7</v>
      </c>
      <c r="B90" s="2091" t="s">
        <v>2517</v>
      </c>
      <c r="C90" s="2132"/>
      <c r="D90" s="2133">
        <v>6.5614132999999999</v>
      </c>
      <c r="E90" s="2092">
        <v>1</v>
      </c>
      <c r="F90" s="2093">
        <v>0</v>
      </c>
      <c r="G90" s="2092"/>
      <c r="H90" s="2085"/>
      <c r="I90" s="2094">
        <f t="shared" si="5"/>
        <v>1</v>
      </c>
      <c r="J90" s="2093">
        <f t="shared" si="5"/>
        <v>0</v>
      </c>
      <c r="K90" s="2095"/>
      <c r="L90" s="2096">
        <v>459.00030869999995</v>
      </c>
      <c r="M90" s="2074">
        <f t="shared" si="6"/>
        <v>1.4295008468694741</v>
      </c>
      <c r="N90" s="2074">
        <f>M90*G90</f>
        <v>0</v>
      </c>
    </row>
    <row r="91" spans="1:14" s="2074" customFormat="1" ht="15.75">
      <c r="A91" s="2091">
        <v>8</v>
      </c>
      <c r="B91" s="2091" t="s">
        <v>2518</v>
      </c>
      <c r="C91" s="2132"/>
      <c r="D91" s="2133">
        <v>48.129655999999997</v>
      </c>
      <c r="E91" s="2092">
        <v>0</v>
      </c>
      <c r="F91" s="2093">
        <v>0</v>
      </c>
      <c r="G91" s="2092">
        <v>0.3</v>
      </c>
      <c r="H91" s="2134"/>
      <c r="I91" s="2094">
        <f t="shared" si="5"/>
        <v>0.3</v>
      </c>
      <c r="J91" s="2093">
        <f t="shared" si="5"/>
        <v>0</v>
      </c>
      <c r="K91" s="2095"/>
      <c r="L91" s="2096">
        <v>459.00030869999995</v>
      </c>
      <c r="M91" s="2074">
        <f t="shared" si="6"/>
        <v>10.485756782237214</v>
      </c>
      <c r="N91" s="2074">
        <f>M91*G91</f>
        <v>3.1457270346711641</v>
      </c>
    </row>
    <row r="92" spans="1:14" s="2074" customFormat="1" ht="15.75">
      <c r="A92" s="2091">
        <v>9</v>
      </c>
      <c r="B92" s="2091" t="s">
        <v>2519</v>
      </c>
      <c r="C92" s="2132"/>
      <c r="D92" s="2133">
        <v>28.848802200000002</v>
      </c>
      <c r="E92" s="2092">
        <v>0</v>
      </c>
      <c r="F92" s="2093">
        <v>0</v>
      </c>
      <c r="G92" s="2092">
        <v>1</v>
      </c>
      <c r="H92" s="2134"/>
      <c r="I92" s="2094">
        <f t="shared" si="5"/>
        <v>1</v>
      </c>
      <c r="J92" s="2093">
        <f t="shared" si="5"/>
        <v>0</v>
      </c>
      <c r="K92" s="2095"/>
      <c r="L92" s="2096">
        <v>459.00030869999995</v>
      </c>
      <c r="M92" s="2074">
        <f t="shared" si="6"/>
        <v>6.2851378644399603</v>
      </c>
      <c r="N92" s="2074">
        <f t="shared" si="7"/>
        <v>6.2851378644399603</v>
      </c>
    </row>
    <row r="93" spans="1:14" s="2074" customFormat="1" ht="15.75">
      <c r="A93" s="2091">
        <v>10</v>
      </c>
      <c r="B93" s="2091" t="s">
        <v>2520</v>
      </c>
      <c r="C93" s="2132"/>
      <c r="D93" s="2133">
        <v>48.129655999999997</v>
      </c>
      <c r="E93" s="2092">
        <v>0.55000000000000004</v>
      </c>
      <c r="F93" s="2093">
        <v>0</v>
      </c>
      <c r="G93" s="2092">
        <v>0.45</v>
      </c>
      <c r="H93" s="2093"/>
      <c r="I93" s="2094">
        <f t="shared" si="5"/>
        <v>1</v>
      </c>
      <c r="J93" s="2093">
        <f t="shared" si="5"/>
        <v>0</v>
      </c>
      <c r="K93" s="2095"/>
      <c r="L93" s="2096">
        <v>459.00030869999995</v>
      </c>
      <c r="M93" s="2074">
        <f t="shared" si="6"/>
        <v>10.485756782237214</v>
      </c>
      <c r="N93" s="2074">
        <f t="shared" si="7"/>
        <v>4.7185905520067468</v>
      </c>
    </row>
    <row r="94" spans="1:14" s="2074" customFormat="1" ht="15.75">
      <c r="A94" s="2091">
        <v>11</v>
      </c>
      <c r="B94" s="2091" t="s">
        <v>2521</v>
      </c>
      <c r="C94" s="2132"/>
      <c r="D94" s="2133">
        <v>9.1518262999999997</v>
      </c>
      <c r="E94" s="2092">
        <v>0.8</v>
      </c>
      <c r="F94" s="2093">
        <v>0</v>
      </c>
      <c r="G94" s="2092"/>
      <c r="H94" s="2085"/>
      <c r="I94" s="2094">
        <f t="shared" si="5"/>
        <v>0.8</v>
      </c>
      <c r="J94" s="2093">
        <f t="shared" si="5"/>
        <v>0</v>
      </c>
      <c r="K94" s="2095"/>
      <c r="L94" s="2096">
        <v>459.00030869999995</v>
      </c>
      <c r="M94" s="2074">
        <f t="shared" si="6"/>
        <v>1.9938605980288311</v>
      </c>
      <c r="N94" s="2074">
        <f t="shared" si="7"/>
        <v>0</v>
      </c>
    </row>
    <row r="95" spans="1:14" s="2074" customFormat="1" ht="15.75">
      <c r="A95" s="2091">
        <v>12</v>
      </c>
      <c r="B95" s="2091" t="s">
        <v>2522</v>
      </c>
      <c r="C95" s="2132"/>
      <c r="D95" s="2133">
        <v>67.784385200000003</v>
      </c>
      <c r="E95" s="2092">
        <v>0</v>
      </c>
      <c r="F95" s="2093">
        <v>0</v>
      </c>
      <c r="G95" s="2092">
        <v>0.3</v>
      </c>
      <c r="H95" s="2134"/>
      <c r="I95" s="2094">
        <f t="shared" si="5"/>
        <v>0.3</v>
      </c>
      <c r="J95" s="2093">
        <f t="shared" si="5"/>
        <v>0</v>
      </c>
      <c r="K95" s="2095"/>
      <c r="L95" s="2096">
        <v>459.00030869999995</v>
      </c>
      <c r="M95" s="2074">
        <f t="shared" si="6"/>
        <v>14.767829980764457</v>
      </c>
      <c r="N95" s="2074">
        <f t="shared" si="7"/>
        <v>4.4303489942293366</v>
      </c>
    </row>
    <row r="96" spans="1:14" s="2074" customFormat="1" ht="15.75">
      <c r="A96" s="2091">
        <v>13</v>
      </c>
      <c r="B96" s="2091" t="s">
        <v>2523</v>
      </c>
      <c r="C96" s="2132"/>
      <c r="D96" s="2133">
        <v>187.70028690000001</v>
      </c>
      <c r="E96" s="2092">
        <v>0.8</v>
      </c>
      <c r="F96" s="2093">
        <v>143.08804000000001</v>
      </c>
      <c r="G96" s="2092">
        <v>0.1</v>
      </c>
      <c r="H96" s="2093"/>
      <c r="I96" s="2094">
        <f t="shared" si="5"/>
        <v>0.9</v>
      </c>
      <c r="J96" s="2093">
        <f t="shared" si="5"/>
        <v>143.08804000000001</v>
      </c>
      <c r="K96" s="2095"/>
      <c r="L96" s="2096">
        <v>459.00030869999995</v>
      </c>
      <c r="M96" s="2074">
        <f t="shared" si="6"/>
        <v>40.893281190074291</v>
      </c>
      <c r="N96" s="2074">
        <f>M96*G96</f>
        <v>4.0893281190074289</v>
      </c>
    </row>
    <row r="97" spans="1:15" s="2074" customFormat="1" ht="15.75">
      <c r="A97" s="2091">
        <v>14</v>
      </c>
      <c r="B97" s="2091" t="s">
        <v>2524</v>
      </c>
      <c r="C97" s="2132"/>
      <c r="D97" s="2133">
        <v>13.2403935</v>
      </c>
      <c r="E97" s="2092">
        <v>0</v>
      </c>
      <c r="F97" s="2093">
        <v>0</v>
      </c>
      <c r="G97" s="2092"/>
      <c r="H97" s="2093"/>
      <c r="I97" s="2094">
        <f t="shared" si="5"/>
        <v>0</v>
      </c>
      <c r="J97" s="2093">
        <f t="shared" si="5"/>
        <v>0</v>
      </c>
      <c r="K97" s="2095"/>
      <c r="L97" s="2096">
        <v>459.00030869999995</v>
      </c>
      <c r="M97" s="2074">
        <f t="shared" si="6"/>
        <v>2.8846153802161925</v>
      </c>
      <c r="N97" s="2074">
        <f t="shared" si="7"/>
        <v>0</v>
      </c>
    </row>
    <row r="98" spans="1:15" s="2074" customFormat="1" ht="15.75">
      <c r="A98" s="2091">
        <v>15</v>
      </c>
      <c r="B98" s="2091" t="s">
        <v>2525</v>
      </c>
      <c r="C98" s="2132"/>
      <c r="D98" s="2133">
        <v>4.4134644999999999</v>
      </c>
      <c r="E98" s="2092">
        <v>0</v>
      </c>
      <c r="F98" s="2093">
        <v>0</v>
      </c>
      <c r="G98" s="2092"/>
      <c r="H98" s="2093"/>
      <c r="I98" s="2094">
        <f t="shared" si="5"/>
        <v>0</v>
      </c>
      <c r="J98" s="2093">
        <f t="shared" si="5"/>
        <v>0</v>
      </c>
      <c r="K98" s="2095"/>
      <c r="L98" s="2096">
        <v>459.00030869999995</v>
      </c>
      <c r="M98" s="2074">
        <f t="shared" si="6"/>
        <v>0.96153846007206412</v>
      </c>
      <c r="N98" s="2074">
        <f t="shared" si="7"/>
        <v>0</v>
      </c>
    </row>
    <row r="99" spans="1:15" s="2074" customFormat="1" ht="14.25" customHeight="1">
      <c r="A99" s="2135"/>
      <c r="B99" s="2136" t="s">
        <v>2475</v>
      </c>
      <c r="C99" s="2103"/>
      <c r="D99" s="2137">
        <f>SUM(D84:D98)</f>
        <v>459.00030869999995</v>
      </c>
      <c r="E99" s="2138"/>
      <c r="F99" s="2139">
        <f>SUM(F84:F98)</f>
        <v>188.05019000000001</v>
      </c>
      <c r="G99" s="2140"/>
      <c r="H99" s="2141">
        <f>SUM(H84:H98)</f>
        <v>0</v>
      </c>
      <c r="I99" s="2138"/>
      <c r="J99" s="2141">
        <f>SUM(J84:J98)</f>
        <v>188.05019000000001</v>
      </c>
      <c r="K99" s="2102"/>
      <c r="M99" s="2074">
        <f>SUM(M84:M98)</f>
        <v>100.00000000000001</v>
      </c>
      <c r="N99" s="2074">
        <f>SUM(N84:N98)</f>
        <v>22.669132564354637</v>
      </c>
      <c r="O99" s="2074">
        <f>N99-7.5</f>
        <v>15.169132564354637</v>
      </c>
    </row>
    <row r="100" spans="1:15" s="2074" customFormat="1" ht="83.25" customHeight="1">
      <c r="B100" s="2142"/>
      <c r="K100" s="2143"/>
    </row>
    <row r="101" spans="1:15" s="2074" customFormat="1" ht="15">
      <c r="B101" s="2142"/>
      <c r="I101" s="2144" t="s">
        <v>1541</v>
      </c>
      <c r="K101" s="2143"/>
    </row>
    <row r="102" spans="1:15" s="2074" customFormat="1" ht="15">
      <c r="B102" s="2142"/>
      <c r="I102" s="2144" t="s">
        <v>1622</v>
      </c>
      <c r="K102" s="2143"/>
    </row>
    <row r="108" spans="1:15">
      <c r="B108" s="2146">
        <v>9774031494</v>
      </c>
    </row>
  </sheetData>
  <dataConsolidate/>
  <mergeCells count="13">
    <mergeCell ref="A31:D31"/>
    <mergeCell ref="A47:D47"/>
    <mergeCell ref="A82:D82"/>
    <mergeCell ref="A1:K1"/>
    <mergeCell ref="A3:D3"/>
    <mergeCell ref="A4:A5"/>
    <mergeCell ref="B4:B5"/>
    <mergeCell ref="C4:C5"/>
    <mergeCell ref="D4:D5"/>
    <mergeCell ref="E4:F4"/>
    <mergeCell ref="G4:H4"/>
    <mergeCell ref="I4:J4"/>
    <mergeCell ref="K4:K5"/>
  </mergeCells>
  <pageMargins left="0.23622047244094499" right="0.23622047244094499" top="0.35433070866141703" bottom="0.74803149606299202" header="0.31496062992126" footer="0.31496062992126"/>
  <pageSetup paperSize="9" scale="87" orientation="landscape" r:id="rId1"/>
  <rowBreaks count="1" manualBreakCount="1">
    <brk id="19" max="10"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65"/>
  <sheetViews>
    <sheetView topLeftCell="A58" zoomScale="95" zoomScaleNormal="95" workbookViewId="0">
      <selection activeCell="H46" sqref="H46"/>
    </sheetView>
  </sheetViews>
  <sheetFormatPr defaultColWidth="6.85546875" defaultRowHeight="15.75"/>
  <cols>
    <col min="1" max="1" width="4.7109375" style="1914" customWidth="1"/>
    <col min="2" max="2" width="32.42578125" style="1914" customWidth="1"/>
    <col min="3" max="3" width="6.85546875" style="1914"/>
    <col min="4" max="4" width="9.42578125" style="1914" customWidth="1"/>
    <col min="5" max="5" width="12.140625" style="1914" customWidth="1"/>
    <col min="6" max="6" width="12.42578125" style="1914" customWidth="1"/>
    <col min="7" max="7" width="9.7109375" style="1914" customWidth="1"/>
    <col min="8" max="8" width="9.28515625" style="1914" customWidth="1"/>
    <col min="9" max="9" width="11.42578125" style="1914" customWidth="1"/>
    <col min="10" max="10" width="6.85546875" style="1914"/>
    <col min="11" max="11" width="9.28515625" style="1914" customWidth="1"/>
    <col min="12" max="12" width="11.42578125" style="1914" customWidth="1"/>
    <col min="13" max="13" width="12.42578125" style="1914" customWidth="1"/>
    <col min="14" max="14" width="10.5703125" style="1914" customWidth="1"/>
    <col min="15" max="16384" width="6.85546875" style="1914"/>
  </cols>
  <sheetData>
    <row r="1" spans="1:18">
      <c r="A1" s="3122" t="s">
        <v>1979</v>
      </c>
      <c r="B1" s="3122"/>
      <c r="C1" s="3122"/>
      <c r="D1" s="3122"/>
      <c r="E1" s="3122"/>
      <c r="F1" s="3122"/>
      <c r="G1" s="3122"/>
      <c r="H1" s="3122"/>
      <c r="I1" s="3122"/>
      <c r="J1" s="3122"/>
      <c r="K1" s="3122"/>
      <c r="L1" s="3122"/>
      <c r="M1" s="3122"/>
      <c r="N1" s="3122"/>
    </row>
    <row r="2" spans="1:18">
      <c r="A2" s="86" t="s">
        <v>1512</v>
      </c>
      <c r="B2" s="85"/>
      <c r="C2" s="85"/>
      <c r="D2" s="85"/>
      <c r="E2" s="85"/>
      <c r="F2" s="85"/>
      <c r="G2" s="85"/>
      <c r="H2" s="85"/>
      <c r="I2" s="85"/>
      <c r="J2" s="85"/>
      <c r="K2" s="85"/>
      <c r="L2" s="85"/>
      <c r="M2" s="85"/>
      <c r="N2" s="85"/>
    </row>
    <row r="3" spans="1:18" ht="47.25" customHeight="1">
      <c r="A3" s="3123" t="s">
        <v>60</v>
      </c>
      <c r="B3" s="49" t="s">
        <v>199</v>
      </c>
      <c r="C3" s="3123" t="s">
        <v>5</v>
      </c>
      <c r="D3" s="3123" t="s">
        <v>226</v>
      </c>
      <c r="E3" s="3123" t="s">
        <v>7</v>
      </c>
      <c r="F3" s="3123" t="s">
        <v>119</v>
      </c>
      <c r="G3" s="3123" t="s">
        <v>526</v>
      </c>
      <c r="H3" s="3123"/>
      <c r="I3" s="3123" t="s">
        <v>527</v>
      </c>
      <c r="J3" s="3123"/>
      <c r="K3" s="3123" t="s">
        <v>210</v>
      </c>
      <c r="L3" s="3123"/>
      <c r="M3" s="3123" t="s">
        <v>12</v>
      </c>
      <c r="N3" s="3123" t="s">
        <v>65</v>
      </c>
      <c r="O3" s="50"/>
    </row>
    <row r="4" spans="1:18" ht="32.25" customHeight="1">
      <c r="A4" s="3123"/>
      <c r="B4" s="49" t="s">
        <v>4</v>
      </c>
      <c r="C4" s="3123"/>
      <c r="D4" s="3123"/>
      <c r="E4" s="3123"/>
      <c r="F4" s="3123"/>
      <c r="G4" s="49" t="s">
        <v>28</v>
      </c>
      <c r="H4" s="49" t="s">
        <v>15</v>
      </c>
      <c r="I4" s="49" t="s">
        <v>28</v>
      </c>
      <c r="J4" s="49" t="s">
        <v>15</v>
      </c>
      <c r="K4" s="49" t="s">
        <v>28</v>
      </c>
      <c r="L4" s="49" t="s">
        <v>15</v>
      </c>
      <c r="M4" s="3123"/>
      <c r="N4" s="3123"/>
      <c r="O4" s="70">
        <f>12.05%+0.38%+0.35%</f>
        <v>0.1278</v>
      </c>
    </row>
    <row r="5" spans="1:18">
      <c r="A5" s="51" t="s">
        <v>528</v>
      </c>
      <c r="B5" s="51" t="s">
        <v>529</v>
      </c>
      <c r="C5" s="51" t="s">
        <v>530</v>
      </c>
      <c r="D5" s="51" t="s">
        <v>249</v>
      </c>
      <c r="E5" s="51" t="s">
        <v>250</v>
      </c>
      <c r="F5" s="51" t="s">
        <v>251</v>
      </c>
      <c r="G5" s="51" t="s">
        <v>252</v>
      </c>
      <c r="H5" s="51" t="s">
        <v>253</v>
      </c>
      <c r="I5" s="51" t="s">
        <v>254</v>
      </c>
      <c r="J5" s="51" t="s">
        <v>255</v>
      </c>
      <c r="K5" s="51" t="s">
        <v>256</v>
      </c>
      <c r="L5" s="51" t="s">
        <v>257</v>
      </c>
      <c r="M5" s="51" t="s">
        <v>258</v>
      </c>
      <c r="N5" s="51" t="s">
        <v>259</v>
      </c>
    </row>
    <row r="6" spans="1:18" s="75" customFormat="1" ht="14.25">
      <c r="A6" s="82">
        <v>1</v>
      </c>
      <c r="B6" s="72" t="s">
        <v>143</v>
      </c>
      <c r="C6" s="73"/>
      <c r="D6" s="74"/>
      <c r="E6" s="74"/>
      <c r="F6" s="74"/>
      <c r="G6" s="73"/>
      <c r="H6" s="73"/>
      <c r="I6" s="73"/>
      <c r="J6" s="73"/>
      <c r="K6" s="73"/>
      <c r="L6" s="73"/>
      <c r="M6" s="73"/>
      <c r="N6" s="73"/>
    </row>
    <row r="7" spans="1:18" s="96" customFormat="1" ht="85.5">
      <c r="A7" s="94">
        <v>1</v>
      </c>
      <c r="B7" s="80" t="s">
        <v>1769</v>
      </c>
      <c r="C7" s="53" t="s">
        <v>125</v>
      </c>
      <c r="D7" s="95">
        <v>360</v>
      </c>
      <c r="E7" s="84" t="s">
        <v>1330</v>
      </c>
      <c r="F7" s="84" t="s">
        <v>1331</v>
      </c>
      <c r="G7" s="54">
        <v>0.71</v>
      </c>
      <c r="H7" s="53"/>
      <c r="I7" s="54">
        <v>0.08</v>
      </c>
      <c r="J7" s="52"/>
      <c r="K7" s="54">
        <f>I7+G7</f>
        <v>0.78999999999999992</v>
      </c>
      <c r="L7" s="1912"/>
      <c r="M7" s="56" t="s">
        <v>126</v>
      </c>
      <c r="N7" s="56" t="s">
        <v>531</v>
      </c>
      <c r="P7" s="97"/>
      <c r="Q7" s="98"/>
      <c r="R7" s="98"/>
    </row>
    <row r="8" spans="1:18" s="96" customFormat="1" ht="61.5" customHeight="1">
      <c r="A8" s="94">
        <v>2</v>
      </c>
      <c r="B8" s="80" t="s">
        <v>2343</v>
      </c>
      <c r="C8" s="53" t="s">
        <v>125</v>
      </c>
      <c r="D8" s="95">
        <v>3.03</v>
      </c>
      <c r="E8" s="84" t="s">
        <v>1422</v>
      </c>
      <c r="F8" s="84" t="s">
        <v>2344</v>
      </c>
      <c r="G8" s="54"/>
      <c r="H8" s="53"/>
      <c r="I8" s="54">
        <v>1</v>
      </c>
      <c r="J8" s="52">
        <v>3.03</v>
      </c>
      <c r="K8" s="54">
        <f>I8</f>
        <v>1</v>
      </c>
      <c r="L8" s="52">
        <f>J8+H8</f>
        <v>3.03</v>
      </c>
      <c r="M8" s="56" t="s">
        <v>137</v>
      </c>
      <c r="N8" s="56" t="s">
        <v>531</v>
      </c>
      <c r="Q8" s="98"/>
      <c r="R8" s="98"/>
    </row>
    <row r="9" spans="1:18" s="96" customFormat="1" ht="61.5" customHeight="1">
      <c r="A9" s="94">
        <v>3</v>
      </c>
      <c r="B9" s="80" t="s">
        <v>1423</v>
      </c>
      <c r="C9" s="53" t="s">
        <v>125</v>
      </c>
      <c r="D9" s="95">
        <v>12.12</v>
      </c>
      <c r="E9" s="84" t="s">
        <v>1422</v>
      </c>
      <c r="F9" s="84" t="s">
        <v>1232</v>
      </c>
      <c r="G9" s="54">
        <v>1</v>
      </c>
      <c r="H9" s="53"/>
      <c r="I9" s="54"/>
      <c r="J9" s="52">
        <v>12.12</v>
      </c>
      <c r="K9" s="54">
        <f>I9+G9</f>
        <v>1</v>
      </c>
      <c r="L9" s="52">
        <f>J9+H9</f>
        <v>12.12</v>
      </c>
      <c r="M9" s="56" t="s">
        <v>137</v>
      </c>
      <c r="N9" s="56" t="s">
        <v>531</v>
      </c>
      <c r="Q9" s="98"/>
      <c r="R9" s="98"/>
    </row>
    <row r="10" spans="1:18" s="96" customFormat="1" ht="81.75" customHeight="1">
      <c r="A10" s="94">
        <v>4</v>
      </c>
      <c r="B10" s="80" t="s">
        <v>1424</v>
      </c>
      <c r="C10" s="53" t="s">
        <v>125</v>
      </c>
      <c r="D10" s="95">
        <v>8.4600000000000009</v>
      </c>
      <c r="E10" s="84" t="s">
        <v>1422</v>
      </c>
      <c r="F10" s="84" t="s">
        <v>1232</v>
      </c>
      <c r="G10" s="54">
        <v>1</v>
      </c>
      <c r="H10" s="83"/>
      <c r="I10" s="54"/>
      <c r="J10" s="52">
        <v>8.4600000000000009</v>
      </c>
      <c r="K10" s="54">
        <f>I10+G10</f>
        <v>1</v>
      </c>
      <c r="L10" s="52">
        <f>J10+H10</f>
        <v>8.4600000000000009</v>
      </c>
      <c r="M10" s="56" t="s">
        <v>137</v>
      </c>
      <c r="N10" s="56" t="s">
        <v>531</v>
      </c>
      <c r="Q10" s="98"/>
      <c r="R10" s="98"/>
    </row>
    <row r="11" spans="1:18" s="60" customFormat="1" ht="20.25" customHeight="1">
      <c r="A11" s="57">
        <v>2</v>
      </c>
      <c r="B11" s="61" t="s">
        <v>67</v>
      </c>
      <c r="C11" s="57"/>
      <c r="D11" s="62"/>
      <c r="E11" s="62"/>
      <c r="F11" s="62"/>
      <c r="G11" s="57"/>
      <c r="H11" s="57"/>
      <c r="I11" s="57"/>
      <c r="J11" s="57"/>
      <c r="K11" s="57"/>
      <c r="L11" s="57"/>
      <c r="M11" s="57"/>
      <c r="N11" s="57"/>
    </row>
    <row r="12" spans="1:18" s="60" customFormat="1" ht="21.75" customHeight="1">
      <c r="A12" s="57"/>
      <c r="B12" s="57" t="s">
        <v>124</v>
      </c>
      <c r="D12" s="62"/>
      <c r="E12" s="62"/>
      <c r="F12" s="62"/>
      <c r="G12" s="57"/>
      <c r="H12" s="57"/>
      <c r="I12" s="57"/>
      <c r="J12" s="57"/>
      <c r="K12" s="57"/>
      <c r="L12" s="57"/>
      <c r="M12" s="57"/>
      <c r="N12" s="57"/>
    </row>
    <row r="13" spans="1:18" s="60" customFormat="1" ht="173.25">
      <c r="A13" s="57">
        <v>1</v>
      </c>
      <c r="B13" s="58" t="s">
        <v>532</v>
      </c>
      <c r="C13" s="53" t="s">
        <v>125</v>
      </c>
      <c r="D13" s="52">
        <v>1809.4428840100002</v>
      </c>
      <c r="E13" s="53" t="s">
        <v>533</v>
      </c>
      <c r="F13" s="53" t="s">
        <v>534</v>
      </c>
      <c r="G13" s="54">
        <v>0.77939999999999998</v>
      </c>
      <c r="H13" s="55">
        <v>1262.75</v>
      </c>
      <c r="I13" s="54">
        <v>7.3999999999999996E-2</v>
      </c>
      <c r="J13" s="52"/>
      <c r="K13" s="54">
        <f>G13+I13</f>
        <v>0.85339999999999994</v>
      </c>
      <c r="L13" s="55">
        <f>J13+H13</f>
        <v>1262.75</v>
      </c>
      <c r="M13" s="56" t="s">
        <v>1425</v>
      </c>
      <c r="N13" s="56" t="s">
        <v>531</v>
      </c>
      <c r="O13" s="59">
        <v>1.2999999999999999E-3</v>
      </c>
    </row>
    <row r="14" spans="1:18" s="60" customFormat="1" ht="25.5" customHeight="1">
      <c r="A14" s="57"/>
      <c r="B14" s="57"/>
      <c r="C14" s="57"/>
      <c r="D14" s="62"/>
      <c r="E14" s="62"/>
      <c r="F14" s="62"/>
      <c r="G14" s="57"/>
      <c r="H14" s="57"/>
      <c r="I14" s="57"/>
      <c r="J14" s="57"/>
      <c r="K14" s="57"/>
      <c r="L14" s="57"/>
      <c r="M14" s="57"/>
      <c r="N14" s="57"/>
    </row>
    <row r="15" spans="1:18" s="60" customFormat="1">
      <c r="A15" s="65">
        <v>3</v>
      </c>
      <c r="B15" s="64" t="s">
        <v>128</v>
      </c>
      <c r="C15" s="65"/>
      <c r="D15" s="66"/>
      <c r="E15" s="66"/>
      <c r="F15" s="66"/>
      <c r="G15" s="65"/>
      <c r="H15" s="65"/>
      <c r="I15" s="65"/>
      <c r="J15" s="65"/>
      <c r="K15" s="65"/>
      <c r="L15" s="65"/>
      <c r="M15" s="65"/>
      <c r="N15" s="65"/>
    </row>
    <row r="16" spans="1:18" s="60" customFormat="1" ht="27.75" customHeight="1">
      <c r="A16" s="57"/>
      <c r="B16" s="57" t="s">
        <v>129</v>
      </c>
      <c r="C16" s="57"/>
      <c r="D16" s="62"/>
      <c r="E16" s="62"/>
      <c r="F16" s="62"/>
      <c r="G16" s="57"/>
      <c r="H16" s="57"/>
      <c r="I16" s="57"/>
      <c r="J16" s="57"/>
      <c r="K16" s="57"/>
      <c r="L16" s="57"/>
      <c r="M16" s="57"/>
      <c r="N16" s="57"/>
    </row>
    <row r="17" spans="1:14" s="60" customFormat="1" ht="6" customHeight="1">
      <c r="D17" s="67"/>
      <c r="E17" s="67"/>
      <c r="F17" s="67"/>
    </row>
    <row r="18" spans="1:14" s="60" customFormat="1">
      <c r="A18" s="57">
        <v>4</v>
      </c>
      <c r="B18" s="61" t="s">
        <v>158</v>
      </c>
      <c r="C18" s="57"/>
      <c r="D18" s="62"/>
      <c r="E18" s="62"/>
      <c r="F18" s="62"/>
      <c r="G18" s="57"/>
      <c r="H18" s="57"/>
      <c r="I18" s="57"/>
      <c r="J18" s="57"/>
      <c r="K18" s="57"/>
      <c r="L18" s="57"/>
      <c r="M18" s="57"/>
      <c r="N18" s="57"/>
    </row>
    <row r="19" spans="1:14" s="60" customFormat="1">
      <c r="A19" s="57"/>
      <c r="B19" s="57" t="s">
        <v>270</v>
      </c>
      <c r="C19" s="57"/>
      <c r="D19" s="62"/>
      <c r="E19" s="62"/>
      <c r="F19" s="62"/>
      <c r="G19" s="57"/>
      <c r="H19" s="57"/>
      <c r="I19" s="57"/>
      <c r="J19" s="57"/>
      <c r="K19" s="57"/>
      <c r="L19" s="57"/>
      <c r="M19" s="57"/>
      <c r="N19" s="57"/>
    </row>
    <row r="20" spans="1:14" s="60" customFormat="1" ht="9" customHeight="1">
      <c r="A20" s="57"/>
      <c r="B20" s="57"/>
      <c r="C20" s="57"/>
      <c r="D20" s="62"/>
      <c r="E20" s="62"/>
      <c r="F20" s="62"/>
      <c r="G20" s="57"/>
      <c r="H20" s="57"/>
      <c r="I20" s="57"/>
      <c r="J20" s="57"/>
      <c r="K20" s="57"/>
      <c r="L20" s="57"/>
      <c r="M20" s="57"/>
      <c r="N20" s="57"/>
    </row>
    <row r="21" spans="1:14" s="60" customFormat="1">
      <c r="A21" s="57">
        <v>5</v>
      </c>
      <c r="B21" s="61" t="s">
        <v>271</v>
      </c>
      <c r="C21" s="57"/>
      <c r="D21" s="62"/>
      <c r="E21" s="62"/>
      <c r="F21" s="62"/>
      <c r="G21" s="57"/>
      <c r="H21" s="57"/>
      <c r="I21" s="57"/>
      <c r="J21" s="57"/>
      <c r="K21" s="57"/>
      <c r="L21" s="57"/>
      <c r="M21" s="57"/>
      <c r="N21" s="57"/>
    </row>
    <row r="22" spans="1:14" s="60" customFormat="1">
      <c r="A22" s="57"/>
      <c r="B22" s="57" t="s">
        <v>272</v>
      </c>
      <c r="C22" s="57"/>
      <c r="D22" s="62"/>
      <c r="E22" s="62"/>
      <c r="F22" s="62"/>
      <c r="G22" s="57"/>
      <c r="H22" s="57"/>
      <c r="I22" s="57"/>
      <c r="J22" s="57"/>
      <c r="K22" s="57"/>
      <c r="L22" s="57"/>
      <c r="M22" s="57"/>
      <c r="N22" s="57"/>
    </row>
    <row r="23" spans="1:14" s="60" customFormat="1" ht="12.75" customHeight="1">
      <c r="A23" s="57"/>
      <c r="B23" s="57"/>
      <c r="C23" s="57"/>
      <c r="D23" s="62"/>
      <c r="E23" s="62"/>
      <c r="F23" s="62"/>
      <c r="G23" s="57"/>
      <c r="H23" s="57"/>
      <c r="I23" s="57"/>
      <c r="J23" s="57"/>
      <c r="K23" s="57"/>
      <c r="L23" s="57"/>
      <c r="M23" s="57"/>
      <c r="N23" s="57"/>
    </row>
    <row r="24" spans="1:14" s="60" customFormat="1">
      <c r="A24" s="57">
        <v>6</v>
      </c>
      <c r="B24" s="61" t="s">
        <v>140</v>
      </c>
      <c r="C24" s="57"/>
      <c r="D24" s="62"/>
      <c r="E24" s="62"/>
      <c r="F24" s="62"/>
      <c r="G24" s="57"/>
      <c r="H24" s="57"/>
      <c r="I24" s="57"/>
      <c r="J24" s="57"/>
      <c r="K24" s="57"/>
      <c r="L24" s="57"/>
      <c r="M24" s="57"/>
      <c r="N24" s="57"/>
    </row>
    <row r="25" spans="1:14" s="60" customFormat="1">
      <c r="A25" s="57"/>
      <c r="B25" s="57" t="s">
        <v>273</v>
      </c>
      <c r="C25" s="57"/>
      <c r="D25" s="62"/>
      <c r="E25" s="62"/>
      <c r="F25" s="62"/>
      <c r="G25" s="57"/>
      <c r="H25" s="57"/>
      <c r="I25" s="57"/>
      <c r="J25" s="57"/>
      <c r="K25" s="57"/>
      <c r="L25" s="57"/>
      <c r="M25" s="57"/>
      <c r="N25" s="57"/>
    </row>
    <row r="26" spans="1:14" s="60" customFormat="1" ht="6" customHeight="1">
      <c r="A26" s="57"/>
      <c r="B26" s="57"/>
      <c r="C26" s="57"/>
      <c r="D26" s="62"/>
      <c r="E26" s="62"/>
      <c r="F26" s="62"/>
      <c r="G26" s="57"/>
      <c r="H26" s="57"/>
      <c r="I26" s="57"/>
      <c r="J26" s="57"/>
      <c r="K26" s="57"/>
      <c r="L26" s="57"/>
      <c r="M26" s="57"/>
      <c r="N26" s="57"/>
    </row>
    <row r="27" spans="1:14" s="60" customFormat="1">
      <c r="A27" s="57">
        <v>7</v>
      </c>
      <c r="B27" s="61" t="s">
        <v>205</v>
      </c>
      <c r="C27" s="57"/>
      <c r="D27" s="62"/>
      <c r="E27" s="62"/>
      <c r="F27" s="62"/>
      <c r="G27" s="57"/>
      <c r="H27" s="57"/>
      <c r="I27" s="57"/>
      <c r="J27" s="57"/>
      <c r="K27" s="57"/>
      <c r="L27" s="57"/>
      <c r="M27" s="57"/>
      <c r="N27" s="57"/>
    </row>
    <row r="28" spans="1:14" s="60" customFormat="1">
      <c r="A28" s="57"/>
      <c r="B28" s="57" t="s">
        <v>274</v>
      </c>
      <c r="C28" s="57"/>
      <c r="D28" s="62"/>
      <c r="E28" s="62"/>
      <c r="F28" s="62"/>
      <c r="G28" s="57"/>
      <c r="H28" s="57"/>
      <c r="I28" s="57"/>
      <c r="J28" s="57"/>
      <c r="K28" s="57"/>
      <c r="L28" s="57"/>
      <c r="M28" s="57"/>
      <c r="N28" s="57"/>
    </row>
    <row r="29" spans="1:14" s="60" customFormat="1" ht="7.5" customHeight="1">
      <c r="A29" s="57"/>
      <c r="B29" s="57"/>
      <c r="C29" s="57"/>
      <c r="D29" s="62"/>
      <c r="E29" s="62"/>
      <c r="F29" s="62"/>
      <c r="G29" s="57"/>
      <c r="H29" s="57"/>
      <c r="I29" s="57"/>
      <c r="J29" s="57"/>
      <c r="K29" s="57"/>
      <c r="L29" s="57"/>
      <c r="M29" s="57"/>
      <c r="N29" s="57"/>
    </row>
    <row r="30" spans="1:14" s="60" customFormat="1">
      <c r="A30" s="90" t="s">
        <v>320</v>
      </c>
      <c r="B30" s="68" t="s">
        <v>1513</v>
      </c>
      <c r="C30" s="57"/>
      <c r="D30" s="57"/>
      <c r="E30" s="57"/>
      <c r="F30" s="57"/>
      <c r="G30" s="57"/>
      <c r="H30" s="57"/>
      <c r="I30" s="57"/>
      <c r="J30" s="57"/>
      <c r="K30" s="57"/>
      <c r="L30" s="57"/>
      <c r="M30" s="57"/>
      <c r="N30" s="57"/>
    </row>
    <row r="31" spans="1:14" s="60" customFormat="1" ht="63">
      <c r="A31" s="87" t="s">
        <v>528</v>
      </c>
      <c r="B31" s="69" t="s">
        <v>1426</v>
      </c>
      <c r="C31" s="53" t="s">
        <v>125</v>
      </c>
      <c r="D31" s="52">
        <v>250</v>
      </c>
      <c r="E31" s="53" t="s">
        <v>535</v>
      </c>
      <c r="F31" s="53"/>
      <c r="G31" s="54">
        <v>1</v>
      </c>
      <c r="H31" s="52">
        <v>220</v>
      </c>
      <c r="I31" s="54"/>
      <c r="J31" s="52">
        <v>30</v>
      </c>
      <c r="K31" s="54">
        <f>I31+G31</f>
        <v>1</v>
      </c>
      <c r="L31" s="52">
        <f>J31+H31</f>
        <v>250</v>
      </c>
      <c r="M31" s="56" t="s">
        <v>1335</v>
      </c>
      <c r="N31" s="56" t="s">
        <v>531</v>
      </c>
    </row>
    <row r="32" spans="1:14" s="60" customFormat="1">
      <c r="A32" s="92" t="s">
        <v>322</v>
      </c>
      <c r="B32" s="68" t="s">
        <v>1514</v>
      </c>
      <c r="C32" s="53"/>
      <c r="D32" s="52"/>
      <c r="E32" s="53"/>
      <c r="F32" s="53"/>
      <c r="G32" s="54"/>
      <c r="H32" s="52"/>
      <c r="I32" s="54"/>
      <c r="J32" s="52"/>
      <c r="K32" s="54"/>
      <c r="L32" s="52"/>
      <c r="M32" s="56"/>
      <c r="N32" s="56"/>
    </row>
    <row r="33" spans="1:22" s="60" customFormat="1" ht="47.25">
      <c r="A33" s="87" t="s">
        <v>528</v>
      </c>
      <c r="B33" s="69" t="s">
        <v>1515</v>
      </c>
      <c r="C33" s="53" t="s">
        <v>125</v>
      </c>
      <c r="D33" s="88">
        <v>4.42</v>
      </c>
      <c r="E33" s="53" t="s">
        <v>1516</v>
      </c>
      <c r="F33" s="53" t="s">
        <v>1517</v>
      </c>
      <c r="G33" s="54"/>
      <c r="H33" s="52"/>
      <c r="I33" s="54">
        <v>1</v>
      </c>
      <c r="J33" s="52">
        <v>4.42</v>
      </c>
      <c r="K33" s="54">
        <f>I33</f>
        <v>1</v>
      </c>
      <c r="L33" s="52">
        <f>J33+H33</f>
        <v>4.42</v>
      </c>
      <c r="M33" s="56" t="s">
        <v>1335</v>
      </c>
      <c r="N33" s="56" t="s">
        <v>531</v>
      </c>
    </row>
    <row r="34" spans="1:22" s="60" customFormat="1" ht="31.5">
      <c r="A34" s="87" t="s">
        <v>529</v>
      </c>
      <c r="B34" s="69" t="s">
        <v>1518</v>
      </c>
      <c r="C34" s="53" t="s">
        <v>125</v>
      </c>
      <c r="D34" s="88">
        <v>0.78</v>
      </c>
      <c r="E34" s="53" t="s">
        <v>1516</v>
      </c>
      <c r="F34" s="53" t="s">
        <v>1517</v>
      </c>
      <c r="G34" s="54"/>
      <c r="H34" s="52"/>
      <c r="I34" s="54">
        <v>1</v>
      </c>
      <c r="J34" s="52">
        <v>0.78</v>
      </c>
      <c r="K34" s="54">
        <f>I34</f>
        <v>1</v>
      </c>
      <c r="L34" s="52">
        <f>J34+H34</f>
        <v>0.78</v>
      </c>
      <c r="M34" s="56" t="s">
        <v>1335</v>
      </c>
      <c r="N34" s="56" t="s">
        <v>531</v>
      </c>
    </row>
    <row r="35" spans="1:22" s="60" customFormat="1" ht="63">
      <c r="A35" s="87" t="s">
        <v>530</v>
      </c>
      <c r="B35" s="69" t="s">
        <v>1519</v>
      </c>
      <c r="C35" s="53" t="s">
        <v>125</v>
      </c>
      <c r="D35" s="88">
        <v>19.239999999999998</v>
      </c>
      <c r="E35" s="53" t="s">
        <v>1516</v>
      </c>
      <c r="F35" s="53" t="s">
        <v>1520</v>
      </c>
      <c r="G35" s="54">
        <v>0.5</v>
      </c>
      <c r="H35" s="52"/>
      <c r="I35" s="54">
        <v>0.5</v>
      </c>
      <c r="J35" s="52">
        <v>19.239999999999998</v>
      </c>
      <c r="K35" s="54">
        <f>I35+G35</f>
        <v>1</v>
      </c>
      <c r="L35" s="52">
        <f>J35+H35</f>
        <v>19.239999999999998</v>
      </c>
      <c r="M35" s="56" t="s">
        <v>1335</v>
      </c>
      <c r="N35" s="56" t="s">
        <v>531</v>
      </c>
    </row>
    <row r="36" spans="1:22" s="60" customFormat="1" ht="63">
      <c r="A36" s="87" t="s">
        <v>249</v>
      </c>
      <c r="B36" s="69" t="s">
        <v>1521</v>
      </c>
      <c r="C36" s="53" t="s">
        <v>125</v>
      </c>
      <c r="D36" s="88">
        <v>5.98</v>
      </c>
      <c r="E36" s="53" t="s">
        <v>1516</v>
      </c>
      <c r="F36" s="53" t="s">
        <v>1522</v>
      </c>
      <c r="G36" s="54"/>
      <c r="H36" s="52"/>
      <c r="I36" s="83">
        <v>1</v>
      </c>
      <c r="J36" s="52">
        <v>5.98</v>
      </c>
      <c r="K36" s="54">
        <f>I36</f>
        <v>1</v>
      </c>
      <c r="L36" s="52">
        <f>J36+H36</f>
        <v>5.98</v>
      </c>
      <c r="M36" s="56" t="s">
        <v>1335</v>
      </c>
      <c r="N36" s="56" t="s">
        <v>531</v>
      </c>
      <c r="P36" s="93"/>
    </row>
    <row r="37" spans="1:22" s="60" customFormat="1" ht="94.5">
      <c r="A37" s="87" t="s">
        <v>250</v>
      </c>
      <c r="B37" s="69" t="s">
        <v>1523</v>
      </c>
      <c r="C37" s="53" t="s">
        <v>125</v>
      </c>
      <c r="D37" s="88">
        <v>27.13</v>
      </c>
      <c r="E37" s="53" t="s">
        <v>1516</v>
      </c>
      <c r="F37" s="53" t="s">
        <v>1520</v>
      </c>
      <c r="G37" s="54">
        <v>1</v>
      </c>
      <c r="H37" s="52"/>
      <c r="I37" s="54"/>
      <c r="J37" s="52">
        <v>27.13</v>
      </c>
      <c r="K37" s="54">
        <f>I37+G37</f>
        <v>1</v>
      </c>
      <c r="L37" s="52">
        <f>J37+H37</f>
        <v>27.13</v>
      </c>
      <c r="M37" s="56" t="s">
        <v>1335</v>
      </c>
      <c r="N37" s="56" t="s">
        <v>531</v>
      </c>
    </row>
    <row r="38" spans="1:22" s="60" customFormat="1" ht="63">
      <c r="A38" s="87" t="s">
        <v>251</v>
      </c>
      <c r="B38" s="69" t="s">
        <v>1524</v>
      </c>
      <c r="C38" s="53" t="s">
        <v>125</v>
      </c>
      <c r="D38" s="88">
        <v>7.31</v>
      </c>
      <c r="E38" s="53" t="s">
        <v>1516</v>
      </c>
      <c r="F38" s="53" t="s">
        <v>1522</v>
      </c>
      <c r="G38" s="54"/>
      <c r="H38" s="52"/>
      <c r="I38" s="54"/>
      <c r="J38" s="52"/>
      <c r="K38" s="54"/>
      <c r="L38" s="52"/>
      <c r="M38" s="99" t="s">
        <v>2345</v>
      </c>
      <c r="N38" s="56" t="s">
        <v>531</v>
      </c>
    </row>
    <row r="39" spans="1:22" s="60" customFormat="1" ht="47.25">
      <c r="A39" s="87" t="s">
        <v>252</v>
      </c>
      <c r="B39" s="69" t="s">
        <v>1525</v>
      </c>
      <c r="C39" s="53" t="s">
        <v>125</v>
      </c>
      <c r="D39" s="88">
        <v>6.88</v>
      </c>
      <c r="E39" s="53" t="s">
        <v>1516</v>
      </c>
      <c r="F39" s="53" t="s">
        <v>1522</v>
      </c>
      <c r="G39" s="54"/>
      <c r="H39" s="52"/>
      <c r="I39" s="54">
        <v>1</v>
      </c>
      <c r="J39" s="52">
        <v>6.88</v>
      </c>
      <c r="K39" s="54">
        <f>I39</f>
        <v>1</v>
      </c>
      <c r="L39" s="52">
        <f>J39+H39</f>
        <v>6.88</v>
      </c>
      <c r="M39" s="56" t="s">
        <v>1335</v>
      </c>
      <c r="N39" s="56" t="s">
        <v>531</v>
      </c>
    </row>
    <row r="40" spans="1:22" s="60" customFormat="1" ht="78.75">
      <c r="A40" s="87" t="s">
        <v>253</v>
      </c>
      <c r="B40" s="69" t="s">
        <v>1526</v>
      </c>
      <c r="C40" s="53" t="s">
        <v>125</v>
      </c>
      <c r="D40" s="88">
        <v>6.16</v>
      </c>
      <c r="E40" s="53" t="s">
        <v>1516</v>
      </c>
      <c r="F40" s="53" t="s">
        <v>1522</v>
      </c>
      <c r="G40" s="54">
        <v>1</v>
      </c>
      <c r="H40" s="52"/>
      <c r="I40" s="54"/>
      <c r="J40" s="52">
        <v>6.16</v>
      </c>
      <c r="K40" s="54">
        <f>I40+G40</f>
        <v>1</v>
      </c>
      <c r="L40" s="52">
        <f>J40+H40</f>
        <v>6.16</v>
      </c>
      <c r="M40" s="56" t="s">
        <v>1335</v>
      </c>
      <c r="N40" s="56" t="s">
        <v>531</v>
      </c>
    </row>
    <row r="41" spans="1:22" s="60" customFormat="1" ht="47.25">
      <c r="A41" s="87" t="s">
        <v>254</v>
      </c>
      <c r="B41" s="69" t="s">
        <v>1527</v>
      </c>
      <c r="C41" s="53" t="s">
        <v>125</v>
      </c>
      <c r="D41" s="88">
        <v>5.72</v>
      </c>
      <c r="E41" s="53" t="s">
        <v>1516</v>
      </c>
      <c r="F41" s="53" t="s">
        <v>1522</v>
      </c>
      <c r="G41" s="54"/>
      <c r="H41" s="52"/>
      <c r="I41" s="54">
        <v>1</v>
      </c>
      <c r="J41" s="52">
        <v>5.72</v>
      </c>
      <c r="K41" s="54">
        <f>I41</f>
        <v>1</v>
      </c>
      <c r="L41" s="52">
        <f>J41+H41</f>
        <v>5.72</v>
      </c>
      <c r="M41" s="56" t="s">
        <v>1335</v>
      </c>
      <c r="N41" s="56" t="s">
        <v>531</v>
      </c>
    </row>
    <row r="42" spans="1:22" s="60" customFormat="1">
      <c r="A42" s="57"/>
      <c r="B42" s="89" t="s">
        <v>1528</v>
      </c>
      <c r="C42" s="90"/>
      <c r="D42" s="91">
        <f>SUM(D33:D41)</f>
        <v>83.61999999999999</v>
      </c>
      <c r="E42" s="53"/>
      <c r="F42" s="53"/>
      <c r="G42" s="54"/>
      <c r="H42" s="52"/>
      <c r="I42" s="54"/>
      <c r="J42" s="52"/>
      <c r="K42" s="54"/>
      <c r="L42" s="52"/>
      <c r="M42" s="56"/>
      <c r="N42" s="56"/>
    </row>
    <row r="43" spans="1:22" s="60" customFormat="1" ht="17.25" customHeight="1">
      <c r="A43" s="57"/>
      <c r="B43" s="68"/>
      <c r="C43" s="57"/>
      <c r="D43" s="57"/>
      <c r="E43" s="57"/>
      <c r="F43" s="57"/>
      <c r="G43" s="57"/>
      <c r="H43" s="57"/>
      <c r="I43" s="57"/>
      <c r="J43" s="57"/>
      <c r="K43" s="57"/>
      <c r="L43" s="57"/>
      <c r="M43" s="57"/>
      <c r="N43" s="57"/>
    </row>
    <row r="44" spans="1:22" s="60" customFormat="1">
      <c r="A44" s="57">
        <v>9</v>
      </c>
      <c r="B44" s="61" t="s">
        <v>536</v>
      </c>
      <c r="C44" s="57"/>
      <c r="D44" s="57"/>
      <c r="E44" s="57"/>
      <c r="F44" s="57"/>
      <c r="G44" s="57"/>
      <c r="H44" s="57"/>
      <c r="I44" s="57"/>
      <c r="J44" s="57"/>
      <c r="K44" s="57"/>
      <c r="L44" s="57"/>
      <c r="M44" s="57"/>
      <c r="N44" s="57"/>
      <c r="P44" s="60" t="s">
        <v>1427</v>
      </c>
      <c r="Q44" s="60">
        <v>5.74</v>
      </c>
    </row>
    <row r="45" spans="1:22" s="60" customFormat="1" ht="63">
      <c r="A45" s="53" t="s">
        <v>1333</v>
      </c>
      <c r="B45" s="58" t="s">
        <v>537</v>
      </c>
      <c r="C45" s="53" t="s">
        <v>125</v>
      </c>
      <c r="D45" s="3114">
        <v>4982.1499999999996</v>
      </c>
      <c r="E45" s="53" t="s">
        <v>538</v>
      </c>
      <c r="F45" s="53" t="s">
        <v>206</v>
      </c>
      <c r="G45" s="54">
        <v>0.99986054798205537</v>
      </c>
      <c r="H45" s="52">
        <v>3074.35</v>
      </c>
      <c r="I45" s="54">
        <v>1E-4</v>
      </c>
      <c r="J45" s="52"/>
      <c r="K45" s="54">
        <f>I45+G45</f>
        <v>0.99996054798205536</v>
      </c>
      <c r="L45" s="52">
        <f>J45+H45</f>
        <v>3074.35</v>
      </c>
      <c r="M45" s="56" t="s">
        <v>1335</v>
      </c>
      <c r="N45" s="56" t="s">
        <v>531</v>
      </c>
      <c r="P45" s="100" t="s">
        <v>1428</v>
      </c>
      <c r="Q45" s="100">
        <f>2926845.16/100000</f>
        <v>29.268451600000002</v>
      </c>
      <c r="R45" s="100"/>
      <c r="S45" s="100">
        <f>3505.54/4722.42*$Q$45</f>
        <v>21.726514757658997</v>
      </c>
      <c r="T45" s="100">
        <f>3505.54/4722.42*$Q$46</f>
        <v>2.6723468052396866</v>
      </c>
      <c r="V45" s="100">
        <f>SUM(S45:U45)</f>
        <v>24.398861562898684</v>
      </c>
    </row>
    <row r="46" spans="1:22" s="60" customFormat="1" ht="63">
      <c r="A46" s="53" t="s">
        <v>1336</v>
      </c>
      <c r="B46" s="58" t="s">
        <v>1429</v>
      </c>
      <c r="C46" s="53" t="s">
        <v>125</v>
      </c>
      <c r="D46" s="3115"/>
      <c r="E46" s="53" t="s">
        <v>538</v>
      </c>
      <c r="F46" s="53" t="s">
        <v>206</v>
      </c>
      <c r="G46" s="83">
        <v>1</v>
      </c>
      <c r="H46" s="76">
        <v>976.65</v>
      </c>
      <c r="I46" s="54"/>
      <c r="J46" s="52"/>
      <c r="K46" s="54">
        <f>G46</f>
        <v>1</v>
      </c>
      <c r="L46" s="52">
        <f>H46+J46</f>
        <v>976.65</v>
      </c>
      <c r="M46" s="56" t="s">
        <v>1335</v>
      </c>
      <c r="N46" s="56" t="s">
        <v>531</v>
      </c>
      <c r="P46" s="100" t="s">
        <v>1430</v>
      </c>
      <c r="Q46" s="100">
        <v>3.6</v>
      </c>
      <c r="R46" s="100"/>
      <c r="S46" s="100">
        <f>1216.87/4722.42*$Q$45</f>
        <v>7.5418748646863252</v>
      </c>
      <c r="T46" s="100">
        <f>1216.87/4722.42*$Q$46</f>
        <v>0.92764557155017968</v>
      </c>
      <c r="V46" s="100">
        <f>SUM(S46:U46)</f>
        <v>8.469520436236504</v>
      </c>
    </row>
    <row r="47" spans="1:22" s="60" customFormat="1">
      <c r="A47" s="57">
        <v>10</v>
      </c>
      <c r="B47" s="68">
        <v>3054</v>
      </c>
      <c r="C47" s="57"/>
      <c r="D47" s="57"/>
      <c r="E47" s="57"/>
      <c r="F47" s="57"/>
      <c r="G47" s="57"/>
      <c r="H47" s="57"/>
      <c r="I47" s="57"/>
      <c r="J47" s="57"/>
      <c r="K47" s="57"/>
      <c r="L47" s="57"/>
      <c r="M47" s="57"/>
      <c r="N47" s="57"/>
      <c r="Q47" s="100">
        <f>SUM(Q45:Q46)</f>
        <v>32.8684516</v>
      </c>
      <c r="R47" s="100"/>
      <c r="V47" s="100">
        <f>SUM(V45:V46)</f>
        <v>32.868381999135188</v>
      </c>
    </row>
    <row r="48" spans="1:22" s="60" customFormat="1">
      <c r="A48" s="57"/>
      <c r="B48" s="3116" t="s">
        <v>1332</v>
      </c>
      <c r="C48" s="3117"/>
      <c r="D48" s="3117"/>
      <c r="E48" s="3117"/>
      <c r="F48" s="3117"/>
      <c r="G48" s="3117"/>
      <c r="H48" s="3117"/>
      <c r="I48" s="3117"/>
      <c r="J48" s="3117"/>
      <c r="K48" s="3117"/>
      <c r="L48" s="3117"/>
      <c r="M48" s="3117"/>
      <c r="N48" s="3118"/>
    </row>
    <row r="49" spans="1:19" s="60" customFormat="1" ht="63">
      <c r="A49" s="87" t="s">
        <v>528</v>
      </c>
      <c r="B49" s="69" t="s">
        <v>1334</v>
      </c>
      <c r="C49" s="53" t="s">
        <v>125</v>
      </c>
      <c r="D49" s="52">
        <v>14.53</v>
      </c>
      <c r="E49" s="53" t="s">
        <v>1119</v>
      </c>
      <c r="F49" s="53" t="s">
        <v>183</v>
      </c>
      <c r="G49" s="83">
        <v>1</v>
      </c>
      <c r="H49" s="52"/>
      <c r="I49" s="54"/>
      <c r="J49" s="52">
        <v>14.53</v>
      </c>
      <c r="K49" s="54">
        <f>I49+G49</f>
        <v>1</v>
      </c>
      <c r="L49" s="52">
        <f>J49+H49</f>
        <v>14.53</v>
      </c>
      <c r="M49" s="56" t="s">
        <v>1335</v>
      </c>
      <c r="N49" s="56" t="s">
        <v>59</v>
      </c>
    </row>
    <row r="50" spans="1:19" s="60" customFormat="1" ht="63">
      <c r="A50" s="87" t="s">
        <v>529</v>
      </c>
      <c r="B50" s="58" t="s">
        <v>1337</v>
      </c>
      <c r="C50" s="53" t="s">
        <v>125</v>
      </c>
      <c r="D50" s="53">
        <v>6.66</v>
      </c>
      <c r="E50" s="57" t="s">
        <v>1113</v>
      </c>
      <c r="F50" s="57" t="s">
        <v>1338</v>
      </c>
      <c r="G50" s="101">
        <v>1</v>
      </c>
      <c r="H50" s="57"/>
      <c r="I50" s="102"/>
      <c r="J50" s="52">
        <v>6.66</v>
      </c>
      <c r="K50" s="102">
        <f>I50+G50</f>
        <v>1</v>
      </c>
      <c r="L50" s="52">
        <f>J50+H50</f>
        <v>6.66</v>
      </c>
      <c r="M50" s="56" t="s">
        <v>1335</v>
      </c>
      <c r="N50" s="56" t="s">
        <v>59</v>
      </c>
    </row>
    <row r="51" spans="1:19" s="60" customFormat="1" ht="65.25" customHeight="1">
      <c r="A51" s="87" t="s">
        <v>530</v>
      </c>
      <c r="B51" s="58" t="s">
        <v>1431</v>
      </c>
      <c r="C51" s="53" t="s">
        <v>125</v>
      </c>
      <c r="D51" s="53">
        <v>14.72</v>
      </c>
      <c r="E51" s="57"/>
      <c r="F51" s="57"/>
      <c r="G51" s="57"/>
      <c r="H51" s="57"/>
      <c r="I51" s="102">
        <v>1</v>
      </c>
      <c r="J51" s="52">
        <v>14.72</v>
      </c>
      <c r="K51" s="102">
        <v>1</v>
      </c>
      <c r="L51" s="52">
        <f t="shared" ref="L51:L59" si="0">J51+H51</f>
        <v>14.72</v>
      </c>
      <c r="M51" s="56" t="s">
        <v>1335</v>
      </c>
      <c r="N51" s="56" t="s">
        <v>59</v>
      </c>
    </row>
    <row r="52" spans="1:19" s="60" customFormat="1" ht="31.5">
      <c r="A52" s="87" t="s">
        <v>249</v>
      </c>
      <c r="B52" s="58" t="s">
        <v>1432</v>
      </c>
      <c r="C52" s="53" t="s">
        <v>125</v>
      </c>
      <c r="D52" s="53">
        <v>1.45</v>
      </c>
      <c r="E52" s="57"/>
      <c r="F52" s="57"/>
      <c r="G52" s="57"/>
      <c r="H52" s="57"/>
      <c r="I52" s="102">
        <v>1</v>
      </c>
      <c r="J52" s="52">
        <v>1.45</v>
      </c>
      <c r="K52" s="102">
        <v>1</v>
      </c>
      <c r="L52" s="52">
        <f t="shared" si="0"/>
        <v>1.45</v>
      </c>
      <c r="M52" s="56" t="s">
        <v>1335</v>
      </c>
      <c r="N52" s="56" t="s">
        <v>59</v>
      </c>
    </row>
    <row r="53" spans="1:19" s="60" customFormat="1" ht="63">
      <c r="A53" s="87" t="s">
        <v>250</v>
      </c>
      <c r="B53" s="58" t="s">
        <v>1433</v>
      </c>
      <c r="C53" s="53" t="s">
        <v>125</v>
      </c>
      <c r="D53" s="53">
        <v>19.079999999999998</v>
      </c>
      <c r="E53" s="57"/>
      <c r="F53" s="57"/>
      <c r="G53" s="57"/>
      <c r="H53" s="57"/>
      <c r="I53" s="102">
        <v>1</v>
      </c>
      <c r="J53" s="52">
        <v>19.079999999999998</v>
      </c>
      <c r="K53" s="102">
        <v>1</v>
      </c>
      <c r="L53" s="52">
        <f t="shared" si="0"/>
        <v>19.079999999999998</v>
      </c>
      <c r="M53" s="56" t="s">
        <v>1335</v>
      </c>
      <c r="N53" s="56" t="s">
        <v>59</v>
      </c>
    </row>
    <row r="54" spans="1:19" s="60" customFormat="1" ht="63">
      <c r="A54" s="87" t="s">
        <v>251</v>
      </c>
      <c r="B54" s="58" t="s">
        <v>1434</v>
      </c>
      <c r="C54" s="53" t="s">
        <v>125</v>
      </c>
      <c r="D54" s="53">
        <v>6.23</v>
      </c>
      <c r="E54" s="57" t="s">
        <v>1701</v>
      </c>
      <c r="F54" s="57" t="s">
        <v>2346</v>
      </c>
      <c r="G54" s="102">
        <v>1</v>
      </c>
      <c r="H54" s="57"/>
      <c r="I54" s="102"/>
      <c r="J54" s="52">
        <v>6.23</v>
      </c>
      <c r="K54" s="102">
        <f>I54+G54</f>
        <v>1</v>
      </c>
      <c r="L54" s="52">
        <f t="shared" si="0"/>
        <v>6.23</v>
      </c>
      <c r="M54" s="56" t="s">
        <v>1335</v>
      </c>
      <c r="N54" s="56" t="s">
        <v>59</v>
      </c>
    </row>
    <row r="55" spans="1:19" s="60" customFormat="1" ht="63">
      <c r="A55" s="87" t="s">
        <v>252</v>
      </c>
      <c r="B55" s="58" t="s">
        <v>1435</v>
      </c>
      <c r="C55" s="53" t="s">
        <v>125</v>
      </c>
      <c r="D55" s="53">
        <v>10.63</v>
      </c>
      <c r="E55" s="57" t="s">
        <v>2347</v>
      </c>
      <c r="F55" s="57"/>
      <c r="G55" s="57"/>
      <c r="H55" s="57"/>
      <c r="I55" s="102">
        <v>1</v>
      </c>
      <c r="J55" s="52">
        <v>10.63</v>
      </c>
      <c r="K55" s="102">
        <f>I55</f>
        <v>1</v>
      </c>
      <c r="L55" s="52">
        <f t="shared" si="0"/>
        <v>10.63</v>
      </c>
      <c r="M55" s="56" t="s">
        <v>1335</v>
      </c>
      <c r="N55" s="56" t="s">
        <v>59</v>
      </c>
    </row>
    <row r="56" spans="1:19" s="60" customFormat="1" ht="47.25">
      <c r="A56" s="87" t="s">
        <v>253</v>
      </c>
      <c r="B56" s="58" t="s">
        <v>1770</v>
      </c>
      <c r="C56" s="53" t="s">
        <v>125</v>
      </c>
      <c r="D56" s="53">
        <v>10.68</v>
      </c>
      <c r="E56" s="57" t="s">
        <v>2348</v>
      </c>
      <c r="F56" s="57" t="s">
        <v>183</v>
      </c>
      <c r="G56" s="57"/>
      <c r="H56" s="57"/>
      <c r="I56" s="102">
        <v>1</v>
      </c>
      <c r="J56" s="52">
        <v>10.68</v>
      </c>
      <c r="K56" s="102">
        <f>I56</f>
        <v>1</v>
      </c>
      <c r="L56" s="52">
        <f t="shared" si="0"/>
        <v>10.68</v>
      </c>
      <c r="M56" s="56" t="s">
        <v>1335</v>
      </c>
      <c r="N56" s="56" t="s">
        <v>59</v>
      </c>
    </row>
    <row r="57" spans="1:19" s="60" customFormat="1" ht="63">
      <c r="A57" s="87" t="s">
        <v>254</v>
      </c>
      <c r="B57" s="58" t="s">
        <v>1436</v>
      </c>
      <c r="C57" s="53" t="s">
        <v>125</v>
      </c>
      <c r="D57" s="53">
        <v>3.49</v>
      </c>
      <c r="E57" s="57"/>
      <c r="F57" s="57"/>
      <c r="G57" s="103"/>
      <c r="H57" s="57"/>
      <c r="I57" s="102">
        <v>1</v>
      </c>
      <c r="J57" s="52">
        <v>3.49</v>
      </c>
      <c r="K57" s="102">
        <f>I57</f>
        <v>1</v>
      </c>
      <c r="L57" s="52">
        <f t="shared" si="0"/>
        <v>3.49</v>
      </c>
      <c r="M57" s="56" t="s">
        <v>1335</v>
      </c>
      <c r="N57" s="56" t="s">
        <v>59</v>
      </c>
    </row>
    <row r="58" spans="1:19" s="60" customFormat="1" ht="47.25">
      <c r="A58" s="87" t="s">
        <v>255</v>
      </c>
      <c r="B58" s="58" t="s">
        <v>1437</v>
      </c>
      <c r="C58" s="53" t="s">
        <v>125</v>
      </c>
      <c r="D58" s="52">
        <v>5.57</v>
      </c>
      <c r="E58" s="57" t="s">
        <v>2349</v>
      </c>
      <c r="F58" s="57" t="s">
        <v>183</v>
      </c>
      <c r="G58" s="53"/>
      <c r="H58" s="57"/>
      <c r="I58" s="102">
        <v>1</v>
      </c>
      <c r="J58" s="57">
        <v>5.57</v>
      </c>
      <c r="K58" s="102">
        <f>I58</f>
        <v>1</v>
      </c>
      <c r="L58" s="52">
        <f t="shared" si="0"/>
        <v>5.57</v>
      </c>
      <c r="M58" s="56" t="s">
        <v>1335</v>
      </c>
      <c r="N58" s="56" t="s">
        <v>59</v>
      </c>
    </row>
    <row r="59" spans="1:19" s="60" customFormat="1" ht="47.25">
      <c r="A59" s="87" t="s">
        <v>256</v>
      </c>
      <c r="B59" s="58" t="s">
        <v>1438</v>
      </c>
      <c r="C59" s="53" t="s">
        <v>125</v>
      </c>
      <c r="D59" s="52">
        <v>25</v>
      </c>
      <c r="E59" s="57" t="s">
        <v>1810</v>
      </c>
      <c r="F59" s="57" t="s">
        <v>183</v>
      </c>
      <c r="G59" s="1913">
        <v>0.1</v>
      </c>
      <c r="H59" s="57"/>
      <c r="I59" s="1913">
        <v>0.9</v>
      </c>
      <c r="J59" s="1915">
        <v>25</v>
      </c>
      <c r="K59" s="102">
        <f>I59+G59</f>
        <v>1</v>
      </c>
      <c r="L59" s="52">
        <f t="shared" si="0"/>
        <v>25</v>
      </c>
      <c r="M59" s="56" t="s">
        <v>1335</v>
      </c>
      <c r="N59" s="56" t="s">
        <v>59</v>
      </c>
      <c r="S59" s="104"/>
    </row>
    <row r="60" spans="1:19" s="63" customFormat="1">
      <c r="A60" s="81"/>
      <c r="B60" s="3119" t="s">
        <v>1306</v>
      </c>
      <c r="C60" s="3119"/>
      <c r="D60" s="78">
        <f>SUM(D49:D59)</f>
        <v>118.03999999999999</v>
      </c>
      <c r="E60" s="77"/>
      <c r="F60" s="77"/>
      <c r="G60" s="77"/>
      <c r="H60" s="77"/>
      <c r="I60" s="77"/>
      <c r="J60" s="77"/>
      <c r="K60" s="77"/>
      <c r="L60" s="77"/>
      <c r="M60" s="77"/>
      <c r="N60" s="77"/>
      <c r="S60" s="71"/>
    </row>
    <row r="61" spans="1:19" s="63" customFormat="1">
      <c r="A61" s="79"/>
      <c r="B61" s="105"/>
      <c r="C61" s="105"/>
      <c r="D61" s="106"/>
      <c r="E61" s="79"/>
      <c r="F61" s="79"/>
      <c r="G61" s="79"/>
      <c r="H61" s="79"/>
      <c r="I61" s="79"/>
      <c r="J61" s="79"/>
      <c r="K61" s="79"/>
      <c r="L61" s="79"/>
      <c r="M61" s="79"/>
      <c r="N61" s="79"/>
      <c r="S61" s="71"/>
    </row>
    <row r="62" spans="1:19" s="63" customFormat="1">
      <c r="A62" s="79"/>
      <c r="B62" s="105"/>
      <c r="C62" s="105"/>
      <c r="D62" s="106"/>
      <c r="E62" s="79"/>
      <c r="F62" s="79"/>
      <c r="G62" s="79"/>
      <c r="H62" s="79"/>
      <c r="I62" s="79"/>
      <c r="J62" s="79"/>
      <c r="K62" s="79"/>
      <c r="L62" s="79"/>
      <c r="M62" s="79"/>
      <c r="N62" s="79"/>
      <c r="S62" s="71"/>
    </row>
    <row r="63" spans="1:19" s="63" customFormat="1">
      <c r="B63" s="1916"/>
      <c r="C63" s="76"/>
      <c r="S63" s="71"/>
    </row>
    <row r="64" spans="1:19" s="63" customFormat="1">
      <c r="L64" s="3120" t="s">
        <v>1619</v>
      </c>
      <c r="M64" s="3120"/>
      <c r="N64" s="3120"/>
    </row>
    <row r="65" spans="5:14">
      <c r="E65" s="1914" t="s">
        <v>265</v>
      </c>
      <c r="L65" s="3121" t="s">
        <v>1771</v>
      </c>
      <c r="M65" s="3121"/>
      <c r="N65" s="3121"/>
    </row>
  </sheetData>
  <mergeCells count="16">
    <mergeCell ref="A1:N1"/>
    <mergeCell ref="A3:A4"/>
    <mergeCell ref="C3:C4"/>
    <mergeCell ref="G3:H3"/>
    <mergeCell ref="I3:J3"/>
    <mergeCell ref="K3:L3"/>
    <mergeCell ref="M3:M4"/>
    <mergeCell ref="N3:N4"/>
    <mergeCell ref="E3:E4"/>
    <mergeCell ref="F3:F4"/>
    <mergeCell ref="D3:D4"/>
    <mergeCell ref="D45:D46"/>
    <mergeCell ref="B48:N48"/>
    <mergeCell ref="B60:C60"/>
    <mergeCell ref="L64:N64"/>
    <mergeCell ref="L65:N65"/>
  </mergeCells>
  <pageMargins left="0.7" right="0.7" top="0.75" bottom="0.75" header="0.3" footer="0.3"/>
  <pageSetup paperSize="5" orientation="landscape"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A119"/>
  <sheetViews>
    <sheetView zoomScaleNormal="100" workbookViewId="0">
      <selection activeCell="Q7" sqref="Q7"/>
    </sheetView>
  </sheetViews>
  <sheetFormatPr defaultRowHeight="15"/>
  <cols>
    <col min="1" max="1" width="4.5703125" customWidth="1"/>
    <col min="2" max="2" width="27.5703125" customWidth="1"/>
    <col min="5" max="5" width="10.7109375" customWidth="1"/>
    <col min="13" max="13" width="9.140625" style="25"/>
    <col min="14" max="15" width="9.85546875" customWidth="1"/>
  </cols>
  <sheetData>
    <row r="1" spans="1:23" ht="15.75">
      <c r="A1" s="3161" t="s">
        <v>2190</v>
      </c>
      <c r="B1" s="3161"/>
      <c r="C1" s="3161"/>
      <c r="D1" s="3161"/>
      <c r="E1" s="3161"/>
      <c r="F1" s="3161"/>
      <c r="G1" s="3161"/>
      <c r="H1" s="3161"/>
      <c r="I1" s="3161"/>
      <c r="J1" s="3161"/>
      <c r="K1" s="3161"/>
      <c r="L1" s="3161"/>
      <c r="M1" s="3161"/>
      <c r="N1" s="3161"/>
      <c r="O1" s="3161"/>
    </row>
    <row r="2" spans="1:23">
      <c r="A2" s="3126" t="s">
        <v>2191</v>
      </c>
      <c r="B2" s="3126"/>
      <c r="C2" s="3126"/>
      <c r="D2" s="3126"/>
      <c r="E2" s="3126"/>
      <c r="F2" s="3126"/>
      <c r="G2" s="3126"/>
      <c r="H2" s="3126"/>
      <c r="I2" s="3126"/>
      <c r="J2" s="3126"/>
      <c r="K2" s="3126"/>
      <c r="L2" s="3126"/>
      <c r="M2" s="3126"/>
      <c r="N2" s="3126"/>
    </row>
    <row r="3" spans="1:23">
      <c r="A3" s="1581" t="s">
        <v>2192</v>
      </c>
      <c r="B3" s="1580"/>
      <c r="C3" s="1580"/>
      <c r="D3" s="1580"/>
      <c r="E3" s="1580"/>
      <c r="F3" s="1580"/>
      <c r="G3" s="1580"/>
      <c r="H3" s="1580"/>
      <c r="I3" s="1580"/>
      <c r="J3" s="1580"/>
      <c r="K3" s="1580"/>
      <c r="L3" s="1580"/>
      <c r="M3" s="1580"/>
      <c r="N3" s="1580"/>
    </row>
    <row r="4" spans="1:23">
      <c r="A4" s="3138" t="s">
        <v>2193</v>
      </c>
      <c r="B4" s="3138"/>
      <c r="C4" s="3138"/>
      <c r="D4" s="3138"/>
      <c r="E4" s="3138"/>
      <c r="F4" s="1580"/>
      <c r="G4" s="1580"/>
      <c r="H4" s="1580"/>
      <c r="I4" s="1580"/>
      <c r="J4" s="1580"/>
      <c r="K4" s="1580"/>
      <c r="L4" s="1580"/>
      <c r="M4" s="1580"/>
      <c r="N4" s="1580"/>
    </row>
    <row r="5" spans="1:23">
      <c r="A5" s="1581" t="s">
        <v>2194</v>
      </c>
      <c r="B5" s="1587"/>
      <c r="C5" s="1587"/>
      <c r="D5" s="1587"/>
      <c r="E5" s="1587"/>
      <c r="F5" s="1587"/>
      <c r="G5" s="1587"/>
      <c r="H5" s="1587"/>
      <c r="I5" s="1587"/>
      <c r="J5" s="1587"/>
      <c r="K5" s="3127"/>
      <c r="L5" s="3127"/>
      <c r="M5" s="3127"/>
      <c r="N5" s="3127"/>
    </row>
    <row r="6" spans="1:23">
      <c r="A6" s="1581" t="s">
        <v>2195</v>
      </c>
      <c r="B6" s="1581"/>
      <c r="C6" s="1581"/>
      <c r="D6" s="1581"/>
      <c r="E6" s="1581"/>
      <c r="F6" s="1581"/>
      <c r="G6" s="1581"/>
      <c r="H6" s="1581"/>
      <c r="I6" s="1581"/>
      <c r="J6" s="1581"/>
      <c r="K6" s="3127"/>
      <c r="L6" s="3127"/>
      <c r="M6" s="3127"/>
      <c r="N6" s="3127"/>
    </row>
    <row r="7" spans="1:23" ht="35.25" customHeight="1">
      <c r="A7" s="3152" t="s">
        <v>242</v>
      </c>
      <c r="B7" s="3152" t="s">
        <v>4</v>
      </c>
      <c r="C7" s="3152" t="s">
        <v>5</v>
      </c>
      <c r="D7" s="3152" t="s">
        <v>2196</v>
      </c>
      <c r="E7" s="3152"/>
      <c r="F7" s="3152" t="s">
        <v>7</v>
      </c>
      <c r="G7" s="3152" t="s">
        <v>2197</v>
      </c>
      <c r="H7" s="3152" t="s">
        <v>318</v>
      </c>
      <c r="I7" s="3152"/>
      <c r="J7" s="3152" t="s">
        <v>10</v>
      </c>
      <c r="K7" s="3152"/>
      <c r="L7" s="3152" t="s">
        <v>319</v>
      </c>
      <c r="M7" s="3152"/>
      <c r="N7" s="3152" t="s">
        <v>12</v>
      </c>
      <c r="O7" s="2672" t="s">
        <v>13</v>
      </c>
    </row>
    <row r="8" spans="1:23">
      <c r="A8" s="3152"/>
      <c r="B8" s="3152"/>
      <c r="C8" s="3152"/>
      <c r="D8" s="1579" t="s">
        <v>1297</v>
      </c>
      <c r="E8" s="1579" t="s">
        <v>587</v>
      </c>
      <c r="F8" s="3152"/>
      <c r="G8" s="3152"/>
      <c r="H8" s="1579" t="s">
        <v>211</v>
      </c>
      <c r="I8" s="1579" t="s">
        <v>15</v>
      </c>
      <c r="J8" s="1579" t="s">
        <v>211</v>
      </c>
      <c r="K8" s="1579" t="s">
        <v>15</v>
      </c>
      <c r="L8" s="1579" t="s">
        <v>28</v>
      </c>
      <c r="M8" s="1579" t="s">
        <v>15</v>
      </c>
      <c r="N8" s="3152"/>
      <c r="O8" s="2672"/>
    </row>
    <row r="9" spans="1:23">
      <c r="A9" s="139">
        <v>1</v>
      </c>
      <c r="B9" s="139">
        <v>2</v>
      </c>
      <c r="C9" s="139">
        <v>3</v>
      </c>
      <c r="D9" s="139">
        <v>4</v>
      </c>
      <c r="E9" s="139">
        <v>5</v>
      </c>
      <c r="F9" s="139">
        <v>6</v>
      </c>
      <c r="G9" s="139">
        <v>7</v>
      </c>
      <c r="H9" s="139">
        <v>8</v>
      </c>
      <c r="I9" s="139">
        <v>9</v>
      </c>
      <c r="J9" s="139">
        <v>10</v>
      </c>
      <c r="K9" s="139">
        <v>11</v>
      </c>
      <c r="L9" s="139">
        <v>12</v>
      </c>
      <c r="M9" s="139">
        <v>13</v>
      </c>
      <c r="N9" s="139">
        <v>14</v>
      </c>
      <c r="O9" s="139">
        <v>15</v>
      </c>
    </row>
    <row r="10" spans="1:23" ht="30">
      <c r="A10" s="304">
        <v>1</v>
      </c>
      <c r="B10" s="27" t="s">
        <v>2198</v>
      </c>
      <c r="C10" s="43" t="s">
        <v>1499</v>
      </c>
      <c r="D10" s="1582">
        <v>1007.01</v>
      </c>
      <c r="E10" s="1582">
        <v>73.124399999999994</v>
      </c>
      <c r="F10" s="3155" t="s">
        <v>2199</v>
      </c>
      <c r="G10" s="3155" t="s">
        <v>2200</v>
      </c>
      <c r="H10" s="1582">
        <v>1005.86</v>
      </c>
      <c r="I10" s="3163">
        <v>273.77999999999997</v>
      </c>
      <c r="J10" s="1582">
        <v>1.1499999999999773</v>
      </c>
      <c r="K10" s="3163"/>
      <c r="L10" s="1582">
        <v>1007.01</v>
      </c>
      <c r="M10" s="3163">
        <v>273.77999999999997</v>
      </c>
      <c r="N10" s="3152" t="s">
        <v>2201</v>
      </c>
      <c r="O10" s="3162" t="s">
        <v>2202</v>
      </c>
      <c r="P10" s="117">
        <v>100</v>
      </c>
    </row>
    <row r="11" spans="1:23">
      <c r="A11" s="304">
        <v>2</v>
      </c>
      <c r="B11" s="305" t="s">
        <v>2203</v>
      </c>
      <c r="C11" s="6" t="s">
        <v>1499</v>
      </c>
      <c r="D11" s="1583">
        <v>800.16</v>
      </c>
      <c r="E11" s="1583">
        <v>45.76</v>
      </c>
      <c r="F11" s="3156"/>
      <c r="G11" s="3156"/>
      <c r="H11" s="26">
        <v>800.16</v>
      </c>
      <c r="I11" s="3164"/>
      <c r="J11" s="1582"/>
      <c r="K11" s="3164"/>
      <c r="L11" s="1583">
        <v>800.16</v>
      </c>
      <c r="M11" s="3164"/>
      <c r="N11" s="3152"/>
      <c r="O11" s="3162"/>
      <c r="P11" s="117">
        <v>100</v>
      </c>
    </row>
    <row r="12" spans="1:23">
      <c r="A12" s="304">
        <v>3</v>
      </c>
      <c r="B12" s="305" t="s">
        <v>2204</v>
      </c>
      <c r="C12" s="6" t="s">
        <v>1499</v>
      </c>
      <c r="D12" s="1583">
        <v>668.82</v>
      </c>
      <c r="E12" s="1583">
        <v>38.25</v>
      </c>
      <c r="F12" s="3156"/>
      <c r="G12" s="3156"/>
      <c r="H12" s="26">
        <v>668.82</v>
      </c>
      <c r="I12" s="3164"/>
      <c r="J12" s="1582"/>
      <c r="K12" s="3164"/>
      <c r="L12" s="1583">
        <v>668.82</v>
      </c>
      <c r="M12" s="3164"/>
      <c r="N12" s="3152"/>
      <c r="O12" s="3162"/>
      <c r="P12" s="117">
        <v>100</v>
      </c>
    </row>
    <row r="13" spans="1:23">
      <c r="A13" s="304">
        <v>4</v>
      </c>
      <c r="B13" s="305" t="s">
        <v>1410</v>
      </c>
      <c r="C13" s="43" t="s">
        <v>1696</v>
      </c>
      <c r="D13" s="1583">
        <v>35850</v>
      </c>
      <c r="E13" s="1583">
        <v>21.868539999999999</v>
      </c>
      <c r="F13" s="3156"/>
      <c r="G13" s="3156"/>
      <c r="H13" s="26">
        <v>33290</v>
      </c>
      <c r="I13" s="3164"/>
      <c r="J13" s="1582">
        <v>2560</v>
      </c>
      <c r="K13" s="3164"/>
      <c r="L13" s="1583">
        <v>35850</v>
      </c>
      <c r="M13" s="3164"/>
      <c r="N13" s="3152"/>
      <c r="O13" s="3162"/>
      <c r="P13" s="117">
        <v>100</v>
      </c>
      <c r="W13" s="117">
        <v>50</v>
      </c>
    </row>
    <row r="14" spans="1:23">
      <c r="A14" s="304">
        <v>5</v>
      </c>
      <c r="B14" s="135" t="s">
        <v>1412</v>
      </c>
      <c r="C14" s="43" t="s">
        <v>1696</v>
      </c>
      <c r="D14" s="1583">
        <v>35850</v>
      </c>
      <c r="E14" s="1583">
        <v>13.2294</v>
      </c>
      <c r="F14" s="3156"/>
      <c r="G14" s="3156"/>
      <c r="H14" s="26">
        <v>33290</v>
      </c>
      <c r="I14" s="3164"/>
      <c r="J14" s="1582">
        <v>2560</v>
      </c>
      <c r="K14" s="3164"/>
      <c r="L14" s="1583">
        <v>35850</v>
      </c>
      <c r="M14" s="3164"/>
      <c r="N14" s="3152"/>
      <c r="O14" s="3162"/>
      <c r="P14" s="117">
        <v>100</v>
      </c>
    </row>
    <row r="15" spans="1:23" ht="30">
      <c r="A15" s="6">
        <v>6</v>
      </c>
      <c r="B15" s="1596" t="s">
        <v>2205</v>
      </c>
      <c r="C15" s="43" t="s">
        <v>1696</v>
      </c>
      <c r="D15" s="1583">
        <v>35850</v>
      </c>
      <c r="E15" s="1583">
        <v>119.3094</v>
      </c>
      <c r="F15" s="3156"/>
      <c r="G15" s="3156"/>
      <c r="H15" s="26">
        <v>33290</v>
      </c>
      <c r="I15" s="3164"/>
      <c r="J15" s="1582">
        <v>2560</v>
      </c>
      <c r="K15" s="3164"/>
      <c r="L15" s="1583">
        <v>35850</v>
      </c>
      <c r="M15" s="3164"/>
      <c r="N15" s="3152"/>
      <c r="O15" s="3162"/>
      <c r="P15" s="117">
        <v>100</v>
      </c>
    </row>
    <row r="16" spans="1:23">
      <c r="A16" s="304">
        <v>7</v>
      </c>
      <c r="B16" s="1590" t="s">
        <v>1679</v>
      </c>
      <c r="C16" s="43" t="s">
        <v>1696</v>
      </c>
      <c r="D16" s="1583">
        <v>35850</v>
      </c>
      <c r="E16" s="1584">
        <v>52.341000000000001</v>
      </c>
      <c r="F16" s="3156"/>
      <c r="G16" s="3156"/>
      <c r="H16" s="26">
        <v>33290</v>
      </c>
      <c r="I16" s="3164"/>
      <c r="J16" s="1582">
        <v>2560</v>
      </c>
      <c r="K16" s="3164"/>
      <c r="L16" s="1583">
        <v>35850</v>
      </c>
      <c r="M16" s="3164"/>
      <c r="N16" s="3152"/>
      <c r="O16" s="3162"/>
      <c r="P16" s="117">
        <v>100</v>
      </c>
      <c r="V16" s="709">
        <v>-33290</v>
      </c>
    </row>
    <row r="17" spans="1:20">
      <c r="A17" s="304">
        <v>8</v>
      </c>
      <c r="B17" s="1476" t="s">
        <v>2206</v>
      </c>
      <c r="C17" s="6" t="s">
        <v>1538</v>
      </c>
      <c r="D17" s="1585">
        <v>42.68</v>
      </c>
      <c r="E17" s="1585">
        <v>19.07</v>
      </c>
      <c r="F17" s="3156"/>
      <c r="G17" s="3156"/>
      <c r="H17" s="26">
        <v>23.5</v>
      </c>
      <c r="I17" s="3164"/>
      <c r="J17" s="1582">
        <v>19.18</v>
      </c>
      <c r="K17" s="3164"/>
      <c r="L17" s="1585">
        <v>42.68</v>
      </c>
      <c r="M17" s="3164"/>
      <c r="N17" s="3152"/>
      <c r="O17" s="3162"/>
      <c r="P17" s="117">
        <v>100</v>
      </c>
    </row>
    <row r="18" spans="1:20">
      <c r="A18" s="304">
        <v>9</v>
      </c>
      <c r="B18" s="1476" t="s">
        <v>2207</v>
      </c>
      <c r="C18" s="6" t="s">
        <v>1538</v>
      </c>
      <c r="D18" s="1585">
        <v>33.5</v>
      </c>
      <c r="E18" s="1584">
        <v>8.4700000000000006</v>
      </c>
      <c r="F18" s="3156"/>
      <c r="G18" s="3156"/>
      <c r="H18" s="26">
        <v>33.5</v>
      </c>
      <c r="I18" s="3165"/>
      <c r="J18" s="1582"/>
      <c r="K18" s="3165"/>
      <c r="L18" s="1585">
        <v>33.5</v>
      </c>
      <c r="M18" s="3165"/>
      <c r="N18" s="3152"/>
      <c r="O18" s="3162"/>
      <c r="P18" s="117">
        <v>100</v>
      </c>
      <c r="S18" s="709"/>
    </row>
    <row r="19" spans="1:20">
      <c r="A19" s="1476"/>
      <c r="B19" s="3148" t="s">
        <v>1528</v>
      </c>
      <c r="C19" s="3149"/>
      <c r="D19" s="3150"/>
      <c r="E19" s="1591">
        <v>391.42274000000003</v>
      </c>
      <c r="F19" s="1591"/>
      <c r="G19" s="1591"/>
      <c r="H19" s="1592"/>
      <c r="I19" s="1597">
        <v>273.77999999999997</v>
      </c>
      <c r="J19" s="1591"/>
      <c r="K19" s="1586"/>
      <c r="L19" s="1592"/>
      <c r="M19" s="1597">
        <v>273.77999999999997</v>
      </c>
      <c r="N19" s="1593"/>
      <c r="O19" s="1476"/>
      <c r="P19" s="1598">
        <v>900</v>
      </c>
      <c r="Q19" s="117">
        <v>100</v>
      </c>
    </row>
    <row r="20" spans="1:20">
      <c r="B20" s="1594"/>
      <c r="C20" s="1594"/>
      <c r="D20" s="1594"/>
      <c r="E20" s="1595"/>
      <c r="F20" s="1595"/>
      <c r="G20" s="1595"/>
      <c r="H20" s="3151" t="s">
        <v>2208</v>
      </c>
      <c r="I20" s="3151"/>
      <c r="J20" s="3151"/>
      <c r="K20" s="3151"/>
      <c r="L20" s="1608">
        <v>100</v>
      </c>
      <c r="M20" s="1588"/>
      <c r="N20" s="1589"/>
    </row>
    <row r="23" spans="1:20" ht="15.75">
      <c r="A23" s="3161" t="s">
        <v>2190</v>
      </c>
      <c r="B23" s="3161"/>
      <c r="C23" s="3161"/>
      <c r="D23" s="3161"/>
      <c r="E23" s="3161"/>
      <c r="F23" s="3161"/>
      <c r="G23" s="3161"/>
      <c r="H23" s="3161"/>
      <c r="I23" s="3161"/>
      <c r="J23" s="3161"/>
      <c r="K23" s="3161"/>
      <c r="L23" s="3161"/>
      <c r="M23" s="3161"/>
      <c r="N23" s="3161"/>
      <c r="O23" s="3161"/>
    </row>
    <row r="24" spans="1:20">
      <c r="A24" s="3126" t="s">
        <v>2209</v>
      </c>
      <c r="B24" s="3126"/>
      <c r="C24" s="3126"/>
      <c r="D24" s="3126"/>
      <c r="E24" s="3126"/>
      <c r="F24" s="3126"/>
      <c r="G24" s="3126"/>
      <c r="H24" s="3126"/>
      <c r="I24" s="3126"/>
      <c r="J24" s="3126"/>
      <c r="K24" s="3126"/>
      <c r="L24" s="3126"/>
      <c r="M24" s="3126"/>
      <c r="N24" s="3126"/>
    </row>
    <row r="25" spans="1:20">
      <c r="A25" s="1581" t="s">
        <v>2210</v>
      </c>
      <c r="B25" s="1580"/>
      <c r="C25" s="1580"/>
      <c r="D25" s="1580"/>
      <c r="E25" s="1580"/>
      <c r="F25" s="1580"/>
      <c r="G25" s="1580"/>
      <c r="H25" s="1580"/>
      <c r="I25" s="1580"/>
      <c r="J25" s="1580"/>
      <c r="K25" s="1580"/>
      <c r="L25" s="1580"/>
      <c r="M25" s="1580"/>
      <c r="N25" s="1580"/>
    </row>
    <row r="26" spans="1:20">
      <c r="A26" s="3138" t="s">
        <v>2211</v>
      </c>
      <c r="B26" s="3138"/>
      <c r="C26" s="3138"/>
      <c r="D26" s="3138"/>
      <c r="E26" s="3138"/>
      <c r="F26" s="1580"/>
      <c r="G26" s="1580"/>
      <c r="H26" s="1580"/>
      <c r="I26" s="1580"/>
      <c r="J26" s="1580"/>
      <c r="K26" s="1580"/>
      <c r="L26" s="1580"/>
      <c r="M26" s="1580"/>
      <c r="N26" s="1580"/>
    </row>
    <row r="27" spans="1:20">
      <c r="A27" s="1581" t="s">
        <v>2212</v>
      </c>
      <c r="B27" s="1587"/>
      <c r="C27" s="1587"/>
      <c r="D27" s="1587"/>
      <c r="E27" s="1587"/>
      <c r="F27" s="1587"/>
      <c r="G27" s="1587"/>
      <c r="H27" s="1587"/>
      <c r="I27" s="1587"/>
      <c r="J27" s="1587"/>
      <c r="K27" s="3127"/>
      <c r="L27" s="3127"/>
      <c r="M27" s="3127"/>
      <c r="N27" s="3127"/>
    </row>
    <row r="28" spans="1:20">
      <c r="A28" s="1581" t="s">
        <v>2213</v>
      </c>
      <c r="B28" s="1581"/>
      <c r="C28" s="1581"/>
      <c r="D28" s="1581"/>
      <c r="E28" s="1581"/>
      <c r="F28" s="1581"/>
      <c r="G28" s="1581"/>
      <c r="H28" s="1581"/>
      <c r="I28" s="1581"/>
      <c r="J28" s="1581"/>
      <c r="K28" s="3127"/>
      <c r="L28" s="3127"/>
      <c r="M28" s="3127"/>
      <c r="N28" s="3127"/>
    </row>
    <row r="29" spans="1:20" ht="36" customHeight="1">
      <c r="A29" s="3152" t="s">
        <v>242</v>
      </c>
      <c r="B29" s="3152" t="s">
        <v>4</v>
      </c>
      <c r="C29" s="3152" t="s">
        <v>5</v>
      </c>
      <c r="D29" s="3152" t="s">
        <v>2196</v>
      </c>
      <c r="E29" s="3152"/>
      <c r="F29" s="3152" t="s">
        <v>7</v>
      </c>
      <c r="G29" s="3152" t="s">
        <v>2197</v>
      </c>
      <c r="H29" s="3152" t="s">
        <v>318</v>
      </c>
      <c r="I29" s="3152"/>
      <c r="J29" s="3152" t="s">
        <v>10</v>
      </c>
      <c r="K29" s="3152"/>
      <c r="L29" s="3152" t="s">
        <v>319</v>
      </c>
      <c r="M29" s="3152"/>
      <c r="N29" s="3152" t="s">
        <v>12</v>
      </c>
      <c r="O29" s="2672" t="s">
        <v>13</v>
      </c>
      <c r="T29" s="117">
        <v>150</v>
      </c>
    </row>
    <row r="30" spans="1:20">
      <c r="A30" s="3152"/>
      <c r="B30" s="3152"/>
      <c r="C30" s="3152"/>
      <c r="D30" s="1579" t="s">
        <v>1297</v>
      </c>
      <c r="E30" s="1579" t="s">
        <v>587</v>
      </c>
      <c r="F30" s="3152"/>
      <c r="G30" s="3152"/>
      <c r="H30" s="1579" t="s">
        <v>211</v>
      </c>
      <c r="I30" s="1579" t="s">
        <v>15</v>
      </c>
      <c r="J30" s="1579" t="s">
        <v>211</v>
      </c>
      <c r="K30" s="1579" t="s">
        <v>15</v>
      </c>
      <c r="L30" s="1579" t="s">
        <v>28</v>
      </c>
      <c r="M30" s="1579" t="s">
        <v>15</v>
      </c>
      <c r="N30" s="3152"/>
      <c r="O30" s="2672"/>
    </row>
    <row r="31" spans="1:20">
      <c r="A31" s="139">
        <v>1</v>
      </c>
      <c r="B31" s="139">
        <v>2</v>
      </c>
      <c r="C31" s="139">
        <v>3</v>
      </c>
      <c r="D31" s="139">
        <v>4</v>
      </c>
      <c r="E31" s="139">
        <v>5</v>
      </c>
      <c r="F31" s="139">
        <v>6</v>
      </c>
      <c r="G31" s="139">
        <v>7</v>
      </c>
      <c r="H31" s="139">
        <v>8</v>
      </c>
      <c r="I31" s="139">
        <v>9</v>
      </c>
      <c r="J31" s="139">
        <v>10</v>
      </c>
      <c r="K31" s="139">
        <v>11</v>
      </c>
      <c r="L31" s="139">
        <v>12</v>
      </c>
      <c r="M31" s="139">
        <v>13</v>
      </c>
      <c r="N31" s="139">
        <v>14</v>
      </c>
      <c r="O31" s="139">
        <v>15</v>
      </c>
      <c r="S31" s="709"/>
    </row>
    <row r="32" spans="1:20">
      <c r="A32" s="16">
        <v>1</v>
      </c>
      <c r="B32" s="1603" t="s">
        <v>2214</v>
      </c>
      <c r="C32" s="16" t="s">
        <v>17</v>
      </c>
      <c r="D32" s="16">
        <v>2.024</v>
      </c>
      <c r="E32" s="1601">
        <v>597.29</v>
      </c>
      <c r="F32" s="3155" t="s">
        <v>1068</v>
      </c>
      <c r="G32" s="3155" t="s">
        <v>1069</v>
      </c>
      <c r="H32" s="1604">
        <v>1.046</v>
      </c>
      <c r="I32" s="3158">
        <v>506.26</v>
      </c>
      <c r="J32" s="1604">
        <v>0.67800000000000005</v>
      </c>
      <c r="K32" s="3158">
        <v>160.65999999999997</v>
      </c>
      <c r="L32" s="1604">
        <v>1.724</v>
      </c>
      <c r="M32" s="3158">
        <v>666.92</v>
      </c>
      <c r="N32" s="2626" t="s">
        <v>2215</v>
      </c>
      <c r="O32" s="2628" t="s">
        <v>2202</v>
      </c>
      <c r="P32" s="117">
        <v>85.177865612648219</v>
      </c>
      <c r="S32" s="117">
        <v>303.56</v>
      </c>
    </row>
    <row r="33" spans="1:27">
      <c r="A33" s="6">
        <v>2</v>
      </c>
      <c r="B33" s="27" t="s">
        <v>566</v>
      </c>
      <c r="C33" s="43" t="s">
        <v>167</v>
      </c>
      <c r="D33" s="1582">
        <v>211.93</v>
      </c>
      <c r="E33" s="1600">
        <v>114.97</v>
      </c>
      <c r="F33" s="3156"/>
      <c r="G33" s="3156"/>
      <c r="H33" s="1582">
        <v>211.93</v>
      </c>
      <c r="I33" s="3159"/>
      <c r="J33" s="1582"/>
      <c r="K33" s="3159"/>
      <c r="L33" s="1582">
        <v>211.93</v>
      </c>
      <c r="M33" s="3159"/>
      <c r="N33" s="3153"/>
      <c r="O33" s="3154"/>
      <c r="P33" s="117">
        <v>100</v>
      </c>
      <c r="S33" s="1607">
        <v>202.71</v>
      </c>
    </row>
    <row r="34" spans="1:27">
      <c r="A34" s="6">
        <v>3</v>
      </c>
      <c r="B34" s="27" t="s">
        <v>2216</v>
      </c>
      <c r="C34" s="6" t="s">
        <v>167</v>
      </c>
      <c r="D34" s="1583">
        <v>51</v>
      </c>
      <c r="E34" s="1601">
        <v>57.03</v>
      </c>
      <c r="F34" s="3156"/>
      <c r="G34" s="3156"/>
      <c r="H34" s="26">
        <v>51</v>
      </c>
      <c r="I34" s="3159"/>
      <c r="J34" s="1582"/>
      <c r="K34" s="3159"/>
      <c r="L34" s="26">
        <v>51</v>
      </c>
      <c r="M34" s="3159"/>
      <c r="N34" s="3153"/>
      <c r="O34" s="3154"/>
      <c r="P34" s="117">
        <v>100</v>
      </c>
      <c r="S34" s="709">
        <v>506.27</v>
      </c>
      <c r="U34" s="709">
        <v>870.22</v>
      </c>
      <c r="Y34" s="117">
        <v>410</v>
      </c>
      <c r="Z34" s="117">
        <v>1277</v>
      </c>
      <c r="AA34" s="1609">
        <v>523570</v>
      </c>
    </row>
    <row r="35" spans="1:27">
      <c r="A35" s="6">
        <v>4</v>
      </c>
      <c r="B35" s="27" t="s">
        <v>2217</v>
      </c>
      <c r="C35" s="6" t="s">
        <v>169</v>
      </c>
      <c r="D35" s="1599">
        <v>2</v>
      </c>
      <c r="E35" s="1601">
        <v>17.649999999999999</v>
      </c>
      <c r="F35" s="3156"/>
      <c r="G35" s="3156"/>
      <c r="H35" s="1605">
        <v>2</v>
      </c>
      <c r="I35" s="3159"/>
      <c r="J35" s="1606"/>
      <c r="K35" s="3159"/>
      <c r="L35" s="1605">
        <v>2</v>
      </c>
      <c r="M35" s="3159"/>
      <c r="N35" s="3153"/>
      <c r="O35" s="3154"/>
      <c r="P35" s="117">
        <v>100</v>
      </c>
      <c r="Y35" s="117">
        <v>780</v>
      </c>
      <c r="Z35" s="117">
        <v>1900</v>
      </c>
      <c r="AA35" s="1609">
        <v>1482000</v>
      </c>
    </row>
    <row r="36" spans="1:27">
      <c r="A36" s="6">
        <v>5</v>
      </c>
      <c r="B36" s="27" t="s">
        <v>565</v>
      </c>
      <c r="C36" s="6" t="s">
        <v>169</v>
      </c>
      <c r="D36" s="1599">
        <v>2</v>
      </c>
      <c r="E36" s="1601">
        <v>13.06</v>
      </c>
      <c r="F36" s="3157"/>
      <c r="G36" s="3157"/>
      <c r="H36" s="1605">
        <v>2</v>
      </c>
      <c r="I36" s="3160"/>
      <c r="J36" s="1606"/>
      <c r="K36" s="3160"/>
      <c r="L36" s="1605">
        <v>2</v>
      </c>
      <c r="M36" s="3160"/>
      <c r="N36" s="2627"/>
      <c r="O36" s="2629"/>
      <c r="P36" s="117">
        <v>100</v>
      </c>
      <c r="AA36" s="1609">
        <v>2005570</v>
      </c>
    </row>
    <row r="37" spans="1:27">
      <c r="A37" s="1476"/>
      <c r="B37" s="3148" t="s">
        <v>1528</v>
      </c>
      <c r="C37" s="3149"/>
      <c r="D37" s="3150"/>
      <c r="E37" s="1602">
        <v>799.99999999999989</v>
      </c>
      <c r="F37" s="1591"/>
      <c r="G37" s="1591"/>
      <c r="H37" s="1592"/>
      <c r="I37" s="1597">
        <v>506.26</v>
      </c>
      <c r="J37" s="1591"/>
      <c r="K37" s="1586">
        <v>160.65999999999997</v>
      </c>
      <c r="L37" s="1592"/>
      <c r="M37" s="1597">
        <v>666.92</v>
      </c>
      <c r="N37" s="1593"/>
      <c r="O37" s="1476"/>
      <c r="P37" s="1598">
        <v>485.17786561264825</v>
      </c>
    </row>
    <row r="38" spans="1:27">
      <c r="B38" s="1594"/>
      <c r="C38" s="1594"/>
      <c r="D38" s="1594"/>
      <c r="E38" s="1595"/>
      <c r="F38" s="1595"/>
      <c r="G38" s="1595"/>
      <c r="H38" s="3151" t="s">
        <v>2208</v>
      </c>
      <c r="I38" s="3151"/>
      <c r="J38" s="3151"/>
      <c r="K38" s="3151"/>
      <c r="L38" s="1608">
        <v>97.035573122529655</v>
      </c>
      <c r="M38" s="1588"/>
      <c r="N38" s="1589"/>
      <c r="P38" s="117">
        <v>500</v>
      </c>
      <c r="Q38" s="117">
        <v>100</v>
      </c>
      <c r="S38" s="709"/>
    </row>
    <row r="40" spans="1:27">
      <c r="A40" s="3125" t="s">
        <v>2218</v>
      </c>
      <c r="B40" s="3125"/>
      <c r="C40" s="3125"/>
      <c r="D40" s="3125"/>
      <c r="E40" s="3125"/>
      <c r="F40" s="3125"/>
      <c r="G40" s="3125"/>
      <c r="H40" s="3125"/>
      <c r="I40" s="3125"/>
      <c r="J40" s="3125"/>
      <c r="K40" s="3125"/>
      <c r="L40" s="3125"/>
      <c r="M40" s="3125"/>
      <c r="N40" s="3125"/>
      <c r="O40" s="3125"/>
    </row>
    <row r="41" spans="1:27">
      <c r="A41" s="3138" t="s">
        <v>2219</v>
      </c>
      <c r="B41" s="3138"/>
      <c r="C41" s="3138"/>
      <c r="D41" s="3138"/>
      <c r="E41" s="3138"/>
      <c r="F41" s="3138"/>
      <c r="G41" s="3138"/>
      <c r="H41" s="3138"/>
      <c r="I41" s="3138"/>
      <c r="J41" s="3138"/>
      <c r="K41" s="3128"/>
      <c r="L41" s="3128"/>
      <c r="M41" s="3128"/>
      <c r="N41" s="3128"/>
      <c r="O41" s="1638"/>
    </row>
    <row r="42" spans="1:27">
      <c r="A42" s="1613" t="s">
        <v>2220</v>
      </c>
      <c r="B42" s="1578"/>
      <c r="C42" s="1578"/>
      <c r="D42" s="1578"/>
      <c r="E42" s="1578"/>
      <c r="F42" s="1578"/>
      <c r="G42" s="1578"/>
      <c r="H42" s="1578"/>
      <c r="I42" s="1578"/>
      <c r="J42" s="1578"/>
      <c r="K42" s="1614"/>
      <c r="L42" s="1614"/>
      <c r="M42" s="1614"/>
      <c r="N42" s="1614"/>
      <c r="O42" s="1614"/>
    </row>
    <row r="43" spans="1:27">
      <c r="A43" s="3138" t="s">
        <v>2221</v>
      </c>
      <c r="B43" s="3138"/>
      <c r="C43" s="3138"/>
      <c r="D43" s="3138"/>
      <c r="E43" s="1578"/>
      <c r="F43" s="1578"/>
      <c r="G43" s="1578"/>
      <c r="H43" s="1578"/>
      <c r="I43" s="1578"/>
      <c r="J43" s="1578"/>
      <c r="K43" s="1614"/>
      <c r="L43" s="1614"/>
      <c r="M43" s="1614"/>
      <c r="N43" s="1614"/>
      <c r="O43" s="1614"/>
    </row>
    <row r="44" spans="1:27">
      <c r="A44" s="1613" t="s">
        <v>2222</v>
      </c>
      <c r="C44" s="1615"/>
      <c r="K44" s="3129"/>
      <c r="L44" s="3129"/>
      <c r="M44" s="3129"/>
      <c r="N44" s="3129"/>
      <c r="O44" s="1616"/>
    </row>
    <row r="45" spans="1:27">
      <c r="A45" s="1613" t="s">
        <v>2223</v>
      </c>
      <c r="C45" s="1615"/>
      <c r="K45" s="1617"/>
      <c r="L45" s="1617"/>
      <c r="M45" s="1617"/>
      <c r="N45" s="1617"/>
      <c r="O45" s="1617"/>
    </row>
    <row r="46" spans="1:27" ht="44.25" customHeight="1">
      <c r="A46" s="3130" t="s">
        <v>242</v>
      </c>
      <c r="B46" s="3130" t="s">
        <v>4</v>
      </c>
      <c r="C46" s="3130" t="s">
        <v>5</v>
      </c>
      <c r="D46" s="3130" t="s">
        <v>2196</v>
      </c>
      <c r="E46" s="3130"/>
      <c r="F46" s="3130" t="s">
        <v>7</v>
      </c>
      <c r="G46" s="3130" t="s">
        <v>2197</v>
      </c>
      <c r="H46" s="3130" t="s">
        <v>318</v>
      </c>
      <c r="I46" s="3130"/>
      <c r="J46" s="3130" t="s">
        <v>10</v>
      </c>
      <c r="K46" s="3130"/>
      <c r="L46" s="3130" t="s">
        <v>319</v>
      </c>
      <c r="M46" s="3130"/>
      <c r="N46" s="3130" t="s">
        <v>12</v>
      </c>
      <c r="O46" s="3130" t="s">
        <v>13</v>
      </c>
    </row>
    <row r="47" spans="1:27">
      <c r="A47" s="3130"/>
      <c r="B47" s="3130"/>
      <c r="C47" s="3130"/>
      <c r="D47" s="982" t="s">
        <v>1297</v>
      </c>
      <c r="E47" s="982" t="s">
        <v>587</v>
      </c>
      <c r="F47" s="3130"/>
      <c r="G47" s="3130"/>
      <c r="H47" s="982" t="s">
        <v>28</v>
      </c>
      <c r="I47" s="982" t="s">
        <v>15</v>
      </c>
      <c r="J47" s="982" t="s">
        <v>211</v>
      </c>
      <c r="K47" s="982" t="s">
        <v>15</v>
      </c>
      <c r="L47" s="982" t="s">
        <v>211</v>
      </c>
      <c r="M47" s="982" t="s">
        <v>15</v>
      </c>
      <c r="N47" s="3130"/>
      <c r="O47" s="3130"/>
    </row>
    <row r="48" spans="1:27">
      <c r="A48" s="1639">
        <v>1</v>
      </c>
      <c r="B48" s="1639">
        <v>2</v>
      </c>
      <c r="C48" s="1639">
        <v>3</v>
      </c>
      <c r="D48" s="1639">
        <v>4</v>
      </c>
      <c r="E48" s="1639">
        <v>5</v>
      </c>
      <c r="F48" s="1639">
        <v>6</v>
      </c>
      <c r="G48" s="1639">
        <v>7</v>
      </c>
      <c r="H48" s="1639">
        <v>8</v>
      </c>
      <c r="I48" s="1639">
        <v>9</v>
      </c>
      <c r="J48" s="1639">
        <v>10</v>
      </c>
      <c r="K48" s="1639">
        <v>11</v>
      </c>
      <c r="L48" s="1639">
        <v>12</v>
      </c>
      <c r="M48" s="1639">
        <v>13</v>
      </c>
      <c r="N48" s="1639">
        <v>14</v>
      </c>
      <c r="O48" s="1639">
        <v>15</v>
      </c>
    </row>
    <row r="49" spans="1:15">
      <c r="A49" s="1618">
        <v>1</v>
      </c>
      <c r="B49" s="1619" t="s">
        <v>2224</v>
      </c>
      <c r="C49" s="1620" t="s">
        <v>17</v>
      </c>
      <c r="D49" s="1611">
        <v>30</v>
      </c>
      <c r="E49" s="1621">
        <v>76.73</v>
      </c>
      <c r="F49" s="3131" t="s">
        <v>2225</v>
      </c>
      <c r="G49" s="3131" t="s">
        <v>2226</v>
      </c>
      <c r="H49" s="1622">
        <v>30</v>
      </c>
      <c r="I49" s="3145">
        <v>1022.997</v>
      </c>
      <c r="J49" s="1622"/>
      <c r="K49" s="3145">
        <v>476.61</v>
      </c>
      <c r="L49" s="1622">
        <v>30</v>
      </c>
      <c r="M49" s="3145">
        <v>1499.61</v>
      </c>
      <c r="N49" s="3142" t="s">
        <v>2227</v>
      </c>
      <c r="O49" s="3139" t="s">
        <v>33</v>
      </c>
    </row>
    <row r="50" spans="1:15">
      <c r="A50" s="1618">
        <v>2</v>
      </c>
      <c r="B50" s="1619" t="s">
        <v>1585</v>
      </c>
      <c r="C50" s="1620" t="s">
        <v>17</v>
      </c>
      <c r="D50" s="1624">
        <v>20</v>
      </c>
      <c r="E50" s="1625">
        <v>668.7</v>
      </c>
      <c r="F50" s="3131"/>
      <c r="G50" s="3131"/>
      <c r="H50" s="1622">
        <v>20</v>
      </c>
      <c r="I50" s="3146"/>
      <c r="J50" s="1622"/>
      <c r="K50" s="3146"/>
      <c r="L50" s="1622">
        <v>20</v>
      </c>
      <c r="M50" s="3146"/>
      <c r="N50" s="3143"/>
      <c r="O50" s="3140"/>
    </row>
    <row r="51" spans="1:15">
      <c r="A51" s="1618">
        <v>3</v>
      </c>
      <c r="B51" s="1619" t="s">
        <v>2228</v>
      </c>
      <c r="C51" s="1620" t="s">
        <v>17</v>
      </c>
      <c r="D51" s="1643">
        <v>1.3420000000000001</v>
      </c>
      <c r="E51" s="1625">
        <v>42.57</v>
      </c>
      <c r="F51" s="3131"/>
      <c r="G51" s="3131"/>
      <c r="H51" s="1622">
        <v>1.3420000000000001</v>
      </c>
      <c r="I51" s="3146"/>
      <c r="J51" s="1622"/>
      <c r="K51" s="3146"/>
      <c r="L51" s="1622">
        <v>1.3420000000000001</v>
      </c>
      <c r="M51" s="3146"/>
      <c r="N51" s="3143"/>
      <c r="O51" s="3140"/>
    </row>
    <row r="52" spans="1:15">
      <c r="A52" s="1618">
        <v>4</v>
      </c>
      <c r="B52" s="1619" t="s">
        <v>2229</v>
      </c>
      <c r="C52" s="1620" t="s">
        <v>17</v>
      </c>
      <c r="D52" s="1624">
        <v>10</v>
      </c>
      <c r="E52" s="1625">
        <v>241.45</v>
      </c>
      <c r="F52" s="3131"/>
      <c r="G52" s="3131"/>
      <c r="H52" s="1622"/>
      <c r="I52" s="3146"/>
      <c r="J52" s="1622"/>
      <c r="K52" s="3146"/>
      <c r="L52" s="1622"/>
      <c r="M52" s="3146"/>
      <c r="N52" s="3143"/>
      <c r="O52" s="3140"/>
    </row>
    <row r="53" spans="1:15">
      <c r="A53" s="1618">
        <v>5</v>
      </c>
      <c r="B53" s="1619" t="s">
        <v>2230</v>
      </c>
      <c r="C53" s="1627" t="s">
        <v>321</v>
      </c>
      <c r="D53" s="1624">
        <v>30</v>
      </c>
      <c r="E53" s="1625">
        <v>2298.83</v>
      </c>
      <c r="F53" s="3131"/>
      <c r="G53" s="3131"/>
      <c r="H53" s="1622">
        <v>5.5</v>
      </c>
      <c r="I53" s="3146"/>
      <c r="J53" s="1622">
        <v>1</v>
      </c>
      <c r="K53" s="3146"/>
      <c r="L53" s="1622">
        <v>6.5</v>
      </c>
      <c r="M53" s="3146"/>
      <c r="N53" s="3143"/>
      <c r="O53" s="3140"/>
    </row>
    <row r="54" spans="1:15">
      <c r="A54" s="1618">
        <v>6</v>
      </c>
      <c r="B54" s="1619" t="s">
        <v>2231</v>
      </c>
      <c r="C54" s="1620" t="s">
        <v>17</v>
      </c>
      <c r="D54" s="1611">
        <v>30</v>
      </c>
      <c r="E54" s="1628">
        <v>213.39</v>
      </c>
      <c r="F54" s="3131"/>
      <c r="G54" s="3131"/>
      <c r="H54" s="1622">
        <v>1.6</v>
      </c>
      <c r="I54" s="3146"/>
      <c r="J54" s="1622"/>
      <c r="K54" s="3146"/>
      <c r="L54" s="1622">
        <v>1.6</v>
      </c>
      <c r="M54" s="3146"/>
      <c r="N54" s="3143"/>
      <c r="O54" s="3140"/>
    </row>
    <row r="55" spans="1:15">
      <c r="A55" s="1618">
        <v>7</v>
      </c>
      <c r="B55" s="1626" t="s">
        <v>2232</v>
      </c>
      <c r="C55" s="1620" t="s">
        <v>167</v>
      </c>
      <c r="D55" s="1611">
        <v>146.5</v>
      </c>
      <c r="E55" s="1628">
        <v>99.26</v>
      </c>
      <c r="F55" s="3131"/>
      <c r="G55" s="3131"/>
      <c r="H55" s="1622">
        <v>132</v>
      </c>
      <c r="I55" s="3146"/>
      <c r="J55" s="1622">
        <v>14.5</v>
      </c>
      <c r="K55" s="3146"/>
      <c r="L55" s="1622">
        <v>146.5</v>
      </c>
      <c r="M55" s="3146"/>
      <c r="N55" s="3143"/>
      <c r="O55" s="3140"/>
    </row>
    <row r="56" spans="1:15">
      <c r="A56" s="1618">
        <v>8</v>
      </c>
      <c r="B56" s="1626" t="s">
        <v>2233</v>
      </c>
      <c r="C56" s="1627" t="s">
        <v>176</v>
      </c>
      <c r="D56" s="1629">
        <v>15</v>
      </c>
      <c r="E56" s="1630">
        <v>94.09</v>
      </c>
      <c r="F56" s="3131"/>
      <c r="G56" s="3131"/>
      <c r="H56" s="1641">
        <v>10</v>
      </c>
      <c r="I56" s="3146"/>
      <c r="J56" s="1641">
        <v>2</v>
      </c>
      <c r="K56" s="3146"/>
      <c r="L56" s="1641">
        <v>12</v>
      </c>
      <c r="M56" s="3146"/>
      <c r="N56" s="3143"/>
      <c r="O56" s="3140"/>
    </row>
    <row r="57" spans="1:15">
      <c r="A57" s="1618">
        <v>9</v>
      </c>
      <c r="B57" s="1626" t="s">
        <v>2234</v>
      </c>
      <c r="C57" s="1627" t="s">
        <v>321</v>
      </c>
      <c r="D57" s="1611">
        <v>30</v>
      </c>
      <c r="E57" s="1630">
        <v>91.13</v>
      </c>
      <c r="F57" s="3131"/>
      <c r="G57" s="3131"/>
      <c r="H57" s="1622">
        <v>7.5</v>
      </c>
      <c r="I57" s="3146"/>
      <c r="J57" s="1622"/>
      <c r="K57" s="3146"/>
      <c r="L57" s="1622">
        <v>7.5</v>
      </c>
      <c r="M57" s="3146"/>
      <c r="N57" s="3143"/>
      <c r="O57" s="3140"/>
    </row>
    <row r="58" spans="1:15">
      <c r="A58" s="1618">
        <v>10</v>
      </c>
      <c r="B58" s="1626" t="s">
        <v>2235</v>
      </c>
      <c r="C58" s="1632" t="s">
        <v>167</v>
      </c>
      <c r="D58" s="1611">
        <v>2475</v>
      </c>
      <c r="E58" s="1628">
        <v>58.58</v>
      </c>
      <c r="F58" s="3131"/>
      <c r="G58" s="3131"/>
      <c r="H58" s="1622"/>
      <c r="I58" s="3146"/>
      <c r="J58" s="1622"/>
      <c r="K58" s="3146"/>
      <c r="L58" s="1622"/>
      <c r="M58" s="3146"/>
      <c r="N58" s="3143"/>
      <c r="O58" s="3140"/>
    </row>
    <row r="59" spans="1:15">
      <c r="A59" s="1618">
        <v>11</v>
      </c>
      <c r="B59" s="1626" t="s">
        <v>2236</v>
      </c>
      <c r="C59" s="1632" t="s">
        <v>167</v>
      </c>
      <c r="D59" s="1611">
        <v>4515</v>
      </c>
      <c r="E59" s="1628">
        <v>100.68</v>
      </c>
      <c r="F59" s="3131"/>
      <c r="G59" s="3131"/>
      <c r="H59" s="1622">
        <v>400</v>
      </c>
      <c r="I59" s="3146"/>
      <c r="J59" s="1622">
        <v>300</v>
      </c>
      <c r="K59" s="3146"/>
      <c r="L59" s="1622">
        <v>700</v>
      </c>
      <c r="M59" s="3146"/>
      <c r="N59" s="3143"/>
      <c r="O59" s="3140"/>
    </row>
    <row r="60" spans="1:15">
      <c r="A60" s="1618">
        <v>12</v>
      </c>
      <c r="B60" s="1626" t="s">
        <v>2237</v>
      </c>
      <c r="C60" s="1632" t="s">
        <v>176</v>
      </c>
      <c r="D60" s="1629">
        <v>6</v>
      </c>
      <c r="E60" s="1628">
        <v>0.54039999999999999</v>
      </c>
      <c r="F60" s="3131"/>
      <c r="G60" s="3131"/>
      <c r="H60" s="1622"/>
      <c r="I60" s="3146"/>
      <c r="J60" s="1622"/>
      <c r="K60" s="3146"/>
      <c r="L60" s="1622"/>
      <c r="M60" s="3146"/>
      <c r="N60" s="3143"/>
      <c r="O60" s="3140"/>
    </row>
    <row r="61" spans="1:15">
      <c r="A61" s="1618">
        <v>13</v>
      </c>
      <c r="B61" s="1633" t="s">
        <v>2238</v>
      </c>
      <c r="C61" s="1632" t="s">
        <v>176</v>
      </c>
      <c r="D61" s="1629">
        <v>25</v>
      </c>
      <c r="E61" s="1628">
        <v>1.0651299999999999</v>
      </c>
      <c r="F61" s="3131"/>
      <c r="G61" s="3131"/>
      <c r="H61" s="1622"/>
      <c r="I61" s="3147"/>
      <c r="J61" s="1622"/>
      <c r="K61" s="3147"/>
      <c r="L61" s="1622"/>
      <c r="M61" s="3147"/>
      <c r="N61" s="3144"/>
      <c r="O61" s="3141"/>
    </row>
    <row r="62" spans="1:15">
      <c r="A62" s="1634"/>
      <c r="B62" s="1635"/>
      <c r="C62" s="1636"/>
      <c r="D62" s="1637" t="s">
        <v>1306</v>
      </c>
      <c r="E62" s="1612">
        <v>3987.0155299999997</v>
      </c>
      <c r="F62" s="3131"/>
      <c r="G62" s="3131"/>
      <c r="H62" s="1631"/>
      <c r="I62" s="1644">
        <v>1022.997</v>
      </c>
      <c r="J62" s="1622"/>
      <c r="K62" s="1631">
        <v>476.61</v>
      </c>
      <c r="L62" s="1631"/>
      <c r="M62" s="1644">
        <v>1499.61</v>
      </c>
      <c r="N62" s="1640"/>
      <c r="O62" s="1623"/>
    </row>
    <row r="63" spans="1:15">
      <c r="G63" s="3124" t="s">
        <v>2208</v>
      </c>
      <c r="H63" s="3124"/>
      <c r="I63" s="3124"/>
      <c r="J63" s="3124"/>
      <c r="K63" s="3124"/>
      <c r="L63" s="1642">
        <v>42.115682766845559</v>
      </c>
      <c r="M63"/>
    </row>
    <row r="65" spans="1:15">
      <c r="A65" s="3125" t="s">
        <v>2218</v>
      </c>
      <c r="B65" s="3125"/>
      <c r="C65" s="3125"/>
      <c r="D65" s="3125"/>
      <c r="E65" s="3125"/>
      <c r="F65" s="3125"/>
      <c r="G65" s="3125"/>
      <c r="H65" s="3125"/>
      <c r="I65" s="3125"/>
      <c r="J65" s="3125"/>
      <c r="K65" s="3125"/>
      <c r="L65" s="3125"/>
      <c r="M65" s="3125"/>
      <c r="N65" s="3125"/>
      <c r="O65" s="3125"/>
    </row>
    <row r="66" spans="1:15" ht="32.25" customHeight="1">
      <c r="A66" s="3126" t="s">
        <v>2239</v>
      </c>
      <c r="B66" s="3127"/>
      <c r="C66" s="3127"/>
      <c r="D66" s="3127"/>
      <c r="E66" s="3127"/>
      <c r="F66" s="3127"/>
      <c r="G66" s="3127"/>
      <c r="H66" s="3127"/>
      <c r="I66" s="3127"/>
      <c r="J66" s="3127"/>
      <c r="K66" s="3128"/>
      <c r="L66" s="3128"/>
      <c r="M66" s="3128"/>
      <c r="N66" s="3128"/>
      <c r="O66" s="1638"/>
    </row>
    <row r="67" spans="1:15">
      <c r="A67" s="1581" t="s">
        <v>2192</v>
      </c>
      <c r="B67" s="1580"/>
      <c r="C67" s="1580"/>
      <c r="D67" s="1580"/>
      <c r="E67" s="1580"/>
      <c r="F67" s="1580"/>
      <c r="G67" s="1580"/>
      <c r="H67" s="1580"/>
      <c r="I67" s="1580"/>
      <c r="J67" s="1580"/>
      <c r="K67" s="1614"/>
      <c r="L67" s="1614"/>
      <c r="M67" s="1614"/>
      <c r="N67" s="1614"/>
      <c r="O67" s="1614"/>
    </row>
    <row r="68" spans="1:15">
      <c r="A68" s="3126" t="s">
        <v>2240</v>
      </c>
      <c r="B68" s="3126"/>
      <c r="C68" s="3126"/>
      <c r="D68" s="3126"/>
      <c r="E68" s="1580"/>
      <c r="F68" s="1580"/>
      <c r="G68" s="1580"/>
      <c r="H68" s="1580"/>
      <c r="I68" s="1580"/>
      <c r="J68" s="1580"/>
      <c r="K68" s="1614"/>
      <c r="L68" s="1614"/>
      <c r="M68" s="1614"/>
      <c r="N68" s="1614"/>
      <c r="O68" s="1614"/>
    </row>
    <row r="69" spans="1:15">
      <c r="A69" s="1581" t="s">
        <v>2241</v>
      </c>
      <c r="B69" s="1663"/>
      <c r="C69" s="1664"/>
      <c r="D69" s="1663"/>
      <c r="E69" s="1663"/>
      <c r="F69" s="1663"/>
      <c r="G69" s="1663"/>
      <c r="H69" s="1665"/>
      <c r="I69" s="1663"/>
      <c r="J69" s="1663"/>
      <c r="K69" s="3129"/>
      <c r="L69" s="3129"/>
      <c r="M69" s="3129"/>
      <c r="N69" s="3129"/>
      <c r="O69" s="1616"/>
    </row>
    <row r="70" spans="1:15">
      <c r="A70" s="1581" t="s">
        <v>2242</v>
      </c>
      <c r="B70" s="1663"/>
      <c r="C70" s="1664"/>
      <c r="D70" s="1663"/>
      <c r="E70" s="1663"/>
      <c r="F70" s="1663"/>
      <c r="G70" s="1663"/>
      <c r="H70" s="1665"/>
      <c r="I70" s="1663"/>
      <c r="J70" s="1663"/>
      <c r="K70" s="1617"/>
      <c r="L70" s="1617"/>
      <c r="M70" s="1617"/>
      <c r="N70" s="1617"/>
      <c r="O70" s="1617"/>
    </row>
    <row r="71" spans="1:15" ht="44.25" customHeight="1">
      <c r="A71" s="3130" t="s">
        <v>242</v>
      </c>
      <c r="B71" s="3130" t="s">
        <v>4</v>
      </c>
      <c r="C71" s="3130" t="s">
        <v>5</v>
      </c>
      <c r="D71" s="3130" t="s">
        <v>2196</v>
      </c>
      <c r="E71" s="3130"/>
      <c r="F71" s="3130" t="s">
        <v>7</v>
      </c>
      <c r="G71" s="3130" t="s">
        <v>2197</v>
      </c>
      <c r="H71" s="3130" t="s">
        <v>318</v>
      </c>
      <c r="I71" s="3130"/>
      <c r="J71" s="3130" t="s">
        <v>10</v>
      </c>
      <c r="K71" s="3130"/>
      <c r="L71" s="3130" t="s">
        <v>319</v>
      </c>
      <c r="M71" s="3130"/>
      <c r="N71" s="3130" t="s">
        <v>12</v>
      </c>
      <c r="O71" s="3130" t="s">
        <v>13</v>
      </c>
    </row>
    <row r="72" spans="1:15">
      <c r="A72" s="3130"/>
      <c r="B72" s="3130"/>
      <c r="C72" s="3130"/>
      <c r="D72" s="982" t="s">
        <v>1297</v>
      </c>
      <c r="E72" s="982" t="s">
        <v>587</v>
      </c>
      <c r="F72" s="3130"/>
      <c r="G72" s="3130"/>
      <c r="H72" s="982" t="s">
        <v>28</v>
      </c>
      <c r="I72" s="982" t="s">
        <v>15</v>
      </c>
      <c r="J72" s="982" t="s">
        <v>211</v>
      </c>
      <c r="K72" s="982" t="s">
        <v>15</v>
      </c>
      <c r="L72" s="982" t="s">
        <v>211</v>
      </c>
      <c r="M72" s="982" t="s">
        <v>15</v>
      </c>
      <c r="N72" s="3130"/>
      <c r="O72" s="3130"/>
    </row>
    <row r="73" spans="1:15">
      <c r="A73" s="1639">
        <v>1</v>
      </c>
      <c r="B73" s="1639">
        <v>2</v>
      </c>
      <c r="C73" s="1639">
        <v>3</v>
      </c>
      <c r="D73" s="1639">
        <v>4</v>
      </c>
      <c r="E73" s="1639">
        <v>5</v>
      </c>
      <c r="F73" s="1639">
        <v>6</v>
      </c>
      <c r="G73" s="1639">
        <v>7</v>
      </c>
      <c r="H73" s="1639">
        <v>8</v>
      </c>
      <c r="I73" s="1639">
        <v>9</v>
      </c>
      <c r="J73" s="1639">
        <v>10</v>
      </c>
      <c r="K73" s="1639">
        <v>11</v>
      </c>
      <c r="L73" s="1639">
        <v>12</v>
      </c>
      <c r="M73" s="1639">
        <v>13</v>
      </c>
      <c r="N73" s="1639">
        <v>14</v>
      </c>
      <c r="O73" s="1639">
        <v>15</v>
      </c>
    </row>
    <row r="74" spans="1:15">
      <c r="A74" s="1649"/>
      <c r="B74" s="1675" t="s">
        <v>2243</v>
      </c>
      <c r="C74" s="1653"/>
      <c r="D74" s="1654"/>
      <c r="E74" s="1655"/>
      <c r="F74" s="3134" t="s">
        <v>2244</v>
      </c>
      <c r="G74" s="3134" t="s">
        <v>2245</v>
      </c>
      <c r="H74" s="1667"/>
      <c r="I74" s="1668"/>
      <c r="J74" s="1668"/>
      <c r="K74" s="1668"/>
      <c r="L74" s="1668"/>
      <c r="M74" s="1669"/>
      <c r="N74" s="3137"/>
      <c r="O74" s="3137" t="s">
        <v>33</v>
      </c>
    </row>
    <row r="75" spans="1:15" ht="30">
      <c r="A75" s="1618">
        <v>1</v>
      </c>
      <c r="B75" s="1656" t="s">
        <v>2246</v>
      </c>
      <c r="C75" s="1634" t="s">
        <v>1499</v>
      </c>
      <c r="D75" s="1611">
        <v>532.5</v>
      </c>
      <c r="E75" s="1611">
        <v>4.2640000000000002</v>
      </c>
      <c r="F75" s="3135"/>
      <c r="G75" s="3135"/>
      <c r="H75" s="1622"/>
      <c r="I75" s="1622"/>
      <c r="J75" s="1622"/>
      <c r="K75" s="1622"/>
      <c r="L75" s="1622"/>
      <c r="M75" s="1622"/>
      <c r="N75" s="3137"/>
      <c r="O75" s="3137"/>
    </row>
    <row r="76" spans="1:15" ht="30">
      <c r="A76" s="1618">
        <v>2</v>
      </c>
      <c r="B76" s="1656" t="s">
        <v>2247</v>
      </c>
      <c r="C76" s="1634" t="s">
        <v>1499</v>
      </c>
      <c r="D76" s="1645">
        <v>220</v>
      </c>
      <c r="E76" s="1646">
        <v>2.754</v>
      </c>
      <c r="F76" s="3135"/>
      <c r="G76" s="3135"/>
      <c r="H76" s="1622"/>
      <c r="I76" s="1622"/>
      <c r="J76" s="1622"/>
      <c r="K76" s="1622"/>
      <c r="L76" s="1622"/>
      <c r="M76" s="1622"/>
      <c r="N76" s="3137"/>
      <c r="O76" s="3137"/>
    </row>
    <row r="77" spans="1:15" ht="30">
      <c r="A77" s="1618">
        <v>3</v>
      </c>
      <c r="B77" s="1656" t="s">
        <v>2248</v>
      </c>
      <c r="C77" s="1634" t="s">
        <v>1499</v>
      </c>
      <c r="D77" s="1645">
        <v>41.23</v>
      </c>
      <c r="E77" s="1646">
        <v>5.1539999999999999</v>
      </c>
      <c r="F77" s="3135"/>
      <c r="G77" s="3135"/>
      <c r="H77" s="1622"/>
      <c r="I77" s="1622"/>
      <c r="J77" s="1622"/>
      <c r="K77" s="1622"/>
      <c r="L77" s="1622"/>
      <c r="M77" s="1622"/>
      <c r="N77" s="3137"/>
      <c r="O77" s="3137"/>
    </row>
    <row r="78" spans="1:15">
      <c r="A78" s="1618">
        <v>4</v>
      </c>
      <c r="B78" s="1657" t="s">
        <v>2249</v>
      </c>
      <c r="C78" s="1634" t="s">
        <v>1499</v>
      </c>
      <c r="D78" s="1645">
        <v>215.67</v>
      </c>
      <c r="E78" s="1646">
        <v>32.353999999999999</v>
      </c>
      <c r="F78" s="3135"/>
      <c r="G78" s="3135"/>
      <c r="H78" s="1622"/>
      <c r="I78" s="1622"/>
      <c r="J78" s="1622"/>
      <c r="K78" s="1622"/>
      <c r="L78" s="1622"/>
      <c r="M78" s="1622"/>
      <c r="N78" s="3137"/>
      <c r="O78" s="3137"/>
    </row>
    <row r="79" spans="1:15" ht="45">
      <c r="A79" s="1618">
        <v>5</v>
      </c>
      <c r="B79" s="1657" t="s">
        <v>2250</v>
      </c>
      <c r="C79" s="1634" t="s">
        <v>2251</v>
      </c>
      <c r="D79" s="1645">
        <v>19.010000000000002</v>
      </c>
      <c r="E79" s="1646">
        <v>25.664000000000001</v>
      </c>
      <c r="F79" s="3135"/>
      <c r="G79" s="3135"/>
      <c r="H79" s="1622"/>
      <c r="I79" s="1622"/>
      <c r="J79" s="1622"/>
      <c r="K79" s="1622"/>
      <c r="L79" s="1622"/>
      <c r="M79" s="1622"/>
      <c r="N79" s="3137"/>
      <c r="O79" s="3137"/>
    </row>
    <row r="80" spans="1:15">
      <c r="A80" s="1649"/>
      <c r="B80" s="1658" t="s">
        <v>2252</v>
      </c>
      <c r="C80" s="1650"/>
      <c r="D80" s="1651"/>
      <c r="E80" s="1652"/>
      <c r="F80" s="3135"/>
      <c r="G80" s="3135"/>
      <c r="H80" s="1667"/>
      <c r="I80" s="1668"/>
      <c r="J80" s="1668"/>
      <c r="K80" s="1668"/>
      <c r="L80" s="1668"/>
      <c r="M80" s="1669"/>
      <c r="N80" s="3137"/>
      <c r="O80" s="3137"/>
    </row>
    <row r="81" spans="1:15" ht="30">
      <c r="A81" s="1618">
        <v>6</v>
      </c>
      <c r="B81" s="1657" t="s">
        <v>2253</v>
      </c>
      <c r="C81" s="1634" t="s">
        <v>1499</v>
      </c>
      <c r="D81" s="1645">
        <v>188.75</v>
      </c>
      <c r="E81" s="1646">
        <v>33.043999999999997</v>
      </c>
      <c r="F81" s="3135"/>
      <c r="G81" s="3135"/>
      <c r="H81" s="1622"/>
      <c r="I81" s="1622"/>
      <c r="J81" s="1622"/>
      <c r="K81" s="1622"/>
      <c r="L81" s="1622"/>
      <c r="M81" s="1622"/>
      <c r="N81" s="3137"/>
      <c r="O81" s="3137"/>
    </row>
    <row r="82" spans="1:15" ht="60">
      <c r="A82" s="1618">
        <v>7</v>
      </c>
      <c r="B82" s="1657" t="s">
        <v>2254</v>
      </c>
      <c r="C82" s="1634" t="s">
        <v>1499</v>
      </c>
      <c r="D82" s="1645">
        <v>88.93</v>
      </c>
      <c r="E82" s="1646">
        <v>17.794</v>
      </c>
      <c r="F82" s="3135"/>
      <c r="G82" s="3135"/>
      <c r="H82" s="1622"/>
      <c r="I82" s="1622"/>
      <c r="J82" s="1622"/>
      <c r="K82" s="1622"/>
      <c r="L82" s="1622"/>
      <c r="M82" s="1622"/>
      <c r="N82" s="3137"/>
      <c r="O82" s="3137"/>
    </row>
    <row r="83" spans="1:15" ht="45">
      <c r="A83" s="1618">
        <v>8</v>
      </c>
      <c r="B83" s="1657" t="s">
        <v>2255</v>
      </c>
      <c r="C83" s="1634" t="s">
        <v>2251</v>
      </c>
      <c r="D83" s="1645">
        <v>66.67</v>
      </c>
      <c r="E83" s="1646">
        <v>90</v>
      </c>
      <c r="F83" s="3135"/>
      <c r="G83" s="3135"/>
      <c r="H83" s="1622"/>
      <c r="I83" s="1622"/>
      <c r="J83" s="1622"/>
      <c r="K83" s="1622"/>
      <c r="L83" s="1622"/>
      <c r="M83" s="1622"/>
      <c r="N83" s="3137"/>
      <c r="O83" s="3137"/>
    </row>
    <row r="84" spans="1:15" ht="60">
      <c r="A84" s="1618">
        <v>9</v>
      </c>
      <c r="B84" s="1657" t="s">
        <v>2256</v>
      </c>
      <c r="C84" s="1634" t="s">
        <v>2257</v>
      </c>
      <c r="D84" s="1645">
        <v>250</v>
      </c>
      <c r="E84" s="1646">
        <v>4.54</v>
      </c>
      <c r="F84" s="3135"/>
      <c r="G84" s="3135"/>
      <c r="H84" s="1622"/>
      <c r="I84" s="1622"/>
      <c r="J84" s="1622"/>
      <c r="K84" s="1622"/>
      <c r="L84" s="1622"/>
      <c r="M84" s="1622"/>
      <c r="N84" s="3137"/>
      <c r="O84" s="3137"/>
    </row>
    <row r="85" spans="1:15" ht="30">
      <c r="A85" s="1618">
        <v>10</v>
      </c>
      <c r="B85" s="1657" t="s">
        <v>2258</v>
      </c>
      <c r="C85" s="1634" t="s">
        <v>1499</v>
      </c>
      <c r="D85" s="1645">
        <v>532.98</v>
      </c>
      <c r="E85" s="1646">
        <v>15.99</v>
      </c>
      <c r="F85" s="3135"/>
      <c r="G85" s="3135"/>
      <c r="H85" s="1622"/>
      <c r="I85" s="1622"/>
      <c r="J85" s="1622"/>
      <c r="K85" s="1622"/>
      <c r="L85" s="1622"/>
      <c r="M85" s="1622"/>
      <c r="N85" s="3137"/>
      <c r="O85" s="3137"/>
    </row>
    <row r="86" spans="1:15" ht="45">
      <c r="A86" s="1618">
        <v>11</v>
      </c>
      <c r="B86" s="1657" t="s">
        <v>2259</v>
      </c>
      <c r="C86" s="1634" t="s">
        <v>1499</v>
      </c>
      <c r="D86" s="1645">
        <v>144</v>
      </c>
      <c r="E86" s="1646">
        <v>5.04</v>
      </c>
      <c r="F86" s="3135"/>
      <c r="G86" s="3135"/>
      <c r="H86" s="1622"/>
      <c r="I86" s="1622"/>
      <c r="J86" s="1622"/>
      <c r="K86" s="1622"/>
      <c r="L86" s="1622"/>
      <c r="M86" s="1622"/>
      <c r="N86" s="3137"/>
      <c r="O86" s="3137"/>
    </row>
    <row r="87" spans="1:15" ht="60">
      <c r="A87" s="1618">
        <v>12</v>
      </c>
      <c r="B87" s="1657" t="s">
        <v>2260</v>
      </c>
      <c r="C87" s="1634" t="s">
        <v>176</v>
      </c>
      <c r="D87" s="1662">
        <v>12</v>
      </c>
      <c r="E87" s="1646">
        <v>15.6</v>
      </c>
      <c r="F87" s="3136"/>
      <c r="G87" s="3136"/>
      <c r="H87" s="1622"/>
      <c r="I87" s="1622"/>
      <c r="J87" s="1622"/>
      <c r="K87" s="1622"/>
      <c r="L87" s="1622"/>
      <c r="M87" s="1622"/>
      <c r="N87" s="3137"/>
      <c r="O87" s="3137"/>
    </row>
    <row r="88" spans="1:15">
      <c r="A88" s="1649"/>
      <c r="B88" s="1676" t="s">
        <v>2261</v>
      </c>
      <c r="C88" s="1650"/>
      <c r="D88" s="1651"/>
      <c r="E88" s="1652"/>
      <c r="F88" s="3134" t="s">
        <v>2244</v>
      </c>
      <c r="G88" s="3134" t="s">
        <v>2245</v>
      </c>
      <c r="H88" s="1667"/>
      <c r="I88" s="1668"/>
      <c r="J88" s="1668"/>
      <c r="K88" s="1668"/>
      <c r="L88" s="1668"/>
      <c r="M88" s="1669"/>
      <c r="N88" s="3137"/>
      <c r="O88" s="3137"/>
    </row>
    <row r="89" spans="1:15" ht="45">
      <c r="A89" s="1618">
        <v>13</v>
      </c>
      <c r="B89" s="1657" t="s">
        <v>2262</v>
      </c>
      <c r="C89" s="1634" t="s">
        <v>2263</v>
      </c>
      <c r="D89" s="1645">
        <v>81.13</v>
      </c>
      <c r="E89" s="1646">
        <v>202.83</v>
      </c>
      <c r="F89" s="3135"/>
      <c r="G89" s="3135"/>
      <c r="H89" s="1622"/>
      <c r="I89" s="1622"/>
      <c r="J89" s="1622"/>
      <c r="K89" s="1622"/>
      <c r="L89" s="1622"/>
      <c r="M89" s="1622"/>
      <c r="N89" s="3137"/>
      <c r="O89" s="3137"/>
    </row>
    <row r="90" spans="1:15" ht="60">
      <c r="A90" s="1618">
        <v>14</v>
      </c>
      <c r="B90" s="1657" t="s">
        <v>2254</v>
      </c>
      <c r="C90" s="1634" t="s">
        <v>1499</v>
      </c>
      <c r="D90" s="1645">
        <v>80.25</v>
      </c>
      <c r="E90" s="1646">
        <v>19.260000000000002</v>
      </c>
      <c r="F90" s="3135"/>
      <c r="G90" s="3135"/>
      <c r="H90" s="1622"/>
      <c r="I90" s="1622"/>
      <c r="J90" s="1622"/>
      <c r="K90" s="1622"/>
      <c r="L90" s="1622"/>
      <c r="M90" s="1622"/>
      <c r="N90" s="3137"/>
      <c r="O90" s="3137"/>
    </row>
    <row r="91" spans="1:15" ht="30">
      <c r="A91" s="1618">
        <v>15</v>
      </c>
      <c r="B91" s="1657" t="s">
        <v>2264</v>
      </c>
      <c r="C91" s="1634" t="s">
        <v>1499</v>
      </c>
      <c r="D91" s="1645">
        <v>11.18</v>
      </c>
      <c r="E91" s="1646">
        <v>1.397</v>
      </c>
      <c r="F91" s="3135"/>
      <c r="G91" s="3135"/>
      <c r="H91" s="1622"/>
      <c r="I91" s="1622"/>
      <c r="J91" s="1622"/>
      <c r="K91" s="1622"/>
      <c r="L91" s="1622"/>
      <c r="M91" s="1622"/>
      <c r="N91" s="3137"/>
      <c r="O91" s="3137"/>
    </row>
    <row r="92" spans="1:15" ht="45">
      <c r="A92" s="1618">
        <v>16</v>
      </c>
      <c r="B92" s="1657" t="s">
        <v>2265</v>
      </c>
      <c r="C92" s="1634" t="s">
        <v>1499</v>
      </c>
      <c r="D92" s="1645">
        <v>22.36</v>
      </c>
      <c r="E92" s="1646">
        <v>4.0250000000000004</v>
      </c>
      <c r="F92" s="3135"/>
      <c r="G92" s="3135"/>
      <c r="H92" s="1622"/>
      <c r="I92" s="1622"/>
      <c r="J92" s="1622"/>
      <c r="K92" s="1622"/>
      <c r="L92" s="1622"/>
      <c r="M92" s="1622"/>
      <c r="N92" s="3137"/>
      <c r="O92" s="3137"/>
    </row>
    <row r="93" spans="1:15" ht="75">
      <c r="A93" s="1618">
        <v>17</v>
      </c>
      <c r="B93" s="1657" t="s">
        <v>2266</v>
      </c>
      <c r="C93" s="1634" t="s">
        <v>266</v>
      </c>
      <c r="D93" s="1645">
        <v>180</v>
      </c>
      <c r="E93" s="1646">
        <v>2.16</v>
      </c>
      <c r="F93" s="3135"/>
      <c r="G93" s="3135"/>
      <c r="H93" s="1622"/>
      <c r="I93" s="1622"/>
      <c r="J93" s="1622"/>
      <c r="K93" s="1622"/>
      <c r="L93" s="1622"/>
      <c r="M93" s="1622"/>
      <c r="N93" s="3137"/>
      <c r="O93" s="3137"/>
    </row>
    <row r="94" spans="1:15">
      <c r="A94" s="1618">
        <v>18</v>
      </c>
      <c r="B94" s="1657" t="s">
        <v>2267</v>
      </c>
      <c r="C94" s="1634" t="s">
        <v>1538</v>
      </c>
      <c r="D94" s="1645">
        <v>21.3</v>
      </c>
      <c r="E94" s="1646">
        <v>5.1120000000000001</v>
      </c>
      <c r="F94" s="3135"/>
      <c r="G94" s="3135"/>
      <c r="H94" s="1622"/>
      <c r="I94" s="1622"/>
      <c r="J94" s="1622"/>
      <c r="K94" s="1622"/>
      <c r="L94" s="1622"/>
      <c r="M94" s="1622"/>
      <c r="N94" s="3137"/>
      <c r="O94" s="3137"/>
    </row>
    <row r="95" spans="1:15" ht="60">
      <c r="A95" s="1618">
        <v>19</v>
      </c>
      <c r="B95" s="1657" t="s">
        <v>2268</v>
      </c>
      <c r="C95" s="1634" t="s">
        <v>2269</v>
      </c>
      <c r="D95" s="1645">
        <v>20.22</v>
      </c>
      <c r="E95" s="1646">
        <v>27.297000000000001</v>
      </c>
      <c r="F95" s="3135"/>
      <c r="G95" s="3135"/>
      <c r="H95" s="1622"/>
      <c r="I95" s="1622"/>
      <c r="J95" s="1622"/>
      <c r="K95" s="1622"/>
      <c r="L95" s="1622"/>
      <c r="M95" s="1622"/>
      <c r="N95" s="3137"/>
      <c r="O95" s="3137"/>
    </row>
    <row r="96" spans="1:15" ht="30">
      <c r="A96" s="1618">
        <v>20</v>
      </c>
      <c r="B96" s="1657" t="s">
        <v>2270</v>
      </c>
      <c r="C96" s="1634" t="s">
        <v>98</v>
      </c>
      <c r="D96" s="1645">
        <v>134</v>
      </c>
      <c r="E96" s="1646">
        <v>16.079999999999998</v>
      </c>
      <c r="F96" s="3135"/>
      <c r="G96" s="3135"/>
      <c r="H96" s="1622"/>
      <c r="I96" s="1622"/>
      <c r="J96" s="1622"/>
      <c r="K96" s="1622"/>
      <c r="L96" s="1622"/>
      <c r="M96" s="1622"/>
      <c r="N96" s="3137"/>
      <c r="O96" s="3137"/>
    </row>
    <row r="97" spans="1:15">
      <c r="A97" s="1618">
        <v>21</v>
      </c>
      <c r="B97" s="1657" t="s">
        <v>2271</v>
      </c>
      <c r="C97" s="1634" t="s">
        <v>2272</v>
      </c>
      <c r="D97" s="1662">
        <v>12</v>
      </c>
      <c r="E97" s="1646">
        <v>0.216</v>
      </c>
      <c r="F97" s="3135"/>
      <c r="G97" s="3135"/>
      <c r="H97" s="1622"/>
      <c r="I97" s="1622"/>
      <c r="J97" s="1622"/>
      <c r="K97" s="1622"/>
      <c r="L97" s="1622"/>
      <c r="M97" s="1622"/>
      <c r="N97" s="3137"/>
      <c r="O97" s="3137"/>
    </row>
    <row r="98" spans="1:15">
      <c r="A98" s="1649"/>
      <c r="B98" s="1676" t="s">
        <v>2273</v>
      </c>
      <c r="C98" s="1650"/>
      <c r="D98" s="1651"/>
      <c r="E98" s="1652"/>
      <c r="F98" s="3135"/>
      <c r="G98" s="3135"/>
      <c r="H98" s="1670"/>
      <c r="I98" s="1671"/>
      <c r="J98" s="1671"/>
      <c r="K98" s="1671"/>
      <c r="L98" s="1671"/>
      <c r="M98" s="1672"/>
      <c r="N98" s="3137"/>
      <c r="O98" s="3137"/>
    </row>
    <row r="99" spans="1:15" ht="30">
      <c r="A99" s="1618">
        <v>22</v>
      </c>
      <c r="B99" s="1657" t="s">
        <v>2274</v>
      </c>
      <c r="C99" s="1634" t="s">
        <v>1499</v>
      </c>
      <c r="D99" s="1659">
        <v>1820</v>
      </c>
      <c r="E99" s="1646">
        <v>3.6440000000000001</v>
      </c>
      <c r="F99" s="3135"/>
      <c r="G99" s="3135"/>
      <c r="H99" s="1622"/>
      <c r="I99" s="1622"/>
      <c r="J99" s="1622"/>
      <c r="K99" s="1622"/>
      <c r="L99" s="1622"/>
      <c r="M99" s="1622"/>
      <c r="N99" s="3137"/>
      <c r="O99" s="3137"/>
    </row>
    <row r="100" spans="1:15" ht="45">
      <c r="A100" s="1618">
        <v>23</v>
      </c>
      <c r="B100" s="1657" t="s">
        <v>2275</v>
      </c>
      <c r="C100" s="1634" t="s">
        <v>1499</v>
      </c>
      <c r="D100" s="1659">
        <v>2296</v>
      </c>
      <c r="E100" s="1646">
        <v>8.2739999999999991</v>
      </c>
      <c r="F100" s="3135"/>
      <c r="G100" s="3135"/>
      <c r="H100" s="1622"/>
      <c r="I100" s="1622"/>
      <c r="J100" s="1622"/>
      <c r="K100" s="1622"/>
      <c r="L100" s="1622"/>
      <c r="M100" s="1622"/>
      <c r="N100" s="3137"/>
      <c r="O100" s="3137"/>
    </row>
    <row r="101" spans="1:15">
      <c r="A101" s="1618">
        <v>24</v>
      </c>
      <c r="B101" s="1657" t="s">
        <v>2276</v>
      </c>
      <c r="C101" s="1634" t="s">
        <v>1499</v>
      </c>
      <c r="D101" s="1645">
        <v>2.1</v>
      </c>
      <c r="E101" s="1646">
        <v>0.254</v>
      </c>
      <c r="F101" s="3135"/>
      <c r="G101" s="3135"/>
      <c r="H101" s="1622"/>
      <c r="I101" s="1622"/>
      <c r="J101" s="1622"/>
      <c r="K101" s="1622"/>
      <c r="L101" s="1622"/>
      <c r="M101" s="1622"/>
      <c r="N101" s="3137"/>
      <c r="O101" s="3137"/>
    </row>
    <row r="102" spans="1:15" ht="30">
      <c r="A102" s="1618">
        <v>25</v>
      </c>
      <c r="B102" s="1656" t="s">
        <v>2277</v>
      </c>
      <c r="C102" s="1632" t="s">
        <v>1499</v>
      </c>
      <c r="D102" s="1645">
        <v>144.1</v>
      </c>
      <c r="E102" s="1646">
        <v>12.974</v>
      </c>
      <c r="F102" s="3135"/>
      <c r="G102" s="3135"/>
      <c r="H102" s="1622"/>
      <c r="I102" s="1622"/>
      <c r="J102" s="1622"/>
      <c r="K102" s="1622"/>
      <c r="L102" s="1622"/>
      <c r="M102" s="1622"/>
      <c r="N102" s="3137"/>
      <c r="O102" s="3137"/>
    </row>
    <row r="103" spans="1:15" ht="30">
      <c r="A103" s="1618">
        <v>26</v>
      </c>
      <c r="B103" s="1657" t="s">
        <v>2253</v>
      </c>
      <c r="C103" s="1634" t="s">
        <v>1499</v>
      </c>
      <c r="D103" s="1645">
        <v>1.77</v>
      </c>
      <c r="E103" s="1646">
        <v>0.25</v>
      </c>
      <c r="F103" s="3135"/>
      <c r="G103" s="3135"/>
      <c r="H103" s="1622"/>
      <c r="I103" s="1622"/>
      <c r="J103" s="1622"/>
      <c r="K103" s="1622"/>
      <c r="L103" s="1622"/>
      <c r="M103" s="1622"/>
      <c r="N103" s="3137"/>
      <c r="O103" s="3137"/>
    </row>
    <row r="104" spans="1:15">
      <c r="A104" s="1618">
        <v>27</v>
      </c>
      <c r="B104" s="1657" t="s">
        <v>2278</v>
      </c>
      <c r="C104" s="1634" t="s">
        <v>1499</v>
      </c>
      <c r="D104" s="1611">
        <v>116.59</v>
      </c>
      <c r="E104" s="1647">
        <v>4.66</v>
      </c>
      <c r="F104" s="3135"/>
      <c r="G104" s="3135"/>
      <c r="H104" s="1622"/>
      <c r="I104" s="1622"/>
      <c r="J104" s="1622"/>
      <c r="K104" s="1622"/>
      <c r="L104" s="1622"/>
      <c r="M104" s="1622"/>
      <c r="N104" s="3137"/>
      <c r="O104" s="3137"/>
    </row>
    <row r="105" spans="1:15" ht="30">
      <c r="A105" s="1618">
        <v>28</v>
      </c>
      <c r="B105" s="1657" t="s">
        <v>2279</v>
      </c>
      <c r="C105" s="1634" t="s">
        <v>1499</v>
      </c>
      <c r="D105" s="1611">
        <v>78.930000000000007</v>
      </c>
      <c r="E105" s="1647">
        <v>7.89</v>
      </c>
      <c r="F105" s="3135"/>
      <c r="G105" s="3135"/>
      <c r="H105" s="1622"/>
      <c r="I105" s="1622"/>
      <c r="J105" s="1622"/>
      <c r="K105" s="1622"/>
      <c r="L105" s="1622"/>
      <c r="M105" s="1622"/>
      <c r="N105" s="3137"/>
      <c r="O105" s="3137"/>
    </row>
    <row r="106" spans="1:15">
      <c r="A106" s="1618">
        <v>29</v>
      </c>
      <c r="B106" s="1656" t="s">
        <v>2280</v>
      </c>
      <c r="C106" s="1634" t="s">
        <v>1499</v>
      </c>
      <c r="D106" s="1611">
        <v>197.31</v>
      </c>
      <c r="E106" s="1647">
        <v>39.46</v>
      </c>
      <c r="F106" s="3135"/>
      <c r="G106" s="3135"/>
      <c r="H106" s="1622"/>
      <c r="I106" s="1622"/>
      <c r="J106" s="1622"/>
      <c r="K106" s="1622"/>
      <c r="L106" s="1622"/>
      <c r="M106" s="1622"/>
      <c r="N106" s="3137"/>
      <c r="O106" s="3137"/>
    </row>
    <row r="107" spans="1:15" ht="45">
      <c r="A107" s="1618">
        <v>30</v>
      </c>
      <c r="B107" s="1657" t="s">
        <v>2259</v>
      </c>
      <c r="C107" s="1634" t="s">
        <v>1499</v>
      </c>
      <c r="D107" s="1611">
        <v>31.8</v>
      </c>
      <c r="E107" s="1647">
        <v>1.27</v>
      </c>
      <c r="F107" s="3135"/>
      <c r="G107" s="3135"/>
      <c r="H107" s="1622"/>
      <c r="I107" s="1622"/>
      <c r="J107" s="1622"/>
      <c r="K107" s="1622"/>
      <c r="L107" s="1622"/>
      <c r="M107" s="1622"/>
      <c r="N107" s="3137"/>
      <c r="O107" s="3137"/>
    </row>
    <row r="108" spans="1:15" ht="25.5">
      <c r="A108" s="1649"/>
      <c r="B108" s="1676" t="s">
        <v>2281</v>
      </c>
      <c r="C108" s="1650"/>
      <c r="D108" s="1654"/>
      <c r="E108" s="1660"/>
      <c r="F108" s="3135"/>
      <c r="G108" s="3135"/>
      <c r="H108" s="1667"/>
      <c r="I108" s="1668"/>
      <c r="J108" s="1668"/>
      <c r="K108" s="1668"/>
      <c r="L108" s="1668"/>
      <c r="M108" s="1669"/>
      <c r="N108" s="3137"/>
      <c r="O108" s="3137"/>
    </row>
    <row r="109" spans="1:15" ht="30">
      <c r="A109" s="1618">
        <v>31</v>
      </c>
      <c r="B109" s="1657" t="s">
        <v>2282</v>
      </c>
      <c r="C109" s="1634" t="s">
        <v>2257</v>
      </c>
      <c r="D109" s="1629">
        <v>2</v>
      </c>
      <c r="E109" s="1647">
        <v>0.36199999999999999</v>
      </c>
      <c r="F109" s="3135"/>
      <c r="G109" s="3135"/>
      <c r="H109" s="1622"/>
      <c r="I109" s="1622"/>
      <c r="J109" s="1622"/>
      <c r="K109" s="1622"/>
      <c r="L109" s="1622"/>
      <c r="M109" s="1622"/>
      <c r="N109" s="3137"/>
      <c r="O109" s="3137"/>
    </row>
    <row r="110" spans="1:15">
      <c r="A110" s="1618">
        <v>32</v>
      </c>
      <c r="B110" s="1657" t="s">
        <v>2283</v>
      </c>
      <c r="C110" s="1634" t="s">
        <v>2257</v>
      </c>
      <c r="D110" s="1629">
        <v>2</v>
      </c>
      <c r="E110" s="1647">
        <v>0.2</v>
      </c>
      <c r="F110" s="3135"/>
      <c r="G110" s="3135"/>
      <c r="H110" s="1622"/>
      <c r="I110" s="1622"/>
      <c r="J110" s="1622"/>
      <c r="K110" s="1622"/>
      <c r="L110" s="1622"/>
      <c r="M110" s="1622"/>
      <c r="N110" s="3137"/>
      <c r="O110" s="3137"/>
    </row>
    <row r="111" spans="1:15">
      <c r="A111" s="1618">
        <v>33</v>
      </c>
      <c r="B111" s="1657" t="s">
        <v>2284</v>
      </c>
      <c r="C111" s="1634" t="s">
        <v>2257</v>
      </c>
      <c r="D111" s="1629">
        <v>2</v>
      </c>
      <c r="E111" s="1647">
        <v>0.2</v>
      </c>
      <c r="F111" s="3135"/>
      <c r="G111" s="3135"/>
      <c r="H111" s="1622"/>
      <c r="I111" s="1622"/>
      <c r="J111" s="1622"/>
      <c r="K111" s="1622"/>
      <c r="L111" s="1622"/>
      <c r="M111" s="1622"/>
      <c r="N111" s="3137"/>
      <c r="O111" s="3137"/>
    </row>
    <row r="112" spans="1:15">
      <c r="A112" s="1618">
        <v>34</v>
      </c>
      <c r="B112" s="1657" t="s">
        <v>2285</v>
      </c>
      <c r="C112" s="1634" t="s">
        <v>2257</v>
      </c>
      <c r="D112" s="1629">
        <v>2</v>
      </c>
      <c r="E112" s="1647">
        <v>0.2</v>
      </c>
      <c r="F112" s="3136"/>
      <c r="G112" s="3136"/>
      <c r="H112" s="1622"/>
      <c r="I112" s="1622"/>
      <c r="J112" s="1622"/>
      <c r="K112" s="1622"/>
      <c r="L112" s="1622"/>
      <c r="M112" s="1622"/>
      <c r="N112" s="3137"/>
      <c r="O112" s="3137"/>
    </row>
    <row r="113" spans="1:15" ht="60">
      <c r="A113" s="1618">
        <v>35</v>
      </c>
      <c r="B113" s="1657" t="s">
        <v>2286</v>
      </c>
      <c r="C113" s="1634" t="s">
        <v>1499</v>
      </c>
      <c r="D113" s="1611">
        <v>35.875</v>
      </c>
      <c r="E113" s="1647">
        <v>0.86399999999999999</v>
      </c>
      <c r="F113" s="3134" t="s">
        <v>2244</v>
      </c>
      <c r="G113" s="3134" t="s">
        <v>2245</v>
      </c>
      <c r="H113" s="1622"/>
      <c r="I113" s="1622"/>
      <c r="J113" s="1622"/>
      <c r="K113" s="1622"/>
      <c r="L113" s="1622"/>
      <c r="M113" s="1622"/>
      <c r="N113" s="3137"/>
      <c r="O113" s="3137"/>
    </row>
    <row r="114" spans="1:15" ht="30">
      <c r="A114" s="1618">
        <v>36</v>
      </c>
      <c r="B114" s="1657" t="s">
        <v>2287</v>
      </c>
      <c r="C114" s="1634" t="s">
        <v>98</v>
      </c>
      <c r="D114" s="1611">
        <v>143.5</v>
      </c>
      <c r="E114" s="1647">
        <v>12.054</v>
      </c>
      <c r="F114" s="3135"/>
      <c r="G114" s="3135"/>
      <c r="H114" s="1622"/>
      <c r="I114" s="1622"/>
      <c r="J114" s="1622"/>
      <c r="K114" s="1622"/>
      <c r="L114" s="1622"/>
      <c r="M114" s="1622"/>
      <c r="N114" s="3137"/>
      <c r="O114" s="3137"/>
    </row>
    <row r="115" spans="1:15" ht="28.5">
      <c r="A115" s="1649"/>
      <c r="B115" s="1666" t="s">
        <v>2288</v>
      </c>
      <c r="C115" s="1650"/>
      <c r="D115" s="1654"/>
      <c r="E115" s="1660"/>
      <c r="F115" s="3135"/>
      <c r="G115" s="3135"/>
      <c r="H115" s="1670"/>
      <c r="I115" s="1671"/>
      <c r="J115" s="1671"/>
      <c r="K115" s="1671"/>
      <c r="L115" s="1671"/>
      <c r="M115" s="1672"/>
      <c r="N115" s="3137"/>
      <c r="O115" s="3137"/>
    </row>
    <row r="116" spans="1:15" ht="30">
      <c r="A116" s="1618">
        <v>37</v>
      </c>
      <c r="B116" s="1657" t="s">
        <v>2289</v>
      </c>
      <c r="C116" s="1632" t="s">
        <v>1499</v>
      </c>
      <c r="D116" s="1661">
        <v>160</v>
      </c>
      <c r="E116" s="1648">
        <v>10.4</v>
      </c>
      <c r="F116" s="3135"/>
      <c r="G116" s="3135"/>
      <c r="H116" s="1641"/>
      <c r="I116" s="1622"/>
      <c r="J116" s="1641"/>
      <c r="K116" s="1622"/>
      <c r="L116" s="1641"/>
      <c r="M116" s="1622"/>
      <c r="N116" s="3137"/>
      <c r="O116" s="3137"/>
    </row>
    <row r="117" spans="1:15" ht="45">
      <c r="A117" s="1618">
        <v>38</v>
      </c>
      <c r="B117" s="1657" t="s">
        <v>2290</v>
      </c>
      <c r="C117" s="1632" t="s">
        <v>1499</v>
      </c>
      <c r="D117" s="1611">
        <v>24</v>
      </c>
      <c r="E117" s="1647">
        <v>2.16</v>
      </c>
      <c r="F117" s="3136"/>
      <c r="G117" s="3136"/>
      <c r="H117" s="1622"/>
      <c r="I117" s="1622"/>
      <c r="J117" s="1622"/>
      <c r="K117" s="1631"/>
      <c r="L117" s="1622"/>
      <c r="M117" s="1631"/>
      <c r="N117" s="3137"/>
      <c r="O117" s="3137"/>
    </row>
    <row r="118" spans="1:15">
      <c r="A118" s="1618"/>
      <c r="B118" s="1633"/>
      <c r="C118" s="3132" t="s">
        <v>554</v>
      </c>
      <c r="D118" s="3133"/>
      <c r="E118" s="1673">
        <v>635.69100000000014</v>
      </c>
      <c r="F118" s="1674"/>
      <c r="G118" s="1674"/>
      <c r="H118" s="1622"/>
      <c r="I118" s="1622"/>
      <c r="J118" s="1622"/>
      <c r="K118" s="1631"/>
      <c r="L118" s="1622"/>
      <c r="M118" s="1631"/>
      <c r="N118" s="3137"/>
      <c r="O118" s="3137"/>
    </row>
    <row r="119" spans="1:15">
      <c r="A119" s="3124" t="s">
        <v>2208</v>
      </c>
      <c r="B119" s="3124"/>
      <c r="C119" s="3124"/>
      <c r="D119" s="3124"/>
      <c r="E119" s="3124"/>
      <c r="F119" s="3124"/>
      <c r="G119" s="3124"/>
      <c r="H119" s="3124"/>
      <c r="I119" s="3124"/>
      <c r="J119" s="3124"/>
      <c r="K119" s="3124"/>
      <c r="L119" s="1642">
        <v>1</v>
      </c>
      <c r="M119"/>
    </row>
  </sheetData>
  <mergeCells count="100">
    <mergeCell ref="A1:O1"/>
    <mergeCell ref="A2:N2"/>
    <mergeCell ref="A4:E4"/>
    <mergeCell ref="K5:N5"/>
    <mergeCell ref="K6:N6"/>
    <mergeCell ref="A7:A8"/>
    <mergeCell ref="B7:B8"/>
    <mergeCell ref="C7:C8"/>
    <mergeCell ref="D7:E7"/>
    <mergeCell ref="F7:F8"/>
    <mergeCell ref="B19:D19"/>
    <mergeCell ref="H20:K20"/>
    <mergeCell ref="O7:O8"/>
    <mergeCell ref="F10:F18"/>
    <mergeCell ref="G10:G18"/>
    <mergeCell ref="N10:N18"/>
    <mergeCell ref="O10:O18"/>
    <mergeCell ref="G7:G8"/>
    <mergeCell ref="H7:I7"/>
    <mergeCell ref="J7:K7"/>
    <mergeCell ref="L7:M7"/>
    <mergeCell ref="N7:N8"/>
    <mergeCell ref="M10:M18"/>
    <mergeCell ref="I10:I18"/>
    <mergeCell ref="K10:K18"/>
    <mergeCell ref="A23:O23"/>
    <mergeCell ref="A24:N24"/>
    <mergeCell ref="A26:E26"/>
    <mergeCell ref="K27:N27"/>
    <mergeCell ref="K28:N28"/>
    <mergeCell ref="A29:A30"/>
    <mergeCell ref="B29:B30"/>
    <mergeCell ref="C29:C30"/>
    <mergeCell ref="D29:E29"/>
    <mergeCell ref="F29:F30"/>
    <mergeCell ref="B37:D37"/>
    <mergeCell ref="H38:K38"/>
    <mergeCell ref="O29:O30"/>
    <mergeCell ref="G29:G30"/>
    <mergeCell ref="H29:I29"/>
    <mergeCell ref="J29:K29"/>
    <mergeCell ref="L29:M29"/>
    <mergeCell ref="N29:N30"/>
    <mergeCell ref="N32:N36"/>
    <mergeCell ref="O32:O36"/>
    <mergeCell ref="F32:F36"/>
    <mergeCell ref="G32:G36"/>
    <mergeCell ref="I32:I36"/>
    <mergeCell ref="K32:K36"/>
    <mergeCell ref="M32:M36"/>
    <mergeCell ref="O49:O61"/>
    <mergeCell ref="N49:N61"/>
    <mergeCell ref="I49:I61"/>
    <mergeCell ref="M49:M61"/>
    <mergeCell ref="K49:K61"/>
    <mergeCell ref="K41:N41"/>
    <mergeCell ref="A41:J41"/>
    <mergeCell ref="L46:M46"/>
    <mergeCell ref="N46:N47"/>
    <mergeCell ref="A40:O40"/>
    <mergeCell ref="O46:O47"/>
    <mergeCell ref="A43:D43"/>
    <mergeCell ref="F46:F47"/>
    <mergeCell ref="G46:G47"/>
    <mergeCell ref="K44:N44"/>
    <mergeCell ref="A46:A47"/>
    <mergeCell ref="B46:B47"/>
    <mergeCell ref="C46:C47"/>
    <mergeCell ref="D46:E46"/>
    <mergeCell ref="H46:I46"/>
    <mergeCell ref="J46:K46"/>
    <mergeCell ref="G63:K63"/>
    <mergeCell ref="F49:F62"/>
    <mergeCell ref="G49:G62"/>
    <mergeCell ref="C118:D118"/>
    <mergeCell ref="O71:O72"/>
    <mergeCell ref="F74:F87"/>
    <mergeCell ref="G74:G87"/>
    <mergeCell ref="N74:N118"/>
    <mergeCell ref="O74:O118"/>
    <mergeCell ref="F88:F112"/>
    <mergeCell ref="G88:G112"/>
    <mergeCell ref="F113:F117"/>
    <mergeCell ref="G113:G117"/>
    <mergeCell ref="G71:G72"/>
    <mergeCell ref="H71:I71"/>
    <mergeCell ref="J71:K71"/>
    <mergeCell ref="A119:K119"/>
    <mergeCell ref="A65:O65"/>
    <mergeCell ref="A66:J66"/>
    <mergeCell ref="K66:N66"/>
    <mergeCell ref="A68:D68"/>
    <mergeCell ref="K69:N69"/>
    <mergeCell ref="L71:M71"/>
    <mergeCell ref="N71:N72"/>
    <mergeCell ref="A71:A72"/>
    <mergeCell ref="B71:B72"/>
    <mergeCell ref="C71:C72"/>
    <mergeCell ref="D71:E71"/>
    <mergeCell ref="F71:F72"/>
  </mergeCells>
  <pageMargins left="0.7" right="0.7" top="0.75" bottom="0.75" header="0.3" footer="0.3"/>
  <pageSetup paperSize="5" orientation="landscape" r:id="rId1"/>
  <rowBreaks count="3" manualBreakCount="3">
    <brk id="21" max="16383" man="1"/>
    <brk id="39" max="16383" man="1"/>
    <brk id="6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vt:i4>
      </vt:variant>
    </vt:vector>
  </HeadingPairs>
  <TitlesOfParts>
    <vt:vector size="27" baseType="lpstr">
      <vt:lpstr>ARND</vt:lpstr>
      <vt:lpstr>ARSD</vt:lpstr>
      <vt:lpstr>PIU</vt:lpstr>
      <vt:lpstr>AZL ELEC DIV</vt:lpstr>
      <vt:lpstr>CHAMPHAI DIV</vt:lpstr>
      <vt:lpstr>HMUIFANG DIV</vt:lpstr>
      <vt:lpstr>Khawzawl</vt:lpstr>
      <vt:lpstr>KOLASIB DIV</vt:lpstr>
      <vt:lpstr>KAWRTHAH DIV</vt:lpstr>
      <vt:lpstr>LBPD</vt:lpstr>
      <vt:lpstr>LRD - I</vt:lpstr>
      <vt:lpstr>LRD-II</vt:lpstr>
      <vt:lpstr>LAWNGTLAI DIV</vt:lpstr>
      <vt:lpstr>MAMIT DIV</vt:lpstr>
      <vt:lpstr>MMPD</vt:lpstr>
      <vt:lpstr>NH - I</vt:lpstr>
      <vt:lpstr>NH - II</vt:lpstr>
      <vt:lpstr>NH-III</vt:lpstr>
      <vt:lpstr>PD -I</vt:lpstr>
      <vt:lpstr>PD-II</vt:lpstr>
      <vt:lpstr>PD- III</vt:lpstr>
      <vt:lpstr>PD - IV</vt:lpstr>
      <vt:lpstr>SERCHHIP DIV</vt:lpstr>
      <vt:lpstr>SAITUAL DIV</vt:lpstr>
      <vt:lpstr>SIAHA DIV</vt:lpstr>
      <vt:lpstr>TLABUNG DIV</vt:lpstr>
      <vt:lpstr>'SAITUAL DIV'!Print_Area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PC</cp:lastModifiedBy>
  <cp:lastPrinted>2026-05-04T08:11:51Z</cp:lastPrinted>
  <dcterms:created xsi:type="dcterms:W3CDTF">2015-06-05T18:17:20Z</dcterms:created>
  <dcterms:modified xsi:type="dcterms:W3CDTF">2026-05-05T09:47:15Z</dcterms:modified>
</cp:coreProperties>
</file>