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 activeTab="1"/>
  </bookViews>
  <sheets>
    <sheet name="Abstract1" sheetId="24" r:id="rId1"/>
    <sheet name="Abstract2" sheetId="26" r:id="rId2"/>
    <sheet name="ARND" sheetId="17" r:id="rId3"/>
    <sheet name="ARSD" sheetId="15" r:id="rId4"/>
    <sheet name="CHAMPHAI" sheetId="6" r:id="rId5"/>
    <sheet name="HMUIFANG" sheetId="9" r:id="rId6"/>
    <sheet name="KAWRTHAH" sheetId="13" r:id="rId7"/>
    <sheet name="KHAWZAWL" sheetId="5" r:id="rId8"/>
    <sheet name="KOLASIB" sheetId="3" r:id="rId9"/>
    <sheet name="SIAHA" sheetId="25" r:id="rId10"/>
    <sheet name="LAWNGTLAI" sheetId="14" r:id="rId11"/>
    <sheet name="LRD-I" sheetId="2" r:id="rId12"/>
    <sheet name="LRD-II" sheetId="4" r:id="rId13"/>
    <sheet name="Hnahthial" sheetId="23" r:id="rId14"/>
    <sheet name="MAMIT" sheetId="7" r:id="rId15"/>
    <sheet name="NHD-I" sheetId="21" r:id="rId16"/>
    <sheet name="NHD-II" sheetId="20" r:id="rId17"/>
    <sheet name="NHD-III" sheetId="16" r:id="rId18"/>
    <sheet name="SAITUAL" sheetId="8" r:id="rId19"/>
    <sheet name="SERCHHIP" sheetId="1" r:id="rId20"/>
    <sheet name="TLABUNG" sheetId="18" r:id="rId21"/>
    <sheet name="MMPD" sheetId="19" r:id="rId22"/>
  </sheets>
  <externalReferences>
    <externalReference r:id="rId23"/>
    <externalReference r:id="rId24"/>
    <externalReference r:id="rId25"/>
    <externalReference r:id="rId26"/>
    <externalReference r:id="rId27"/>
  </externalReferences>
  <definedNames>
    <definedName name="_xlnm.Print_Area" localSheetId="0">Abstract1!$A$1:$S$26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5" i="26" l="1"/>
  <c r="K14" i="26"/>
  <c r="K6" i="26"/>
  <c r="S25" i="24"/>
  <c r="C25" i="24"/>
  <c r="K21" i="26"/>
  <c r="F263" i="6"/>
  <c r="F274" i="6" s="1"/>
  <c r="E276" i="6"/>
  <c r="E274" i="6"/>
  <c r="F230" i="6"/>
  <c r="E230" i="6"/>
  <c r="E116" i="14"/>
  <c r="J25" i="26" l="1"/>
  <c r="I25" i="26"/>
  <c r="H25" i="26"/>
  <c r="G25" i="26"/>
  <c r="F25" i="26"/>
  <c r="E25" i="26"/>
  <c r="D25" i="26"/>
  <c r="C25" i="26"/>
  <c r="K24" i="26"/>
  <c r="K23" i="26"/>
  <c r="K22" i="26"/>
  <c r="K20" i="26"/>
  <c r="K19" i="26"/>
  <c r="K18" i="26"/>
  <c r="K17" i="26"/>
  <c r="K16" i="26"/>
  <c r="K15" i="26"/>
  <c r="K13" i="26"/>
  <c r="K12" i="26"/>
  <c r="K11" i="26"/>
  <c r="K10" i="26"/>
  <c r="K9" i="26"/>
  <c r="K8" i="26"/>
  <c r="K7" i="26"/>
  <c r="K5" i="26"/>
  <c r="D25" i="24" l="1"/>
  <c r="E25" i="24" l="1"/>
  <c r="F25" i="24"/>
  <c r="G25" i="24"/>
  <c r="H25" i="24"/>
  <c r="I25" i="24"/>
  <c r="J25" i="24"/>
  <c r="K25" i="24"/>
  <c r="K26" i="24" s="1"/>
  <c r="L25" i="24"/>
  <c r="M25" i="24"/>
  <c r="N25" i="24"/>
  <c r="O25" i="24"/>
  <c r="P25" i="24"/>
  <c r="Q25" i="24"/>
  <c r="R25" i="24"/>
  <c r="C26" i="24"/>
  <c r="I26" i="24" l="1"/>
  <c r="O26" i="24"/>
  <c r="Q26" i="24"/>
  <c r="M26" i="24"/>
  <c r="E26" i="24"/>
  <c r="G26" i="24"/>
  <c r="S24" i="24"/>
  <c r="S23" i="24"/>
  <c r="S22" i="24"/>
  <c r="S21" i="24"/>
  <c r="S20" i="24"/>
  <c r="S19" i="24"/>
  <c r="S18" i="24"/>
  <c r="S17" i="24"/>
  <c r="S16" i="24"/>
  <c r="S15" i="24"/>
  <c r="S14" i="24"/>
  <c r="S13" i="24"/>
  <c r="S12" i="24"/>
  <c r="S11" i="24"/>
  <c r="S10" i="24"/>
  <c r="S9" i="24"/>
  <c r="S8" i="24"/>
  <c r="S7" i="24"/>
  <c r="S6" i="24"/>
  <c r="S5" i="24"/>
  <c r="S26" i="24" l="1"/>
  <c r="E233" i="25"/>
  <c r="I232" i="25"/>
  <c r="H232" i="25"/>
  <c r="J232" i="25" s="1"/>
  <c r="J231" i="25"/>
  <c r="H230" i="25"/>
  <c r="I230" i="25" s="1"/>
  <c r="E224" i="25"/>
  <c r="A223" i="25"/>
  <c r="M220" i="25"/>
  <c r="I219" i="25"/>
  <c r="H219" i="25"/>
  <c r="M218" i="25"/>
  <c r="J218" i="25"/>
  <c r="J217" i="25"/>
  <c r="J219" i="25" s="1"/>
  <c r="E227" i="25" s="1"/>
  <c r="E12" i="25" s="1"/>
  <c r="M216" i="25"/>
  <c r="M227" i="25" s="1"/>
  <c r="J216" i="25"/>
  <c r="E213" i="25"/>
  <c r="H205" i="25"/>
  <c r="I205" i="25" s="1"/>
  <c r="J205" i="25" s="1"/>
  <c r="H204" i="25"/>
  <c r="I204" i="25" s="1"/>
  <c r="H203" i="25"/>
  <c r="I203" i="25" s="1"/>
  <c r="J203" i="25" s="1"/>
  <c r="H202" i="25"/>
  <c r="J201" i="25"/>
  <c r="J200" i="25"/>
  <c r="H199" i="25"/>
  <c r="H198" i="25"/>
  <c r="I198" i="25" s="1"/>
  <c r="J198" i="25" s="1"/>
  <c r="I197" i="25"/>
  <c r="H197" i="25"/>
  <c r="J196" i="25"/>
  <c r="J195" i="25"/>
  <c r="J194" i="25"/>
  <c r="H194" i="25"/>
  <c r="H193" i="25"/>
  <c r="J193" i="25" s="1"/>
  <c r="J192" i="25"/>
  <c r="H192" i="25"/>
  <c r="H191" i="25"/>
  <c r="J191" i="25" s="1"/>
  <c r="J190" i="25"/>
  <c r="H190" i="25"/>
  <c r="H189" i="25"/>
  <c r="J189" i="25" s="1"/>
  <c r="J188" i="25"/>
  <c r="H188" i="25"/>
  <c r="H187" i="25"/>
  <c r="J187" i="25" s="1"/>
  <c r="H186" i="25"/>
  <c r="J186" i="25" s="1"/>
  <c r="J185" i="25"/>
  <c r="H185" i="25"/>
  <c r="H184" i="25"/>
  <c r="J184" i="25" s="1"/>
  <c r="J183" i="25"/>
  <c r="H183" i="25"/>
  <c r="J182" i="25"/>
  <c r="J181" i="25"/>
  <c r="E175" i="25"/>
  <c r="E171" i="25"/>
  <c r="J166" i="25"/>
  <c r="J164" i="25"/>
  <c r="I163" i="25"/>
  <c r="H163" i="25"/>
  <c r="J163" i="25" s="1"/>
  <c r="J174" i="25" s="1"/>
  <c r="A163" i="25"/>
  <c r="A164" i="25" s="1"/>
  <c r="J162" i="25"/>
  <c r="I162" i="25"/>
  <c r="H162" i="25"/>
  <c r="J161" i="25"/>
  <c r="J158" i="25"/>
  <c r="J157" i="25"/>
  <c r="J155" i="25"/>
  <c r="J152" i="25"/>
  <c r="J151" i="25"/>
  <c r="J150" i="25"/>
  <c r="J149" i="25"/>
  <c r="J148" i="25"/>
  <c r="J147" i="25"/>
  <c r="J146" i="25"/>
  <c r="J144" i="25"/>
  <c r="J143" i="25"/>
  <c r="J142" i="25"/>
  <c r="J141" i="25"/>
  <c r="J140" i="25"/>
  <c r="J139" i="25"/>
  <c r="J138" i="25"/>
  <c r="H123" i="25"/>
  <c r="E123" i="25"/>
  <c r="H109" i="25"/>
  <c r="E109" i="25"/>
  <c r="H108" i="25"/>
  <c r="E108" i="25"/>
  <c r="H100" i="25"/>
  <c r="E100" i="25"/>
  <c r="J99" i="25"/>
  <c r="I70" i="25"/>
  <c r="I69" i="25"/>
  <c r="J65" i="25"/>
  <c r="I63" i="25"/>
  <c r="H61" i="25"/>
  <c r="E61" i="25"/>
  <c r="J58" i="25"/>
  <c r="J57" i="25"/>
  <c r="J56" i="25"/>
  <c r="I21" i="25"/>
  <c r="J16" i="25"/>
  <c r="E13" i="25"/>
  <c r="E11" i="25"/>
  <c r="E8" i="25"/>
  <c r="A5" i="25"/>
  <c r="A6" i="25" s="1"/>
  <c r="A7" i="25" s="1"/>
  <c r="A8" i="25" s="1"/>
  <c r="A9" i="25" s="1"/>
  <c r="A10" i="25" s="1"/>
  <c r="E158" i="25" l="1"/>
  <c r="H213" i="25"/>
  <c r="J197" i="25"/>
  <c r="I174" i="25"/>
  <c r="E176" i="25"/>
  <c r="E10" i="25"/>
  <c r="A166" i="25"/>
  <c r="A167" i="25" s="1"/>
  <c r="A165" i="25"/>
  <c r="E214" i="25"/>
  <c r="F233" i="25" s="1"/>
  <c r="G233" i="25" s="1"/>
  <c r="E14" i="25"/>
  <c r="N14" i="25" s="1"/>
  <c r="H174" i="25"/>
  <c r="I199" i="25"/>
  <c r="I213" i="25" s="1"/>
  <c r="J204" i="25"/>
  <c r="J230" i="25"/>
  <c r="I202" i="25"/>
  <c r="J202" i="25" s="1"/>
  <c r="J199" i="25" l="1"/>
  <c r="J213" i="25" s="1"/>
  <c r="E135" i="23" l="1"/>
  <c r="E12" i="23" s="1"/>
  <c r="E130" i="23"/>
  <c r="E11" i="23" s="1"/>
  <c r="F125" i="23"/>
  <c r="F124" i="23"/>
  <c r="F130" i="23" s="1"/>
  <c r="E119" i="23"/>
  <c r="F118" i="23"/>
  <c r="H93" i="23"/>
  <c r="F92" i="23"/>
  <c r="E87" i="23"/>
  <c r="G86" i="23"/>
  <c r="E78" i="23"/>
  <c r="E9" i="23" s="1"/>
  <c r="G77" i="23"/>
  <c r="E16" i="23"/>
  <c r="E10" i="23"/>
  <c r="E7" i="23"/>
  <c r="A4" i="23"/>
  <c r="A5" i="23" s="1"/>
  <c r="A6" i="23" s="1"/>
  <c r="A7" i="23" s="1"/>
  <c r="A8" i="23" s="1"/>
  <c r="A9" i="23" s="1"/>
  <c r="E88" i="23" l="1"/>
  <c r="E120" i="23"/>
  <c r="E6" i="23"/>
  <c r="E13" i="23" s="1"/>
  <c r="E58" i="21" l="1"/>
  <c r="E12" i="21" s="1"/>
  <c r="E49" i="21"/>
  <c r="E44" i="21"/>
  <c r="E8" i="21" s="1"/>
  <c r="E40" i="21"/>
  <c r="E26" i="21"/>
  <c r="E6" i="21" s="1"/>
  <c r="E4" i="21"/>
  <c r="E53" i="21" l="1"/>
  <c r="E10" i="21"/>
  <c r="E14" i="21" s="1"/>
  <c r="F85" i="20" l="1"/>
  <c r="E85" i="20"/>
  <c r="E20" i="20"/>
  <c r="E22" i="20" s="1"/>
  <c r="F22" i="20" s="1"/>
  <c r="F21" i="19" l="1"/>
  <c r="F17" i="19"/>
  <c r="F8" i="19"/>
  <c r="E147" i="18"/>
  <c r="A139" i="18"/>
  <c r="A140" i="18" s="1"/>
  <c r="A141" i="18" s="1"/>
  <c r="A142" i="18" s="1"/>
  <c r="A143" i="18" s="1"/>
  <c r="A144" i="18" s="1"/>
  <c r="A145" i="18" s="1"/>
  <c r="A146" i="18" s="1"/>
  <c r="E136" i="18"/>
  <c r="E11" i="18" s="1"/>
  <c r="E95" i="18"/>
  <c r="E7" i="18" s="1"/>
  <c r="E92" i="18"/>
  <c r="E9" i="18" s="1"/>
  <c r="E21" i="18"/>
  <c r="E6" i="18" s="1"/>
  <c r="E16" i="18"/>
  <c r="E12" i="18"/>
  <c r="A5" i="18"/>
  <c r="A6" i="18" s="1"/>
  <c r="A7" i="18" s="1"/>
  <c r="A8" i="18" s="1"/>
  <c r="A9" i="18" s="1"/>
  <c r="A4" i="18"/>
  <c r="E280" i="17"/>
  <c r="E11" i="17" s="1"/>
  <c r="E14" i="17" s="1"/>
  <c r="A274" i="17"/>
  <c r="A275" i="17" s="1"/>
  <c r="A276" i="17" s="1"/>
  <c r="A277" i="17" s="1"/>
  <c r="A278" i="17" s="1"/>
  <c r="A279" i="17" s="1"/>
  <c r="E269" i="17"/>
  <c r="E263" i="17"/>
  <c r="E194" i="17"/>
  <c r="E223" i="17" s="1"/>
  <c r="E12" i="17"/>
  <c r="A5" i="17"/>
  <c r="A6" i="17" s="1"/>
  <c r="A7" i="17" s="1"/>
  <c r="A8" i="17" s="1"/>
  <c r="A9" i="17" s="1"/>
  <c r="A10" i="17" s="1"/>
  <c r="E96" i="18" l="1"/>
  <c r="E129" i="18" s="1"/>
  <c r="E5" i="18"/>
  <c r="E281" i="17"/>
  <c r="E13" i="18"/>
  <c r="E270" i="17"/>
  <c r="F104" i="16" l="1"/>
  <c r="E104" i="16"/>
  <c r="F93" i="16"/>
  <c r="E93" i="16"/>
  <c r="F87" i="16"/>
  <c r="E87" i="16"/>
  <c r="E94" i="16" l="1"/>
  <c r="E88" i="16"/>
  <c r="E230" i="15"/>
  <c r="F221" i="15"/>
  <c r="E221" i="15"/>
  <c r="F206" i="15"/>
  <c r="F235" i="15" s="1"/>
  <c r="E206" i="15"/>
  <c r="B49" i="15"/>
  <c r="E11" i="15"/>
  <c r="E235" i="15" l="1"/>
  <c r="G235" i="15" s="1"/>
  <c r="F168" i="14"/>
  <c r="E168" i="14"/>
  <c r="F156" i="14"/>
  <c r="E156" i="14"/>
  <c r="F116" i="14"/>
  <c r="G159" i="13" l="1"/>
  <c r="G158" i="13"/>
  <c r="G153" i="13"/>
  <c r="G161" i="13" s="1"/>
  <c r="F153" i="13"/>
  <c r="F161" i="13" s="1"/>
  <c r="C153" i="13"/>
  <c r="G33" i="13"/>
  <c r="G160" i="13" s="1"/>
  <c r="F33" i="13"/>
  <c r="F160" i="13" s="1"/>
  <c r="C33" i="13"/>
  <c r="C21" i="13"/>
  <c r="F20" i="13"/>
  <c r="F159" i="13" s="1"/>
  <c r="C20" i="13"/>
  <c r="C17" i="13" s="1"/>
  <c r="C16" i="13"/>
  <c r="F15" i="13"/>
  <c r="F14" i="13"/>
  <c r="F13" i="13"/>
  <c r="C12" i="13"/>
  <c r="F16" i="13" l="1"/>
  <c r="F158" i="13" s="1"/>
  <c r="G162" i="13"/>
  <c r="F162" i="13"/>
  <c r="F116" i="9" l="1"/>
  <c r="E116" i="9"/>
  <c r="F89" i="9"/>
  <c r="E89" i="9"/>
  <c r="I4" i="9" s="1"/>
  <c r="F75" i="9"/>
  <c r="E75" i="9"/>
  <c r="F68" i="9"/>
  <c r="E68" i="9"/>
  <c r="F64" i="9"/>
  <c r="E64" i="9"/>
  <c r="F49" i="9"/>
  <c r="F121" i="9" s="1"/>
  <c r="E49" i="9"/>
  <c r="E121" i="9" s="1"/>
  <c r="F23" i="9"/>
  <c r="F120" i="9" s="1"/>
  <c r="E23" i="9"/>
  <c r="E120" i="9" s="1"/>
  <c r="F13" i="9"/>
  <c r="F119" i="9" s="1"/>
  <c r="E13" i="9"/>
  <c r="E119" i="9" s="1"/>
  <c r="F9" i="9"/>
  <c r="F118" i="9" s="1"/>
  <c r="E9" i="9"/>
  <c r="E118" i="9" s="1"/>
  <c r="E117" i="9" l="1"/>
  <c r="E122" i="9" s="1"/>
  <c r="E123" i="9" s="1"/>
  <c r="F117" i="9"/>
  <c r="F122" i="9" s="1"/>
  <c r="F123" i="9" s="1"/>
  <c r="F100" i="8"/>
  <c r="E100" i="8"/>
  <c r="G99" i="8"/>
  <c r="G98" i="8"/>
  <c r="G97" i="8"/>
  <c r="G96" i="8"/>
  <c r="G95" i="8"/>
  <c r="G94" i="8"/>
  <c r="G93" i="8"/>
  <c r="G92" i="8"/>
  <c r="G91" i="8"/>
  <c r="G90" i="8"/>
  <c r="G89" i="8"/>
  <c r="G88" i="8"/>
  <c r="G87" i="8"/>
  <c r="G86" i="8"/>
  <c r="G85" i="8"/>
  <c r="G84" i="8"/>
  <c r="G83" i="8"/>
  <c r="G82" i="8"/>
  <c r="G81" i="8"/>
  <c r="G80" i="8"/>
  <c r="G79" i="8"/>
  <c r="G78" i="8"/>
  <c r="I78" i="8" s="1"/>
  <c r="G77" i="8"/>
  <c r="I77" i="8" s="1"/>
  <c r="G76" i="8"/>
  <c r="I76" i="8" s="1"/>
  <c r="G75" i="8"/>
  <c r="I75" i="8" s="1"/>
  <c r="G74" i="8"/>
  <c r="I74" i="8" s="1"/>
  <c r="G73" i="8"/>
  <c r="I73" i="8" s="1"/>
  <c r="G72" i="8"/>
  <c r="I72" i="8" s="1"/>
  <c r="G71" i="8"/>
  <c r="I71" i="8" s="1"/>
  <c r="G70" i="8"/>
  <c r="I70" i="8" s="1"/>
  <c r="G69" i="8"/>
  <c r="I69" i="8" s="1"/>
  <c r="G68" i="8"/>
  <c r="I68" i="8" s="1"/>
  <c r="G67" i="8"/>
  <c r="I67" i="8" s="1"/>
  <c r="G66" i="8"/>
  <c r="I66" i="8" s="1"/>
  <c r="G65" i="8"/>
  <c r="I65" i="8" s="1"/>
  <c r="G64" i="8"/>
  <c r="G63" i="8"/>
  <c r="G62" i="8"/>
  <c r="G61" i="8"/>
  <c r="G60" i="8"/>
  <c r="G59" i="8"/>
  <c r="G58" i="8"/>
  <c r="G57" i="8"/>
  <c r="G56" i="8"/>
  <c r="G55" i="8"/>
  <c r="G54" i="8"/>
  <c r="G53" i="8"/>
  <c r="G52" i="8"/>
  <c r="G51" i="8"/>
  <c r="G50" i="8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4" i="8"/>
  <c r="G100" i="8" l="1"/>
  <c r="I100" i="8"/>
  <c r="H142" i="7"/>
  <c r="E124" i="7"/>
  <c r="E12" i="7" s="1"/>
  <c r="J118" i="7"/>
  <c r="H11" i="7" s="1"/>
  <c r="H118" i="7"/>
  <c r="E117" i="7"/>
  <c r="E118" i="7" s="1"/>
  <c r="E11" i="7" s="1"/>
  <c r="F114" i="7"/>
  <c r="H113" i="7"/>
  <c r="J113" i="7" s="1"/>
  <c r="H7" i="7" s="1"/>
  <c r="E112" i="7"/>
  <c r="E113" i="7" s="1"/>
  <c r="E7" i="7" s="1"/>
  <c r="H108" i="7"/>
  <c r="H9" i="7" s="1"/>
  <c r="E108" i="7"/>
  <c r="E9" i="7" s="1"/>
  <c r="E21" i="7"/>
  <c r="E6" i="7" s="1"/>
  <c r="E18" i="7"/>
  <c r="H10" i="7"/>
  <c r="F9" i="7"/>
  <c r="H6" i="7"/>
  <c r="F5" i="7"/>
  <c r="E5" i="7"/>
  <c r="F4" i="7"/>
  <c r="A4" i="7"/>
  <c r="A5" i="7" s="1"/>
  <c r="A6" i="7" s="1"/>
  <c r="A7" i="7" s="1"/>
  <c r="A8" i="7" s="1"/>
  <c r="A9" i="7" s="1"/>
  <c r="F13" i="7" l="1"/>
  <c r="H13" i="7"/>
  <c r="E13" i="7"/>
  <c r="E114" i="7"/>
  <c r="E292" i="5"/>
  <c r="F281" i="5"/>
  <c r="E253" i="5"/>
  <c r="E281" i="5" s="1"/>
  <c r="F243" i="5"/>
  <c r="E243" i="5"/>
  <c r="F239" i="5"/>
  <c r="E239" i="5"/>
  <c r="F234" i="5"/>
  <c r="E234" i="5"/>
  <c r="F218" i="5"/>
  <c r="E218" i="5"/>
  <c r="F207" i="5"/>
  <c r="E207" i="5"/>
  <c r="F199" i="5"/>
  <c r="E199" i="5"/>
  <c r="F144" i="5"/>
  <c r="E144" i="5"/>
  <c r="F121" i="5"/>
  <c r="E121" i="5"/>
  <c r="F99" i="5"/>
  <c r="E99" i="5"/>
  <c r="F91" i="5"/>
  <c r="E91" i="5"/>
  <c r="F86" i="5"/>
  <c r="E86" i="5"/>
  <c r="F74" i="5"/>
  <c r="E74" i="5"/>
  <c r="A7" i="5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E244" i="5" l="1"/>
  <c r="F244" i="5"/>
  <c r="C91" i="4" l="1"/>
  <c r="I78" i="4"/>
  <c r="I76" i="4"/>
  <c r="I75" i="4"/>
  <c r="I74" i="4"/>
  <c r="I73" i="4"/>
  <c r="I72" i="4"/>
  <c r="I71" i="4"/>
  <c r="I70" i="4"/>
  <c r="I69" i="4"/>
  <c r="I60" i="4"/>
  <c r="I59" i="4"/>
  <c r="I58" i="4"/>
  <c r="I50" i="4"/>
  <c r="I49" i="4"/>
  <c r="I48" i="4"/>
  <c r="I47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J11" i="4"/>
  <c r="I11" i="4"/>
  <c r="E11" i="4"/>
  <c r="I10" i="4"/>
  <c r="E487" i="3"/>
  <c r="A482" i="3"/>
  <c r="A483" i="3" s="1"/>
  <c r="A484" i="3" s="1"/>
  <c r="A485" i="3" s="1"/>
  <c r="A486" i="3" s="1"/>
  <c r="A487" i="3" s="1"/>
  <c r="A488" i="3" s="1"/>
  <c r="A489" i="3" s="1"/>
  <c r="A490" i="3" s="1"/>
  <c r="E464" i="3"/>
  <c r="E489" i="3" s="1"/>
  <c r="E461" i="3"/>
  <c r="E458" i="3"/>
  <c r="E488" i="3" s="1"/>
  <c r="E427" i="3"/>
  <c r="E486" i="3" s="1"/>
  <c r="E402" i="3"/>
  <c r="E484" i="3" s="1"/>
  <c r="E399" i="3"/>
  <c r="E483" i="3" s="1"/>
  <c r="E396" i="3"/>
  <c r="E482" i="3" s="1"/>
  <c r="E393" i="3"/>
  <c r="E385" i="3"/>
  <c r="A378" i="3"/>
  <c r="A379" i="3" s="1"/>
  <c r="A380" i="3" s="1"/>
  <c r="A381" i="3" s="1"/>
  <c r="A382" i="3" s="1"/>
  <c r="A383" i="3" s="1"/>
  <c r="A384" i="3" s="1"/>
  <c r="A385" i="3" s="1"/>
  <c r="A386" i="3" s="1"/>
  <c r="E363" i="3"/>
  <c r="E383" i="3" s="1"/>
  <c r="A362" i="3"/>
  <c r="E358" i="3"/>
  <c r="E384" i="3" s="1"/>
  <c r="A346" i="3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E343" i="3"/>
  <c r="E382" i="3" s="1"/>
  <c r="A273" i="3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E270" i="3"/>
  <c r="E380" i="3" s="1"/>
  <c r="E266" i="3"/>
  <c r="E267" i="3" s="1"/>
  <c r="E253" i="3"/>
  <c r="E252" i="3"/>
  <c r="E250" i="3"/>
  <c r="E249" i="3"/>
  <c r="A248" i="3"/>
  <c r="A249" i="3" s="1"/>
  <c r="A250" i="3" s="1"/>
  <c r="A251" i="3" s="1"/>
  <c r="A252" i="3" s="1"/>
  <c r="A253" i="3" s="1"/>
  <c r="A254" i="3" s="1"/>
  <c r="A255" i="3" s="1"/>
  <c r="E238" i="3"/>
  <c r="E255" i="3" s="1"/>
  <c r="E233" i="3"/>
  <c r="E254" i="3" s="1"/>
  <c r="E226" i="3"/>
  <c r="A38" i="3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37" i="3"/>
  <c r="E30" i="3"/>
  <c r="E248" i="3" s="1"/>
  <c r="E27" i="3"/>
  <c r="E247" i="3" s="1"/>
  <c r="C17" i="3"/>
  <c r="E12" i="3"/>
  <c r="D12" i="3"/>
  <c r="C12" i="3"/>
  <c r="F12" i="3" s="1"/>
  <c r="E11" i="3"/>
  <c r="D11" i="3"/>
  <c r="C11" i="3"/>
  <c r="E10" i="3"/>
  <c r="D10" i="3"/>
  <c r="C10" i="3"/>
  <c r="E9" i="3"/>
  <c r="D9" i="3"/>
  <c r="C9" i="3"/>
  <c r="E8" i="3"/>
  <c r="D8" i="3"/>
  <c r="C8" i="3"/>
  <c r="E7" i="3"/>
  <c r="D7" i="3"/>
  <c r="C7" i="3"/>
  <c r="E6" i="3"/>
  <c r="D6" i="3"/>
  <c r="C6" i="3"/>
  <c r="F5" i="3"/>
  <c r="E256" i="3" l="1"/>
  <c r="E465" i="3"/>
  <c r="D13" i="3"/>
  <c r="F11" i="3"/>
  <c r="E13" i="3"/>
  <c r="C13" i="3"/>
  <c r="F7" i="3"/>
  <c r="F10" i="3"/>
  <c r="F9" i="3"/>
  <c r="F8" i="3"/>
  <c r="E481" i="3"/>
  <c r="E491" i="3" s="1"/>
  <c r="E366" i="3"/>
  <c r="E379" i="3"/>
  <c r="E387" i="3" s="1"/>
  <c r="E239" i="3"/>
  <c r="F6" i="3"/>
  <c r="C14" i="3" l="1"/>
  <c r="E18" i="3" s="1"/>
  <c r="F13" i="3"/>
  <c r="E20" i="3"/>
  <c r="D18" i="3"/>
  <c r="D20" i="3" s="1"/>
  <c r="C18" i="3"/>
  <c r="C20" i="3" s="1"/>
  <c r="F20" i="3" l="1"/>
  <c r="E201" i="1" l="1"/>
  <c r="E194" i="1"/>
  <c r="E159" i="1"/>
  <c r="E7" i="1" s="1"/>
  <c r="E158" i="1"/>
  <c r="B158" i="1"/>
  <c r="B186" i="1" s="1"/>
  <c r="A158" i="1"/>
  <c r="A186" i="1" s="1"/>
  <c r="H157" i="1"/>
  <c r="E150" i="1"/>
  <c r="E9" i="1" s="1"/>
  <c r="E25" i="1"/>
  <c r="E6" i="1" s="1"/>
  <c r="E20" i="1"/>
  <c r="E12" i="1"/>
  <c r="E11" i="1"/>
  <c r="E5" i="1"/>
  <c r="A4" i="1"/>
  <c r="A5" i="1" s="1"/>
  <c r="A6" i="1" s="1"/>
  <c r="A7" i="1" s="1"/>
  <c r="A8" i="1" s="1"/>
  <c r="A9" i="1" s="1"/>
  <c r="E13" i="1" l="1"/>
  <c r="E160" i="1"/>
  <c r="F236" i="2"/>
  <c r="F212" i="2"/>
  <c r="F9" i="2" s="1"/>
  <c r="H211" i="2"/>
  <c r="F21" i="2"/>
  <c r="F17" i="2"/>
  <c r="F5" i="2"/>
  <c r="F4" i="2"/>
  <c r="A4" i="2"/>
  <c r="A5" i="2" s="1"/>
  <c r="A6" i="2" s="1"/>
  <c r="A7" i="2" s="1"/>
  <c r="A8" i="2" s="1"/>
  <c r="A9" i="2" s="1"/>
  <c r="F213" i="2" l="1"/>
  <c r="F237" i="2" s="1"/>
  <c r="F14" i="2"/>
</calcChain>
</file>

<file path=xl/comments1.xml><?xml version="1.0" encoding="utf-8"?>
<comments xmlns="http://schemas.openxmlformats.org/spreadsheetml/2006/main">
  <authors>
    <author>PWD</author>
  </authors>
  <commentList>
    <comment ref="E110" authorId="0">
      <text>
        <r>
          <rPr>
            <b/>
            <sz val="9"/>
            <rFont val="Tahoma"/>
            <family val="2"/>
          </rPr>
          <t>PWD:</t>
        </r>
        <r>
          <rPr>
            <sz val="9"/>
            <rFont val="Tahoma"/>
            <family val="2"/>
          </rPr>
          <t xml:space="preserve">
2.600Km as per measurement with vehicle odometer on 25th March, 2021.
</t>
        </r>
      </text>
    </comment>
    <comment ref="H110" authorId="0">
      <text>
        <r>
          <rPr>
            <b/>
            <sz val="9"/>
            <rFont val="Tahoma"/>
            <family val="2"/>
          </rPr>
          <t>PWD:</t>
        </r>
        <r>
          <rPr>
            <sz val="9"/>
            <rFont val="Tahoma"/>
            <family val="2"/>
          </rPr>
          <t xml:space="preserve">
2.600Km as per measurement with vehicle odometer on 25th March, 2021.
</t>
        </r>
      </text>
    </comment>
  </commentList>
</comments>
</file>

<file path=xl/sharedStrings.xml><?xml version="1.0" encoding="utf-8"?>
<sst xmlns="http://schemas.openxmlformats.org/spreadsheetml/2006/main" count="9703" uniqueCount="3693">
  <si>
    <t xml:space="preserve">ROAD STATISTICS UNDER SERCHHIP DIVISION </t>
  </si>
  <si>
    <t>SL NO.</t>
  </si>
  <si>
    <t>ROAD CODE</t>
  </si>
  <si>
    <t>ROAD_NAME</t>
  </si>
  <si>
    <t>CATE-GORY</t>
  </si>
  <si>
    <t>ROAD LENGTH (KM)</t>
  </si>
  <si>
    <t>Surface Type</t>
  </si>
  <si>
    <t>District</t>
  </si>
  <si>
    <t>NATIONAL HIGHWAYS</t>
  </si>
  <si>
    <t>NIL</t>
  </si>
  <si>
    <t>STATE HIGHWAYS</t>
  </si>
  <si>
    <t>MAJOR DISTRICT ROAD</t>
  </si>
  <si>
    <t>Surface 
(Metal)</t>
  </si>
  <si>
    <t>Serchhip</t>
  </si>
  <si>
    <t>OTHER DISTRICT ROAD</t>
  </si>
  <si>
    <t>Serchhip=52.05
Khawzawl =26.29</t>
  </si>
  <si>
    <t>VILLAGE ROAD</t>
  </si>
  <si>
    <t>CITY ROAD</t>
  </si>
  <si>
    <t>SATELLITE TOWN ROAD</t>
  </si>
  <si>
    <t>NEW ROADS</t>
  </si>
  <si>
    <t>UNDER MAINTENANCE</t>
  </si>
  <si>
    <t>UNDER CONTRACT</t>
  </si>
  <si>
    <t>TOTAL</t>
  </si>
  <si>
    <t xml:space="preserve">Serchhip Thenzawl Buarpui(Serchhip(World Bank Road) Thenzawl)(Part 1)    </t>
  </si>
  <si>
    <t>MDR</t>
  </si>
  <si>
    <t xml:space="preserve">Keitum Artahkawn Road(Keitum Artahkawn)      </t>
  </si>
  <si>
    <t xml:space="preserve">Biate Artahkawn N.Vanlaiphai(CNV)(Biate Ngaw Veng)  </t>
  </si>
  <si>
    <t>ODR</t>
  </si>
  <si>
    <t xml:space="preserve">Chekawn N.Vanlaiphai(Chekawn Kawr Thuk Thim)  </t>
  </si>
  <si>
    <t>Biate Tuipui(Zero Point Biate Tuipui)</t>
  </si>
  <si>
    <t xml:space="preserve">Mualpui Kawn To Vankeukawn(Mualpui  Vankeukawn)         </t>
  </si>
  <si>
    <t>STR</t>
  </si>
  <si>
    <t xml:space="preserve">Approach Road To Presbyterian Church at Bukpui  (NH 54 PCI)    </t>
  </si>
  <si>
    <t xml:space="preserve">Kawnveng to Chhimveng via Sub Centre(Kawn Veng NH 54)      </t>
  </si>
  <si>
    <t xml:space="preserve">Venghlun to Vengchung Road(Venghlun Vengchhung)      </t>
  </si>
  <si>
    <t xml:space="preserve">Venghlun to Chandmary Road(Venghlun Chandmary (NH 54))      </t>
  </si>
  <si>
    <t xml:space="preserve">Approach Road to District Jail at Chhiahtlang(Chandmary (NH 54) District Jail)      </t>
  </si>
  <si>
    <t xml:space="preserve">Approach Road to D.C S Qrtr. via Khawtetlang Field(NH 54 DC Gate)       </t>
  </si>
  <si>
    <t xml:space="preserve">Godown to Vengthar at New Serchhip(NH 54 Judicial Veng)      </t>
  </si>
  <si>
    <t xml:space="preserve">Baktawng Internal Road(Baktawng Kawn Tlungvel)    </t>
  </si>
  <si>
    <t xml:space="preserve">Kawnveng to Hmarveng Road(Kawn Veng NH 54)      </t>
  </si>
  <si>
    <t xml:space="preserve">Godown to IB Peng via ChalzikaS House(New Serchhip NH 54)(Part 1)    </t>
  </si>
  <si>
    <t xml:space="preserve">Godown to IB Peng via ChalzikaS House(NH 54 NH 54)(Part 2)      </t>
  </si>
  <si>
    <t xml:space="preserve">Approach Road to D.C. Office(NH 54 DC Office)      </t>
  </si>
  <si>
    <t xml:space="preserve">Approach Road to P E Town Hall to Judicial Veng at Serchhip(P E Complex P E Complex)(Part 1)    </t>
  </si>
  <si>
    <t xml:space="preserve">Approach Road to P E Town Hall to Judicial Veng at Serchhip(New Serchhip Judicial Veng)(Part 2)    </t>
  </si>
  <si>
    <t xml:space="preserve">Approach Road to S.P Office  IOC Veng(IOC Veng SP Office)      </t>
  </si>
  <si>
    <t xml:space="preserve">A.O.C to I.O.C(A.O.C NH 54)    </t>
  </si>
  <si>
    <t xml:space="preserve">P E Veng Community Hall to Darhlira Kawt(P E Veng   P E Veng)    </t>
  </si>
  <si>
    <t xml:space="preserve">A.O.C to NH 54 (Thumbawk) via Diet.Complex(Junction Point Nursing School)(Part 2)      </t>
  </si>
  <si>
    <t xml:space="preserve">IOC to Quarry Road(IOC District Judicial Office)      </t>
  </si>
  <si>
    <t xml:space="preserve">IOC to Treasury Road(Treasury IOC)      </t>
  </si>
  <si>
    <t xml:space="preserve">Dinga In to Kapchawla In Venglai(Dinga In Kapchawla In)(Part 1)      </t>
  </si>
  <si>
    <t xml:space="preserve">Dinga In to Kapchawla In Venglai(Venglai Presbyterian Vanglai)(Part 2)      </t>
  </si>
  <si>
    <t xml:space="preserve">Horti.Office to Tarpi Tlang via Tawngtaina Tlang(Horti Office Prayer Mountain)      </t>
  </si>
  <si>
    <t xml:space="preserve">Hmar Veng Hall to Dist.Sports Complex(Hmar Veng Hall Playground)      </t>
  </si>
  <si>
    <t>Surface 
(PCC)</t>
  </si>
  <si>
    <t xml:space="preserve">Approach Road to Auditorium at Serchhip(Ayurvedic Hospital Auditorium)      </t>
  </si>
  <si>
    <t xml:space="preserve">Bazar to Vengchung(Bazar Vengchhung)      </t>
  </si>
  <si>
    <t xml:space="preserve">Sanpohkawn to Field Veng(Sanpoh Kawn Field Veng)      </t>
  </si>
  <si>
    <t xml:space="preserve">Sanpohkawn to Alu Kudam(Sanpoh Kawn Alu Kudam)      </t>
  </si>
  <si>
    <t xml:space="preserve">Rahsi Veng Kawn to Sanpohkawn(Rahsi Veng Kawn Sanpoh Kawn)      </t>
  </si>
  <si>
    <t xml:space="preserve">Rahsi Veng Kawn to Tlinglui(Rahsi Veng Kawn Tling Lui)      </t>
  </si>
  <si>
    <t xml:space="preserve">Sanpoh to Kawr Thuk Thim via Venglai Presbyterian Biakin(Sanpoh Kawn Kawr Thuk Thim)      </t>
  </si>
  <si>
    <t xml:space="preserve">Bazar to Vengchung Road(Bazar Khawlailung)      </t>
  </si>
  <si>
    <t xml:space="preserve">Bungtlang Internal Road(Bungtlang Bungtlang)      </t>
  </si>
  <si>
    <t xml:space="preserve">Bazar to Helipad(Bazar Kawn Helipad)      </t>
  </si>
  <si>
    <t xml:space="preserve">Approach Road to PWD IB(PWD IB PWD IB)      </t>
  </si>
  <si>
    <t xml:space="preserve">PWD IB to Forest Rest House(PWD IB Forest Rest House)      </t>
  </si>
  <si>
    <t xml:space="preserve">Bazar to Sihpui Road(Sihpui Sihpui)      </t>
  </si>
  <si>
    <t xml:space="preserve">Sanpohkawn to Ngaw Veng(Sanpoh Kawn Ngaw Veng)      </t>
  </si>
  <si>
    <t xml:space="preserve">Approach Road to P E  EE Qrtr.(P E Complex EE Quarter)      </t>
  </si>
  <si>
    <t xml:space="preserve">Approach Road to P E Division Office(P E Complex EE Office)      </t>
  </si>
  <si>
    <t xml:space="preserve">Panghmun Zawl to Zaizawh Tlang(Panghmun Zawl Zaizawh Tlang)      </t>
  </si>
  <si>
    <t xml:space="preserve">Rahsi Veng Kawn to Supply Godown(Rahsi Veng Kawn SDO Complex)      </t>
  </si>
  <si>
    <t xml:space="preserve">Lalinmawii In to Forest Rest House(Lalinmawii Forest Rest House)      </t>
  </si>
  <si>
    <t xml:space="preserve">Bangla Veng Kawn to Bangla Veng Thlanmual via Community Hall(Bangla Veng Kawn Cemetry)      </t>
  </si>
  <si>
    <t xml:space="preserve">Approach Road to SDO PWD Qrtr.(SDO Quarter SDO Quarter)    </t>
  </si>
  <si>
    <t xml:space="preserve">Bangla Veng Kawn to Bangla Veng Presbyterian Biakin(Bangla Veng Kawn Presbyterian Church)      </t>
  </si>
  <si>
    <t xml:space="preserve">Vaiveng Kawn to Ramthanga In(Vaiveng Ramthanga In)      </t>
  </si>
  <si>
    <t xml:space="preserve">Vaiveng Kawn to High School(Vaiveng High School)      </t>
  </si>
  <si>
    <t xml:space="preserve">Vaiveng Kawn to Information Centre(Vaiveng ICC)      </t>
  </si>
  <si>
    <t xml:space="preserve">Venglai Presbyterian Biakin to Vengchhak Kawn(Venglai Presbyterian Venglai)      </t>
  </si>
  <si>
    <t xml:space="preserve">Field to PWD Complex(Field Veng PWD Office)    </t>
  </si>
  <si>
    <t xml:space="preserve">Field to PWD IB(Field PWD IB)      </t>
  </si>
  <si>
    <t xml:space="preserve">PWD Office to KVK Complex(PWD Office KVK Complex)      </t>
  </si>
  <si>
    <t xml:space="preserve">Pangaikawn to High School Kawn(Pangaikawn High School Kawn)      </t>
  </si>
  <si>
    <t xml:space="preserve">Approached Road to Hospital(Pangaikawn PHC)      </t>
  </si>
  <si>
    <t xml:space="preserve">Approach Road to Chhim Veng(Chhim Veng Volleyball Court)(Part 1)      </t>
  </si>
  <si>
    <t xml:space="preserve">Approach Road to Chhim Veng(Chhim Veng Chhim Veng)(Part 2)      </t>
  </si>
  <si>
    <t>Bazar to Rawta In Venglai(Bazar Rawta In)</t>
  </si>
  <si>
    <t xml:space="preserve">Bazar Lalzingi Point to Chandmary(Bazar Lalzingi Point Chandmary)      </t>
  </si>
  <si>
    <t xml:space="preserve">Bazar to Zarmawia In Venglai(Bazar Zarmawia In)      </t>
  </si>
  <si>
    <t xml:space="preserve">Approach Road to PWD Complex   I Bazar(NH 54 Indoor Stadium)      </t>
  </si>
  <si>
    <t xml:space="preserve">Vety Ar Farm to Assam Riffle Gate III(Vety Farm Vety Farm)      </t>
  </si>
  <si>
    <t xml:space="preserve">Approach Road to Marian High School at Serchhip(P E Veng Marian School)      </t>
  </si>
  <si>
    <t xml:space="preserve">Approach Road to Tlangnuam Veng New Serchhip(Tlangnuam Veng Tlangnuam Veng)      </t>
  </si>
  <si>
    <t xml:space="preserve">Judicial to Insak Tanpuina Colony(P E Lane III)(Judicial Veng Insak Tanpuina Colony)(Part 1)      </t>
  </si>
  <si>
    <t xml:space="preserve">Judicial to Insak Tanpuina Colony(P E Lane III)(Insak Tanpuina Colony Insak Tanpuina Colony)(Part 2)    </t>
  </si>
  <si>
    <t xml:space="preserve">Judicial to Tuikhur Kawn at P E  Veng(District Judicial Office Tuikhur Kawn)      </t>
  </si>
  <si>
    <t>Unsurface</t>
  </si>
  <si>
    <t xml:space="preserve">Approach Road to SP and Staff Qrtr.at Khawtetlang New Serchhip(DC Complex SP Residence)      </t>
  </si>
  <si>
    <t xml:space="preserve">Godown to Baptist Biakin Hnuai(New Serchhip New Serchhip)      </t>
  </si>
  <si>
    <t xml:space="preserve">Mizofed Approach Road New Serchhip(NH 54 Brilliant HS School)      </t>
  </si>
  <si>
    <t xml:space="preserve">Approach Road to New Serchhip Primary School(NH 54 Primary School)      </t>
  </si>
  <si>
    <t xml:space="preserve">Approach Road to Catherine Booth Home New Serchhip(Catherine Booth Home Catherine Booth Home)  </t>
  </si>
  <si>
    <t xml:space="preserve">Approach Road to IB(New Serchip PWD IB)    </t>
  </si>
  <si>
    <t xml:space="preserve">Kl.Chhuanvawra House Zozam Veng to Ekclavys Road(Zozam Veng Zozam Veng)      </t>
  </si>
  <si>
    <t xml:space="preserve">Hmar Veng YMA Hall to Upc Biak In(Hmar Veng YMA Hall Upc Biakin)    </t>
  </si>
  <si>
    <t xml:space="preserve">Approach Road to A.O.C. Lane 2(Indoor Stadium A.O.C. Lane 2)  </t>
  </si>
  <si>
    <t xml:space="preserve">Zion Veng to NH 54 via Hmar Veng Biakin(Zion Veng NH 54)      </t>
  </si>
  <si>
    <t xml:space="preserve">Kikawn to Minor Irrigation Agriculture Complex(Kikawn Minor Irrigation Office)      </t>
  </si>
  <si>
    <t xml:space="preserve">Kawnveng to Thlanmualveng(Kawn Veng Cemetry)   </t>
  </si>
  <si>
    <t xml:space="preserve">Vankeukawn to Faith Home(Vankeukawn Faith Home)      </t>
  </si>
  <si>
    <t xml:space="preserve">Approach Road to St.Peters Higher Secondary  School(St.Peter School St.Peter School)      </t>
  </si>
  <si>
    <t xml:space="preserve">High School Approach Road(NH 54 Baktawng Kawn)    </t>
  </si>
  <si>
    <t xml:space="preserve">Approach Road to Chhim Veng Thlanmual(Khumtung   Cemetry)    </t>
  </si>
  <si>
    <t xml:space="preserve">Dawr Kawn to Monfort School(Dawr Kawn Monfort School)      </t>
  </si>
  <si>
    <t xml:space="preserve">Approach Road to Thlanmual via Primary School(Paikhai Road Cemetry)(Part 1)      </t>
  </si>
  <si>
    <t xml:space="preserve">Approach Road to Thlanmual via Primary School(Khumtung Khumtung)(Part 2)      </t>
  </si>
  <si>
    <t xml:space="preserve">NH to Parmawii Road(Dawr Kawn(NH 54) Tlungvel(NH 54))  </t>
  </si>
  <si>
    <t xml:space="preserve">Dawrkawn to Gate Veng(Baktawng Kawn Tlungvel(NH 54))  </t>
  </si>
  <si>
    <t xml:space="preserve">B.DengkhumaS House Kikawn to IOC at New Serchhip(Kikawn Kikawn)      </t>
  </si>
  <si>
    <t xml:space="preserve">Bazar to Ramthlun Road to Ramherliani House(Bazar   Ramherliani House)    </t>
  </si>
  <si>
    <t xml:space="preserve">Darnam Tlang to Darnam Kawr NH 54(Darnam Tlang   Darnam Kawr (NH 54))    </t>
  </si>
  <si>
    <t xml:space="preserve">Bangla Veng Kawn to Rahsi Veng Kawn(Bangla Veng Kawn Rahsi Veng Kawn)      </t>
  </si>
  <si>
    <t xml:space="preserve">Vaiveng to Bangla Veng Kawn(Vaiveng Bangla Veng Kawn)      </t>
  </si>
  <si>
    <t>Zawngte luikhai Kawn to Ralkalh Kawn(Zawngteluikhai Ralkalh Kawn)</t>
  </si>
  <si>
    <t xml:space="preserve">Bazar to Hospital Road(Bazar Kawn E Lungdar PHC Complex)      </t>
  </si>
  <si>
    <t xml:space="preserve">Bazar to Chhura Lungpeng(Bazar Kawn E Lungdar   Chhura Lung Peng)    </t>
  </si>
  <si>
    <t xml:space="preserve">IB to Playground E.Lungdar(PWD IB Play Ground)      </t>
  </si>
  <si>
    <t xml:space="preserve">Panghmunzawl to Basket(Panghmun Zawl Basket)      </t>
  </si>
  <si>
    <t xml:space="preserve">Approach Road to Helipad(IB Road Helipad)      </t>
  </si>
  <si>
    <t xml:space="preserve">Leisang NH 54 to Mini Sport Complex(Leisang(NH 54) Mini Sport Complex)    </t>
  </si>
  <si>
    <t xml:space="preserve">Approach Road to PWD Complex  II New Serchhip(New Serchip(NH 54) New Serchip)  </t>
  </si>
  <si>
    <t xml:space="preserve">Approach Road to PWD Office(NH 54 PWD Office)      </t>
  </si>
  <si>
    <t xml:space="preserve">Approach Road to PWD EE Qrtrs.(PWD Complex Road NH 54)  </t>
  </si>
  <si>
    <t xml:space="preserve">Approach Road P E Rest House at Bukpui(Bukpui Kikawn(NH 54))(Part 1)  </t>
  </si>
  <si>
    <t xml:space="preserve">Approach Road P E Rest House at Bukpui(Bukpui P E Rest House)(Part 2)  </t>
  </si>
  <si>
    <t>IB Peng to IOC(New Serchhip(NH 54) New Serchhip(NH 54))</t>
  </si>
  <si>
    <t xml:space="preserve">Rahsi Veng to Tourist Lodge(Tourist Lodge Rahsi Veng Kawn)      </t>
  </si>
  <si>
    <t xml:space="preserve">Pu.Sangvunga House to Pu K.Lalthlana(L) at P E Serchhip(Near P E Complex Insak Tanpuina Colony)  </t>
  </si>
  <si>
    <t xml:space="preserve">Approach Road From NH 54 (Bazar)   NH 54 (Nanaua Workshop) via YMA Hall Hmarveng(Bazar(NH 54) Nanaua Workshop)  </t>
  </si>
  <si>
    <t xml:space="preserve">A.O.C. to NH 54 (Thumbawk) via Diet.Complex(A.O.C Chhim Veng)(Part 1)  </t>
  </si>
  <si>
    <t xml:space="preserve">IOC to Helipad via Govt Pcr High School at Serchhip  (NH 54 Helipad Road)    </t>
  </si>
  <si>
    <t>Approach Road to Dinthar Presbyterian Church(Farm Veng Dinthar)</t>
  </si>
  <si>
    <t>Approach Road to Police Station (Thana)with Courtyard at Serchhip(Police Station Canteen Police Station Office)</t>
  </si>
  <si>
    <t>NH54 (Tuikhuah Veng) to Vengchung Approach Road at Serchhip(Tuikhuah Veng UBI Ayush Hospital)</t>
  </si>
  <si>
    <t>Lungphunkawn to Ar FarmVeng(Lungphunkawn AR Vengchung)(Part 1)</t>
  </si>
  <si>
    <t>Lungphunkawn to Ar FarmVeng(Lungphunkawn AR Vengchung)(Part 2)</t>
  </si>
  <si>
    <t>Thentlang Internal Road(Dinthar Veng Thentlang Thentlang Kawnveng)(Part 1)</t>
  </si>
  <si>
    <t>Thentlang Internal Road(Thentlang Kawnveng Vengchhak Thentlang)(Part 2)</t>
  </si>
  <si>
    <t>Thentlang Internal Road(Vengchhak Vanlalthlangi House)(Part 3)</t>
  </si>
  <si>
    <t>Thentlang Internal Road(UPC Biakin Thlang Lalbuanga House)(Part 4)</t>
  </si>
  <si>
    <t>Thentlang Internal Road(Lalruatkima House Thentlang High School)(Part 5)</t>
  </si>
  <si>
    <t>Sanpohkawn to Vaiveng(Sanpohkawn Vaiveng)</t>
  </si>
  <si>
    <t xml:space="preserve">Khumtung Baktawng(Khumtung Baktawng)(Part 1)      </t>
  </si>
  <si>
    <t>VR</t>
  </si>
  <si>
    <t xml:space="preserve">Khumtung Baktawng(Baktawng Kawn Field)(Part 2)      </t>
  </si>
  <si>
    <t xml:space="preserve">Serchhip Zawlpui(Serchhip(World Bank Road) Zawlpui)(Part 1)      </t>
  </si>
  <si>
    <t xml:space="preserve">Serchhip Zawlpui(Junction Point Zawlpui)(Part 2)      </t>
  </si>
  <si>
    <t xml:space="preserve">E.Lungdar Sailulak(E.Lungdar Play Ground Sailulak)      </t>
  </si>
  <si>
    <t xml:space="preserve">Chekawn Lungchhuan(Chekawn Lungchhuan)      </t>
  </si>
  <si>
    <t>TOTAL OF ROADS</t>
  </si>
  <si>
    <t>Chanmari Kawn to Pu T.Zakung in (Lower Chanmari)</t>
  </si>
  <si>
    <t>Primary School to C.Lalhriatrenga in, Chhimveng</t>
  </si>
  <si>
    <t>Field to Lalneihtluanga in Chhimveng</t>
  </si>
  <si>
    <t>V.Thanchhunga in to Tlanthangi in, Chhimveng</t>
  </si>
  <si>
    <t>V.Vanlalmaka In to Pasto Vanlalenga In, Chhimveng</t>
  </si>
  <si>
    <t>Field to C.Lalchhungzuala In, Chhimveng</t>
  </si>
  <si>
    <t>Approach road to MYC Building Courtyard of Maxi-cab terminal, Darnam Veng, Serchhip</t>
  </si>
  <si>
    <t>Chanmari Kawn to SIRD Road, Chanmari Vengthar</t>
  </si>
  <si>
    <t>Lalliani In to Tarpi tlang road, Chanmari Vengthar</t>
  </si>
  <si>
    <t>Insak tanpuina Lane to P&amp;E Veng thlanmual road</t>
  </si>
  <si>
    <t>Ramri kawn to Pu Zaithanpuia in, Darnam Veng</t>
  </si>
  <si>
    <t>Pi Darengi In to Malsawmtluanga In, Darnam Veng</t>
  </si>
  <si>
    <t>Approach road to Paragliding ground</t>
  </si>
  <si>
    <t>Kawnveng to Chhimveng via High School, Chhiahtlang</t>
  </si>
  <si>
    <t>Lalremsiama In to Pathuama In, Chhiahtlang kawng veng</t>
  </si>
  <si>
    <t>Jail peng to Sihpui tuikhur, Chhiahtlang</t>
  </si>
  <si>
    <t>C.Lalrawna In to Primary School-I, Venghlun Chhiahtlang</t>
  </si>
  <si>
    <t>Kawnveng (Tuikil peng) to Khuanghnuna In, Chhimveng Chhiahtlang</t>
  </si>
  <si>
    <t>DIET to Thlanmual peng lane hnuai Pi Thanghluni In</t>
  </si>
  <si>
    <t>Chhingchhip- Hmuntha</t>
  </si>
  <si>
    <t>Chhingchhip- Thentlang</t>
  </si>
  <si>
    <t>Hmuntha- Khawbel</t>
  </si>
  <si>
    <t>Total</t>
  </si>
  <si>
    <t>Grand Total</t>
  </si>
  <si>
    <t>Under PMGSY Maintenance</t>
  </si>
  <si>
    <t xml:space="preserve">Khawlailung Piler(Khawlailung Piller)      </t>
  </si>
  <si>
    <t xml:space="preserve">Chekawn Sialsir(Chekawn Sialsir)      </t>
  </si>
  <si>
    <t xml:space="preserve">Chhingchhip Hualtu(Chhingchip Hualtu Field)      </t>
  </si>
  <si>
    <t>Thentlang- Sialhau</t>
  </si>
  <si>
    <t>Serchhip Hriangtlang(Serchhip(World Bank Road) Hriangtlang Playing Court)</t>
  </si>
  <si>
    <t xml:space="preserve">Construction and maintenance of Mualcheng -N Vanlaiphai Road </t>
  </si>
  <si>
    <t xml:space="preserve">Serchhip </t>
  </si>
  <si>
    <t>Under Contract</t>
  </si>
  <si>
    <t>Khawlailung- Hmunzawl</t>
  </si>
  <si>
    <t xml:space="preserve">Approach road to Paragliding Ground </t>
  </si>
  <si>
    <t xml:space="preserve">Cement concrete </t>
  </si>
  <si>
    <t xml:space="preserve">Improvement of kikawn to Hmar veng </t>
  </si>
  <si>
    <t xml:space="preserve">Construction of llink road and Land improvement at Zawlpui Serchhip </t>
  </si>
  <si>
    <t>Improvement of  Serchhip to Chawmkai to Zote South Serchhip</t>
  </si>
  <si>
    <t>Cement concrete and metal</t>
  </si>
  <si>
    <t>Sl. No</t>
  </si>
  <si>
    <t>ROAD NAME</t>
  </si>
  <si>
    <t>DIVISION LENGTH</t>
  </si>
  <si>
    <t>CATEGORY</t>
  </si>
  <si>
    <t>CORE ROAD</t>
  </si>
  <si>
    <t>Aizawl - Thenzawl-Lunglei Road (PWD Lunglei Circle AOC Ramthar) (143.85 - 164.00) Kmp</t>
  </si>
  <si>
    <t>SH</t>
  </si>
  <si>
    <t xml:space="preserve">Buarpui to Bunghmun (Buarpui to Bunghmun km Milestone)    </t>
  </si>
  <si>
    <t xml:space="preserve">Lunglei Buarpui Road (Sazaikawn Buarpuia Village)      </t>
  </si>
  <si>
    <t xml:space="preserve">LP Thangzikas Shop Forest Check Gate (LP Thangzikas Shop Forest Check Gate)      </t>
  </si>
  <si>
    <t>Saikuti Hall Approach Road (Sakuti Hall Peng at ATL Venglai Traffic Point)</t>
  </si>
  <si>
    <t xml:space="preserve">Thana Rahsiveng via MST Office (Lunglei Police Station H.S Rinawmas House)      </t>
  </si>
  <si>
    <t>District Road (Three Gate to Mizo Fed Dawr, Venglai)</t>
  </si>
  <si>
    <t xml:space="preserve">ATL Road to Kawmzawl Helipad Road Pukpui (Kawmzawl Main Road)(Pukpui Kawmzawl Helipad)      </t>
  </si>
  <si>
    <t xml:space="preserve">Approach Road to HATIM From Helipad Kawmzawl (Kawmzawl Helipad HATIM Main Gate)      </t>
  </si>
  <si>
    <t xml:space="preserve">Tourist Lodge Peng Chawlbawla Point (Tourist Lodge Peng Zotlang Chawlbawla Point Zotlang)    </t>
  </si>
  <si>
    <t xml:space="preserve">Centenary Road Serkawn (Serkawn Christian Hospital Serkawn Pastor Quarter)    </t>
  </si>
  <si>
    <t xml:space="preserve">Serkawn Hospital to Diet, Melte (Chistian Hospital Serkawn to DIET Lunglei)    </t>
  </si>
  <si>
    <t xml:space="preserve">Zohnuai Approach Road upto Community Hall (ATL Main Road Zohnuai Community Hall)      </t>
  </si>
  <si>
    <t xml:space="preserve">Kikawn R.Biaksangas House via BCM Bazar Veng  Biak In (BCM Church R.Biaksangas House)      </t>
  </si>
  <si>
    <t xml:space="preserve">Bazar Veng - Tlabung Peng via LDSC Ground (Mandir Peng Thuamluaia Mual Upper Road)    </t>
  </si>
  <si>
    <t xml:space="preserve">Rahsi Veng to Tlabung Road via Sazaikawn (Forest Check Gate Tlabung Kawng)      </t>
  </si>
  <si>
    <t xml:space="preserve">Lunglei District Jail From Sazaikawn (Sazaikawn Lunglei District Jail)      </t>
  </si>
  <si>
    <t xml:space="preserve">Ramhlun to Forest Rest House(Forest Rest House Road Ramhlun)      </t>
  </si>
  <si>
    <t xml:space="preserve">PHC to Forest Rest House(PHC Road Forest Rest House)      </t>
  </si>
  <si>
    <t xml:space="preserve">Approach Road to PHC(Pu Chandras House Buarpui PHC)    </t>
  </si>
  <si>
    <t xml:space="preserve">Mission Veng to RO Office(Pi Lalramzauvis House R.O Office)      </t>
  </si>
  <si>
    <t xml:space="preserve">Venglai to Govt. M S Road(YMA Run Govt M S)      </t>
  </si>
  <si>
    <t xml:space="preserve">Approach Road to Playground(Pu Hualrokhumas House Indoor Stadium)      </t>
  </si>
  <si>
    <t xml:space="preserve">Lunglawn Approach Road via AIR Station (AOC Ramthar NH 54A)      </t>
  </si>
  <si>
    <t xml:space="preserve">Approach Road to Girl's hostel with Courtyard (HATIM) Kawmzawl, Pukpui (HATIM Main Gate Girls Hostel HATIM)      </t>
  </si>
  <si>
    <t xml:space="preserve">Approach Road to Boy's Hostel with Courtyard (HATIM) Kawmzawl Pukpui (HATIM Main Gate Boys Hostel HATIM)    </t>
  </si>
  <si>
    <t xml:space="preserve">Approach Road to Laldenga Park From HATIM Road Kawmzawl Pukpui (HATIM Road Laldenga Park)      </t>
  </si>
  <si>
    <t xml:space="preserve">Approach Road to Eklavia upto Boys Hostel  Kawmzawl Pukpui (Kawmzawl Main Road Eklavia Boys Hostel)      </t>
  </si>
  <si>
    <t xml:space="preserve">Approach Road to Eklavia Academic Building Kawmzawl Pukpui (Eklavia Campus EMRS Academic Building)      </t>
  </si>
  <si>
    <t xml:space="preserve">Approach Road to Eklavia Staff Qtrs Kawmzawl  Pukpui (Eklavia Campus Eklavia Staff Quarter)      </t>
  </si>
  <si>
    <t xml:space="preserve">Approach Road to Extension Training Center (SIRD) From Helipad Road With Courtyard Kawmzawl  Pukpui (Kawmzawl Main Road SIRD Courtyard)      </t>
  </si>
  <si>
    <t xml:space="preserve">Approach Road to IIDC Guest House From Kawmzawl Helipad Road Pukpui (Kawmzawl Main Road IIDC Guest House)      </t>
  </si>
  <si>
    <t xml:space="preserve">Approach Road to NIELIT Extension Center From IIDC Approach Road (IIDC Approach Road NIELIT Center)      </t>
  </si>
  <si>
    <t xml:space="preserve">Pukpui Internal Road ( ATL Pukpui Playground)  </t>
  </si>
  <si>
    <t xml:space="preserve">Kawmzawl Road Lalchamlianas House Pukpui (Zosiamas House Lalchamlianas House Pukpui)    </t>
  </si>
  <si>
    <t xml:space="preserve">PHC Approach Road From Kawmzawl Helipad Road  Pukpui (Kawmzawl Main Road PHC Pukpui)      </t>
  </si>
  <si>
    <t xml:space="preserve">UPC Biak In to Internal Road From Kawmzawl Main Road (Kawmzawl Main Road Pu K.Darkhumas House)      </t>
  </si>
  <si>
    <t xml:space="preserve">Hmingmawia's House to Internal Road From Kawmzawl Main Road Pukpui (Hmingmawias House Internal Road Kawmzawl)      </t>
  </si>
  <si>
    <t xml:space="preserve">Kawmzawl Main Road Far Veng Pukpui (Near Kawmzawl Main Road LH Lalrindikas House)  </t>
  </si>
  <si>
    <t xml:space="preserve">Kawmzawl Main Road to Internal Road (Vanlalsanga's House) Pukpui (Vanlalsangas House Pu T.Aichhungas House Pukpui)    </t>
  </si>
  <si>
    <t xml:space="preserve">Kawmzawl Main Road Graveyard Pukpui(Kawmzaawl Main Road Hmingmawias House)      </t>
  </si>
  <si>
    <t xml:space="preserve">ATL Road (Kawmzawl Junction) K.Saithangvungas House Pukpui (Pukpui Market Shed K.Saithangvungas House)      </t>
  </si>
  <si>
    <t xml:space="preserve">ATL Road from Rothangas House Rualchhingas House Pukpui (Rothangas House Rualchhingas House)      </t>
  </si>
  <si>
    <t xml:space="preserve">Supply Kawn to Navadaya at Pukpui (Supply Kawn  ATL Road Navadaya at Pukpui)      </t>
  </si>
  <si>
    <t xml:space="preserve">Lianngengis House to F.Malsawmas House Zotlang (Lianngengis House F.Malsawmas House)    </t>
  </si>
  <si>
    <t xml:space="preserve">Tourist Lodge Approach Road (Zotlang Tourist Lodge Zotlang)    </t>
  </si>
  <si>
    <t xml:space="preserve">DC Link Road Zotlang (Rotlaii's House Zotlang ATL Main Road)      </t>
  </si>
  <si>
    <t xml:space="preserve">Approach Road From Pu Dosanga's House to DC Link Road at Zotlang (Pu Dosanga House to DC Link Road)      </t>
  </si>
  <si>
    <t xml:space="preserve">YPC Hall Chirhdiakkawn (YPC Hall Chirhdiakkawn)      </t>
  </si>
  <si>
    <t xml:space="preserve">ATL Road to Chirhdiakkawn, Serkawn (Chirhdiakkawn to ATL at Serkawn)    </t>
  </si>
  <si>
    <t xml:space="preserve">Chirhdiakkawn Internal Road (Chirhdiakkawn to C.K. Mawia's House)      </t>
  </si>
  <si>
    <t xml:space="preserve">YPC Hall to Chawlbawla Point (YPC Hall Chawlbawla Point Zotlang)      </t>
  </si>
  <si>
    <t xml:space="preserve">Carey School to YPC Zotui Road (Carey School YPC Zotui Road)      </t>
  </si>
  <si>
    <t xml:space="preserve">Parallel Road From Pu Lalpara's House to Presbyterian Church (Part 1)  </t>
  </si>
  <si>
    <t>Parallel Road From Pu Lalpara's House to BCM Kikawn Biak In (BCM Church Pu Lalparas House)(Part 2)</t>
  </si>
  <si>
    <t xml:space="preserve">Saptui - PHE Complex (Saptui PHE Office)      </t>
  </si>
  <si>
    <t xml:space="preserve">Ramzotlang to Diet (Dr. F Lianchhinga House K.T Lalthangpuias House)      </t>
  </si>
  <si>
    <t xml:space="preserve">Ramzotlang Baptist Church Approach Road  (C.Thangzuala Tuikhur Pi Thangberis House)    </t>
  </si>
  <si>
    <t xml:space="preserve">Zohnuai to Ramzotlang Approach Road (Ramzotlang Approach Road Pi Thangberi's House)      </t>
  </si>
  <si>
    <t xml:space="preserve">Zohnuai Quarry Approach From Kawlrosiami's House (Kawlrosiami's House Zohnuai Quarry)      </t>
  </si>
  <si>
    <t xml:space="preserve">Jubilee Road Zohnuai (Pu Thanghminga's House Kanan Veng)    </t>
  </si>
  <si>
    <t xml:space="preserve">Zohnuai H/S Approach Road From YMA Hall (YMA Run Zohnuai High School)      </t>
  </si>
  <si>
    <t xml:space="preserve">Sangthuama's House to Middle School Zohnuai (Sangthuama's House to Middle School Zohnuai)      </t>
  </si>
  <si>
    <t xml:space="preserve">C. Lalchungnunga's House Kanan Veng Zohnuai (C. Lalchungnunga's House Kanan Veng)      </t>
  </si>
  <si>
    <t xml:space="preserve">Zohnuai Field Approach Road From Dawrkawn (Zohnuai Playfield Dawrkawn)      </t>
  </si>
  <si>
    <t xml:space="preserve">Kikawn M S Approach Road Bazar Veng(Pui Puii Enterprise SMS School)      </t>
  </si>
  <si>
    <t xml:space="preserve">Sakeia Road From Kikawn Kawizau Chama House  Bazar Veng (C.Sanglianas House C.Hunkhumas House)      </t>
  </si>
  <si>
    <t xml:space="preserve">SE Office Approach Road Bazar Veng(ATL Main Road PWD SE Office)      </t>
  </si>
  <si>
    <t xml:space="preserve">Approach Road  to LDSC Ground No II From District Road (District Road LDSC Ground No II)      </t>
  </si>
  <si>
    <t xml:space="preserve">Approach Road From Sacred Heart School to LDSC Ground No.II From Parallel Road(Electric Veng Leh Venglai LDSC Ground No II)    </t>
  </si>
  <si>
    <t xml:space="preserve">Power House Approach Road (District Road Power House)      </t>
  </si>
  <si>
    <t xml:space="preserve">PC.Lawmsanga's House to Sangchem Road (Power House Sangchem Road)      </t>
  </si>
  <si>
    <t xml:space="preserve">Second Parallel Road at Bazar Veng     </t>
  </si>
  <si>
    <t xml:space="preserve">PHE Quarter to 2nd Parallel Road Bazar Veng (Khuangchera Section YMA Shed K.Lianzuala's House)    </t>
  </si>
  <si>
    <t xml:space="preserve">RTP Cinema Hall to Biaksanga's House via Forest Office Bazar Veng (RTP Cinema Hall Biaksanga's House)      </t>
  </si>
  <si>
    <t xml:space="preserve">V.Chawngchhuma's House to VK Pachhunga's House Kikawn (V.Chawngchhuma's House to VK Pachhunga's House)  </t>
  </si>
  <si>
    <t xml:space="preserve">Kikawntlang Approach Road Bazar Veng (Rodinga Hmar House PHE Complex)      </t>
  </si>
  <si>
    <t xml:space="preserve">Sacred Heart School Approach Road Venglai (Parallel Road Venglai 2nd Para Venglai)      </t>
  </si>
  <si>
    <t xml:space="preserve">Sangchem Road (LDSC Ground No II Soil Complex Road) (Part 1)      </t>
  </si>
  <si>
    <t xml:space="preserve">Soil Complex Approach Road (Soil Complex Office District Road)      </t>
  </si>
  <si>
    <t xml:space="preserve">Approach Road to Ramthar Veng Indoor Stadium From JK Sawihmingthanga's House (District Road Ramthar Indoor Stadium)    </t>
  </si>
  <si>
    <t xml:space="preserve">Ramthar Indoor Stadium Approach Road (Pu Bawihas House Indoor Stadium Ramthar)      </t>
  </si>
  <si>
    <t xml:space="preserve">Approach Road to Saphranga Memorial School (Silver Mount School Saphranga Memorial School)      </t>
  </si>
  <si>
    <t xml:space="preserve">Vety Farm Approach Road (District Road Farm Veng   Soil Complex Road)    </t>
  </si>
  <si>
    <t xml:space="preserve">Approach Road to LKM School Farm Veng (BCM Church Farm Veng LKM School)      </t>
  </si>
  <si>
    <t xml:space="preserve">Approach Road to Volley Ball Court at Farm Veng (Pu Bawka Point Volley Ball Court Farm Veng)    </t>
  </si>
  <si>
    <t xml:space="preserve">Chanmari Vengthlang Church to Sangchem Road(Chanmari Vengthlang Church Sangchem Road)  </t>
  </si>
  <si>
    <t xml:space="preserve">Kawlkhuma's Children Home Approach Road (District Road Kawlkhumas Children Home)      </t>
  </si>
  <si>
    <t xml:space="preserve">Approach Road From District Road to Sangchem Road via Kapchungnungas House (District Road Sangchem Road)    </t>
  </si>
  <si>
    <t xml:space="preserve">Electric Veng Indoor Stadium Approach Road (District Road Indoor Stadium Electric Veng)    </t>
  </si>
  <si>
    <t xml:space="preserve">Electric Veng Internal Road (LDSC Ground No II Mualpui)    </t>
  </si>
  <si>
    <t xml:space="preserve">Approach Road to Electric Cemetry Road From Mualpui Road Electric Veng (Sangchem Road Electric Veng)      </t>
  </si>
  <si>
    <t xml:space="preserve">RTP Cinema Hall to JB College Bazar Veng (RTP Cinema Hall JB College Bazar Veng)      </t>
  </si>
  <si>
    <t xml:space="preserve">Approach Road to Venglai PCI Church (JB Point to PCI Church)      </t>
  </si>
  <si>
    <t xml:space="preserve">District Road to Nursing School Road via ZH Ropuias House (District Road Nursing School)      </t>
  </si>
  <si>
    <t xml:space="preserve">Approach Road to ITI Complex (Nursing School Approach Road ITI Complex)  </t>
  </si>
  <si>
    <t xml:space="preserve">Nursing School Approach Road at Ramthar (District Road Nursing School Approach Road)  </t>
  </si>
  <si>
    <t xml:space="preserve">Approach Road to Kendriya School at Ramthar Veng (Nursing School Approach Road Kendriya School Ramthar Veng)  </t>
  </si>
  <si>
    <t xml:space="preserve">Remand Home to Zothangpuia's House (Remand Home Zothangpuia's House)      </t>
  </si>
  <si>
    <t>Lunglei Nghasih Road (Kendriya School Ramthar Veng Nghasih Leilet Zawl)</t>
  </si>
  <si>
    <t xml:space="preserve">Salem to Lunglawn Link Road (Nursing School Approach Road Pu Malsawma's House)      </t>
  </si>
  <si>
    <t xml:space="preserve">District Road to Common Facilities Centre at Lunglawn (Industry Peng Lunglawn F.Pathanga's House)      </t>
  </si>
  <si>
    <t xml:space="preserve">Lunglawn Thlanmual Approach From Mizoram UPC Church (Mizoram UPC Church F.Pathanga's House)      </t>
  </si>
  <si>
    <t xml:space="preserve">NH 54A to District Road via Forest Complex at Lunglawn(Forest Check Gate District Road)      </t>
  </si>
  <si>
    <t xml:space="preserve">NH 54A to Lunglawn Hmunhlui Tlang via Pu H. Lalzirliana's House(NH 54A Main Road PC Thlanmuala's House)      </t>
  </si>
  <si>
    <t xml:space="preserve">Lunglawn Thlanmual Approach Road (NH 54A District Road)      </t>
  </si>
  <si>
    <t xml:space="preserve">Garden Street Approach Road (Lunglawn (NH 54) Pu Lalhminglianas House)    </t>
  </si>
  <si>
    <t xml:space="preserve">Lunglawn Centenary Approach Road (BCM Church Lunglawn BCM Church Lunglawn East at NH 54A)      </t>
  </si>
  <si>
    <t xml:space="preserve">Z.Rosanga Road at Lunglawn (NH 54A Z.Rosangas House)      </t>
  </si>
  <si>
    <t xml:space="preserve">Hauva Road (Salem Internal Road Peng District Road)      </t>
  </si>
  <si>
    <t xml:space="preserve">Salem Internal Road (NH 54A to District Road)      </t>
  </si>
  <si>
    <t xml:space="preserve">AOC to District Road(AOC Ramthar District Road)      </t>
  </si>
  <si>
    <t xml:space="preserve">Salem Internal Road ( Thanchungas House to Nundangas House)(Thanchungas House Nundangas House)  </t>
  </si>
  <si>
    <t xml:space="preserve">Ramthar Internal Road ( High Mast to Saihliras House)(High Mast Saihliras House)      </t>
  </si>
  <si>
    <t xml:space="preserve">Ramthar Veng Baptist Church Ring Road (AOC Ramthar Mazaras Spare Parts)      </t>
  </si>
  <si>
    <t xml:space="preserve">Ramthar Veng Baptist Church to District Road (BCM Church District Road)        </t>
  </si>
  <si>
    <t xml:space="preserve">Falkawn to District Road (Falkawn District Road)      </t>
  </si>
  <si>
    <t xml:space="preserve">Haka to District Road From P.Lianbuangas House (P.Lianbuangas House District Road)      </t>
  </si>
  <si>
    <t xml:space="preserve">JP Press to Sobji Bazar (JP Press Sobji Bazar)      </t>
  </si>
  <si>
    <t xml:space="preserve">DEO Office to District Road (DEO Office District Road)      </t>
  </si>
  <si>
    <t xml:space="preserve">Approach Road to Sobji Bazar From Haka Road(Darhminglianas Building Sobji Bazar)      </t>
  </si>
  <si>
    <t xml:space="preserve">Millenium Road (Sobji Bazar Haka Road)      </t>
  </si>
  <si>
    <t xml:space="preserve">Haka Road (Chanmari Haka Road Peng BCM Hospital)      </t>
  </si>
  <si>
    <t xml:space="preserve">Haka to District Road via Zodingas House (Haka Road District Road)      </t>
  </si>
  <si>
    <t xml:space="preserve">PWD Godown to District Road (PWD Godown District Road)      </t>
  </si>
  <si>
    <t xml:space="preserve">Presbyterian Church Ring Road (Haka Road HPC Haka Road)      </t>
  </si>
  <si>
    <t xml:space="preserve">Haka to District Road via Vety Dispensary (UPC Church District Road)      </t>
  </si>
  <si>
    <t xml:space="preserve">Haka to District Road From Thangluras House (Thangluras House District Road Farm Veng)      </t>
  </si>
  <si>
    <t xml:space="preserve">Main Road to Haka From Samsonas Building (ATL Main Road Samsonas Building)      </t>
  </si>
  <si>
    <t xml:space="preserve">BDO Quarter Approach Road (DUDO Quarter BDO Quarter)      </t>
  </si>
  <si>
    <t xml:space="preserve">Chanmari BCM to Haka Road (BCM Church Chanmari   Haka Main Road)    </t>
  </si>
  <si>
    <t xml:space="preserve">EE  PWD Quarter Approach Road(PWD Staff Lodge Main Gate EE PWD Quarter)      </t>
  </si>
  <si>
    <t xml:space="preserve">OPD to Haka Road (Chief Medical Office Seventh Day Church)      </t>
  </si>
  <si>
    <t xml:space="preserve">Civil Hospital Approach Road (Civil Hospital ATL Main Road)    </t>
  </si>
  <si>
    <t xml:space="preserve">Approach Road to Mini Sport Complex at AP Tlang (V.L Thansangas Traffic Point Mini Sport Complex)    </t>
  </si>
  <si>
    <t xml:space="preserve">Addl.SP Quarter Approach Road (V.L Thansangas Traffic Point DIG Quarter)    </t>
  </si>
  <si>
    <t xml:space="preserve">Approach Road to Mini Sport Complex at AP Tlang (AP Tlang Police Quarter)      </t>
  </si>
  <si>
    <t xml:space="preserve">DC Staff Qtr Approach Road (AP Tlang DC Staff Quarter)      </t>
  </si>
  <si>
    <t xml:space="preserve">CMO Quarter Approach Road(AP Tlang CMO Quarter)      </t>
  </si>
  <si>
    <t xml:space="preserve">Approach Road Office Quarter at Circuit Tlang (B. Thangpuias House V. Lalrintluangis)      </t>
  </si>
  <si>
    <t xml:space="preserve">Circuit House with Courtyard Approach Road(Circuit House Approach Road Circuit House)  </t>
  </si>
  <si>
    <t xml:space="preserve">Approach Road to Treasury Officer Qtr. From Circuit House(Circuit House Approach Road Treasury Officer Qtr)    </t>
  </si>
  <si>
    <t xml:space="preserve">DCSO Qtr.Approach Road (Treasury Qtr Road DCSO Quarter)      </t>
  </si>
  <si>
    <t xml:space="preserve">Addl.DC Qtr.Approach Road From Circuit House(Approach Road Circuit House Addl.DC Quarter)    </t>
  </si>
  <si>
    <t xml:space="preserve">SP Residence Approach Road(Near DC Bangalow Road SP Residence)      </t>
  </si>
  <si>
    <t xml:space="preserve">DC Residence Approach Road From SP Office(V.L Thansangas Traffic Point SP Bangalow)    </t>
  </si>
  <si>
    <t xml:space="preserve">Venglai Cemetery Approach Road(Convention Center   Venglai Cemetery)    </t>
  </si>
  <si>
    <t xml:space="preserve">Approach Road LAD Complex(Convention Center LAD Complex)      </t>
  </si>
  <si>
    <t xml:space="preserve">EE Mechanic Office Approach Road(Convention Center EE Mechanic Office)      </t>
  </si>
  <si>
    <t xml:space="preserve">Mechanic Workshop Approach Road(Rahsi Veng YMA Building Mechanic Workshop)      </t>
  </si>
  <si>
    <t xml:space="preserve">Approach Road DCs Office From MST Bus Station(MST Bus Station DC Office)      </t>
  </si>
  <si>
    <t xml:space="preserve">SE  PWD Residence Approach Road(DCs Office SE Office)      </t>
  </si>
  <si>
    <t xml:space="preserve">DC Residence From SE PWD Qtr. Approach Road(SE PWD Qtr DC Residence)      </t>
  </si>
  <si>
    <t xml:space="preserve">Mizoram Rural Bank to DC Office via LAD Office(Mizoram Rural Bank DC Office)  </t>
  </si>
  <si>
    <t xml:space="preserve">Tlabung Peng to PWD Colony (Tlabung Peng PWD Colony)    </t>
  </si>
  <si>
    <t xml:space="preserve">Forest Check Gate upto Colony (Forest Check Gate PWD Colony)      </t>
  </si>
  <si>
    <t xml:space="preserve">Forest Check Gate to Moria Junction Rahsiveng (F.Hmingthangas House Moria Junction)      </t>
  </si>
  <si>
    <t xml:space="preserve">Primary School to Moria Junction Rahsiveng (Primary School Rahsiveng Moria Junction)      </t>
  </si>
  <si>
    <t xml:space="preserve">Primary School to Colony Road Rahsiveng (Primary School Rahsiveng Colony Road)      </t>
  </si>
  <si>
    <t xml:space="preserve">Moria Junction to Church of God Biak In Rahsiveng (Moria Junction Church of God Biak In)    </t>
  </si>
  <si>
    <t xml:space="preserve">JH.Lalduhawmas House to Venghlun Cemetery  Venghlun(JH.Lalduhawmas House Venghlun Cemetery)      </t>
  </si>
  <si>
    <t xml:space="preserve">Pu Kaias House to Tlabung Road Rahsi Veng (Pu Kaias House Tlabung Road Rahsiveng)      </t>
  </si>
  <si>
    <t xml:space="preserve">Venghlun Internal Road (Indoor Stadium to Lalhmunsanga House)(Venghlun Indoor Stadium Lalhmunsanga House)      </t>
  </si>
  <si>
    <t xml:space="preserve">Tlabung Peng to Lunglei Government College (Tlabung Peng Lunglei Govt. College)      </t>
  </si>
  <si>
    <t xml:space="preserve">Approach Road to Thuamluai Mual Near Police Qtrs (Thuamluaia Mual Police Quarter)      </t>
  </si>
  <si>
    <t xml:space="preserve">Tlabung Peng Junction to Thuamluaia Mual upper Road(Tlabung Peng Junction Thuamluaia Mual upper Road)    </t>
  </si>
  <si>
    <t xml:space="preserve">Government College - College Veng (Lunglei Govt College Pu C.Lalawmpuias House)    </t>
  </si>
  <si>
    <t xml:space="preserve">Community Hall to Bazar H S College Veng (Community Hall Bazar H S)      </t>
  </si>
  <si>
    <t xml:space="preserve">Laihnunas House Saidinglianas House Venghlun(YMA House Venghlun Thlanmual Peng)      </t>
  </si>
  <si>
    <t xml:space="preserve">Approach Road to MBKHP Chawmdawlnaa In Melte(Chawmdawlnaa In Main Gate Chawmdawlnaa In Campus)  </t>
  </si>
  <si>
    <t xml:space="preserve">Approach Road to PWD IB(Sawihliras House PWD IB)      </t>
  </si>
  <si>
    <t xml:space="preserve">PWD IB to Power Sub Station(IB Peng Power Sub Station)      </t>
  </si>
  <si>
    <t xml:space="preserve">Thana to Pi Chalnawnis Venglai (Thana Venglai Pi Chalnawnis House)      </t>
  </si>
  <si>
    <t xml:space="preserve">Thana to Venglai H S Venglai (Thana Venglai Pi Chalnawnis House)      </t>
  </si>
  <si>
    <t xml:space="preserve">Main Road to Haka From Samsonas Residence (ATL Main Road Samsonas Residence)      </t>
  </si>
  <si>
    <t xml:space="preserve">Sertlangpui Internal Road (Sertlangpui Main Road Sertlangpui PWD IB)      </t>
  </si>
  <si>
    <t xml:space="preserve">Zero Point Junction to PWD Complex(Zero Point Junction to PWD Office Bunghmun)      </t>
  </si>
  <si>
    <t xml:space="preserve">Bunghmun Ring Road(Cluster Resource Centre Pu J. Chuailovas House)      </t>
  </si>
  <si>
    <t xml:space="preserve">Approach Road to BCM Dinthar(Pu Zoramas House to BCM Dinthar)      </t>
  </si>
  <si>
    <t xml:space="preserve">MRB Junction to Mini Sport Complex(MRB Junction to Mini Sport Complex)      </t>
  </si>
  <si>
    <t xml:space="preserve">MRB Junction to Falkawn(MRB Junction to Falkawn)    </t>
  </si>
  <si>
    <t xml:space="preserve">Approach Road BCM Bunghmun(Pi Lalthantluangis House to BCM Bunghmun)      </t>
  </si>
  <si>
    <t xml:space="preserve">MRB Junction to BDO(MRB Junction BDO Complex)      </t>
  </si>
  <si>
    <t xml:space="preserve">Zero Point Junction to MRB Junction(Zero Point Junction to MRB Junction)      </t>
  </si>
  <si>
    <t xml:space="preserve">Zero Point Junction to Police Station(Zero Point Junction to Police Station)      </t>
  </si>
  <si>
    <t>Approach Road PHC(Pu Z.D Thanchungnungas House Buarpui to Bunghmun Main Road)</t>
  </si>
  <si>
    <t>Helipad Approach Road at Sethlun (Sethlun Helipad Peng Helipad Sethlun)</t>
  </si>
  <si>
    <t xml:space="preserve">Haka to Millenium Road From Seventh Day Church (Seventh Day Church Millenium Road)      </t>
  </si>
  <si>
    <t xml:space="preserve">Tlabung Road - PWD Staff Qtrs at Venghlun (Pi Chalnawnis House Rahsi Veng in Rina Kawr)(Part 1)      </t>
  </si>
  <si>
    <t xml:space="preserve">PWD Staff Qtrs, Venghlun - PWD Colony Road (PWD Quarter Colony Road)(Part 2)      </t>
  </si>
  <si>
    <t>Sangchem Road (Soil Complex Road Ramthar Thlanmual)(Part 2)</t>
  </si>
  <si>
    <t>LR School Approach Road (District Road Farm Veng Pu Vanchhumas House)</t>
  </si>
  <si>
    <t>Tlabung Road  to Pu Kaia House, Rahsiveng</t>
  </si>
  <si>
    <t>P.Laltlanzauva's House to Lianngiri's House, Zohnuai</t>
  </si>
  <si>
    <t>Approach Road to Staff Quarter, MPL</t>
  </si>
  <si>
    <t>Approach Road to Boy's Hostel with Courtyard</t>
  </si>
  <si>
    <t>Approach Road to Dinning Hall, MPL</t>
  </si>
  <si>
    <t>Approach Road to Superintendent Quarter, MPL</t>
  </si>
  <si>
    <t>Approach Road to HOD - 3 Quarter, MPL</t>
  </si>
  <si>
    <t>DIG Quarter approach Road with Courtyard</t>
  </si>
  <si>
    <t>Approach Road to DIG Office with Courtyard</t>
  </si>
  <si>
    <t>Police Staff Quarter approach Road, AP Tlang</t>
  </si>
  <si>
    <t>District Court Building to Hrangchuailova House, Venglai</t>
  </si>
  <si>
    <t>Approach road to PWD Staff Quarter Bunghmun</t>
  </si>
  <si>
    <t>Approach Road - PWD IB Buarpui</t>
  </si>
  <si>
    <t>Approach Road - PHC Buarpui</t>
  </si>
  <si>
    <t>PHC Buarpui - Forest Rest House</t>
  </si>
  <si>
    <t>PWD IB Buarpui - Power Sub-Station</t>
  </si>
  <si>
    <t>Ramhlun - Forest House Buarpui</t>
  </si>
  <si>
    <t>Venglai - Gov't M/S Thenhlum</t>
  </si>
  <si>
    <t>Mission Veng - Field Veng Thenhlum</t>
  </si>
  <si>
    <t>Approach road - Thenhlum Playground</t>
  </si>
  <si>
    <t>Approach road - RO Office Thenhlum</t>
  </si>
  <si>
    <t>GRAND TOTAL</t>
  </si>
  <si>
    <t xml:space="preserve"> </t>
  </si>
  <si>
    <t>ROAD STATISTICS UNDER KOLASIB DIVISION, 2024</t>
  </si>
  <si>
    <t>Sl.
No.</t>
  </si>
  <si>
    <t>Category of Road</t>
  </si>
  <si>
    <t>Under Kolasib Sub Division</t>
  </si>
  <si>
    <t>Under Kawnpui Sub Division</t>
  </si>
  <si>
    <t>Under Bilkhawthlir Sub Division</t>
  </si>
  <si>
    <t>UNDER PMGSY MAINTENANCE</t>
  </si>
  <si>
    <t xml:space="preserve">Total = </t>
  </si>
  <si>
    <t>ROAD STATISTICS UNDER KOLASIB SUB DIVISION 2024</t>
  </si>
  <si>
    <t>Road
Code</t>
  </si>
  <si>
    <t>Road Name</t>
  </si>
  <si>
    <t>Cate-
gory</t>
  </si>
  <si>
    <t>Road Length
(KM)</t>
  </si>
  <si>
    <t>1. National Highway</t>
  </si>
  <si>
    <t>2. State Highways</t>
  </si>
  <si>
    <t>Rengtekawn NH 154 (Zero Point)(Rengtekawn NH 154 (Zero Point))</t>
  </si>
  <si>
    <t>3. Major District Road</t>
  </si>
  <si>
    <t>4. Other District Road</t>
  </si>
  <si>
    <t>6. Satellite Town Road</t>
  </si>
  <si>
    <t>Approach Road to Challui Veng From Vankungas Shopping Centre(Diakkawn(NH 54) Challui Veng)</t>
  </si>
  <si>
    <t>Approach Road to Upper Kolasib From NH 54S Khuangpuilam(Vengthar Khuangpuilam(NH 54S))</t>
  </si>
  <si>
    <t>KVK Complex to Diakkawn Field via Presbyterian Church(Kawnglai Phei) Vengthar(Vengthar Diakkawn)</t>
  </si>
  <si>
    <t>Diakkawn Bazar to Salem Veng Diakkawn(Diakkawn College Veng)</t>
  </si>
  <si>
    <t>Approach Road to College Veng From Parkkawn via Sertawklui Peng(Parkkawn   College Veng)</t>
  </si>
  <si>
    <t>Civil Hospital to Park Kawn via St.Maria School  Venglai(Venglai Parkkawn)</t>
  </si>
  <si>
    <t>Main Feeder From Diakkwan to Hmarveng Thlanmual Peng Kolasib(Diakkawn Hmarveng)</t>
  </si>
  <si>
    <t>Thirhruiban Kawn to Electric Veng Junction Kolasib(Venglai Electric Veng)</t>
  </si>
  <si>
    <t>Road From Irrigation Complex to Industry Electric Veng(Electric Veng Hmarveng)</t>
  </si>
  <si>
    <t>Electric Veng Junction to Saidan Road via Fire Station Hmarveng(Hmarveng Electric Veng)</t>
  </si>
  <si>
    <t>Hmar Veng to NH 54 via Saidan Kolasib(Hmarveng Saiden Peng(NH 54))</t>
  </si>
  <si>
    <t>Approach Road to Thianghlimas House(Behind Cindy Workshop) at Khuangpuilam(Khuangpuilam(NH 54) Khuangpuilam)</t>
  </si>
  <si>
    <t>Approach Road to Judicial Officers Quarter at Khuangpuilam(Khuangpuilam Khuangpuilam)</t>
  </si>
  <si>
    <t>Approach Road to Audrene Scism Orphange Home Khuangpuilam(Khuangpuilam(NH 54) Khuangpuilam)</t>
  </si>
  <si>
    <t>Approach Road to TNT Complex Khuangpuilam(Khuangpuilam(NH 54) TNT Complex)</t>
  </si>
  <si>
    <t>Approach Road to S.P Ouarter at Khuangpuilam(Khuangpuilam(NH 54) Khuangpuilam)</t>
  </si>
  <si>
    <t>Approach Road to Shalom Veng Khuangpuilam(Khuangpuilam(NH 54) Khuangpuilam)</t>
  </si>
  <si>
    <t>Approach Road to Shalom P/S at Khuangpuilam(Khuangpuilam Khuangpuilam)</t>
  </si>
  <si>
    <t>Approach Road to S.P Office Complex From NH 54 Khuangpuilam(Khuangpuilam(NH 54) S.P Office Khuangpuilam)(Part 1)</t>
  </si>
  <si>
    <t>Approach Road to S.P Office Complex From NH 54 Khuangpuilam(Khuangpuilam Khuangpuilam(NH 54))(Part 2)</t>
  </si>
  <si>
    <t>Approach Road to Excise Office Khuangpuilam(Khuangpuilam(NH 54) Excise Office Khuangpuilam)</t>
  </si>
  <si>
    <t>Approach Road to Challui Veng From NH 54 Diakkawn(Venglai Challui)</t>
  </si>
  <si>
    <t>Challui Veng to Main Road Diakkawn(Challui Challui)</t>
  </si>
  <si>
    <t>Approach Road No.2 to Challui Veng From NH 54 Diakkawn(Challui Challui(NH 54))</t>
  </si>
  <si>
    <t>Challui Veng to New Diakkawn Thlanmual Diakkawn(Challui Challui)</t>
  </si>
  <si>
    <t>NH 54 to Diakkawn Thlanmual Diakkawn(Diakkawn Diakkawn)</t>
  </si>
  <si>
    <t>Approach Road to R.Thanzualas House Galilee Veng Diakkawn(Galilee Veng R.Thanzualas House)</t>
  </si>
  <si>
    <t>Galilee Road to Ramthangas House Challui Veng Diakkawn(Galilee Galilee)</t>
  </si>
  <si>
    <t>Galilee Road to Thlanmual Road Challui Veng Diakkawn(Galilee Galilee)</t>
  </si>
  <si>
    <t>Kualmawi to Hebron Tuitha Veng(Rengtekawn Rengtekawn)</t>
  </si>
  <si>
    <t>Approach Road to Rengtekawn High School  Rengtekawn(Rengtekawn(NH 54) Rengtekawn School)</t>
  </si>
  <si>
    <t>Approach Road to Davidas Home at Khuangpuilam(Khuangpuilam Khuangpuilam)</t>
  </si>
  <si>
    <t>Road From NH 54(Leitan) to ICAR Complex Vengthar(Vengthar Vengthar)</t>
  </si>
  <si>
    <t>Approach Road to SIRD Complex From KVK Office Vengthar(Vengthar Vengthar)</t>
  </si>
  <si>
    <t>Kumtluang Run to Pu Rammawias House Vengthar(Diakkawn Diakkawn)</t>
  </si>
  <si>
    <t>Road From Khuangkungis House to Bethel Tuikhur Vengthar(Vengthar(NH 54) Vengthar)</t>
  </si>
  <si>
    <t>Bethel Tuikhur to Khuangkungis House Vengthar(Vengthar(NH 54) Vengthar)</t>
  </si>
  <si>
    <t>Approach Road to Intergrated School Vengthar(Vengthar Vengthar)</t>
  </si>
  <si>
    <t>Approach Road to Salvation Army Officer Quarter Vengthar(Salvation Army Officer Quarter Salvation Army Officer Quarter)</t>
  </si>
  <si>
    <t>Approach Road to Tourist Lodge Vengthar(Tourist Lodge Area Tourist Lodge Area)</t>
  </si>
  <si>
    <t>Approach Road to Enna In Vengthar(Vengthar Vengthar)</t>
  </si>
  <si>
    <t>Vengthar Hall to KVK Complex Vengthar(Vengthar Vengthar)</t>
  </si>
  <si>
    <t>New Diakkawn Community Hall to CAR Office via Sapmawia Tuikhuah Vengthar(New Diakkawn Vengthar)</t>
  </si>
  <si>
    <t>Approach Road to Vengthar Thlanmual Vengthar(Vengthar Vengthar)</t>
  </si>
  <si>
    <t>Approach Road to Vengthar Dinthar Veng Vengthar(Vengthar Dinthar Veng Vengthar Dinthar Veng)</t>
  </si>
  <si>
    <t>Internal Roads within ICAR Office Complex Vengthar(Vengthar Vengthar)(Part 1)</t>
  </si>
  <si>
    <t>Internal Roads within ICAR Office Complex Vengthar(Icar Complex Icar Complex)(Part 2)</t>
  </si>
  <si>
    <t>Internal Roads within ICAR Office Complex Vengthar(Icar Complex Icar Complex)(Part 3)</t>
  </si>
  <si>
    <t>Approach Road to District Court Building College(College District Court)</t>
  </si>
  <si>
    <t>Approach Road to Govt. Kolasib College Kolasib(Govt.College College Veng)</t>
  </si>
  <si>
    <t>Thanmawia Workshop to Bawihthuama Zawl(Liandala Road) College Veng(College Veng College Veng)</t>
  </si>
  <si>
    <t>Road From Salem Veng to College Veng Kolasib(Salem Veng College Veng)</t>
  </si>
  <si>
    <t>Main Feeder to Salem Veng upto Govt. Primary School VI Salem Veng (Venglai Salem Veng)</t>
  </si>
  <si>
    <t>Approach Road to Diakkawn Bazar From NH 54 Diakkawn(Diakkawn Diakkawn)</t>
  </si>
  <si>
    <t>Diakkawn Bazar to New Diakkawn Community Hall Diakkawn(Diakkawn Diakkawn)</t>
  </si>
  <si>
    <t>C.P Road From NH 54 to NH 54 New Diakkawn(New Diakkawn New Diakkawn)</t>
  </si>
  <si>
    <t>Approach Road to Forest Tlang upto Salvation Army Divisional Office New Diakkawn(New Diakkawn New Diakkawn)</t>
  </si>
  <si>
    <t>C.P Road to NH 54 via New Diakkawn Presbyterian Church New Diakkawn(New Diakkawn New Diakkawn)</t>
  </si>
  <si>
    <t>Forest Tlang upto NH 54 New Diakkawn(New Diakkawn New Diakkawn)</t>
  </si>
  <si>
    <t>C.P Road to New Diakkawn Community Hall New Diakkawn(New Diakkawn New Diakkawn)</t>
  </si>
  <si>
    <t>C.P. Road to Fundamental Baptist Church New Diakkawn(New Diakkawn New Diakkawn)</t>
  </si>
  <si>
    <t>Approach Road to Hermon Veng.New Diakawn(New Diakkawn New Diakkawn)</t>
  </si>
  <si>
    <t>Approach Road to A.G Veng New Diakkawn(New Diakkawn New Diakkawn)</t>
  </si>
  <si>
    <t>Diakkawn Bazar to College Veng Hnuai upto Ni Remsiamis House Diakkawn(Diakkawn College Veng)</t>
  </si>
  <si>
    <t>K.Lalrinthangas House to Nl.Remsiamis House College Veng(College Veng College Veng)</t>
  </si>
  <si>
    <t>College Veng Presbyterian Church to Selluaia M S College Veng(College Veng College Veng)</t>
  </si>
  <si>
    <t>Daikkawn Bazar to Salem Veng Daikkawn(Diakkawn Salem Veng)</t>
  </si>
  <si>
    <t>Salem Veng to Diakkawn Square via C.T Bakery Salem Veng(Diakkawn Diakkawn)</t>
  </si>
  <si>
    <t>Salem Veng to Diakkawn Square via Apex Bank Salem Veng(Diakkawn Diakkawn)</t>
  </si>
  <si>
    <t>Thirhruikawn(CZS) to Parkkawn Venglai(Parkkawn Parkkawn)</t>
  </si>
  <si>
    <t>Electric Veng Junction to Zosanglianis House Electric Veng(Electric Veng Electric Veng)</t>
  </si>
  <si>
    <t>Leihlawnsang to Electric Veng Kolasib(Venglai Electric Veng)</t>
  </si>
  <si>
    <t>Electric Veng Junction to Irrigation Complex Electric Veng(Electric Veng Electric Veng)</t>
  </si>
  <si>
    <t>Approach Road to Hamarveng Thlamual Hmar Veng(Hmarveng Hmarveng)</t>
  </si>
  <si>
    <t>Main Feeder to Pu Chhunas House Hmarveng(Hmarveng Hmarveng)</t>
  </si>
  <si>
    <t>Approach Road to Saidan Thlanmual Kolasib(Saidan Thlanmual Saidan Thlanmual)</t>
  </si>
  <si>
    <t>Approach Road to District Jail From Saidan Main Road(Saidan Kolasib District Jail)</t>
  </si>
  <si>
    <t>Road From DIET to Chawngfianga M S via Library Saidan(Saidan Saidan Chawngfianga M S)</t>
  </si>
  <si>
    <t>Road From DIETto Library via Omega Lalruatfelas House Saidan(Saidan Saidan)</t>
  </si>
  <si>
    <t>Approach Road to Government P S X From Diet Saidan(Saidan Chawngfianga M S Saidan)</t>
  </si>
  <si>
    <t>Approach Road to Mini Sport Complex Saidan(Hmarveng Hmarveng)</t>
  </si>
  <si>
    <t>Upper Hmar Veng to Saidan Field Hmar Veng(Hmarveng Saidan)</t>
  </si>
  <si>
    <t>Main Feeder to PHE Reservoir Hmar Veng(Hmarveng Hmarveng)</t>
  </si>
  <si>
    <t>Approach Road to Rokhumas House Hamr Veng(Hmarveng Hmarveng)</t>
  </si>
  <si>
    <t>Approach Road to Bawnpu Veng From Industry Hmar Veng(Hmarveng Hmarveng)</t>
  </si>
  <si>
    <t>Approach Road to Electric Veng Presbyterian Church Electric Veng(Electric Veng Electric Veng)</t>
  </si>
  <si>
    <t>Approach Road to Electric Veng From Banglakawn Kolasib(Banglakawn Electric Veng)</t>
  </si>
  <si>
    <t>Approach Road and Courtyard of Circuit House Kolasib(Kolasib Town Kolasib Town)</t>
  </si>
  <si>
    <t>Approach Road to P &amp; E Divisional Office Electric Veng(Electric Veng Electric Veng)</t>
  </si>
  <si>
    <t>Main Feeder to PHE Office via Spring Field School Hmar Veng(Electric Veng Hmarveng)</t>
  </si>
  <si>
    <t>Banglakawn to Sarpet Road via Hmar Veng H S  Hmar Veng(Tumpui Hmarveng)</t>
  </si>
  <si>
    <t>Hmar Veng Pastor Quarter to Pl Liantluangas House Hmarveng(Hmarveng Hmarveng)</t>
  </si>
  <si>
    <t>Sarpet Veng to Hmarveng Kawng Hnuai Hmarveng(Hmarveng Hmarveng)</t>
  </si>
  <si>
    <t>Approach Road and Courtyard of PHE EE Quarters Electric Veng(Electric Veng Electric Veng)</t>
  </si>
  <si>
    <t>Karkawn to Helipad at Tumpui(Tumpui Tumpui)</t>
  </si>
  <si>
    <t>Approach Road to Pi Thangis House Tumpui(Tumpui Tumpui Vdfc)</t>
  </si>
  <si>
    <t>Doremis House to Saberas House Tumpui(Tumpui Tumpui)</t>
  </si>
  <si>
    <t>Banglakawn to Helipad via PWD Staff Lodge  Tumpui(Tumpui Tumpui)</t>
  </si>
  <si>
    <t>Pu Ramengas House to Helipad at Tumpui(Tumpui Tumpui)</t>
  </si>
  <si>
    <t>Internal Road within PWD Quarter Complex Tumpui(Tumpui Tumpui)</t>
  </si>
  <si>
    <t>Tumpui Field to Pi Hlunengi's Residence at Tumpui(Tumpui Tumpui)</t>
  </si>
  <si>
    <t>Approach Road and Courtyard of PWD Staff Lodge Tumpui(Tumpui Tumpui PWD Staff Lodge)</t>
  </si>
  <si>
    <t>Approach Road to PWD EE  Quarter Tumpai(PWD Quarters Kolasib EE Office)</t>
  </si>
  <si>
    <t>Approach Road to PWD Division Office Tumpui(PWD Office PWD Office)</t>
  </si>
  <si>
    <t>PWD Office to Salvation Hall Hmar Veng(PWD Office Hmarveng)</t>
  </si>
  <si>
    <t>Approach Road Police Station Hmarveng(Hmarveng Hmarveng)</t>
  </si>
  <si>
    <t>Medical Quarters to Karkawn via Thlanmual Road Tumpai(Tumpai Tumpai)</t>
  </si>
  <si>
    <t>C.Lalramzauvas House to Johnnas House Tumpui(Tumpui Tumpui)</t>
  </si>
  <si>
    <t>Tumpui Community Hall to Zonunmawias Residence Tumpui(Tumpui Tumpui)</t>
  </si>
  <si>
    <t>Approach Road to H.T School and V C House Tumpai(Tumpai Tumpai)</t>
  </si>
  <si>
    <t>Zahmuaka House to Romawia(L)s House at Tumpai(Tumpai Tumpai)</t>
  </si>
  <si>
    <t>Approach Road to Civil Hospital Complex Venglai(Venglai Venglai)</t>
  </si>
  <si>
    <t>Approach Road to CMOs Quarter Venglai(Venglai Venglai)</t>
  </si>
  <si>
    <t>Approach Road to Medical Superintendent Quarter  Venglai(Venglai Venglai)</t>
  </si>
  <si>
    <t>Venglai Traffic Point to St Johns HSS Venglai(Venglai Venglai)</t>
  </si>
  <si>
    <t>Approach Road to St Johns HSS Venglai(Venglai Venglai)</t>
  </si>
  <si>
    <t>Presbyterian Church at Main Feeder to Upc Mual  Venglai(Venglai Venglai)</t>
  </si>
  <si>
    <t>Mainfeeder to C.Vanlalruatas House via Presbyterian Church(Venglai Venglai)</t>
  </si>
  <si>
    <t>Main Feeder to M/S Tlang Venglai(Venglai Venglai)</t>
  </si>
  <si>
    <t>Main Feeder to St.Maria Road via Presbyterian Pastor Quarter(Venglai Venglai)</t>
  </si>
  <si>
    <t>Pa Hnuna House at Main Feeder to Parkkawn  Venglai(Parkkawn Parkkawn)</t>
  </si>
  <si>
    <t>Approach Road to Revenue Office Project Veng(Project Veng Project Veng)</t>
  </si>
  <si>
    <t>Approach Road to SDEO Office Project Veng(Project Veng Project Veng)</t>
  </si>
  <si>
    <t>Vety Office to DEO Office via Fishery Office Project Veng(Project Veng Project Veng)</t>
  </si>
  <si>
    <t>Approach Road and Courtyard of D.C Office Kolasib(Project Veng D.C Office Project Veng)</t>
  </si>
  <si>
    <t>Approach Road to Venglai Thlanmual Project Veng(Project Veng Project Veng)</t>
  </si>
  <si>
    <t>Approach Road to Kolasib Sport Complex From DEO(Project Veng Project Veng)</t>
  </si>
  <si>
    <t>Approach Road to Tennis Court From Kolasib H S  Project Veng(Project Veng Project Veng)</t>
  </si>
  <si>
    <t>BSNL Office to DRDA Office Project Veng(Project Veng Project Veng)</t>
  </si>
  <si>
    <t>BSNL Office Presbyterian Church Project Veng(Project Veng Project Veng)</t>
  </si>
  <si>
    <t>Approach Road to SDPO Quarter Complex up to Thangtea's House College Veng(College Veng College Veng)</t>
  </si>
  <si>
    <t>Approach Road and Courtyard of SDPO Quarters College Veng(College Veng College Veng)</t>
  </si>
  <si>
    <t>College Veng Presbyterian Church to MHIP Building(College Veng College Veng)</t>
  </si>
  <si>
    <t>Approach Road to Chief Conservator of Forest Office(Forest Complex Forest Complex)</t>
  </si>
  <si>
    <t>Kolasib Sport to Power Sub Station Project Veng(Project Veng Project Veng)</t>
  </si>
  <si>
    <t>Approach Road to Mulco Project Veng(Project Veng Project Veng)</t>
  </si>
  <si>
    <t>Internal Road within D.C and DRDA Staff Quarter(Project Veng DC Staff Quarter)(Part 1)</t>
  </si>
  <si>
    <t>Internal Road within D.C  and DRDA Staff Quarter(Project Veng PD Bangla)(Part 2)</t>
  </si>
  <si>
    <t>Roads below DRDA Office to C.Lianzuala Complex  Project Veng(Project Veng Project Veng)</t>
  </si>
  <si>
    <t>Approach Road to Kolasib H S Project Veng(Project Veng Project Veng)</t>
  </si>
  <si>
    <t>Approach Road to Lalrinliana Complex Project Veng(Project Veng Project Veng)</t>
  </si>
  <si>
    <t>Approach Road to Saprinpuia Complex Project Veng(Project Veng Project Veng)</t>
  </si>
  <si>
    <t>Parkkawn to Kolasib DC Office Venglai(Parkkawn Project Veng)</t>
  </si>
  <si>
    <t>Approach Road to DC Bangla Venglai(Project Veng DC Bangla)</t>
  </si>
  <si>
    <t>Approach Road to St.Maria School Venglai(Venglai Venglai)</t>
  </si>
  <si>
    <t>Banglakawn to Karkawn via Primary School V at Tumpai(Banglakawn Tumpai)</t>
  </si>
  <si>
    <t>Tumpai Field to Tumpai Kawnghnuai Tumpai(Tumpai Tumpai)</t>
  </si>
  <si>
    <t>Presbyterian Church to PHE Tlang via Old Brtf Camp Hmarveng(Hmarveng Hmarveng)</t>
  </si>
  <si>
    <t>Approach Road to Taitesena Hall  Kolasib Venglai(Venglai Venglai)</t>
  </si>
  <si>
    <t>Approach Road to Polytechnic Thingdawl(Thingdawl Thingdawl Polytechnic College)</t>
  </si>
  <si>
    <t>Parkkawn to College Veng upto Presbyterian Church College(Venglai College Veng)</t>
  </si>
  <si>
    <t>Kolasib DC Office to FCI Godown upto Bakpuk Peng  Project Veng(Project Veng Project Veng)</t>
  </si>
  <si>
    <t>Banglakawn to Karkawn via UPC Biakin Tumpui(Bangla Kawn Tumpui)</t>
  </si>
  <si>
    <t>Approach Road to Electric Sub Station From NH 54 at Bawktlang(Rengtekawn(NH 54) Rengtekawn)</t>
  </si>
  <si>
    <t>Approach Road to Presbyterian Church From Tumpui Playground(Tumpui Tumpui)</t>
  </si>
  <si>
    <t>Hmarveng Presbyterian Centenary Hall to Hmarveng Kawnghnuai(Hmarveng Presbyterian Hmarveng Kawnghnuai)</t>
  </si>
  <si>
    <t>Approach Road to Government P/S-X from Salvation Army Hall Saidan(Salvation Church Pakungs House MGA)</t>
  </si>
  <si>
    <t>Lalhruaias House to Hmarveng Kawnghnuai Kolasib(Lalhruaias House Hmarveng Kawnghnuai)</t>
  </si>
  <si>
    <t>Thanchungnungas House to Thanghrimas House  Challui Veng New Diakkawn(Thanchungnungas House Thanghrimas House)</t>
  </si>
  <si>
    <t>Approach Road to Challui Veng Tuikhur New Diakkawn(New Diakkawn IWMP Waiting Shed)</t>
  </si>
  <si>
    <t>R.Thanzualas House to Diakkawn Thlanmual Galili Veng(R.Thanzualas House Galili Veng)</t>
  </si>
  <si>
    <t>Nl.Remsiamis House to Lalthazualas House College Veng Kolasib(NI.Remsiamis House C Z SCAM)</t>
  </si>
  <si>
    <t>Tuilutpeng to College Veng Thlanmual Kolasib(Tuilutpeng Thlanmual)</t>
  </si>
  <si>
    <t>Approach Road to College Veng YMA Hall Kolasib(College Veng YMA Hall)</t>
  </si>
  <si>
    <t>Approach Road to Thlertawi from New Diakkawn Community Hall  New Diakkawn(New Diakkawn YMA Hall Hrangthiangas House)</t>
  </si>
  <si>
    <t>Approach Road to Primary School IV  New Diakkawn(New Diakkawn Primary School IV)</t>
  </si>
  <si>
    <t>Approach Road to Venglai Ramhlun Veng Kolasib(Main Feeder Road NH54)</t>
  </si>
  <si>
    <t>Main Feeder to LAD Road via Angelica Hostel Venglai(Main Feeder LAD Road)</t>
  </si>
  <si>
    <t>Approach Road to Venglai Mizoram UPC Complex  Venglai(Presbyterian Pastor Qtr UPC Complex)</t>
  </si>
  <si>
    <t>Approach Road to Middle School II(Kualmaur Middle School II)</t>
  </si>
  <si>
    <t>Approach Road to Kualmawi Cemetry(Kualmaur Hmuchianga Garden)</t>
  </si>
  <si>
    <t>Road from NH 54 near MHIP Building to Football Playground(Kawnveng MHIP Building Bilkhawthlir Play Ground)</t>
  </si>
  <si>
    <t>Lalramengas House to P.C. Lalthanzauvas House  New Builum(Lalramengas House P.C. Lalthanzauvas House)</t>
  </si>
  <si>
    <t>College Veng to FCI Godown via Forest Complex  Kolasib(College Veng Project Veng)</t>
  </si>
  <si>
    <t>Laldawnglianas House to Pu Lalbiakas House  Tumpui(Tumpui Tumpui)</t>
  </si>
  <si>
    <t>Jeromeas House toTumpui Thlanmual Tumpui(Jeromeas House Tumpui Thlanmual)</t>
  </si>
  <si>
    <t>F.Aithuamas House to Ramthangas House Challui Veng(F.Aithuamas House Ramthangas House)</t>
  </si>
  <si>
    <t>Venglai Thlanmual to College Veng Kolasib(Project Veng College Veng)</t>
  </si>
  <si>
    <t>Kolasib Stadium to P.C. Rohliras House Project Veng(Kolasib Stadium P.C. Rohliras House)</t>
  </si>
  <si>
    <t>Kolasib Stadium to Lalsanglianas House College Veng(Kolasib Stadium Lalsanglianas House)</t>
  </si>
  <si>
    <t>Tuilut Peng to NI.Remsiamis House College Veng(Tuilut Peng NI. Remsiamis House)</t>
  </si>
  <si>
    <t>SIRD Complex to R.Thangmawias House  Vengthar(Sr Scientist Qr Complex K Thangmawias House)</t>
  </si>
  <si>
    <t>SIRD Complex to Sr.Scientists Quarter KVK Complex  Vengthar(SIRD Complex Sr Scientist Qr Complex K)</t>
  </si>
  <si>
    <t>SIRD Complex to SIRD Hostel Vengthar(SIRD Complex SIRD Hostel)</t>
  </si>
  <si>
    <t>Rengtekawn High School to Bawktlang New Builum(Rengtekawn High School Bawktlang)</t>
  </si>
  <si>
    <t>Tlanglawmas House to V.C House New Builum(Tlanglawmas House VC House)</t>
  </si>
  <si>
    <t>Rualhleias House New Builum to FCI Godown  Rengtekawn Pui(Rualhleias House FCI Godown  Rengtekawn Pui)</t>
  </si>
  <si>
    <t>Approach Road to Home Mission School  New Diakkawn(Presbyterian Church Home Mission School)</t>
  </si>
  <si>
    <t>Pu Lalduhzualas House to Pu Thanthuamas House(Pu Lalduhzuala House Pu Thanthuamas House)</t>
  </si>
  <si>
    <t>Govt. Middle School Approach Road (Vengthar)(Govt Middle School Vengthar)</t>
  </si>
  <si>
    <t>8. New Roads</t>
  </si>
  <si>
    <t>Approach Road of Baptist Church of Mizoram, Kolasib, Venglai</t>
  </si>
  <si>
    <t>PCC flooring from pu Siamliana House to Kawngthar, Electric Veng</t>
  </si>
  <si>
    <t>PCC flooring from Tuithaveng Hebron to Industry Vengthar, Tuitha veng</t>
  </si>
  <si>
    <t>Pcc flooring from Pioneer Tuikhur to Pu PL Liansanga House</t>
  </si>
  <si>
    <t>Pangbalkawn to S. Chhimluang Road</t>
  </si>
  <si>
    <t>7. Village Road</t>
  </si>
  <si>
    <t>9. Under Pmgsy Maintenance</t>
  </si>
  <si>
    <t>Rengtekawn  - Builum Road</t>
  </si>
  <si>
    <t xml:space="preserve">Grand Total = </t>
  </si>
  <si>
    <t>ABSTRACT</t>
  </si>
  <si>
    <t>ROAD STATISTICS UNDER KAWNPUI SUB  DIVISION 2024</t>
  </si>
  <si>
    <t>Serkhan - Bagha Road (Portion under Kolasib Division = 113 - 16.70 = 96.30)</t>
  </si>
  <si>
    <t>Kawnpui - Hortoki Road</t>
  </si>
  <si>
    <t>Approach Road to PWD IB(N.Hlimen PWD IB)</t>
  </si>
  <si>
    <t>Approach Road to PWD IB(Vengchhak PWD IB)</t>
  </si>
  <si>
    <t>Remruatas House to Kaphrangas House(Remruatas House Kaphrangas House)</t>
  </si>
  <si>
    <t>Zanghawras House to NH 54 via Field No II(Vengthar Bazar NH 54)</t>
  </si>
  <si>
    <t>Zachungas House to Pianrualas House via Chhimveng YMA Hall(Zachungas House Pianrualas House)</t>
  </si>
  <si>
    <t>NH 306 to RMSA High School(NH 306 RMSA High School)</t>
  </si>
  <si>
    <t>Bazar to YMA Hall(Bazar YMA Hall)</t>
  </si>
  <si>
    <t>Approach Road to Supply Godown(Vengthar Sentlang)</t>
  </si>
  <si>
    <t>Hospital Approach Road(Sentlang PHC)</t>
  </si>
  <si>
    <t>Zonundangis House to VC House(Zonundangis House VC House)</t>
  </si>
  <si>
    <t>Ramthianghlimas House to K.thangmawiis House(Ramthianghlimas House K.Thangmawiis House)</t>
  </si>
  <si>
    <t>Lalhmachhuanas House to Thlanmual(Lalhmachhuanas House Thlanmual)</t>
  </si>
  <si>
    <t xml:space="preserve">Thanglianchhungas House to Govt.High School(PCI Govt.H S)      </t>
  </si>
  <si>
    <t>Rongengis House to PES(Rongengis House PES)</t>
  </si>
  <si>
    <t>Pianmawias House to HD Hulianas House(Pianmawias House Hulianas House)</t>
  </si>
  <si>
    <t>Dawlis House to Lalrinmawis House(Dawlis House Lalrinmawias House)</t>
  </si>
  <si>
    <t>Lalropuias(L) to Chhanas House(Lalropuias(L) House Chhanas House)</t>
  </si>
  <si>
    <t>Ruatas House to Zairemtluangas House(Vengthar Zairemtluangas House)</t>
  </si>
  <si>
    <t>Zolianas House to R.Tlawng(Zolianas House R.Tlawng)</t>
  </si>
  <si>
    <t>J.Lalhmangaihas House to Sangluaias House(J.Lalhmangaihas House Sangluaias House)</t>
  </si>
  <si>
    <t>Venglai Bazar to Civil SDO Office(Venglai Bazar Venglai Bazar)(Part 1)</t>
  </si>
  <si>
    <t>Venglai Bazar to Civil SDO Office(Venglai Bazar Civil SDO Office)(Part 2)</t>
  </si>
  <si>
    <t>Main Gate to Church(Main Gate Church)</t>
  </si>
  <si>
    <t>Battalion Park to Commandant Bangalow(Battalion Park Commandant Bungalow)</t>
  </si>
  <si>
    <t>Signal to Main Office(Signal Main Office)</t>
  </si>
  <si>
    <t>G.Os Club to S.Os Club(G.Os Club S.Os Club)</t>
  </si>
  <si>
    <t>Hospital to Church(Hospital Church)</t>
  </si>
  <si>
    <t>Parade Ground to Tuikhur(Parade Ground Tuikhur)</t>
  </si>
  <si>
    <t>Church to Magazine Guard(Church Magazine Guard)</t>
  </si>
  <si>
    <t>Church to Jawan Mess(Church Jawan Mess)</t>
  </si>
  <si>
    <t>YMA Volley Ball Court to Church(YMA Volleyball Court Church)</t>
  </si>
  <si>
    <t>Church to Hav.C.Lianzawnas House(Church Hav.Lianzawnas House)</t>
  </si>
  <si>
    <t>Hav.Lalthalawras Quarter to D G I C. Laltlansangas Quarter
(Hav.Lalthalawras Qtr DG I C.Laltlansangas Qtr)</t>
  </si>
  <si>
    <t>Hav.C.Lianzawnas House to YMA Volley Ball Court(Hav.Lianzawnas House YMA Volleyball Court)</t>
  </si>
  <si>
    <t>Jawan Mess to Anganwadi I(Jawan Mess Anganwadi I)</t>
  </si>
  <si>
    <t>Civil SDO Office Road to Hockey Academy Approach(Agri.Office Hockey Academy)</t>
  </si>
  <si>
    <t>Zahliras House to Zathangvungas House(Zahliras House Zathangvungas House)</t>
  </si>
  <si>
    <t>Middle School I to Saitulerha Memorial Stone(M S I Saitulerha Memorial Stone)</t>
  </si>
  <si>
    <t>NH 306 to PHC(PCI(NH 306) PHC)</t>
  </si>
  <si>
    <t>IR Junction to Kawnpui Town Hall Approach(IR Junction Near Kawnpui Town Hall)</t>
  </si>
  <si>
    <t>Field No II to College(Field No II College)</t>
  </si>
  <si>
    <t>Public Urinal to Sub Centre(Public Urinal Sub Centre)</t>
  </si>
  <si>
    <t>Pu Vanlalhruaias House to R.Tlawng(Pu Vanlalhruaias House R.Tlawng)</t>
  </si>
  <si>
    <t>Aganwadi Centre II Approach Road(Vengthar Aganwadi Centre II)</t>
  </si>
  <si>
    <t>PWD IB Approach Road(PWD IB PWD IB)</t>
  </si>
  <si>
    <t>Pu Darthantluangas House to R.Tlawng(Pu Darthantluangas House Tlawngkam)</t>
  </si>
  <si>
    <t>NH 306 to Academy Approach(NH 306 Academy)</t>
  </si>
  <si>
    <t>Hockey Stadium to Tourist Lodge(Hockey Academy Tourist Lodge)</t>
  </si>
  <si>
    <t>MC Khawma Road(Hmar Veng Hmar Veng)</t>
  </si>
  <si>
    <t>Pu Sakhawlianas House to UPC Church(Pu Sakhawliana House UPC Church)</t>
  </si>
  <si>
    <t>NH to St.Thomas School(NH St. Thomas School)</t>
  </si>
  <si>
    <t>NH PWD IB(NH PWD IB)</t>
  </si>
  <si>
    <t>Chhim Veng YMA Hall to Green Hill H S via Salem Veng(Chhim Veng YMA Hall Salem Veng)</t>
  </si>
  <si>
    <t>NH PWD SDO Quarter(NH SDO Quarter)</t>
  </si>
  <si>
    <t>Kawnpui PS to Vengthar Thlanmual Approach Road(Kawnpui PS Vengthar Thlanmual)</t>
  </si>
  <si>
    <t>NH 306 to Vety Office(NH 306 Vety Office)</t>
  </si>
  <si>
    <t>Pu Tharas House to Pu Lianahnunas House(Tharas House Pu Lianas House)</t>
  </si>
  <si>
    <t>Phuanberh Tuikhur to New High School(Phuanberh Tuikhur New High School)</t>
  </si>
  <si>
    <t>Pu Pakungas House to Sister Convent(Pa Kungas House Sister Convent)</t>
  </si>
  <si>
    <t>Commandant Bangalow to Parade Ground(Commandant Bungalow Parade Ground)</t>
  </si>
  <si>
    <t>Main Road to Asst.Commandant Quarter II(Main Road Quarter)</t>
  </si>
  <si>
    <t>Main Road to Asst.Commandant Quarter III(Main Road Quarter)</t>
  </si>
  <si>
    <t>Signal to Main Road(Signal Main Road)</t>
  </si>
  <si>
    <t>Jawan Mess to Edenthar PHE Water Point(Jawan Mess PHE Water Point)</t>
  </si>
  <si>
    <t>Hospital to Jawan Mess(Kawng Hnuai)(Jawan Mess Hospital)</t>
  </si>
  <si>
    <t>D G I Laltlansanmgas Quarter to Hav.R. Laklmuankimas Quarter(D G Laltlansanga Qtr Hav. R Lalmuankimas House)</t>
  </si>
  <si>
    <t>Hav.C Vanlalsangas Quarter to Govt.M S(Hav. C Vanlalsangas Qtr Govt. M S)</t>
  </si>
  <si>
    <t>Govt. School to YMA Volley Ball Court(Govt.School YMA Volley Ball Court)</t>
  </si>
  <si>
    <t>Hav. H Vanlalvuanas Quarter to Bawngin(Hav. H Vanlalvuanas Qtr Bawngin)</t>
  </si>
  <si>
    <t>Main Road to Asst.Commandant Quarter I(Main Road Quarter)</t>
  </si>
  <si>
    <t>Pu Lalthanglianas House to Field No II Approach Road(Pu Lalthanglianas House Field No II)</t>
  </si>
  <si>
    <t>Khamrang by pass road</t>
  </si>
  <si>
    <t>Hockey Academy Field to Higher Secondary School at Kawnpui</t>
  </si>
  <si>
    <t xml:space="preserve">Approach Road from Forest complex gate to Lalfak Memorial High School at Kawnpui, Bangla Veng </t>
  </si>
  <si>
    <t>N. Chaltiang internal Road (Approach Road to PWD IB)</t>
  </si>
  <si>
    <t>Zanlawn Bazar to Ngaihtuahkima house</t>
  </si>
  <si>
    <t>High school Road at Zanlawn</t>
  </si>
  <si>
    <t>Sub-Center Road at Zanlawn</t>
  </si>
  <si>
    <t>Primary School Road at Zanlawn</t>
  </si>
  <si>
    <t>BRTF Road to UPC Biakin at Zanlawn</t>
  </si>
  <si>
    <t>BRTF Road to Upa Zau Road at Zanlawn</t>
  </si>
  <si>
    <t>BRTF Road to Rinthanga house at Zanlawn</t>
  </si>
  <si>
    <t>NH to Old Godown, Lungdai</t>
  </si>
  <si>
    <t>Mualvum Approach Road</t>
  </si>
  <si>
    <t>Kawnpui - Mualvum(Venglai Main Gate)</t>
  </si>
  <si>
    <t>Khamrang - Khuailui(Khamrang Khuailui) road</t>
  </si>
  <si>
    <t>Khamrang  - Mualkhang(Khamrang(NH 54) Mualkhang) Road</t>
  </si>
  <si>
    <t>ROAD STATISTICS UNDER BILKHAWTHLIR SUB DIVISION, 2024</t>
  </si>
  <si>
    <t>Buhchang to Phaisen Road(Buhchang Phaisen)</t>
  </si>
  <si>
    <t>Kualmawi Community Hall to NH 54 via BDO Qtr Approach Road (Kualmawi Dawr Veng)</t>
  </si>
  <si>
    <t>Buhchangphai Internal Road (Buhchangphai)</t>
  </si>
  <si>
    <t>Vengthlang Road(Phaisen Phaisen)</t>
  </si>
  <si>
    <t>Vengchhak Road(Phaisen Phaisen)</t>
  </si>
  <si>
    <t>Approach Road to IR Border Outpost(Phaisen IR Border Outpost)</t>
  </si>
  <si>
    <t>Centenary Road (Kawn Veng - Tuitha Veng)</t>
  </si>
  <si>
    <t>Ring Road at Dawr Veng (Dawr Veng)(Part 1)</t>
  </si>
  <si>
    <t>Ring Road at Dawr Veng(Dawr Veng) (Part 2)</t>
  </si>
  <si>
    <t>Playground Approach Road(Kawn Veng ) (Part 1)</t>
  </si>
  <si>
    <t>Playground Approach Road(Kawn Veng)(Part 2)</t>
  </si>
  <si>
    <t>Kualmawi Saron Veng Road(Kawn Veng)</t>
  </si>
  <si>
    <t>Hospital Approach Road(Kualmawi(NH 54) PHC Area)(Part 1)</t>
  </si>
  <si>
    <t>Hospital Approach Road(Kualmawi) (Part 2)</t>
  </si>
  <si>
    <t>PWD Complex Road via IB Bilkhawthlir (Kualmawi NH 54)</t>
  </si>
  <si>
    <t>BDO Office Approach Road(Dawr Veng BDO Office Bilkhawthlir)</t>
  </si>
  <si>
    <t>BDO Qtr.Approach Road(BDO Quarter Dawr Veng)</t>
  </si>
  <si>
    <t>YMA Monument to Bazar (Dawr Veng Kawn Veng)(Part 1)</t>
  </si>
  <si>
    <t>YMA Monument to Bazar(Dawr Veng Dawr Veng)(Part 2)</t>
  </si>
  <si>
    <t>Approach Road to Police Complex(Dawr Veng Police Station Bilkhawthlir)(Part 1)</t>
  </si>
  <si>
    <t>Approach Road to Police Complex (Dawr Veng)(Part 2)</t>
  </si>
  <si>
    <t>Phainuam Buarchep Road(Phainuam Buarchep)</t>
  </si>
  <si>
    <t xml:space="preserve">Road from NH-54 near MHIP Building to Football Playground, Bilkhawthlir </t>
  </si>
  <si>
    <t>Approach road to Kualmawi Cementry, Bilkhawthlir</t>
  </si>
  <si>
    <t>Road from Pu Neuva house to Pu Malsawma House</t>
  </si>
  <si>
    <t>YMA Road,Saiphai</t>
  </si>
  <si>
    <t>Approach Road to Health Sub-Center, Saiphai</t>
  </si>
  <si>
    <t xml:space="preserve">Road from Hall veng to Gosen veng </t>
  </si>
  <si>
    <t>Road from GES to Centenary Hall</t>
  </si>
  <si>
    <t>Road from Khawthar to Phaihnar</t>
  </si>
  <si>
    <t>Road from Pi Thlengi house to Pu K.Ngama house</t>
  </si>
  <si>
    <t>Approach road to Thlanmual</t>
  </si>
  <si>
    <t>Road from Pu Lallawmthanga house to Pu Lalhluna house at Saihapui 'V'</t>
  </si>
  <si>
    <t>IR Camp to Ramri Lui</t>
  </si>
  <si>
    <t>Phainuam to Saihapui V</t>
  </si>
  <si>
    <t>Kualmawi to Saron Veng (Lower Lane) Road</t>
  </si>
  <si>
    <t>Saron veng to Chemphai Road</t>
  </si>
  <si>
    <t>Kharzawl to Chemphai Road</t>
  </si>
  <si>
    <t>YMA Park to Centenary Road</t>
  </si>
  <si>
    <t>Approach Road to Playground Pavilion</t>
  </si>
  <si>
    <t>Bilkhawthir Playground to Lenhnuai Road Via Sevent Day Adventist Church</t>
  </si>
  <si>
    <t>Approach Road to SA Biakin,Bilkhawthlir</t>
  </si>
  <si>
    <t>Bilkhawthlir Community Hall to Pu,R.K. Zosanga House</t>
  </si>
  <si>
    <t>Pi,Lalmuani House to Pu Ralchhuana House</t>
  </si>
  <si>
    <t>Pu,Saprema House to Pu Rinenga House</t>
  </si>
  <si>
    <t>Middle School-II to Kualmawi cemetry Road</t>
  </si>
  <si>
    <t>Road from Pu Robendro house to Football playground, Saihapui 'K'</t>
  </si>
  <si>
    <t>Approach Road to Saihapui V Police Camp</t>
  </si>
  <si>
    <t>Road from Pu Lalhmuaklien house to Football Playground, Saiphai</t>
  </si>
  <si>
    <t>Approach road to Middle School-II, Kualmawi</t>
  </si>
  <si>
    <t>Saihapui V Internal Road</t>
  </si>
  <si>
    <t>Saihapui K - N. Thinglian Road</t>
  </si>
  <si>
    <t>N.Chawnpui to Chepte By-pass Road</t>
  </si>
  <si>
    <t>Vairengte - Phaisen Road</t>
  </si>
  <si>
    <t>Bilkhawthlir to North Chawnpui</t>
  </si>
  <si>
    <t>ROAD STATISTICS UNDER LUNGLEI ROAD DIVISION-II , 2025.</t>
  </si>
  <si>
    <t>SI.No</t>
  </si>
  <si>
    <t>Name of Division</t>
  </si>
  <si>
    <t>Name of Road</t>
  </si>
  <si>
    <t>Road Length within the Division District (in Km)</t>
  </si>
  <si>
    <t>Road Length outside the Division District (in Km)</t>
  </si>
  <si>
    <t>TOTAL Road Length (in Km)</t>
  </si>
  <si>
    <t>Remarks</t>
  </si>
  <si>
    <t>Surfaced</t>
  </si>
  <si>
    <t>Unsurfaced</t>
  </si>
  <si>
    <t>Name of District</t>
  </si>
  <si>
    <t>Length (in Km)</t>
  </si>
  <si>
    <t>Surfaced
(4 +7=9)</t>
  </si>
  <si>
    <t>Unsurfaced 
(5+8=10)</t>
  </si>
  <si>
    <t>STATE HIGHWAY</t>
  </si>
  <si>
    <t>Lunglei Road Division-II</t>
  </si>
  <si>
    <t>Aizawl-Thenzawl-Lunglei Road between 100.00 to 143.80 Kmp (Kanghmun 'S' to R. Tlawng including BUG Bridge at R. Tlawng.</t>
  </si>
  <si>
    <t>Tawipui 'N' to Mualcheng 'S' Road (Mualcheng 'S' peng from NH-54 Mualcheng Community Hall.)</t>
  </si>
  <si>
    <t>Lunglei</t>
  </si>
  <si>
    <t>Lungpuizawl to Hlumte road via Sairep.(17.00 KM)</t>
  </si>
  <si>
    <t>Haulawng to Chhipphir via Bualpui V road.( Haulawng Bazar to Chhipphir Playground)</t>
  </si>
  <si>
    <t>Lunglei
&amp;
Hnahthial</t>
  </si>
  <si>
    <t>SATELLITE TOWN ROAD.</t>
  </si>
  <si>
    <t>Approach Road from playground to Govt. High School Tawipui 'N' -1</t>
  </si>
  <si>
    <t>Approach Road to C.Rohmingthanga's House NH-54 A to Dilkawn via play ground. (Zobawk)</t>
  </si>
  <si>
    <t>Approach Road to Govt. High Sch0ôl to Rohmingthanga's House</t>
  </si>
  <si>
    <t>Zabuanga's House to Seventh Day Adventist Church Via PHE Reservior Zobawk.</t>
  </si>
  <si>
    <t>Zobawk Dispensary Approach Road(NH-54'A' Zobawk- PHC Zobawk.</t>
  </si>
  <si>
    <t>Banglakawn to Lalnunmawii's House,Zôbawk.</t>
  </si>
  <si>
    <t>C. Lalbiakkima's House to M/S School via R. Lalhlunpuii's House.</t>
  </si>
  <si>
    <t>Banglakawn to B. Lianngaia's House, Zobawk.</t>
  </si>
  <si>
    <t>NH-54 to HSS Zobawk.</t>
  </si>
  <si>
    <t>Banglakawn to Lianthuama's House.</t>
  </si>
  <si>
    <t>Approach road to M/S School from C. Lalnunnema's house.</t>
  </si>
  <si>
    <t>Approach road to Sericulture offłce.</t>
  </si>
  <si>
    <t>Pastor Quarter to K. Ramliana's House</t>
  </si>
  <si>
    <t>R.Vanhmuaka House to Sipai Tlang Zobawk  Venglai.</t>
  </si>
  <si>
    <t xml:space="preserve">Theiriat Approach Road From Sethlun (Sethlun Theiriat Tlang)      </t>
  </si>
  <si>
    <t xml:space="preserve">Hminlokawn Hrangchalkawn via Polytechnic (NH 54A at Hminlokawn Hrangchalkawn Community Hall)    </t>
  </si>
  <si>
    <t xml:space="preserve"> Lunglei</t>
  </si>
  <si>
    <t xml:space="preserve">Three Gate - Sethlun (Three Gate BCM Sethlun)      </t>
  </si>
  <si>
    <t xml:space="preserve">Parallel Road II at Theiriat (Rochhuma Sailo House Theiriat App Road From Bus Stand)    </t>
  </si>
  <si>
    <t xml:space="preserve">Parallel Road I at Theiriat (S.Lalremzauvas House R. Sangzualas House)      </t>
  </si>
  <si>
    <t xml:space="preserve">Theiriat Approach Road From Bus Stand (NH 54A Theiriat Approach Road)  </t>
  </si>
  <si>
    <t xml:space="preserve">Damkawng Theiriat Road (C.Thangkimas House C.Lalfakkimas House)      </t>
  </si>
  <si>
    <t xml:space="preserve">Hminlokawn Theiriat Approach Road (Hminlokawn(NH 54) K.Romlianas House)    </t>
  </si>
  <si>
    <t xml:space="preserve">Approach Road to Science Block Including Courtyard (Polytechnic Main Road Science Block)      </t>
  </si>
  <si>
    <t xml:space="preserve">Staff Quarter Approach Road (Polytechnic Main Road Hminlokawn Hrangchalkawn)    </t>
  </si>
  <si>
    <t xml:space="preserve">Approach Road to Principal Quarter with Courtyard (Polytechnic Main Road Principals Quarter)      </t>
  </si>
  <si>
    <t xml:space="preserve">Approach Road to HOD Quarter No I (Principals Qtr App.Road HOD No II Quarter)      </t>
  </si>
  <si>
    <t xml:space="preserve">Approach Road to HOD Quarter No II (Principals Qtr App Road HOD No II Quarter)      </t>
  </si>
  <si>
    <t xml:space="preserve">Approach Road to Girls Hostel (HOD No II Quarter App.Road Girls Hostel)    </t>
  </si>
  <si>
    <t xml:space="preserve">Luangmual Internal Road From Thangte Peng to Thlanmual (Thangte Peng Luangmual Thlanmual)      </t>
  </si>
  <si>
    <t xml:space="preserve">MAP Complex Internal Road (Commandant Bungalow  to Thangte Peng)    </t>
  </si>
  <si>
    <t>Helipad Approach Road at Sethlun(sethlun helipad peng  helipad Sethlun)</t>
  </si>
  <si>
    <t>Approach road to Lalveng, Haulawng</t>
  </si>
  <si>
    <t>UPC Church to Telephone Exchange, Haulawng</t>
  </si>
  <si>
    <t>Kawlrothanga House to UPC Church Lalveng</t>
  </si>
  <si>
    <t>Approach road to IB Haulawng</t>
  </si>
  <si>
    <t xml:space="preserve">Approach Road to  Haulawng PHC, Haulawng </t>
  </si>
  <si>
    <t>C. Biakliana House to Lamthuamthum, Haulawng</t>
  </si>
  <si>
    <t>PCC</t>
  </si>
  <si>
    <t>IB to VC House, Haulawng</t>
  </si>
  <si>
    <t>Approach road to Cemetary no II via Govt High School , Haulawng</t>
  </si>
  <si>
    <t>Kawlrothanga House to UPC Church via Cemetary No-I Haulawng</t>
  </si>
  <si>
    <t>Hospital Approach road no II    ( from Zotui Side)</t>
  </si>
  <si>
    <t>Chhipphir Internal road, Chhipphir</t>
  </si>
  <si>
    <t xml:space="preserve">Kaimua Road ( ATL road to Chawngzami House) Mualthuam </t>
  </si>
  <si>
    <t>Lalrosanga House to Roadinga House Mualthuam</t>
  </si>
  <si>
    <t>Liandinga House to R. Chawngchhuma House Mualthuam</t>
  </si>
  <si>
    <t>Centenary Road to New Cemetary (Zoramengi House to ATL Road)</t>
  </si>
  <si>
    <t>Mualthuam Approach Road from ATL main Road</t>
  </si>
  <si>
    <t>Dawrzawl to Tawngtaina Tlang, Theiriat</t>
  </si>
  <si>
    <t>NH 302 to 2nd Battalion Gate at Luangmual</t>
  </si>
  <si>
    <t>Pu C Vanlalhmuaka House to Bazar mual Zobawk North.</t>
  </si>
  <si>
    <t>Bazar Mual to Pu P Lalromawia House Zobawk North.</t>
  </si>
  <si>
    <t>BCM Bazar Biakin to Pu K Ramhluna House Zobawk North.</t>
  </si>
  <si>
    <t>Gov't Middle School-II to Pu C Lalnunnema's House. Zobawk North.</t>
  </si>
  <si>
    <t>Bangla kawn to Leitan Zobawk North.</t>
  </si>
  <si>
    <t>Pu Ramliana House to National Highway. (Zobawk North.)</t>
  </si>
  <si>
    <t>Pu Biakkhuma House to V Vanlalnghaka House (Zobawk North.)</t>
  </si>
  <si>
    <t>National Highway to Zobawk North Community Hall (Zobawk North.)</t>
  </si>
  <si>
    <t>PMGSY ROAD</t>
  </si>
  <si>
    <t>Luangmual to Vaisam Road.</t>
  </si>
  <si>
    <t>Haulawng to Dawn</t>
  </si>
  <si>
    <t>National Highway</t>
  </si>
  <si>
    <t>State Highway</t>
  </si>
  <si>
    <t xml:space="preserve">Major District Road </t>
  </si>
  <si>
    <t xml:space="preserve">Other District Road </t>
  </si>
  <si>
    <t>Village Road</t>
  </si>
  <si>
    <t>City Road</t>
  </si>
  <si>
    <t>Satellite Town Road</t>
  </si>
  <si>
    <t>New roads</t>
  </si>
  <si>
    <t>PMGSY</t>
  </si>
  <si>
    <t>Sr. Executive Engineer, PWD.,</t>
  </si>
  <si>
    <t>Lunglei Road Division-II, Lunglei</t>
  </si>
  <si>
    <t>Name of Road and Road Length</t>
  </si>
  <si>
    <t>RD Block</t>
  </si>
  <si>
    <t>Road Length within the Block in (KM)</t>
  </si>
  <si>
    <t>Khawzawl Town Road</t>
  </si>
  <si>
    <t>Approach road to PWD Complex</t>
  </si>
  <si>
    <t>Khawzawl</t>
  </si>
  <si>
    <t>Vengthar Bazar - Lungvar road (Upto KST)</t>
  </si>
  <si>
    <t>SDO (C) Office - Helipad</t>
  </si>
  <si>
    <t>Kawnzar - Taidawnkawn</t>
  </si>
  <si>
    <t>Taidawnkawn - DC rest house</t>
  </si>
  <si>
    <t>Jubilee Road</t>
  </si>
  <si>
    <t>Field No 1 - Dinthar Bazar</t>
  </si>
  <si>
    <t>Dinthar Bazar - Kawnzar Road (Aichhinga Road)</t>
  </si>
  <si>
    <t>Vengthar 3rd Lane</t>
  </si>
  <si>
    <t>Vengthar Bazar - Treasury Office via PES School</t>
  </si>
  <si>
    <t>Vengnuam road</t>
  </si>
  <si>
    <t>Approach road to Vengthar Presbyterian Church</t>
  </si>
  <si>
    <t>Approach road to Supply Dept Godown</t>
  </si>
  <si>
    <t>Hermon Veng 2nd Lane</t>
  </si>
  <si>
    <t>Approach road to Mualvawm Field</t>
  </si>
  <si>
    <t>Approach road to CHC Khawzawl</t>
  </si>
  <si>
    <t>Approach road to Police Thana</t>
  </si>
  <si>
    <t>Approach road to St'Joseph's School</t>
  </si>
  <si>
    <t>Approach road to Dinthar YMA Hall</t>
  </si>
  <si>
    <t>PHE complex to Vengthar thlanmual</t>
  </si>
  <si>
    <t>Approach road to Dc Office with courtyard</t>
  </si>
  <si>
    <t>BRTF road to Artlangpeng</t>
  </si>
  <si>
    <t>Approach road to HSS Khawzawl</t>
  </si>
  <si>
    <t>Approach road to Agricultural Office from PWD gate</t>
  </si>
  <si>
    <t>Approach road to Khawzawl College from BSNL</t>
  </si>
  <si>
    <t>YMA road at Dinthar</t>
  </si>
  <si>
    <t>Electric 2nd Lane</t>
  </si>
  <si>
    <t>Electric Veng 3rd Lane</t>
  </si>
  <si>
    <t>Approach road to Vengsang Presby. Church</t>
  </si>
  <si>
    <t>Approach road to Horti Complex from NH-6 at Khawzawl</t>
  </si>
  <si>
    <t>Approach road to ICDS Office at Khawzawl</t>
  </si>
  <si>
    <t>Approach road to SDEO Office at Khawzawl</t>
  </si>
  <si>
    <t>Approach road to Anganwadi Centre No - II at Khawzawl Vengsang</t>
  </si>
  <si>
    <t>BSNL to KST via Gov't Khawzawl College</t>
  </si>
  <si>
    <t xml:space="preserve">Appraoch road to Vengpui Thlanmual </t>
  </si>
  <si>
    <t>Approach road to Kawnzar Thlanmual at Khawzawl</t>
  </si>
  <si>
    <t>Approach road to JNV School at Khawzawl</t>
  </si>
  <si>
    <t>Approach road to Modern M/S at Khawzawl</t>
  </si>
  <si>
    <t>Approach road to Gov't M/S at Khawzawl</t>
  </si>
  <si>
    <t>Zaingen Veng to Gov't College approach road</t>
  </si>
  <si>
    <t>Agriculture Office to NH-6 road, Electric veng</t>
  </si>
  <si>
    <t>Rinthanga's house to Primary School - II at Dinthar veng</t>
  </si>
  <si>
    <t xml:space="preserve">Govt High School circular road at Zuchhip veng </t>
  </si>
  <si>
    <t>Approach road to EE, P&amp;ED Office</t>
  </si>
  <si>
    <t>Approach road to EE,PHED Office from Electric 2nd Lane</t>
  </si>
  <si>
    <t>Approach road to Anganwadi Centre from Police Qtrs at Hermon veng</t>
  </si>
  <si>
    <t>Approach road to DC Office, Khawzawl</t>
  </si>
  <si>
    <t>Approach road to Dc staff quarters at Khawzawl</t>
  </si>
  <si>
    <t>Approach road to KVK Khawzawl</t>
  </si>
  <si>
    <t>KVK Internal road</t>
  </si>
  <si>
    <t>Approach road to PHE Division Khawzawl</t>
  </si>
  <si>
    <t>DC Bungalow - DC Office at Khawzawl</t>
  </si>
  <si>
    <t>Approach road to Vengsang BiakIn from DC Bungalow</t>
  </si>
  <si>
    <t>Approach road Telecom Office from Anganwadi No 7 at Zaingen Veng</t>
  </si>
  <si>
    <t>Approach road from Vengpui thlanmual - DC Rest House</t>
  </si>
  <si>
    <t>Hrangthanga's residence to KVK Hostel at Khawzawl</t>
  </si>
  <si>
    <t xml:space="preserve">Appraoch road to NH-6 (Agri Complex to FK Picnic Spot) </t>
  </si>
  <si>
    <t>Muallungthu road to Hermon 2nd Lane at Hermon Veng</t>
  </si>
  <si>
    <t>BCM Vengsang Church to Mualvawm field at Darngawn</t>
  </si>
  <si>
    <t>YMA Library to SDO, P&amp;E Quarters at Hermon Veng</t>
  </si>
  <si>
    <t>Nh-06 to Vengthar lane 2 near Hrangchhinga's house</t>
  </si>
  <si>
    <t>Upper Farmual Kawng</t>
  </si>
  <si>
    <t>Lower Farmual kawng</t>
  </si>
  <si>
    <t>Jubilee kawn to KST road</t>
  </si>
  <si>
    <t>Ring road near Horticulture gate</t>
  </si>
  <si>
    <t>Martar thlanmual to Helipad</t>
  </si>
  <si>
    <t>Zaingen MHIP House to C.Lalduhawma's house &amp; H.Lalsangluaia's House</t>
  </si>
  <si>
    <t>TOTAL OF KHAWZAWL INTERNAL ROAD</t>
  </si>
  <si>
    <t>KAWLKULH INTERNAL ROAD</t>
  </si>
  <si>
    <t>Gatekawn - Lalveng - Dawrkawn</t>
  </si>
  <si>
    <t>Gatekawn - Saihumkawn</t>
  </si>
  <si>
    <t xml:space="preserve">Godown - Higher Secondary school </t>
  </si>
  <si>
    <t>Approach road to Middle School I</t>
  </si>
  <si>
    <t>Approach road to I.B, PWD</t>
  </si>
  <si>
    <t>Approach road to PHC</t>
  </si>
  <si>
    <t>Approach road to Doctor Quarter</t>
  </si>
  <si>
    <t>Damlailungkawn - Dihuan Veng</t>
  </si>
  <si>
    <t>Damlailungkawn - Theihai lui</t>
  </si>
  <si>
    <t>High school Junction  to Turnable</t>
  </si>
  <si>
    <t>Total of Kawlkulh internal Road</t>
  </si>
  <si>
    <t>HLIAPPUI INTERNAL ROAD</t>
  </si>
  <si>
    <t>Approach road to High School, Bualpui</t>
  </si>
  <si>
    <t>Ngopa</t>
  </si>
  <si>
    <t>Approach road to HSS Hliappui</t>
  </si>
  <si>
    <t>Anganwadi III approach Road at Hliappui</t>
  </si>
  <si>
    <t>TOTAL OF HLIAPPUI INTERNAL ROAD</t>
  </si>
  <si>
    <t>LUNGPHO INTERNAL ROAD</t>
  </si>
  <si>
    <t>Approach road IB at Lungpho.</t>
  </si>
  <si>
    <t>New Chalrang Internal Road</t>
  </si>
  <si>
    <t>Anganwadi Centre-I - Middle School</t>
  </si>
  <si>
    <t>Lalruatkima House - Thlanmual</t>
  </si>
  <si>
    <t>Lalbanthanga House - Lallawmkima House</t>
  </si>
  <si>
    <t>Playground - Hmangaih Johana House</t>
  </si>
  <si>
    <t>Total of New Chalrang Internal Road</t>
  </si>
  <si>
    <t>CHAWNGTLAI INETRNAL ROAD</t>
  </si>
  <si>
    <t>Tawngtaina-Venglai Kawn</t>
  </si>
  <si>
    <t>Gov't PS-III Vengpui</t>
  </si>
  <si>
    <t>Phaiveng-Venglaikawn (Dam kawn)</t>
  </si>
  <si>
    <t>Pu Sangkima House - Lalduhawma house</t>
  </si>
  <si>
    <t>Gov't High School - Sub-Centre</t>
  </si>
  <si>
    <t>Phaiveng Lane hnuai</t>
  </si>
  <si>
    <t>Gov't Middle School-Venglai kawn</t>
  </si>
  <si>
    <t>Total of Chawngtlai Internal Road</t>
  </si>
  <si>
    <t xml:space="preserve">KHAWHAI INTERNAL ROAD </t>
  </si>
  <si>
    <t>Buhkangkawn - Lalthlamuana House</t>
  </si>
  <si>
    <t>KEL Road- Lalchhanhima &amp; J.Sangliana House</t>
  </si>
  <si>
    <t>Town Hall - Vanlalfaka House (Khawhai N)</t>
  </si>
  <si>
    <t>Rina House - Kapmawii House</t>
  </si>
  <si>
    <t>Lalhmangaiha House-Khawliana House</t>
  </si>
  <si>
    <t>KEL Road - Vankhumi House</t>
  </si>
  <si>
    <t>Approach road to Playground</t>
  </si>
  <si>
    <t>KEL Road - Lalvuana House</t>
  </si>
  <si>
    <t>KEL Road - PWD IB</t>
  </si>
  <si>
    <t>Khawhai Dil - Malsawma House</t>
  </si>
  <si>
    <t>Khawhai Internal Road Junction to PHC</t>
  </si>
  <si>
    <t>Total of Khawhai Internal Road</t>
  </si>
  <si>
    <t>SIALHAWK INTERNAL ROAD</t>
  </si>
  <si>
    <t>Rural Bank-Chhinlung Middle School</t>
  </si>
  <si>
    <t>KEL Road 0 PWD IB</t>
  </si>
  <si>
    <t>Kawnzau-Playground</t>
  </si>
  <si>
    <t>Kawnzau-Higher Secondery School</t>
  </si>
  <si>
    <t>Quarter-Playground</t>
  </si>
  <si>
    <t>Pastor Quarter- Sub-Station</t>
  </si>
  <si>
    <t>Total of Sialhawk Internal Road</t>
  </si>
  <si>
    <t>BIATE INTERNAL ROAD</t>
  </si>
  <si>
    <t>Vanbula House - Tlanthanga House</t>
  </si>
  <si>
    <t>KEL Road - CHC</t>
  </si>
  <si>
    <t>Biate Internal - CHC to Rest House</t>
  </si>
  <si>
    <t>Biate Internal Road</t>
  </si>
  <si>
    <t>Approach Road to PWD IB</t>
  </si>
  <si>
    <t>Biate Centre Road</t>
  </si>
  <si>
    <t>Biate Internal Road to Playground No-II</t>
  </si>
  <si>
    <t>Nunmawia House-Quarry</t>
  </si>
  <si>
    <t>Thakima House - '0' Point</t>
  </si>
  <si>
    <t>Mualveng-Rintluanga House</t>
  </si>
  <si>
    <t>PE School- Dinthara House</t>
  </si>
  <si>
    <t>Godown - Playground</t>
  </si>
  <si>
    <t>Rest House - Playground No. 1</t>
  </si>
  <si>
    <t>Total of Biate Internal Road</t>
  </si>
  <si>
    <t>RABUNG INTERNAL ROAD</t>
  </si>
  <si>
    <t>Approach road to PWD IB</t>
  </si>
  <si>
    <t>Champhai</t>
  </si>
  <si>
    <t>NGOPA INTERNAL ROAD</t>
  </si>
  <si>
    <t>1) Zero Point Public Playground at Ngopa</t>
  </si>
  <si>
    <t>Saitual</t>
  </si>
  <si>
    <t>2) Ngopa Presbyterian church Ring Road</t>
  </si>
  <si>
    <t>3) Approach Road to F. Kapsanga Tea estate (Lalsangliana House to NH 102B) at Ngopa</t>
  </si>
  <si>
    <t>4) Approach Road to Tourist Lodge Upto Hydel Office</t>
  </si>
  <si>
    <t>5) Jubilee Road (From T. Lalhmangaiha house to NH 102 B via Lamzawl Tuikhur)</t>
  </si>
  <si>
    <t>6) Nunmawia house to Kawn veng via VC House</t>
  </si>
  <si>
    <t xml:space="preserve">7) Bazar to Lianchhinga (L) house </t>
  </si>
  <si>
    <t>8) Bawlhmun Veng to NH 102B at Ngopa</t>
  </si>
  <si>
    <t>9) Jubilee hall to PB Thanmawia house</t>
  </si>
  <si>
    <t>10) Zawlbuk to Public Play ground at Ngopa</t>
  </si>
  <si>
    <t>11) Approach Road to IB at Ngopa</t>
  </si>
  <si>
    <t>12) H. Lalbiaksanga house to Eklavya Model Residential School</t>
  </si>
  <si>
    <t>13) Lamzawl Tuikhur to Tourist Lodge at Ngopa</t>
  </si>
  <si>
    <t>14) Lamzawl Tuikhur to Ngurkhumi House</t>
  </si>
  <si>
    <t>15) Lalremruata house to Tribon Raia's house</t>
  </si>
  <si>
    <t>16) SDO(PWD) office to Lamzawl Tuikhur</t>
  </si>
  <si>
    <t>17) F.Kaphnuna house to C. Vanlalzara house</t>
  </si>
  <si>
    <t>18) Lalawia house to Tourist Lodge Via Hmarveng Thlanmual</t>
  </si>
  <si>
    <t>19) BDO Office to SDO Civil Office at Ngopa</t>
  </si>
  <si>
    <t>20) BRC office to Zawlbuk</t>
  </si>
  <si>
    <t>21) F.Kapzuala house to R. Laldanga House, Ngopa</t>
  </si>
  <si>
    <t>22) Volleyball Court to PB Khualtawna House at Ngopa</t>
  </si>
  <si>
    <t>23) Middle School -I to Lalsawmkima Sailo house</t>
  </si>
  <si>
    <t>24) K.Rothuama house to F. Lalrinsangi house</t>
  </si>
  <si>
    <t>25) Pu Paruala (L) house to K. Lalthianga house</t>
  </si>
  <si>
    <t>26) Pi Thangveli house to Maruati House</t>
  </si>
  <si>
    <t>27) Approach Road to High School (NH 102B High School) at Ngopa</t>
  </si>
  <si>
    <t>28) Tawnluia house to NH 102B at Ngopa</t>
  </si>
  <si>
    <t>29) Khualtawna's House to Pu Sanga's House at Ngopa</t>
  </si>
  <si>
    <t>30) Venglai Biakin to Eklavya Model Residential School</t>
  </si>
  <si>
    <t>31) Approach Road to Chhimveng Playground</t>
  </si>
  <si>
    <t>32) Forest rest house to Chuauhnuni house at Ngopa Chhim veng</t>
  </si>
  <si>
    <t>33) Chhimveng Tuikhur to Thanglawra House</t>
  </si>
  <si>
    <t>34) Tennis Court-II to Futsal Ground at Ngopa Chhim veng</t>
  </si>
  <si>
    <t>35) Supply Godown to P&amp;E Office via Tennis Court-II at Ngopa Chhim veng</t>
  </si>
  <si>
    <t>36) Kilen kawn to Chhimveng Biakin Via Salvation Church</t>
  </si>
  <si>
    <t>37) K.Lalremsiama house to Ngopa Chhimveng Community Hall</t>
  </si>
  <si>
    <t>38) Kilen to NH 102 B via Agriculture Office</t>
  </si>
  <si>
    <t>39) Kilen kawn to Soil Complex at Ngopa Chhim veng via K.Lalremsiama house</t>
  </si>
  <si>
    <t>40) Direct Road (NH 102B Mimbung Road) at Ngopa</t>
  </si>
  <si>
    <t>41) Approach Road to CHC (Traffic Point CHC) at Ngopa</t>
  </si>
  <si>
    <t>42) Approach Road to Police station at Ngopa</t>
  </si>
  <si>
    <t>43) Approach Road to Chhim Veng Presbyterian Church, Ngopa</t>
  </si>
  <si>
    <t>44) Chhuanthanga house to Hmunnghak at Ngopa</t>
  </si>
  <si>
    <t>45) Tennis Court 2 to Futsal Ground at Ngopa Chhimveng</t>
  </si>
  <si>
    <t>O.54</t>
  </si>
  <si>
    <t>46) Govt. Primary School III to P&amp;E office Ngopa Via Chhimveng Field.</t>
  </si>
  <si>
    <t>47) Kilen to Community Health Centre, Ngopa</t>
  </si>
  <si>
    <t>48) Venglai Biakin Junction to Vengthlang Kawn at Ngopa</t>
  </si>
  <si>
    <t>49) Approach Road to SDO PHE Quarters at Ngopa Chhim Veng</t>
  </si>
  <si>
    <t>50) SDO PHE Quarters to Tawngtai Tlang at Ngopa</t>
  </si>
  <si>
    <t>51) Pi Lalawmpuii house to Middle School-II, Ngopa</t>
  </si>
  <si>
    <t>Total of Ngopa Internal Road.</t>
  </si>
  <si>
    <t>NE KHAWDUNGSEI</t>
  </si>
  <si>
    <t>1) Approach Road to Khawdungsei (Old Road) (NH102B Khawdungsei)</t>
  </si>
  <si>
    <t>2) Approach Road to PHC, NE Khawdungsei</t>
  </si>
  <si>
    <t>3) PCC Flooring from Mualtui to Anganwadi Center 3 at NE Khawdungsei</t>
  </si>
  <si>
    <t>4) Approach Road to IR (NH 102B to IR Camp) at NE Khawdungsei</t>
  </si>
  <si>
    <t xml:space="preserve"> 5) Approach Road to Forest IB (Forest IB App. Road Forest IB) at Khawdungsei</t>
  </si>
  <si>
    <t>6) Link road from Lawmlung via Sangler at NE Khawdungsei</t>
  </si>
  <si>
    <t>Total of NE.Khawdungsei Internal Road.</t>
  </si>
  <si>
    <t xml:space="preserve">KHAWKAWN </t>
  </si>
  <si>
    <t>Khawkawn Bye pass road (Khawkawn NH102B)</t>
  </si>
  <si>
    <t>LAMZAWL</t>
  </si>
  <si>
    <t>1) Tuiphal Link road at Lamzawl</t>
  </si>
  <si>
    <t>2) Main road to Malsawmtluang house</t>
  </si>
  <si>
    <t>3) Malsawmtluanga house to Thangchungnunga house</t>
  </si>
  <si>
    <t>4) Thangchungnunga House to Public Playground</t>
  </si>
  <si>
    <t>5) BNRGSK House to Main Road</t>
  </si>
  <si>
    <t>6) Hausuanpaua house to Forest Quarters</t>
  </si>
  <si>
    <t>7) Forest Quarters to Tawngtai tlang</t>
  </si>
  <si>
    <t>Total of Lamzawl Internal Road</t>
  </si>
  <si>
    <t>TEIKHANG</t>
  </si>
  <si>
    <t>1) Approach Road to SRDC Rest House</t>
  </si>
  <si>
    <t>2) Approach Road to Hanmual</t>
  </si>
  <si>
    <t>3) Suakdam Road</t>
  </si>
  <si>
    <t>4) Venghlui Road</t>
  </si>
  <si>
    <t>5) VC Road</t>
  </si>
  <si>
    <t>6) Sialkal Mini Sport Complex Road</t>
  </si>
  <si>
    <t>7) PCI Biakin Road</t>
  </si>
  <si>
    <t>8) Hnungin Road</t>
  </si>
  <si>
    <t>9) AG Road</t>
  </si>
  <si>
    <t>10) Taivela Road</t>
  </si>
  <si>
    <t>11) Airtel Tower Road</t>
  </si>
  <si>
    <t>12) Luipi Road</t>
  </si>
  <si>
    <t>13) Vengnuam to Hanmual Road</t>
  </si>
  <si>
    <t>14) Thangkham Road</t>
  </si>
  <si>
    <t>Total of Teikhang Internal Road.</t>
  </si>
  <si>
    <t>MIMBUNG Internal Road</t>
  </si>
  <si>
    <t>1) Mimbung internal road (PWD IB peng Assam Rifles I) (Part I)</t>
  </si>
  <si>
    <t>2) Mimbung internal road (PWD IB Anganwadi Center II) (Part 2)</t>
  </si>
  <si>
    <t>3) Jubilee Hall to Presbyterian Church (BCM Jubilee Hall Siami Dawr)</t>
  </si>
  <si>
    <t>Total of Mimbung Internal Road.</t>
  </si>
  <si>
    <t>CHIAHPUI INTERNAL ROAD</t>
  </si>
  <si>
    <t>Lalniliana's House to MUP House at Chiahpui</t>
  </si>
  <si>
    <t>Khuphmingthanga's House to Zothankhuma's House at Chiahpui</t>
  </si>
  <si>
    <t>Total of Chiahpui Internal Road.</t>
  </si>
  <si>
    <t xml:space="preserve">VILLAGE ROAD </t>
  </si>
  <si>
    <t>Chhawrtui - Vanchengpui Road</t>
  </si>
  <si>
    <t>NE Bualpui  -Changzawl (NE Bualpui Changzawl)</t>
  </si>
  <si>
    <t>Khawzawl - Vankal (Khawzawl Vankal Village)</t>
  </si>
  <si>
    <t>Kawlkulh - Lungpho -Ngentiang -Hmunzawl (Kawlkulh Lungpho  Ngentiang Junction)(Part 1)</t>
  </si>
  <si>
    <t>Kawlkulh - Lungpho -Ngentiang -Hmunzawl (Ngentiang Hmunzawl)(Part 2)</t>
  </si>
  <si>
    <t>Kawlkulh - Hliappui Road</t>
  </si>
  <si>
    <t>Khankawn-Satharlui at Saichal</t>
  </si>
  <si>
    <t>Hliappui-Rabung Link Road</t>
  </si>
  <si>
    <t>Vapualkaw ngaw-Tuivawl Link Road at Saichal.</t>
  </si>
  <si>
    <t>Changzawl-Phullen Road</t>
  </si>
  <si>
    <t>Hliappui-Aiduzawl</t>
  </si>
  <si>
    <t>Pawlrang-Luangpawn</t>
  </si>
  <si>
    <t>Khawkawn to Chiahpui (Khawkawn NH102B Chiahpui)(Part I)</t>
  </si>
  <si>
    <t>Khawkawn to Chiahpui (Khawkawn NH102B Chiahpui)(Part 2)</t>
  </si>
  <si>
    <t xml:space="preserve">R.Tuiphal to Lamzawl </t>
  </si>
  <si>
    <t>Ngopa to Kawlbem</t>
  </si>
  <si>
    <t>Chawngtlai to Tualte</t>
  </si>
  <si>
    <t>Khawhai - Tlangpuilian</t>
  </si>
  <si>
    <t>Khawzawl - Neihdawn</t>
  </si>
  <si>
    <t>Khawzawl-Ngaizawl</t>
  </si>
  <si>
    <t>Ngaizawl (KST) - Tualpui</t>
  </si>
  <si>
    <t>Chalrang Approach Road</t>
  </si>
  <si>
    <t>Rabung-Aiduzawl</t>
  </si>
  <si>
    <t>Khawhai-Lungtan</t>
  </si>
  <si>
    <t>Chalrang-Vangtlang</t>
  </si>
  <si>
    <t>Chalrang-Riangtlei</t>
  </si>
  <si>
    <t>Khawzawl-Hmuncheng</t>
  </si>
  <si>
    <t>Khawzawl - Biate (KEL)</t>
  </si>
  <si>
    <t>Agriculture Link Road from Hmuncheng to Tuichang</t>
  </si>
  <si>
    <t>Ngaizawl-Neihdawn</t>
  </si>
  <si>
    <t xml:space="preserve">Mimbung to Tuivai Road </t>
  </si>
  <si>
    <t>Total of Village Road</t>
  </si>
  <si>
    <t>KST Road</t>
  </si>
  <si>
    <t>Ngopa-Mimbung Road</t>
  </si>
  <si>
    <t>Kawlkulh Bypass Road</t>
  </si>
  <si>
    <t>Total of ODR</t>
  </si>
  <si>
    <t xml:space="preserve"> CITY ROAD</t>
  </si>
  <si>
    <t>ROAD STATISTICS MIZORAM 2024 (Satellite Town Road)</t>
  </si>
  <si>
    <r>
      <t xml:space="preserve">Name of Division : </t>
    </r>
    <r>
      <rPr>
        <b/>
        <u/>
        <sz val="14"/>
        <color theme="1"/>
        <rFont val="Times New Roman"/>
        <family val="1"/>
      </rPr>
      <t>Champhai</t>
    </r>
  </si>
  <si>
    <t>Sl. 
No.</t>
  </si>
  <si>
    <t>Road Length within the Block (in Km)</t>
  </si>
  <si>
    <t>I. UNDER CHAMPHAI SOUTH SUB-DIVISION</t>
  </si>
  <si>
    <t>Approach Road to Rest House and 32 KV Sub  Station Khuangleng (Khuangleng 11 33 KV Substaion)</t>
  </si>
  <si>
    <t>Khawbung</t>
  </si>
  <si>
    <t>Approach Road Lianchhiari Lunglentlang upto Thangchhuah Mual (Lianchhiari Lunglentlang Thangchhuah Mual)</t>
  </si>
  <si>
    <t>Approach Road to Helipad at Khuangleng (Khuangleng Helipad)</t>
  </si>
  <si>
    <t>Approach Road IB Farkawn (Farkawn IB Farkawn)</t>
  </si>
  <si>
    <t>Zawra Lung to Tourist Lodge via Godown Farkawn (Tourist Lodge Farkawn Zawra Lung)</t>
  </si>
  <si>
    <t>Zawra Lung to Thlanmual via Community Hall  Farkawn (Zawra Lung Farkawn)(Part 1)</t>
  </si>
  <si>
    <t>Zawra Lung to Thlanmual via Community Hall  Farkawn (Community Hall Farkawn Symmetry)(Part 2)</t>
  </si>
  <si>
    <t>Approach Road to PHC Farkawn (Farkawn PHC Farkawn)</t>
  </si>
  <si>
    <t>Approach Road to Playground Samthang (Samthang Playground Samthang)</t>
  </si>
  <si>
    <t>Farkawn Ruam to Assam Riffle Camp (Saron Veng Assam Riffle Camp)</t>
  </si>
  <si>
    <t>Khawbung Upper Main Road (Bethel Veng  Dinthar Veng)</t>
  </si>
  <si>
    <t>Approach Road to Forest RO Khawbung(Dinthar Veng Foest RO)</t>
  </si>
  <si>
    <t>Zawlbukkawn to CNV Road Khawbung (Zawlbukkawn to CNV Road)</t>
  </si>
  <si>
    <t>Approach Road to PHC Khawbung (Bung Veng PHC)</t>
  </si>
  <si>
    <t>Approach Road to BDO Complex Khawbung (Bethel Veng BDO Complex)</t>
  </si>
  <si>
    <t>Approach Road to Govt. Zawlsei M/S (Zawlsei M/S)</t>
  </si>
  <si>
    <t>Approach Road to Mini Sport Complex (Assam Riffle Camp Mini Sport Complex)</t>
  </si>
  <si>
    <t>Sasaw Road Khawbung (Kawn Veng CNV Junction)</t>
  </si>
  <si>
    <t>BDO Office Ring Road Ruantlang(Ruantlang High School BDO Office)</t>
  </si>
  <si>
    <t>Approach Road to Hla kungpuimual Khawbung (Bung Veng Mizo Hla kungpuimual)</t>
  </si>
  <si>
    <t>CNV Road to Ruantlang Dawrkawn(CNV Road Ruantlang Dawrkawn)</t>
  </si>
  <si>
    <t>Approach Road to Tourist Lodge at Zokhawthar (Zokhawthar Tourist Lodge)</t>
  </si>
  <si>
    <r>
      <t xml:space="preserve">Approach Road to Town Hall Vaphai (Vaphai Community Hall) </t>
    </r>
    <r>
      <rPr>
        <b/>
        <sz val="12"/>
        <rFont val="Times New Roman"/>
        <family val="1"/>
      </rPr>
      <t>(CC road)</t>
    </r>
  </si>
  <si>
    <r>
      <t xml:space="preserve">Approach Road to PWD Complex at Khuangleng (Khuangleng Wastingshed PWD Complex) </t>
    </r>
    <r>
      <rPr>
        <b/>
        <sz val="12"/>
        <rFont val="Times New Roman"/>
        <family val="1"/>
      </rPr>
      <t>(Kutcha road)</t>
    </r>
  </si>
  <si>
    <t>Awmtea Road (Mualkawi Bazar Primary School Road)</t>
  </si>
  <si>
    <t>Appoach Road to Community Hall (Presbyterian Church Samthang Kawn)</t>
  </si>
  <si>
    <t>Approach road to 7000 Hmunhlui from Ch : 0.890 kmp on Lianchhiari Lunglen tlang road near Thangchhuahmual.</t>
  </si>
  <si>
    <t>Approach road to Bethel Tlang from 32 KV Sub-Station at Khuangleng.</t>
  </si>
  <si>
    <t>Near Short-cut road to Main road at Samthang.</t>
  </si>
  <si>
    <r>
      <t>Kelkang Internal Road</t>
    </r>
    <r>
      <rPr>
        <sz val="12"/>
        <rFont val="Times New Roman"/>
        <family val="1"/>
      </rPr>
      <t xml:space="preserve"> (1) Approach to Dawrkawn from Champhai side (1.800 km), (2) Approach to Dawrkawn from Kelkang Vengthar (0.700 km), (3) Dawrkawn to Bethel Tlang (0.720 km)</t>
    </r>
  </si>
  <si>
    <t>II. UNDER CHAMPHAI NORTH SUB-DIVISION</t>
  </si>
  <si>
    <t>D.C Bangalow Approach Road</t>
  </si>
  <si>
    <t>Approach Road SP Office at Keifangtlang</t>
  </si>
  <si>
    <t>DRDA Office Approach Road(DRDA Gate DRDA Office)</t>
  </si>
  <si>
    <t>Agri Rest House to Hospital  via  Zamadar  Thlanmual(Agri  Rest House  Hospital  Veng)</t>
  </si>
  <si>
    <t>Approach  Road  to  Agri  Rest  House (Vengsang  Presbyterian Church  Agri  Rest House)</t>
  </si>
  <si>
    <t>Vengsang Presbyterian Church to Excise Office(Kahrawt Field Excise Office)</t>
  </si>
  <si>
    <t>Telecom to Excise Office(Telecom Office Excise Office)</t>
  </si>
  <si>
    <t>Approach Road to Assam Riffle Helipad(Part 1)</t>
  </si>
  <si>
    <t>EE Irrigation Office  to Falkawn Road via SDPO Qtrs</t>
  </si>
  <si>
    <t>SDPO Qtrs Approach Road</t>
  </si>
  <si>
    <t>Vengsang Presbyterian Church to District Hospital</t>
  </si>
  <si>
    <t>Vengsang Presbyterian Church to Hospital via Thana(Hospital Veng Vengsang Presbyterian Church)</t>
  </si>
  <si>
    <t>Vengsang Presbyterian Church to Vety Road via SSA Office</t>
  </si>
  <si>
    <t>Thana Kawr to Industry Office via Liana Veng(Thana Kawr Vengsang)(Part 1)</t>
  </si>
  <si>
    <t>Thana Kawr to Industry Office via Liana Veng(Industry Office Vengsang)(Part 2)</t>
  </si>
  <si>
    <t>EE PHE Qtrs Approach Road</t>
  </si>
  <si>
    <t>T.T Road Champhai(T.T Road Aizawl Road)</t>
  </si>
  <si>
    <t>Lalthangas House to K.Rodingas House Vengsang.</t>
  </si>
  <si>
    <t>Lallianas House to Lunghnemas House Vengsang</t>
  </si>
  <si>
    <t>Kahrawt Presbyterian Church to Baptist Church Champhai</t>
  </si>
  <si>
    <t>Kahrawt Field to K.Lalrinmawias House</t>
  </si>
  <si>
    <t>Approach Road to Mizofed LPG Kahrawt</t>
  </si>
  <si>
    <t>Kahrawt Field to Vengsang H S via PHE Office(Kahrawt Field Vengsang High School)</t>
  </si>
  <si>
    <t>Kahrawt  Circular  Road(Dawrkai  Kawn  Near  Kahrawt  UPC Church)</t>
  </si>
  <si>
    <t>Kahrawt UPC Church to FVL Kamlovas House</t>
  </si>
  <si>
    <t>Dawrkaikawn to Thlerpui via Baptist Church</t>
  </si>
  <si>
    <t>Dawrkaikawn to Vety Road via Sobji Bazar</t>
  </si>
  <si>
    <t>Dawkaikawn  to  Kahrawt  Cemetery   via   Post   Office(Dawrkai Kawn Kahrawt Cemetry)</t>
  </si>
  <si>
    <t>Dawrkaikawn to Indoor Stadium (Central Road)</t>
  </si>
  <si>
    <t>Dawrkaikawn to Rintluangas House(Dawrkaikawn Rintluangas House)</t>
  </si>
  <si>
    <t>Dawrkaikawn to Agri Complex via  SDEO  Qtr.(Dawrkaikawn  EE Office Irrigation)</t>
  </si>
  <si>
    <t>DTO Office to PHE Road(DTO Office PHE Road)</t>
  </si>
  <si>
    <t>B.C Lalthlamuanas House to Salvation Hall Kahrawt</t>
  </si>
  <si>
    <t>Chokakawr to Hmunhmeltha Road near Chhangphut  Field</t>
  </si>
  <si>
    <t>Chanem Ring Road(Chanem Building Chanem) (Part 1)</t>
  </si>
  <si>
    <t>Chanem Ring Road(Chanem Sobji Bazar)(Part 2)</t>
  </si>
  <si>
    <t>Approach Road to Town Hall (IB Veng Champhai Town Hall)</t>
  </si>
  <si>
    <t>Link Road below Champhai Town Hall (Vengthlang IB Veng)</t>
  </si>
  <si>
    <t>Sobji       Bazar       to       K.Lalzawnglianas         House (Vety Road K.Lalzawnglianas House)</t>
  </si>
  <si>
    <t>Sobji Bazar to SIB Complex via Rohnaas House(Sobji Bazar SIB Complex)</t>
  </si>
  <si>
    <t>Vengthlang        Presbyterian        Church        to        Sobji        Bazar Peng (Darthangvunga Point Awmpui  Bazar)</t>
  </si>
  <si>
    <t>Awmpui Bazar to Vengthlang N presby Church to College Road</t>
  </si>
  <si>
    <t>Awmpui Bazar to Pu  Lalkima  House  via  Upa  Lalnghinglovas House</t>
  </si>
  <si>
    <t>Awpui Bazar to Vety Road via LM M S(Awpui Bazar Vety  Road)</t>
  </si>
  <si>
    <t>Rochungnungi House to Thangpuii House IB Veng</t>
  </si>
  <si>
    <t>Approach Road to Vengthlang Presbyterian Pastor Qtr.Champai</t>
  </si>
  <si>
    <t>New Saron Veng to PHE Complex via Kahrawt Cemetery</t>
  </si>
  <si>
    <t>Darthangvunga Pt. to NH 6 via New Saron to Kanan</t>
  </si>
  <si>
    <t>Darthangvung Pt. to BC Lalthlamuana         Pt. via Chanem(Darthangvung Pt. BC Lalthlamuana Pt.)</t>
  </si>
  <si>
    <t>DM Hospital to PCS School (Darthangvung Pt. Venglai Road)(Part 1)</t>
  </si>
  <si>
    <t>DM Hospital to PCS School(Venglai Road PCS School)(Part 2)</t>
  </si>
  <si>
    <t>P.C Zohlira House to Dr.Zatluanga House Venglai</t>
  </si>
  <si>
    <t>Chawngrumas House to College Road via Pi Tuanis House(Chawngrumas House College Road)</t>
  </si>
  <si>
    <t>YMA Run to College Road</t>
  </si>
  <si>
    <t>Pi Auvis House to Venglai Thlanmual via  Venglai  Presbyterian Church</t>
  </si>
  <si>
    <t>DK Traffic Point to Kannan Junction 
(End point of NH 6)</t>
  </si>
  <si>
    <t>Tuipui Bazar to College Road</t>
  </si>
  <si>
    <t>Vengthlang Middle School to Damaska veng</t>
  </si>
  <si>
    <t>Vengthlang Thlanmual (Damaska veng) to TNT Champhai</t>
  </si>
  <si>
    <t>Vanbawia Building to C.Denga Colony</t>
  </si>
  <si>
    <t>Darthangvunga           Pt.          to          Vengsang          Presbyterian Church(Darthangvunga Pt. Vengsang Presbyterian  Church)</t>
  </si>
  <si>
    <t>Vengthlang North Presbyterian Church to Lalengas   House</t>
  </si>
  <si>
    <t>Upa Langhinglova House to Asanga House Vengthlang N</t>
  </si>
  <si>
    <t>Govt.Champhai College to TNT Road Champhai (Part 1)</t>
  </si>
  <si>
    <t>Govt.Champhai College Canteen to TNT Road Champhai(CHSS Champhai College Road)
(Part 2)</t>
  </si>
  <si>
    <t>Taithuamas House to Vengthlang Thlanmual via PCS School(Taithuamas House Govt.Champhai College)</t>
  </si>
  <si>
    <t>Approach Road to Champhai Playground upto Pavillion</t>
  </si>
  <si>
    <t>Selluaias Traffic Point to Govt.Champhai College  Road</t>
  </si>
  <si>
    <t>College Road to Damaska via Champhai H S (College Road Damaska)</t>
  </si>
  <si>
    <t>Selluaia Point to Darthangvunga Point(Selluaias Traffic Point Darthangvunga   Point)</t>
  </si>
  <si>
    <t>Venglai M S to Upa Lalrumas House(Part 1)</t>
  </si>
  <si>
    <t>Venglai M S to Upa Lalrumas House(College Road Upa Lalrumas House)(Part  2)</t>
  </si>
  <si>
    <t>Circuit House Approach Road(Bethel Circuit House)(Part 1)</t>
  </si>
  <si>
    <t>Circuit House Approach Road(Bethel Khawhluna Point
Bethel)(Part 2)</t>
  </si>
  <si>
    <t>Old DC Office Gate to MJA Office at Champhai(Bus Stand MJA Press  Club  Champhai)</t>
  </si>
  <si>
    <t>Bethel Kawn to SP Qtrs.Gate (Part 1)</t>
  </si>
  <si>
    <t>Bethel Kawn to SP Qtrs.(SP Complex SP Quarter)
(Part 2)</t>
  </si>
  <si>
    <t>Bethel Kawn to DFO Office(Eastern)</t>
  </si>
  <si>
    <t>Sericulture Office Approach Road Zion Veng(Zion Veng Sericulture Office)</t>
  </si>
  <si>
    <t>Approach Road to Bethel Presbyterian Church</t>
  </si>
  <si>
    <t>R.Khawhluna         Pt.Bethel         to        YMA        Park        via        Seri Office(R.Khawhluna Pt. YMA Park)(Part 1)</t>
  </si>
  <si>
    <t>R.Khawhluna Pt.Bethel to YMA Park via Seri  Office(Zion  Veng Branch  Ktr  Presbyterian  Church)(Part  2)</t>
  </si>
  <si>
    <t>Khawhluna Point Bethel to Thangvelas House (Sihdim Road)</t>
  </si>
  <si>
    <t>Approach Road to Baptist Church at Bethel</t>
  </si>
  <si>
    <t>PWD Complex Bethel(EE Residence PWD Complex)(Part 1)</t>
  </si>
  <si>
    <t>PWD Complex Bethel(PWD Complex IB PWD Office)
(Part 2)</t>
  </si>
  <si>
    <t>PWD Complex Bethel(PWD IB Gate PWD IB)(Part 3)</t>
  </si>
  <si>
    <t>Parish Hall Approach Road(Chhurahmun Parish Hall)</t>
  </si>
  <si>
    <t>Chhurahmun to SDEO Office</t>
  </si>
  <si>
    <t>Bethel Veng Playground Chung Road Chhura Hmun   Champhai</t>
  </si>
  <si>
    <t>Bethel     Veng     Playground     Chung     Road          Chhura     Hmun Champhai(Chhura   Hmun  Lalbiakdiki  House)</t>
  </si>
  <si>
    <t>T.Thanga House to Bethel Mission School  via Chhurahmun</t>
  </si>
  <si>
    <t>Pathanga House to Thingsulthliah(Western)</t>
  </si>
  <si>
    <t>SapSakei Lamlian Road(Vengthar Kanan Cemetery)</t>
  </si>
  <si>
    <t>Bethel Pump House Ring Road (Vengthar Bethel Pump House)</t>
  </si>
  <si>
    <t>IKK church Bethel veng  to Zion Veng Boundary</t>
  </si>
  <si>
    <t>DFO Qrts.to I&amp;PR Complex (Treasury Office I&amp;PR Complex)</t>
  </si>
  <si>
    <t>DFO Quarter  to Chauleng Veng</t>
  </si>
  <si>
    <t>Thingsulthliah Kawn to DFO Qtrs.(Part 1)</t>
  </si>
  <si>
    <t>Thingsulthliah Kawn to DFO Qtrs.(Rest House Bunglow Road)(Part 2)</t>
  </si>
  <si>
    <t>Treasury Complex Approach Road (Treasury Complex Treasury Office)</t>
  </si>
  <si>
    <t>Approach Road to Treasury  Office  Complex  (Chauleng
Chauleng Veng)</t>
  </si>
  <si>
    <t>Approatch Road to Fisheries Godown at Vengthar(Treasury Complex Vengthar)(Part 1)</t>
  </si>
  <si>
    <t>Approach Road to Fisheries Godown at Vengthar(Vengthar Fisheries Godown)(Part 2)</t>
  </si>
  <si>
    <t>Pasumas House to Holy Cross School(Pasumas House  Holy Cross School Kawn)</t>
  </si>
  <si>
    <t>Holy Cross Complex to Holy Cross School (Gate)</t>
  </si>
  <si>
    <t>Holy Cross Approach Road(Approach Road Holy Cross Boys Hostel)</t>
  </si>
  <si>
    <t>Tlangnuam Approach Road (Holy Cross School  Kawn  to Tlangnuam)</t>
  </si>
  <si>
    <t>Bethel Vengthar to BRTF Road(Zote Kai)(Bethel Vengthar BRTF Road (Zote Kai))</t>
  </si>
  <si>
    <t>Kanan Internal Road upto CNV Road via Seri(CNV  Road  Kanan Internal Road)</t>
  </si>
  <si>
    <t>Approach  Road  to  R.Hranga  H  S  at  Kanan(Kanan  Community Hall 
Govt.R.Hranga H S)</t>
  </si>
  <si>
    <t>Dinthar to Ramhrangkawn Champhai</t>
  </si>
  <si>
    <t>Hmawngbungbu to 7th Day Approach Road(Dinthar Veng 7th Day Approach Road)</t>
  </si>
  <si>
    <t>Dinthar to Zotlang via KVK School</t>
  </si>
  <si>
    <t>Approach  Road  to  Sub  Jail  (Aizawl  Road(Petrol  Pump)  District Jail)</t>
  </si>
  <si>
    <t>Mizofed Petrol Pump Approach Road(Aizawl Road Mizofed
Petrol Pump)</t>
  </si>
  <si>
    <t>Approach  Road  to  100 MT  Godown(Aizawl  Road(Petrol  Pump) MT  Godown)</t>
  </si>
  <si>
    <t>Chalchung run  to Electric Presbyterian Church to Vaihmun</t>
  </si>
  <si>
    <t>Chalchung Run to Tuipui Bazar</t>
  </si>
  <si>
    <t>Approach  Road  to  Power   House(Tuipui   Bazar   Power House)(Part 1)</t>
  </si>
  <si>
    <t>Approach Road to Power House(Sap sakei lamlian Electric Veng Champai)(Part 2)</t>
  </si>
  <si>
    <t>Approach Road to Power House(Electric Veng  Champai  Power House Complex)(Part 3)</t>
  </si>
  <si>
    <t>Taithuamas House Godown  i.e  Electric  Sub  Station  (Approach Road to Tourist Lodge)(Taithuamas House Godown)(Part 1)</t>
  </si>
  <si>
    <t>Taithuamas House Godown i.e Electric Sub  Station  (Approach Road to Tourist Lodge)(Godown Road Tourist Lodge)(Part 2)</t>
  </si>
  <si>
    <t>Taithuamas  House  Godown  i.e  Electric  Sub  Station  (Approach Road to Tourist Lodge)(Godown Road Electric Sub Station)
(Part 3)</t>
  </si>
  <si>
    <t>Vanthuama's house to Sapsakei lamlian, Electric veng</t>
  </si>
  <si>
    <t>Biakzami's house to R.Laldawla's house Electric veng</t>
  </si>
  <si>
    <t>Zion veng Prebyterian  church  to  BM  Primary  School  (Eastern side)</t>
  </si>
  <si>
    <t>Approach Road to Tourist Lodge Vaihmun</t>
  </si>
  <si>
    <t>Diversion Road (North Side) near Tourist Lodge at Champhai</t>
  </si>
  <si>
    <t>Tourist Lodge to New Champhai (Western Side)</t>
  </si>
  <si>
    <t>New Champhai Internal Road(World Bank Road to New Champhai) (Part 1)</t>
  </si>
  <si>
    <t>New Champhai Internal Road (Part 2)</t>
  </si>
  <si>
    <t>New Champhai Internal Road(CZ Road to Champhai New
Champhai Field)(Part 3)</t>
  </si>
  <si>
    <t>New Champhai Internal Road(New Champhai Field to BRTF Road)(Part 4)</t>
  </si>
  <si>
    <t>New      Champhai      Internal      Road(BRTF      Road      to      New Champhai)(Part 5)</t>
  </si>
  <si>
    <t>New      Champhai       Internal       Road(New       Champhai       Huan Chhung)(Part 6)</t>
  </si>
  <si>
    <t>New Champhai DK Point to Selluaias Traffic Point</t>
  </si>
  <si>
    <t>Approach Road to Helipad (New Champhai  Helipad  Gate)(Part 2)</t>
  </si>
  <si>
    <t>Approach Road to New Champhai Thlanmual II(Agri Cold Storage App.Road New Champhai Thlanmual II)</t>
  </si>
  <si>
    <t>Approach Road to Chhanchhuahna In at New Champhai(Zote
Road Presbyterian Church)</t>
  </si>
  <si>
    <t>Agri Cold Storage Approach Road(BRTF Road Agri Cold Storage)</t>
  </si>
  <si>
    <t>New Champhai to Tlangsam Presbyterian Church</t>
  </si>
  <si>
    <t>Zotlang     Dawrkawn to DIET Approach Road via SSB Complex(DIET       Approach       Road       Zotlang Presbyterian Church)(Part 1)</t>
  </si>
  <si>
    <t>Zotlang Dawrkawn to DIET Approach Road via  SSB Complex(Zotlang Khawl Zotlang)(Part 2)</t>
  </si>
  <si>
    <t>Zotlang Dawrkawn to DIET  Approach  Road  via  SSB Complex(Zotlang Khawl Zotlang Khawl)(Part 3)</t>
  </si>
  <si>
    <t>Zotlang Dawrkawn to DIET Approach Road via  SSB Complex(Zotlang Kawn Zotlang)(Part 4)</t>
  </si>
  <si>
    <t>Zotlang Dawrkawn to DIET Approach Road via SSB Complex(Zotlang Zotlang)(Part 5)</t>
  </si>
  <si>
    <t>Zotlang Dawrkawn to DIET Approach  Road  via  SSB Complex(Zotlang   Zotlang)(Part  6)</t>
  </si>
  <si>
    <t>Zotlang Dawrkawn to Biakthanglianis House via Zotlang Presbyterian Church</t>
  </si>
  <si>
    <t>Zotlang Field Approach Road</t>
  </si>
  <si>
    <t>DIET Approach Road(Zotlang DIET Office)(Part 1)</t>
  </si>
  <si>
    <t>DIET Approach Road(DIET Complex DIET Office)(Part 2)</t>
  </si>
  <si>
    <t>Khawulh Approach Road (CC road)</t>
  </si>
  <si>
    <t>Upa  Zalianas  House   to   F.Lalnunsiamas   House   Zotlang(BRTF Road  Zotlang )(Part 1)</t>
  </si>
  <si>
    <t>Upa Zalianas House to F.Lalnunsiamas House Zotlang(Zotlang Farkley  Veng  BRTF  Road  Zotlang)(Part 2)</t>
  </si>
  <si>
    <t>Upa Zalianas House to F.Lalnunsiamas House Zotlang(Zotlang Zotlang  Church)(Part  3)</t>
  </si>
  <si>
    <t>Upa Zalianas House to F.Lalnunsiamas House Zotlang(Zotlang Zotlang)(Part  4)</t>
  </si>
  <si>
    <t>Upa Zalianas House to F.Lalnunsiamas House Zotlang(ICDS Office Zotlang)(Part 5)</t>
  </si>
  <si>
    <t>ICDS Office to MED AIM Hospital Zotlang (Part 1)</t>
  </si>
  <si>
    <t>ICDS Office to MED AIM Hospital Zotlang (Part 2)</t>
  </si>
  <si>
    <t>Ruantlang Internal Road (Ruantlang Dawrkawn Ruantlang)(Part 1)</t>
  </si>
  <si>
    <t>Ruantlang Internal Road (Part 2)</t>
  </si>
  <si>
    <t>Ruantlang Internal Road(Part 3)</t>
  </si>
  <si>
    <t>Ruantlang Dawrkawn to Mualveng Lower Road</t>
  </si>
  <si>
    <t>Ruantlang Dawrkawn to CNV Road via Lersia Field</t>
  </si>
  <si>
    <t>Mualveng to Zotlang near Zari Dawr</t>
  </si>
  <si>
    <t>Mualveng Presbyterian Church Approach Road (Ruantlang Dawrkawn Ruantlang High School)</t>
  </si>
  <si>
    <t>BDO Office Ring Road Ruantlang(Ruantlang High  School  BDO Office)</t>
  </si>
  <si>
    <t>Hausailova's House Ruantlang to CNV Road</t>
  </si>
  <si>
    <t>CNV Road to Ruantlang Dawrkawn (CNV Road Ruantlang Dawrkawn)</t>
  </si>
  <si>
    <t>Zote Internal Road (Zote BRTF Road BRTF Road)
(Part 1)</t>
  </si>
  <si>
    <t>Zote Internal Road (IIDC Rest House)(Part 2)</t>
  </si>
  <si>
    <t>Zote Internal Road(Zote BRTF Road Sub Center)(Part  3)</t>
  </si>
  <si>
    <t>Zote Internal Road(Zote Govt.T.M High School)(Part 4)</t>
  </si>
  <si>
    <t>Tlangsam Dawrkawn to Presbyterian Church via Zion Veng (Tlangsam Presbyterian Church Tlangsam Dawrkawn)</t>
  </si>
  <si>
    <t>Tlangsam Dawrkawn to M S Ring Road(Tlangsam  Dawrkawn M SRing Road)</t>
  </si>
  <si>
    <t>Tlangsam Poliytechnic Approach Road(Tlangsam Polytechnic)</t>
  </si>
  <si>
    <t>Tekdenkawn(Northern Side) to Community Hall</t>
  </si>
  <si>
    <t>BT Drug Store Sevenday Church Tlangsam</t>
  </si>
  <si>
    <t>Tlangsam Community Hall Approach Road</t>
  </si>
  <si>
    <t>Tekdenkawn to DintharTlangsam</t>
  </si>
  <si>
    <t>Tlangsam Winery Approach Road</t>
  </si>
  <si>
    <t>Hmunhmeltha internal Road</t>
  </si>
  <si>
    <t>Approach Road to DC Complex  at Keifangtlang  (Hmunhmeltha Road  to   DC Complex)(Part  1)</t>
  </si>
  <si>
    <t>Approach Road to DC Complex at Keifangtlang(DC Complex Hmunhmeltha Road)(Part 2)</t>
  </si>
  <si>
    <t>Champhai to Hmunhmeltha (Hospital Falkawn)(Hospital Veng Humnhmeltha Road)</t>
  </si>
  <si>
    <t>Comunity Hall to R.Vanlalauva House Hmunhmeltha</t>
  </si>
  <si>
    <t>Vengsang Presbyterian Church Vety Road via LAD Office (Vengsang Presbyterian Church Vety Road)</t>
  </si>
  <si>
    <t>ROAD STATISTICS MIZORAM 2024 (Other District Road)</t>
  </si>
  <si>
    <t xml:space="preserve">Champhai Khawbung upto R.Tuipui (CZ Road Champhai R.Tuipui) </t>
  </si>
  <si>
    <t>ROAD STATISTICS MIZORAM 2024 (Village Road)</t>
  </si>
  <si>
    <t>I. UNDER CHAMPHAI SOUTH SUD-DIVISION</t>
  </si>
  <si>
    <r>
      <t xml:space="preserve">Dilkawn Upper Kelkang Kelkang (Khawbung Road Dilkawn) </t>
    </r>
    <r>
      <rPr>
        <b/>
        <sz val="12"/>
        <rFont val="Times New Roman"/>
        <family val="1"/>
      </rPr>
      <t>(As per Division Record, this road is named as kelkang to Dilkawn Short-cut road which is still Kutcha road)</t>
    </r>
  </si>
  <si>
    <t xml:space="preserve">Champhai </t>
  </si>
  <si>
    <t>Zawlsei Khuangthing Thekpui Thekte (Zawlsei   Khuangthing) (Part 1)</t>
  </si>
  <si>
    <r>
      <t xml:space="preserve">Zawlsei-Khuangthing-Thekpui Thekte (Khuangthing Khuangthing)(Part 2) </t>
    </r>
    <r>
      <rPr>
        <b/>
        <sz val="12"/>
        <rFont val="Times New Roman"/>
        <family val="1"/>
      </rPr>
      <t>(Kutcha road)</t>
    </r>
  </si>
  <si>
    <r>
      <t xml:space="preserve">Khuangleng - Buang(Khuangleng Buang) </t>
    </r>
    <r>
      <rPr>
        <b/>
        <sz val="12"/>
        <rFont val="Times New Roman"/>
        <family val="1"/>
      </rPr>
      <t>(CC road)</t>
    </r>
  </si>
  <si>
    <r>
      <t xml:space="preserve">Bungzung to Zawngtetui (Bungzung - Zawngtetui) </t>
    </r>
    <r>
      <rPr>
        <b/>
        <sz val="12"/>
        <rFont val="Times New Roman"/>
        <family val="1"/>
      </rPr>
      <t>(Kutcha road)</t>
    </r>
  </si>
  <si>
    <r>
      <t xml:space="preserve">Khawbung to Zawlsei (Shortcut) Road </t>
    </r>
    <r>
      <rPr>
        <b/>
        <sz val="12"/>
        <rFont val="Times New Roman"/>
        <family val="1"/>
      </rPr>
      <t xml:space="preserve">(upto CNV road) </t>
    </r>
  </si>
  <si>
    <r>
      <t xml:space="preserve">Dungtlang to Vanzau (Dungtlang Vanzau) </t>
    </r>
    <r>
      <rPr>
        <b/>
        <sz val="12"/>
        <rFont val="Times New Roman"/>
        <family val="1"/>
      </rPr>
      <t>(Kutcha road)</t>
    </r>
  </si>
  <si>
    <r>
      <t xml:space="preserve">Samthang to Farkawn (Lamsial Road) (Samthang Farkawn) </t>
    </r>
    <r>
      <rPr>
        <b/>
        <sz val="12"/>
        <rFont val="Times New Roman"/>
        <family val="1"/>
      </rPr>
      <t>(Kutcha road)</t>
    </r>
  </si>
  <si>
    <r>
      <t xml:space="preserve">Vaphai to E. Chawngtui(Chawngtui Junction Chawngtui Pu. Chawisanga) </t>
    </r>
    <r>
      <rPr>
        <b/>
        <sz val="12"/>
        <rFont val="Times New Roman"/>
        <family val="1"/>
      </rPr>
      <t>(Kutcha road - BT in progress)</t>
    </r>
  </si>
  <si>
    <r>
      <t xml:space="preserve">Vaphai to Saikhumphai (upto R. Tiau) </t>
    </r>
    <r>
      <rPr>
        <b/>
        <sz val="12"/>
        <rFont val="Times New Roman"/>
        <family val="1"/>
      </rPr>
      <t>(Kutcha road)</t>
    </r>
  </si>
  <si>
    <t>Khuangleng-Sesih-Lianpui (Khuangleng-Lianpui)</t>
  </si>
  <si>
    <t>Constructed through PMGSY</t>
  </si>
  <si>
    <t>Khuangleng to Leisenzo (Khuangleng-Leisenzo)</t>
  </si>
  <si>
    <t>Leithum - Sazep - Vangchhia (Thinghrangkawn Kawtchhuahropui)</t>
  </si>
  <si>
    <t>Khuangleng-Vanzau-Bungzung (Thinghrangkawn to Bungzung)</t>
  </si>
  <si>
    <t>II. UNDER CHAMPHAI NORTH SUD-DIVISION</t>
  </si>
  <si>
    <t>Hnahlan Tualcheng Road</t>
  </si>
  <si>
    <t>Kawlbem (Tualcheng) to Selam</t>
  </si>
  <si>
    <t>Tualcheng to Lungphunlian</t>
  </si>
  <si>
    <t>Hnahlan  -  N.Diltlang  Road  (Hnahlan  Brtf  Road  N.   Diltang Village)</t>
  </si>
  <si>
    <t>Hruaikawn to Bulfekzawl PMGSY road (CC road)</t>
  </si>
  <si>
    <t>Mualkawi to Hruaikawn PMGSY road (Kutcha road)</t>
  </si>
  <si>
    <t>Vapar - Murlen (Kutcha road)</t>
  </si>
  <si>
    <t>Champhai       Hmunhmeltha       N.Khawbung       Road(Champhai Hmunhmeltha)(Part 1)</t>
  </si>
  <si>
    <t>Champhai Hmunhmeltha N.Khawbung Road(Hmunhmeltha N.Khawbung)(Part 2)</t>
  </si>
  <si>
    <t>ROAD LIST UNDER PWD MAMIT DIVISION 2022</t>
  </si>
  <si>
    <t xml:space="preserve">ROAD LENGTH (KM) </t>
  </si>
  <si>
    <t>CORRECTED ROAD LENGTH
(KM) BY DIV</t>
  </si>
  <si>
    <t>Correction</t>
  </si>
  <si>
    <t>Mamit Bairabi Road(Dinthar Church Zamuang Jn)</t>
  </si>
  <si>
    <t>Handed over to NH-I Division</t>
  </si>
  <si>
    <t>Tuipuibari W.Kawnpui Road(Rajiv Nagar I W.Kawnpui)</t>
  </si>
  <si>
    <t>W.Phaileng Marpara Road(W.Phaileng Market Mizo Veng)</t>
  </si>
  <si>
    <t>Rawpuichhip Buarpui Road(Rawpuichhip Bawlte Sector)(Falkawn Lungpuimual)</t>
  </si>
  <si>
    <t>Under PMGSY-III contract</t>
  </si>
  <si>
    <t>Playground DC Complex via Hmunsam(GSA Playground DC Office)</t>
  </si>
  <si>
    <t>H S Veng Charkawn via Bazar(H S Veng Charkawn)</t>
  </si>
  <si>
    <t>PWD Complex Playground via Dist.Hospital(SDO Office GSA Playground)</t>
  </si>
  <si>
    <t>Dintharkawn SDO(C) Complex(PWD Road SDO Complex)</t>
  </si>
  <si>
    <t>Mauchikkawn Belleikawn Road(Electric Veng Belleikawn)</t>
  </si>
  <si>
    <t>Belleikawn Helipad(Belleikawn Helipad Ground)</t>
  </si>
  <si>
    <t>Old Godown Bairabi Road(Dinthar Veng Dinthar Veng)</t>
  </si>
  <si>
    <t>DC Complex to Bairabi Road via Revenue Office(DC Office Judicial Building)</t>
  </si>
  <si>
    <t>Approach Road to Revenue Office(Hmar Veng Revenue Office)</t>
  </si>
  <si>
    <t>Approach Road to Vety Office(Vaubekawn Vety Office)</t>
  </si>
  <si>
    <t>Field Veng Vaubekawn via DIET(Field Veng Vaubekawn)</t>
  </si>
  <si>
    <t>Approach Road to Mizo Veng(PCI Venghthar)</t>
  </si>
  <si>
    <t>Charkawn Bungveng(Charkawn Bungveng)</t>
  </si>
  <si>
    <t>Playground to Vaubekawn via Bung Veng(Chhim Veng Venghlun)</t>
  </si>
  <si>
    <t>Appraoch Road to S.P Qrtrs(Chhim Veng SP Qtr)</t>
  </si>
  <si>
    <t>Approach Road to SFAS(Bazar Veng SFAS Church)</t>
  </si>
  <si>
    <t>Bazar Vaubekawn Road(Bazar Veng Leitlahniam)</t>
  </si>
  <si>
    <t>H S Veng Traffic Point P S VII(PCI Bazar Veng)</t>
  </si>
  <si>
    <t>Hmusam Ring Road(PCI Chhim Veng)</t>
  </si>
  <si>
    <t>Liando Run Pu Remsiama In Bazar Veng(Chhim Veng Bazar Veng)</t>
  </si>
  <si>
    <t>Approach Road to EE PHED Qtrs.(GSA Playgound PHE Office)</t>
  </si>
  <si>
    <t>Approach Road to PHED Complex(Near PHE Office PHE Qtr)</t>
  </si>
  <si>
    <t>Ramrikawn Field Veng via Thlanmual(PHE Qtr New Mamit)</t>
  </si>
  <si>
    <t>Appraoch Road to Tourist Lodge(Near Tourist Lodge Tourist Lodge)</t>
  </si>
  <si>
    <t>Appraoch Road to P&amp;E Office(GSA Playground P and E Office)</t>
  </si>
  <si>
    <t>PWD Complex Playground via Ngharpet(Lungsir Near Playground)</t>
  </si>
  <si>
    <t>Approach Road to Govt P S VI(Lungsir Govt Primary School)</t>
  </si>
  <si>
    <t>PWD Complex Internal Road(Lungsir YMA Hall)</t>
  </si>
  <si>
    <t>Ramrikawn Kanhmun Road(Ramrikawn Kanhmun)</t>
  </si>
  <si>
    <t>Approach Road to DFO Office(EF and CC Complex DFO Office)</t>
  </si>
  <si>
    <t>Luangpawl Appraoch Road(Forest Complex PCI Church)(Part 1)</t>
  </si>
  <si>
    <t>Luangpawl Appraoch Road(PCI Church DIET Mamit)(Part 2)</t>
  </si>
  <si>
    <t>Approach Road to 4th IR Complex(Near 4th IR Complex 4th IR Complex)</t>
  </si>
  <si>
    <t>Appraoch Raod to DFO Qtrs(DFO Qtr Gate DFO Qtr)</t>
  </si>
  <si>
    <t>Marpara Town Road(Mizo Veng Synod Mission Compound)</t>
  </si>
  <si>
    <t>Phuldungsei Town Road(Phulbial Venghlun)</t>
  </si>
  <si>
    <t>Lallen Town Road(Zero Point Lallen)</t>
  </si>
  <si>
    <t>Venghlui to Helipad Road(Kawn Veng Helipad Ground)</t>
  </si>
  <si>
    <t>Approach Road to PHE Complex(Belleikawn PHE Complex)</t>
  </si>
  <si>
    <t>Tourist Cottage to PHC Road(Tourist Lodge PHC Complex)</t>
  </si>
  <si>
    <t>Approach Road to PHC Complex(H S Veng PHC Complex)</t>
  </si>
  <si>
    <t>Approach Road to Playground(H S Veng W.Phaileng Playground)</t>
  </si>
  <si>
    <t>Rahhnem Veng to Venghlui(Hall Veng W.Phaileng Playground)</t>
  </si>
  <si>
    <t>Approach Road to Soil and Water Conservation Department Complex(Govt P S Soil Complex)</t>
  </si>
  <si>
    <t>Approach Road to Agricultural Complex(Bethlehem Agri Complex)</t>
  </si>
  <si>
    <t>Approach Road to ITI(Agri Complex ITI College)</t>
  </si>
  <si>
    <t>Approach Road to IB W.Lungdar(W.Lungdar W.Lungdar IB)</t>
  </si>
  <si>
    <t>Khawrihnim Town Road(Khawrihnim Tlang Veng)</t>
  </si>
  <si>
    <t>W.Lungdar Town Road(Kawn Veng Govt Primary School)</t>
  </si>
  <si>
    <t>Apprach Road to Agriculture Office(Hospital Agri Office)</t>
  </si>
  <si>
    <t>Approach Road to CMO Qrtrs(CMO Qtr Gate CMO Qtr)</t>
  </si>
  <si>
    <t>CMO Qtr to Ngharpet(CMO Qtr Gate Mamit College)</t>
  </si>
  <si>
    <t>Approach Road to St.Francis of Assissi H S(NH(New Mamit) High School)</t>
  </si>
  <si>
    <t>Medical Canteen to Ngharpet(Art Centre Ngharpet)</t>
  </si>
  <si>
    <t>Approach Road to Dist.Hospital(Art Centre Hospital)</t>
  </si>
  <si>
    <t>Approach Road to PWD Complex(MRB PWD IB)</t>
  </si>
  <si>
    <t>Charkawn Vengthar via P.E.S(YMA Road)(PCI Venghthar)</t>
  </si>
  <si>
    <t>PHE Office PCI Field Veng Kohhran(Near PHE Office PCI)</t>
  </si>
  <si>
    <t>D.C Complex Internal Road(Hmar Veng Academic Block)(Part 1)</t>
  </si>
  <si>
    <t>D.C Complex Internal Road(Dinthar Veng DC Residence)(Part 2)</t>
  </si>
  <si>
    <t>D.C Complex Internal Road(Dinthar Veng DC Residence)(Part 3)</t>
  </si>
  <si>
    <t>D.C Complex Internal Road(LAD Gate DLAO Residence)(Part 4)</t>
  </si>
  <si>
    <t>Approach Road to SA Qtrs(Kanghmun PWD staff Qtr)</t>
  </si>
  <si>
    <t>Rawpuichhip Town Road(Khangte Rawpuichhip Bungveng)(Part 1)</t>
  </si>
  <si>
    <t>Rawpuichhip Town Road(Hmunpui Peng Partlan)(Part 2)</t>
  </si>
  <si>
    <t>Rawpuichhip Town Road(Partlan Venglai)(Part 3)</t>
  </si>
  <si>
    <t>Rawpuichhip Town Road(Falkawn Venglai)(Part 4)</t>
  </si>
  <si>
    <t>Rawpuichhip Town Road(Dawrveng Biakin)(Part 5)</t>
  </si>
  <si>
    <t>Damparengpui Internal Road(Vengthar BRTF Road)(Part 1)</t>
  </si>
  <si>
    <t>Damparengpui Internal Road(Tlangnuam Tlangnuam)(Part 2)</t>
  </si>
  <si>
    <t>Damparengpui Internal Road(Vengthar Vengthar)(Part 3)</t>
  </si>
  <si>
    <t>Damparengpui Internal Road(Hall Veng Chhim Veng)(Part 4)</t>
  </si>
  <si>
    <t>Pukzing Internal Road(Field Peng BSF Camp)(Part 1)</t>
  </si>
  <si>
    <t>Pukzing Internal Road(Vengchung IB Building)(Part 2)</t>
  </si>
  <si>
    <t>Charkawn to Bungzawl(Charkawn Bungzawl)</t>
  </si>
  <si>
    <t>Approach Road   Electric Substation(Luangpawl Luangpawl)(Part 1)</t>
  </si>
  <si>
    <t>Approach Road   Electric Substation(Luangpawl Luangpawl)(Part 2)</t>
  </si>
  <si>
    <t>Ramrikawn Forest Complex(Ramrikawn Forest Complex)</t>
  </si>
  <si>
    <t>Approach Road to Lungsir Thlanmual(Mizo fed Thlanmual)</t>
  </si>
  <si>
    <t>Leitlahniam NR Road(Leitlahniam VL Hruaia House)</t>
  </si>
  <si>
    <t>NBCC  Bazar(NBCC Bazar)</t>
  </si>
  <si>
    <t>Rename as Indoor to Ring Road Mamit</t>
  </si>
  <si>
    <t>Approach Road  Luangpawl Venghnuai(Serhmun)(Serhmun Vrnghnuai)(Part 1)</t>
  </si>
  <si>
    <t>Approach Road  Luangpawl Venghnuai(Serhmun)(NH 44 A NH 44 A)(Part 2)</t>
  </si>
  <si>
    <t>Approach Road  Luangpawl Venghnuai(Serhmun)(Hmingthanpuia House RK House)(Part 3)</t>
  </si>
  <si>
    <t>Approach Road  Luangpawl Venghnuai(Serhmun)(Roberta House Tea House)(Part 4)</t>
  </si>
  <si>
    <t>Hreichhuk Khawrihnim(Hreichhuk PCI)</t>
  </si>
  <si>
    <t>Additional</t>
  </si>
  <si>
    <t>W.Phaileng Damparengpui(Damparengpui Damparengpui)</t>
  </si>
  <si>
    <t>Mamit - Phaizau road</t>
  </si>
  <si>
    <t>W.Phaileng Tuirum(PCI Tuirum)</t>
  </si>
  <si>
    <t>Kawnmawi N.Chhippui(Kawnmawi Playground)</t>
  </si>
  <si>
    <t>Tuipuibari Andermanik Belkhai(Tuipuibari Andermanik)</t>
  </si>
  <si>
    <t xml:space="preserve">Phuldungsei - Parvatui Road </t>
  </si>
  <si>
    <t>Mamit Phaizau(Vaubekawn Vengthlang Field)</t>
  </si>
  <si>
    <t>Phuldungsei Parvatui(Phuldungsei Parvatui)</t>
  </si>
  <si>
    <t>New Roads</t>
  </si>
  <si>
    <t>Vengthar Footpath to mamit Ring road</t>
  </si>
  <si>
    <t>Approach Road to District Jail</t>
  </si>
  <si>
    <t>Approach road to N Sabual</t>
  </si>
  <si>
    <t>Forest Complex to Agape M/S Luangpawl</t>
  </si>
  <si>
    <t>Pu Thuamluaia In to Lower Ngharpet Road</t>
  </si>
  <si>
    <t>Pu Dula In to Hmunsam Sub-Centre</t>
  </si>
  <si>
    <t>Approach to 4th IR Complex from NH</t>
  </si>
  <si>
    <t>Hmunsam Public School to Chhimveng Thlanmual</t>
  </si>
  <si>
    <t>Approach road to Horticulture Complex at Rawpuichhip</t>
  </si>
  <si>
    <t>Approach road to PHC Complex at Rawpuichhip</t>
  </si>
  <si>
    <t>Khawhluikawn to park Peng at Rawpuichhip</t>
  </si>
  <si>
    <t>Park approach road at Rawpuichhip</t>
  </si>
  <si>
    <t>Playground approach road at Rawpuichhip</t>
  </si>
  <si>
    <t>W Lungdar Town Road (Sakeihniaksiamkawn to PHE Tanky)</t>
  </si>
  <si>
    <t>Approach road to Kanghmun PHC Complex</t>
  </si>
  <si>
    <t>ROAD STATISTICS 2024 UNDER SAITUAL DIVISION</t>
  </si>
  <si>
    <t>Sl. No.</t>
  </si>
  <si>
    <t>Road Length (in Km)</t>
  </si>
  <si>
    <t xml:space="preserve">Surfaced </t>
  </si>
  <si>
    <t>Saitual to Phullen road</t>
  </si>
  <si>
    <t>Phullen</t>
  </si>
  <si>
    <t xml:space="preserve">E Phaileng Suangpuilawn N.Khawlek Road </t>
  </si>
  <si>
    <t>Suangpuilawn to Zawngin</t>
  </si>
  <si>
    <t>Daido to Vawngkawt</t>
  </si>
  <si>
    <t>Inter-State Road</t>
  </si>
  <si>
    <t>Khanpui to Tual Bung road</t>
  </si>
  <si>
    <t>Chalfilh to Vanzau road</t>
  </si>
  <si>
    <t>Saitual Sihfa Road (Sihfa Peng Integrated Water Shed)</t>
  </si>
  <si>
    <t>Rulchawm - Mualpheng Road</t>
  </si>
  <si>
    <t>Thingsulthliah</t>
  </si>
  <si>
    <t>Tamdil Approach Road (Tamdil Peng Tamdil)</t>
  </si>
  <si>
    <t xml:space="preserve">Suangpuilawn N.Khawlek Road </t>
  </si>
  <si>
    <t>Dilkhan - N.Lungpher Road</t>
  </si>
  <si>
    <t>N.Lungpher - Buhban Road</t>
  </si>
  <si>
    <t>Dilkhan - Tualbung Road</t>
  </si>
  <si>
    <t>Khanpui - Lailak Road</t>
  </si>
  <si>
    <t>Mualpheng - Maite Road</t>
  </si>
  <si>
    <t>Ruallung - Lenchim Road</t>
  </si>
  <si>
    <t>Phullen to Phuaibuang</t>
  </si>
  <si>
    <t>Phuaibuang to Khawlian</t>
  </si>
  <si>
    <t>Khawlian to N Tlangnuam</t>
  </si>
  <si>
    <t>N Tlangnuam to Daido</t>
  </si>
  <si>
    <t xml:space="preserve">Phullen to Zawngin Road </t>
  </si>
  <si>
    <t xml:space="preserve">Phullen to Luangpawn Road </t>
  </si>
  <si>
    <t>Approach Road to Helipad at Saitual (PWD Kawn Helipad)</t>
  </si>
  <si>
    <t>PWD Kawn - Lungmantam kawn, Saitual</t>
  </si>
  <si>
    <t>Rulchawm Kawn-Ruallung Daikawn Road</t>
  </si>
  <si>
    <t>Keifang Kawn Sedai Kawn Road</t>
  </si>
  <si>
    <t>Approach Road to District Hospital Saitual</t>
  </si>
  <si>
    <t>Lungdawhkawn  - Govt.Saitual College Road</t>
  </si>
  <si>
    <t>Govt.Saitual College Internal Road</t>
  </si>
  <si>
    <t>Saitual Bazar - Lungdawhkawn Road</t>
  </si>
  <si>
    <t>L Biakliana Road at Saitual (R.C House CLD Two Wheeler Workshop)</t>
  </si>
  <si>
    <t>C.I Point to PWD Kawn (C.I Point NEC Road)</t>
  </si>
  <si>
    <t>Forest IB Approach Road at Keifang (PWD IB Peng ME School)</t>
  </si>
  <si>
    <t>PWD IB Approach Road at Keifang (PWD IB Peng PWD IB)</t>
  </si>
  <si>
    <t>Rulchawm Kawn to Rulchawm Presbyterian Church Road</t>
  </si>
  <si>
    <t xml:space="preserve">Ruallung Kawn to Ruallung Presbyterian Church Road </t>
  </si>
  <si>
    <t>Keifang Kawn to Rulchawm Kawn road</t>
  </si>
  <si>
    <t>Ruallung Primary School Road (Lalthatpuia's House Ruallung Primary School)</t>
  </si>
  <si>
    <t>YMA Park Approach Road to Ruallung (Presbyterian Church YMA Park)</t>
  </si>
  <si>
    <t>Presbyterian Church Rulchawm  to Salvation Church (Presbyterian Church Salvation Church Rulchawm)</t>
  </si>
  <si>
    <t>Rulchawm Presbyterian Church to Govt.High School (Presbyterian Church Govt.High School)</t>
  </si>
  <si>
    <t>Ruallung Crossroad (R.Lal Ruallung)</t>
  </si>
  <si>
    <t xml:space="preserve">Approach Road to Police Station at Saitual (Police Station Peng Main Road PS) (Part 1)      </t>
  </si>
  <si>
    <t>Approach Road to Police Station at Saitual (Police Station Peng OC Quarter) (Part 2)</t>
  </si>
  <si>
    <t>Keifang High School Approach Road (Pearkawn  Keifang High School)</t>
  </si>
  <si>
    <t>Pear kawn to Phullen Road (Pearkawn Phullen Road)</t>
  </si>
  <si>
    <t>Grace Land Phullen Road (Grace Land Phullen Road)</t>
  </si>
  <si>
    <t>Keifang Kawn to PHE Junction (Keifang Kawn PHE Junction)</t>
  </si>
  <si>
    <t>Approach Road to EE PWD Qtrs (PWD Kawn EE Qtrs)</t>
  </si>
  <si>
    <t>Approach Road to PWD Staff Lodge (PWD EE Office   PWD Staff Lodge)</t>
  </si>
  <si>
    <t>Approach Road to PWD Complex (Phullen Road SDO Technical Quarter)</t>
  </si>
  <si>
    <t>Approach Road to SDO PWD Qtrs (SDO Qtrs SDO Qtrs)</t>
  </si>
  <si>
    <t>Approach Road to Tourist Lodge at Saitual (Tourist Lodge Peng Tourist Lodge)</t>
  </si>
  <si>
    <t xml:space="preserve">Approach Road to Saitual Hr.Sec.School (Saitual Hr.Sec.School Peng Saitual Hr.Sec.School)      </t>
  </si>
  <si>
    <t>Rizapas House VC II House at Saitual (Phullen Road   VC II House)</t>
  </si>
  <si>
    <t>Crossroad (Near PLAs House) at Saitual (Phullen Road Saitual)</t>
  </si>
  <si>
    <t>Crossroad (Near Centenery Corp.) at Saitual (Near Centenery Hall Phullen Road)</t>
  </si>
  <si>
    <t>Bazarkawn Auditorium at Saitual (Bazarkawn Saitual Playfield)</t>
  </si>
  <si>
    <t>Approach Road to Sub District Hospital at Saitual (YMA Run Sub District Hospital)</t>
  </si>
  <si>
    <t>C.I Kawn to FCI Godown at Saitual (C.I Kawn FCI Godown)</t>
  </si>
  <si>
    <t>Approach Road BRC at Saitual (BRC Gate BRC Office)</t>
  </si>
  <si>
    <t>Approach road to Thlanmual at Thingsul Tlangnuam (NH 54 Cemetry)</t>
  </si>
  <si>
    <t>Aizawl</t>
  </si>
  <si>
    <t>Biala House to Radian Heart School (Radian Heart School road (Part-I)</t>
  </si>
  <si>
    <t>Biala House to Radian Heart School (Thlangmual peng NH 54) (Part-II)</t>
  </si>
  <si>
    <t>Kawn veng to Forest Rest House via High School (Kawng veng Forest IB)</t>
  </si>
  <si>
    <t>SIRD road to Rinnunga house (SIRD Road)</t>
  </si>
  <si>
    <t>Camp area to Thlanmual Road (Camp Area Cemetry)</t>
  </si>
  <si>
    <t>Paihte hmuntlang road (Camp Area Thlangmual peng</t>
  </si>
  <si>
    <t>Ramdawngliani house to K. Lalhriatzela's house</t>
  </si>
  <si>
    <t>Vanliana's house to Lalhuapzauva's house (Diak kawn)</t>
  </si>
  <si>
    <t>Bazar kawn to Diak kawn (Bazar kawn, Diak kawn)</t>
  </si>
  <si>
    <t>Hospital Veng hnuai to Aichal kawn (Hospital Veng, Salem veng)</t>
  </si>
  <si>
    <t>Approach road to Tourist Lodge via Hospital road (Thingsul NH 54 Hospital veng)</t>
  </si>
  <si>
    <t>Laldawla In to YMA Hall (Tourist Lodge road, Tourist lodge road)</t>
  </si>
  <si>
    <t>Martyar Thlan Approach Road at CTI Sesawng (CTI Excise Building Martyar thlan)</t>
  </si>
  <si>
    <t>Approach Road to FCI Godown at Phullen (Oliver Kawlni Quarry Veng)</t>
  </si>
  <si>
    <t>Approach Road to ICDS at Phullen (IB Main Road ICDS Complex)</t>
  </si>
  <si>
    <t>PHC Approach Road at Phullen (Leitla Hniam PHC)</t>
  </si>
  <si>
    <t>Approach Road FCI Godawn at Suangpuilawn (Pu Joseph House FCI Godown)</t>
  </si>
  <si>
    <t>Approach Road Third Road via Soil Department (Engvari Point Soil Departmant Office) (Part 1)</t>
  </si>
  <si>
    <t>Approach Road Third Road via Soil Department (Pi Heleni House IR Road) (Part 2)</t>
  </si>
  <si>
    <t>Link Road at Suangpuilawn (YMA Library Fedaration NERLP)</t>
  </si>
  <si>
    <t>Approach Road to IR Camp at Suangpuilawn (Chanmari IR Camp)</t>
  </si>
  <si>
    <t>Approach Road IR Helipad (IR Camp Helipad)</t>
  </si>
  <si>
    <t>Approach Road M S II (PHC B.Laltanpuia House)</t>
  </si>
  <si>
    <t>Approach Road Doctors Qtr. (PHC Doctors Qtr)</t>
  </si>
  <si>
    <t>Approach Road HSS and H S (Hamingthang Zauva House High School)</t>
  </si>
  <si>
    <t>Approach Road North Thlanmual (Suangpuilawn Govt.High School Kawn)</t>
  </si>
  <si>
    <t>PWD IB Approach Road at Phullen (Diak Kawn Phullen Main Road) (Part 1)</t>
  </si>
  <si>
    <t>PWD IB Approach Road at Phullen (Play Ground PWD Staff Lodge) (Part 2)</t>
  </si>
  <si>
    <t>Approach Road SDO PWD Qtr. (Suangpuilawn Kawn SDO Qtr) (Part 1)</t>
  </si>
  <si>
    <t>Approach Road SDO PWD Qtr. (PWD Staff Lodge EPS Main Road) (Part 2)</t>
  </si>
  <si>
    <t>PHC Approach Road at Suangpuilawn (Primary School I PHC)</t>
  </si>
  <si>
    <t>Approach Road to Suangpuilawn Primary School I (Kapzela's House Primary School I)</t>
  </si>
  <si>
    <t>Approach Road South Thlanmual (Primary School I South Thlanmual)</t>
  </si>
  <si>
    <t>Third Road at Saitual (Sedaikawn-PWD kawn)</t>
  </si>
  <si>
    <t>Total  =</t>
  </si>
  <si>
    <t>Sr. Executive Engineer, PWD</t>
  </si>
  <si>
    <t>Saitual Division, Saitual</t>
  </si>
  <si>
    <t xml:space="preserve">ROAD STATISTICS OF MIZORAM 2024 </t>
  </si>
  <si>
    <t>Name of Division : Hmuifang Division</t>
  </si>
  <si>
    <t>STATE HIGHWAYS (SH)</t>
  </si>
  <si>
    <t>Aizawl - Thenzawl - Lunglei Road</t>
  </si>
  <si>
    <t>Aibawk</t>
  </si>
  <si>
    <t>Total of State Highways (SH)</t>
  </si>
  <si>
    <t>MAJOR DISTRICT ROAD (MDR)</t>
  </si>
  <si>
    <t>Thenzawl - Buarpui Road</t>
  </si>
  <si>
    <t>Bunghmun</t>
  </si>
  <si>
    <t>Total of Major District Road (MDR)</t>
  </si>
  <si>
    <t>OTHER DISTRICT ROAD (ODR)</t>
  </si>
  <si>
    <t>Muallungthu-Khumtung Road</t>
  </si>
  <si>
    <t>Tlangnuam</t>
  </si>
  <si>
    <t>Muallungthu - Lungphun Road</t>
  </si>
  <si>
    <t>Under Construction</t>
  </si>
  <si>
    <t>Mamit</t>
  </si>
  <si>
    <t>Reiek</t>
  </si>
  <si>
    <t>Chhiahtlang - Lamchhip Road</t>
  </si>
  <si>
    <t>Zote - Chhipphir Road</t>
  </si>
  <si>
    <t>Hnahthial</t>
  </si>
  <si>
    <t>East Lungdar</t>
  </si>
  <si>
    <t>Total of Other District road (ODR)</t>
  </si>
  <si>
    <t>VILLAGE ROAD (VR)</t>
  </si>
  <si>
    <t>Melriat - Paikhai Picnic Spot</t>
  </si>
  <si>
    <t>Muallungthu - Rangtla Road</t>
  </si>
  <si>
    <t>Approach Road to Tachhip Northern Side Via Sibuta Lung</t>
  </si>
  <si>
    <t>Approach Road to Tachhip</t>
  </si>
  <si>
    <t>Aibawk - Darlung Road</t>
  </si>
  <si>
    <t>Sateek - Phulpui Road</t>
  </si>
  <si>
    <t>Lungsai - Maubuang Road</t>
  </si>
  <si>
    <t>Approach road to Maubuang (Southern Approach)</t>
  </si>
  <si>
    <t>Hmuifang-Chawilung Road</t>
  </si>
  <si>
    <t>PMGSY Maintenance</t>
  </si>
  <si>
    <t>Chawilung-Baktawng Road</t>
  </si>
  <si>
    <t>Hmawngkawn Approach Road</t>
  </si>
  <si>
    <t>Lungsei Approach Road</t>
  </si>
  <si>
    <t>Maufiangkawn - 33KV Power Sub-Station at Sialsuk</t>
  </si>
  <si>
    <t>Sialsuk - Samlukhai Road (Zelphei Road)</t>
  </si>
  <si>
    <t xml:space="preserve">Maufiangkawn to Sialsuk Road </t>
  </si>
  <si>
    <t>Sateek - Samlukhai - Sialsuk Road</t>
  </si>
  <si>
    <t>PMGSY ongoing Works</t>
  </si>
  <si>
    <t>Sialsuk-Sailam Road</t>
  </si>
  <si>
    <t>S.Khawlek-Dengsur Road</t>
  </si>
  <si>
    <t>Thenzawl - Zote Road</t>
  </si>
  <si>
    <t>Approach Road to Vantawngkhawhthla</t>
  </si>
  <si>
    <t>Kanghmun S - Neihloh Road</t>
  </si>
  <si>
    <t>Sailam - Serchhip Road</t>
  </si>
  <si>
    <t>Total of Village Road (VR)</t>
  </si>
  <si>
    <t>SATELLITE TOWN ROAD (STR)</t>
  </si>
  <si>
    <t>Hualngohmun Internal road</t>
  </si>
  <si>
    <t>Kelsih Internal Road</t>
  </si>
  <si>
    <t>Muallungthu Internal Road</t>
  </si>
  <si>
    <t>Aibawk Internal Road</t>
  </si>
  <si>
    <t>Roads within PWD Complex at Aibawk</t>
  </si>
  <si>
    <t>Approach Road to Forest Rest House</t>
  </si>
  <si>
    <t>Sihtuikhur Approach Road</t>
  </si>
  <si>
    <t>Kawn veng to Venghlun Road</t>
  </si>
  <si>
    <t>Venghlun to Hermon Road</t>
  </si>
  <si>
    <t>Approach Road to PHC</t>
  </si>
  <si>
    <t>Approach Road to PWD Staff Lodge</t>
  </si>
  <si>
    <t>Venghlun to Hermon via BDO Office</t>
  </si>
  <si>
    <t>Second Link Road</t>
  </si>
  <si>
    <t>Total of Aibawk  town roads</t>
  </si>
  <si>
    <t>Sateek Internal Road</t>
  </si>
  <si>
    <t>Approach Road to Sateek</t>
  </si>
  <si>
    <t>Approach Road to Lianphunga Bung, Sateek</t>
  </si>
  <si>
    <t>Total of Sateek town roads</t>
  </si>
  <si>
    <t>Thiak Internal Road</t>
  </si>
  <si>
    <t>Sumsuih Internal Road</t>
  </si>
  <si>
    <t>Hmuifang Internal Road</t>
  </si>
  <si>
    <t>Samlukhai Internal Road</t>
  </si>
  <si>
    <t>Total of Samlukhai town roads</t>
  </si>
  <si>
    <t>Lamchhip Internal Road</t>
  </si>
  <si>
    <t>Sialsuk Internal Road</t>
  </si>
  <si>
    <t>Approach Road to Sialsuk IB</t>
  </si>
  <si>
    <t>Luiral Approach Road</t>
  </si>
  <si>
    <t>Police Station Approach Road</t>
  </si>
  <si>
    <t>Approach Road to Community Hall at Sialsuk</t>
  </si>
  <si>
    <t>PHC Approach Road at Sialsuk</t>
  </si>
  <si>
    <t>Sialsuk High School Approach Road</t>
  </si>
  <si>
    <t>Thlanmual Approach Road</t>
  </si>
  <si>
    <t>Vengthar to PWD IB via Agriculture Complex including Sialsuk Playground Approach Road</t>
  </si>
  <si>
    <t>Kawn Veng to Hmawnglui approach road</t>
  </si>
  <si>
    <t>PWD IB to Hmunchung Tlang</t>
  </si>
  <si>
    <t>Kawnveng to Vaiveng Internal Road (Kingkres)</t>
  </si>
  <si>
    <t>Total of Sialsuk town roads</t>
  </si>
  <si>
    <t>Thenzawl Town Road</t>
  </si>
  <si>
    <t>Road within PWD Complex at Thenzawl</t>
  </si>
  <si>
    <t>Main Road at Thenzawl</t>
  </si>
  <si>
    <t>Main Road to Old Supply Godown at Thenzawl</t>
  </si>
  <si>
    <t>YMA Road at Thenzawl</t>
  </si>
  <si>
    <t>Model Veng Road at Thenzawl</t>
  </si>
  <si>
    <t>Vengthlang to Model Veng at Thenzawl</t>
  </si>
  <si>
    <t>Approach Road to UPC Veng at Thenzawl</t>
  </si>
  <si>
    <t>Approach Road to Govt High School at Thenzawl</t>
  </si>
  <si>
    <t>Approach Road to CHC at Thenzawl</t>
  </si>
  <si>
    <t>Vengthar to Horticulture road at Thenzawl</t>
  </si>
  <si>
    <t>Vengthlang kawn to Auditorium via Thlanmual at Thenzawl</t>
  </si>
  <si>
    <t>Approach Road to Industry Complex at Thenzawl</t>
  </si>
  <si>
    <t>SDO Civil approach Road at Thenzawl</t>
  </si>
  <si>
    <t>Approach Road to Donbosco at Thenzawl</t>
  </si>
  <si>
    <t>Ramthar Veng Approach Road at Thenzawl</t>
  </si>
  <si>
    <t>Khuavang kawn to PWD Godown at Thenzawl</t>
  </si>
  <si>
    <t>Dinthar Veng Internal Road at Thenzawl</t>
  </si>
  <si>
    <t>Approach road to Chhimveng Presbyterian Church at Thenzawl</t>
  </si>
  <si>
    <t xml:space="preserve">Approach road to Police Station </t>
  </si>
  <si>
    <t xml:space="preserve">Approach road to Golf Course at Thenzawl </t>
  </si>
  <si>
    <t>Approach road to Horticulture College at Thenzawl</t>
  </si>
  <si>
    <t>PTS Internal road at Thenzawl</t>
  </si>
  <si>
    <t xml:space="preserve">Tualvungi Veng to Zote S approach road </t>
  </si>
  <si>
    <t>Aizawl tlang (ATL) - Buarpui road at Thenzawl</t>
  </si>
  <si>
    <t>Khuavangkawn to Tlangnuam Veng</t>
  </si>
  <si>
    <t xml:space="preserve">Total of Thenzawl Internal Road </t>
  </si>
  <si>
    <t>Total of Satellite Town Road (STR)</t>
  </si>
  <si>
    <t>Total of Major District Roads (MDR)</t>
  </si>
  <si>
    <t>Total of Other District Roads (ODR)</t>
  </si>
  <si>
    <t>Total of Village Roads (VR)</t>
  </si>
  <si>
    <t>Total of Satellite Town Roads (STR)</t>
  </si>
  <si>
    <t>NAME OF DIVISION : Kawrthah Division</t>
  </si>
  <si>
    <t>Name of Roads</t>
  </si>
  <si>
    <t xml:space="preserve">Road Length 
(Km) </t>
  </si>
  <si>
    <t>Road Length within the Block (in km)</t>
  </si>
  <si>
    <t>Pavement</t>
  </si>
  <si>
    <t>Roadway Width</t>
  </si>
  <si>
    <t>Carriageway Width</t>
  </si>
  <si>
    <t>Type of Pavement (CC,BT, Gravel etc)</t>
  </si>
  <si>
    <t>NATIONAL HIGHWAY (NH)</t>
  </si>
  <si>
    <t>Total of National Highway (NH)</t>
  </si>
  <si>
    <t>STATE HIGHWAY (SH)</t>
  </si>
  <si>
    <t>Total of State Highway (SH)</t>
  </si>
  <si>
    <t>Total of City Road</t>
  </si>
  <si>
    <t>1)</t>
  </si>
  <si>
    <t>Khedacherra-Damcherra-Zamuang-Kawrthah-Tuilutkawn (KDZKT) Road (From Mitdellui to Putara Lui).</t>
  </si>
  <si>
    <t>Zawlnuam</t>
  </si>
  <si>
    <t>BT</t>
  </si>
  <si>
    <t>2)</t>
  </si>
  <si>
    <t>Khedachera-Damcherra-Zamuang-Kawrthah-Tuilutkawn Road (KDZKT) (Putara Lui - Kawrthah dai)</t>
  </si>
  <si>
    <t>7.5m</t>
  </si>
  <si>
    <t>5.5m</t>
  </si>
  <si>
    <t>3)</t>
  </si>
  <si>
    <t>Khedachera-Damcherra-Zamuang-Kawrthah- Tuilutkawn Road (KDZKT) (Kawrthah Dai - Tuilutkawn)</t>
  </si>
  <si>
    <t>Kawrtethawveng</t>
  </si>
  <si>
    <t>5.5&amp;7.5m</t>
  </si>
  <si>
    <t>3.75 &amp; 5.5m</t>
  </si>
  <si>
    <t>Total of Major District Road</t>
  </si>
  <si>
    <t>Bairabi - Zamuang Road (Suarhliap Peng to Zamuang Check Gate)</t>
  </si>
  <si>
    <t>6.0m</t>
  </si>
  <si>
    <t>3.75m</t>
  </si>
  <si>
    <t>Contract</t>
  </si>
  <si>
    <t>Zamuang-Hriphaw-Kawlalian Road (Zamuang to Kolalian)</t>
  </si>
  <si>
    <t>Total of Other District Road</t>
  </si>
  <si>
    <t>Moroicherra(Luimawi)- Lushaicherra(Thinghlun)</t>
  </si>
  <si>
    <t>Zawlnuam - Zawlpui Road</t>
  </si>
  <si>
    <t>Thinghlun-Hriphaw Road</t>
  </si>
  <si>
    <t>Chuhvel to Sihthiang ( Sihthiang Junction to Sihthiang Vengthar)</t>
  </si>
  <si>
    <t>Kawrthah to K Sarali ( Damdawiin Veng to K Sarali)</t>
  </si>
  <si>
    <t>Saikhawthlir to R.Hnanglui Road</t>
  </si>
  <si>
    <t>Chuhvel to R.Hnanglui Road</t>
  </si>
  <si>
    <t>W.Mualthuam to Belkhai Road</t>
  </si>
  <si>
    <t>W.Mualthuam to Sotapa Road</t>
  </si>
  <si>
    <t>Kawrtethawveng-W.Mualthuam-Thaidawr (Kawrtethawveng-W.Mualthuam)(Part-1)</t>
  </si>
  <si>
    <t>DLP</t>
  </si>
  <si>
    <t>Kawrtethawveng-W.Mualthuam-Thaidawr(W.Mualthuam-Thaidawr)(Part-2)</t>
  </si>
  <si>
    <t>Approach Road to Power House(Bazar shed Power House)</t>
  </si>
  <si>
    <t>Approach Road to Bungthuam Town (Bungthuam Hall 4th IR Camp)</t>
  </si>
  <si>
    <t>Approach Road to Kanhmun Market (Zawlveng Peng MRB)</t>
  </si>
  <si>
    <t>4)</t>
  </si>
  <si>
    <t>Approach Road to St. Francis Xavier Complex (Near PWD IB St.Francis Xavier Complex)</t>
  </si>
  <si>
    <t>5)</t>
  </si>
  <si>
    <t>Approach Road to PWD IB (PWD IB PWD IB)</t>
  </si>
  <si>
    <t>6)</t>
  </si>
  <si>
    <t>Upper Town Road (Kanhmun Ring Road) (Zawl veng PCI)</t>
  </si>
  <si>
    <t>7)</t>
  </si>
  <si>
    <t>Approach Road to PWD Complex (Check Gate PWD Complex)</t>
  </si>
  <si>
    <t>8)</t>
  </si>
  <si>
    <t>Approach Road to High School Road(Bungthuam Bungthuam HS)</t>
  </si>
  <si>
    <t>PCC and Brick soiling</t>
  </si>
  <si>
    <t>9)</t>
  </si>
  <si>
    <t>Approach Road to R.Langkaih (Balu Kai) (Borai Balu Kai Borai)</t>
  </si>
  <si>
    <t>10)</t>
  </si>
  <si>
    <t>Approach Road to Borai Hmar Veng(Tennis Court Soil RO Office)</t>
  </si>
  <si>
    <t>11)</t>
  </si>
  <si>
    <t>Approach Road to Police Station via Borai H S (Police Complex Bethlehem Veng)</t>
  </si>
  <si>
    <t>12)</t>
  </si>
  <si>
    <t>Approach Road to Police Station to Thuampui (Thuampui Police Outpost)</t>
  </si>
  <si>
    <t>13)</t>
  </si>
  <si>
    <t>Approach Road to Hospital (PHC)(Vengpui Hospital)</t>
  </si>
  <si>
    <t>14)</t>
  </si>
  <si>
    <t>Approach Road to BDO Office (BDO Office Vengpui)</t>
  </si>
  <si>
    <t>15)</t>
  </si>
  <si>
    <t>Approach Road to Zawlnuam Vengthlang (Vengthlang PCI)</t>
  </si>
  <si>
    <t>PCC and Earthen</t>
  </si>
  <si>
    <t>16)</t>
  </si>
  <si>
    <t>Approach Road to State Bank to PWD IB(Zawlnuam BCM Thuampui Veng)</t>
  </si>
  <si>
    <t>17)</t>
  </si>
  <si>
    <t>Approach Road to Zawlnuam PWD IB Complex(BCM Thuampui PWD IB)</t>
  </si>
  <si>
    <t>18)</t>
  </si>
  <si>
    <t>Approach Road to Baptist Church (From KDZKT Road) (PC Laldina House Pu Hauva House)</t>
  </si>
  <si>
    <t xml:space="preserve">PCC </t>
  </si>
  <si>
    <t>19)</t>
  </si>
  <si>
    <t>Approach Road to Police Quarter(Police station at KDZKT Police Quarter)</t>
  </si>
  <si>
    <t>20)</t>
  </si>
  <si>
    <t>Approach Road to Damcherra Market (From MVI Office)(MVI Office Zakamlova Building)</t>
  </si>
  <si>
    <t>21)</t>
  </si>
  <si>
    <t>Approach Road to Tlangveng from KDZKT Road (Pi Dangi House at KDZKT Lalbuatsaiha House)</t>
  </si>
  <si>
    <t>BT, Brick soiling, PCC,Earthen</t>
  </si>
  <si>
    <t>22)</t>
  </si>
  <si>
    <t>Approach Road to Bawrai Rubber Plantation Complex(Diversion Road Borai Rubber Complex)</t>
  </si>
  <si>
    <t>PCC and earthen</t>
  </si>
  <si>
    <t>23)</t>
  </si>
  <si>
    <t>Approach Road to KR High School Zawlnuam (Society Dawr KR School)</t>
  </si>
  <si>
    <t>24)</t>
  </si>
  <si>
    <t>Approach Road to Bawrai Hmar Veng via Social Guidance Agency(Anganwadi Centre II Reputation Building)</t>
  </si>
  <si>
    <t>BT and PCC</t>
  </si>
  <si>
    <t>25)</t>
  </si>
  <si>
    <t xml:space="preserve">Approach Road to Borai Vengthar from Lalhmingliana(L) Building to Borai Sub Centre at Borai Veng(Lalhmingliana House Sub Centre) </t>
  </si>
  <si>
    <t>26)</t>
  </si>
  <si>
    <t>Approach Road to Zawlnuam College Road(Zawlnuam College Gate Zawlnuam College)</t>
  </si>
  <si>
    <t>27)</t>
  </si>
  <si>
    <t>Puksut Kawn to HS Veng Road at Kawrthah</t>
  </si>
  <si>
    <t>28)</t>
  </si>
  <si>
    <t>Jubilee Road (Kawrthah Bazar to Hmar Veng) at Kawrthah</t>
  </si>
  <si>
    <t>4.5m</t>
  </si>
  <si>
    <t>3.0m</t>
  </si>
  <si>
    <t>29)</t>
  </si>
  <si>
    <t>Appproach Road to Police Station &amp; Police Quarters at Kawrthah</t>
  </si>
  <si>
    <t>3.6m</t>
  </si>
  <si>
    <t>30)</t>
  </si>
  <si>
    <t>Kawrthah Main Town Road ( PWD Office to Damdawiin Veng) at Kawrthah</t>
  </si>
  <si>
    <t>4.0m</t>
  </si>
  <si>
    <t>31)</t>
  </si>
  <si>
    <t>Rengdil Main Town Road ( Hmuntha Kawn to Diakkawn) at Rengdil</t>
  </si>
  <si>
    <t>32)</t>
  </si>
  <si>
    <t>Appproach Road to Hmuntha Fied Veng at Rengdil</t>
  </si>
  <si>
    <t>5.0m</t>
  </si>
  <si>
    <t>3.1m</t>
  </si>
  <si>
    <t>33)</t>
  </si>
  <si>
    <t>Hmuntha Kawn to KDZKT Road via Huntha Tlang at Rengdil</t>
  </si>
  <si>
    <t>7.7m</t>
  </si>
  <si>
    <t>3.2m</t>
  </si>
  <si>
    <t>34)</t>
  </si>
  <si>
    <t>Hriphaw Main Town Road (Chhim Veng to Lalveng) and spur road (Venghnuai to PS-I) at Hriphaw</t>
  </si>
  <si>
    <t>3.5m</t>
  </si>
  <si>
    <t>35)</t>
  </si>
  <si>
    <t>Approach Road to PWD IB at Kawrthah</t>
  </si>
  <si>
    <t>36)</t>
  </si>
  <si>
    <t>Forest Complex - Civil SDO Office - Park Tlang - PWD Godown Road (Ring Road) at Kawrthah</t>
  </si>
  <si>
    <t>BT &amp; CC</t>
  </si>
  <si>
    <t>37)</t>
  </si>
  <si>
    <t>Approach Road to FCI Godown from KSZKT Road at Kawrthah</t>
  </si>
  <si>
    <t>CC</t>
  </si>
  <si>
    <t>38)</t>
  </si>
  <si>
    <t>Approach Road to Indoor Stadium, HS Veng at Kawrthah</t>
  </si>
  <si>
    <t>39)</t>
  </si>
  <si>
    <t>Damveng to Bazar Road at Kawrthah</t>
  </si>
  <si>
    <t>40)</t>
  </si>
  <si>
    <t>Damveng to Post Office Road at Kawrthah</t>
  </si>
  <si>
    <t>2.8m</t>
  </si>
  <si>
    <t>41)</t>
  </si>
  <si>
    <t>Tlang Veng Road near Post Office (VC House to Pu Khiangthuama House) at Kawrthah</t>
  </si>
  <si>
    <t>2.5m</t>
  </si>
  <si>
    <t>42)</t>
  </si>
  <si>
    <t>KDZKT to UT Veng Road at Kawrthah</t>
  </si>
  <si>
    <t>43)</t>
  </si>
  <si>
    <t>Champion Road (Lungthir Veng to Police Veng) at Kawrthah</t>
  </si>
  <si>
    <t>44)</t>
  </si>
  <si>
    <t>Sub-Centre - Hmarveng Kawn (Near Asangpuii Dawr) Road at Kawrthah</t>
  </si>
  <si>
    <t>7.0m</t>
  </si>
  <si>
    <t>45)</t>
  </si>
  <si>
    <t>Hmarveng Kawn to VC House via Hmarveng Tlang at Kawrthah</t>
  </si>
  <si>
    <t>3.3m</t>
  </si>
  <si>
    <t>46)</t>
  </si>
  <si>
    <t>Approach Road to MS-I (Hmarveng MS) at Kawrthah</t>
  </si>
  <si>
    <t>4.8m</t>
  </si>
  <si>
    <t>47)</t>
  </si>
  <si>
    <t>Approach Road to FCI Godown from Hmarveng Thlanmual Road at Kawrthah</t>
  </si>
  <si>
    <t>Earthen</t>
  </si>
  <si>
    <t>48)</t>
  </si>
  <si>
    <t>PWD Gate2 to Division Office at Kawrthah</t>
  </si>
  <si>
    <t>49)</t>
  </si>
  <si>
    <t>Approach Road to EE PWD Qtrs (PWD Division Office - EE Qtrs) at Kawrthah</t>
  </si>
  <si>
    <t>3.4m</t>
  </si>
  <si>
    <t>50)</t>
  </si>
  <si>
    <t>PWD Main Gate to SDO, PWD Quarters site at Kawrthah</t>
  </si>
  <si>
    <t>51)</t>
  </si>
  <si>
    <t>Approach Road to Saron Veng ( Diakkawn to Saron Veng) at Rengdil</t>
  </si>
  <si>
    <t>4.4m</t>
  </si>
  <si>
    <t>52)</t>
  </si>
  <si>
    <t>Approach Road to Bethel Veng ( Hmar Veng to Bethel Veng) at Zamuang</t>
  </si>
  <si>
    <t>53)</t>
  </si>
  <si>
    <t>Hmar Veng to Electric Sub-Station at Zamuang</t>
  </si>
  <si>
    <t>54)</t>
  </si>
  <si>
    <t>Approach Road to Playground ( Zamuang Playground) at Zamuang</t>
  </si>
  <si>
    <t>2.2m</t>
  </si>
  <si>
    <t>55)</t>
  </si>
  <si>
    <t>Approach Road to Hmarveng Biakin at Zamuang</t>
  </si>
  <si>
    <t>56)</t>
  </si>
  <si>
    <t>Vengthar Road near Forest Check Gate ( Pi Hmangaihi House to KDZKT Road) at Zamuang</t>
  </si>
  <si>
    <t>2.0m</t>
  </si>
  <si>
    <t>57)</t>
  </si>
  <si>
    <t>Approach Road to Hmarveng ( KDZKT Road to Zoramliana House) at Zamuang</t>
  </si>
  <si>
    <t>58)</t>
  </si>
  <si>
    <t>Approach road to Zotui road(Dilkawn-Dilkawn) at Kawrtethawveng.</t>
  </si>
  <si>
    <t xml:space="preserve">CC </t>
  </si>
  <si>
    <t>59)</t>
  </si>
  <si>
    <t>Sub-Center to Agri Godown(Dilkawn to Agri godown) at Kawrtethawveng.</t>
  </si>
  <si>
    <t>60)</t>
  </si>
  <si>
    <t>Approach Road to Forest IB at Kawrtethawveng.</t>
  </si>
  <si>
    <t>61)</t>
  </si>
  <si>
    <t>P/S-I to Thlanmual(Kawn Veng-Thlanmual/Anganwadi Centre) at Kawrtethawveng.</t>
  </si>
  <si>
    <t>62)</t>
  </si>
  <si>
    <t>Approach Road to Tennis Court to P/S-I (Tennis Court-Kawn Veng) at Kawrtethawveng</t>
  </si>
  <si>
    <t>63)</t>
  </si>
  <si>
    <t>Tennis Court to Thlanmual.(Govt. Kawrtethawveng M/S-I -Tennis Court) at Kawrtethawveng.</t>
  </si>
  <si>
    <t>64)</t>
  </si>
  <si>
    <t>Approach Road to Tennis Court(Hmar Veng-Tennis Court) at Kawrtethawveng</t>
  </si>
  <si>
    <t>65)</t>
  </si>
  <si>
    <t>Huliana's house to Tuikhur(Huliana's house-Tuikhur) at Kawrtethawveng.</t>
  </si>
  <si>
    <t>66)</t>
  </si>
  <si>
    <t>Approach Road to Community Hall(KDZKT Road- Community Hall) at Kawrtethawveng.</t>
  </si>
  <si>
    <t>67)</t>
  </si>
  <si>
    <t>Approach Road to Siampuii Road(Vanapa Section - Hmar Veng) at Kawrtethawveng.</t>
  </si>
  <si>
    <t>68)</t>
  </si>
  <si>
    <t>Approach Road to Vanapa Road(Hmar Veng- Vanapa Section) at Kawrtethawveng</t>
  </si>
  <si>
    <t>69)</t>
  </si>
  <si>
    <t>Approach Road to Thlanmual(Vanapa Section-Thlanmual) at Kawrtethawveng.</t>
  </si>
  <si>
    <t>70)</t>
  </si>
  <si>
    <t>Approach Road to Presbyterian Church via Pastor Qtrs(Hmar Veng-PCI) at Kawrtethawveng</t>
  </si>
  <si>
    <t>71)</t>
  </si>
  <si>
    <t>Approach Road to Field(Chhim Veng-Field) at Kawrtethawveng</t>
  </si>
  <si>
    <t>72)</t>
  </si>
  <si>
    <t>Approach Road to High School(Field-High School) at Kawrtethawveng</t>
  </si>
  <si>
    <t>73)</t>
  </si>
  <si>
    <t>Approach Road to IKK Church(Hmar Veng-IKK Church) at Kawrtethawveng</t>
  </si>
  <si>
    <t>74)</t>
  </si>
  <si>
    <t>Approach Road to Volleyball Court(Hmar Veng-Volleyball Court) at Kawrtethawveng</t>
  </si>
  <si>
    <t>75)</t>
  </si>
  <si>
    <t>Approach Road to Godown to Helipad(FCI Godown-Near Helipad) at Kawrtethawveng</t>
  </si>
  <si>
    <t>BT&amp;CC</t>
  </si>
  <si>
    <t>76)</t>
  </si>
  <si>
    <t>Approach Road to FCI Godown(Hmar Veng-FCI Godown) at Kawrtethawveng</t>
  </si>
  <si>
    <t>77)</t>
  </si>
  <si>
    <t>Approach Road to Hospital(Hmar Veng-Hospital) at Kawrtethawveng</t>
  </si>
  <si>
    <t>78)</t>
  </si>
  <si>
    <t>Approach Road to VC House(Salvation Hall-VC House) Part-I at Tuidam</t>
  </si>
  <si>
    <t>79)</t>
  </si>
  <si>
    <t xml:space="preserve"> Approach Road to VC House(M/S-II-M/S-II) Part-II at Tuidam</t>
  </si>
  <si>
    <t>80)</t>
  </si>
  <si>
    <t>Approach Road to Aitiang Tlang(MUP Chawlhbuk-Aitiang Tlang) at Tuidam</t>
  </si>
  <si>
    <t>81)</t>
  </si>
  <si>
    <t>Approach Road to SDO PWD Office(KDZKT Road-SDO Office) at Tuidam</t>
  </si>
  <si>
    <t>82)</t>
  </si>
  <si>
    <t>Approach Road to Presbyterian Church(Dawr kawn-PCI) at Tuidam</t>
  </si>
  <si>
    <t>83)</t>
  </si>
  <si>
    <t>Approach Road to In Peng(Pastor Qtrs-Near PCI) at Tuidam</t>
  </si>
  <si>
    <t>84)</t>
  </si>
  <si>
    <t>Approach Road to JE Qtrs(PWD Qtrs-JE Qtrs) at Tuidam</t>
  </si>
  <si>
    <t>85)</t>
  </si>
  <si>
    <t>Approach Road to FCI Godown(Near FCI Godown-FCI Godown)</t>
  </si>
  <si>
    <t>86)</t>
  </si>
  <si>
    <t>Approach Road to BBEC Church(Tuidam Field-BBEC Church) at Tuidam</t>
  </si>
  <si>
    <t>87)</t>
  </si>
  <si>
    <t>Approach Road to Dilral Road(Near PWD SDO Office-BBEC Church) at Tuidam</t>
  </si>
  <si>
    <t>88)</t>
  </si>
  <si>
    <t>Approach Road to Salvation Hall(Near FCI Godown- Salvation Hall) at Tuidam</t>
  </si>
  <si>
    <t>89)</t>
  </si>
  <si>
    <t>Sub-Centre to Horti Complex(Near Sub-Centre-Horti Complex) at Tuidam</t>
  </si>
  <si>
    <t>90)</t>
  </si>
  <si>
    <t>Baptist Church to Dawr Kawn(BCM-Dawr Kawn) at Tuidam</t>
  </si>
  <si>
    <t>91)</t>
  </si>
  <si>
    <t>Van kawtthler Road(MHIP Run-Dawr Kawn Road) at Tuidam</t>
  </si>
  <si>
    <t>92)</t>
  </si>
  <si>
    <t>Approach Road to Community Hall(Dawr Kawn-Bazar Shed) at Tuidam</t>
  </si>
  <si>
    <t>93)</t>
  </si>
  <si>
    <t>Approach Road to PWD IB(Horti Complex - PWD IB at Tuidam</t>
  </si>
  <si>
    <t>94)</t>
  </si>
  <si>
    <t>Approach Road to SDO Qtrs(BCM- SDO Qtrs) at Tuidam</t>
  </si>
  <si>
    <t>95)</t>
  </si>
  <si>
    <t>Approach Road to P/S-II(PHE Office- P/S-II) at Tuidam</t>
  </si>
  <si>
    <t>96)</t>
  </si>
  <si>
    <t>Approach Road to Thlanmual(Thlertawi-Thlanmual) at Tuidam</t>
  </si>
  <si>
    <t>97)</t>
  </si>
  <si>
    <t>Thlanmual Peng to Sub-Centre(Thlanmual Peng-PHE Office) at Tuidam</t>
  </si>
  <si>
    <t>BT&amp;Gravel</t>
  </si>
  <si>
    <t>98)</t>
  </si>
  <si>
    <t>B.H Thanzauva House to Hmarveng Kawn Road at Kawrthah</t>
  </si>
  <si>
    <t>CC &amp; Earthen</t>
  </si>
  <si>
    <t>99)</t>
  </si>
  <si>
    <t>Approach Road to SDPO Office at Kawrthah</t>
  </si>
  <si>
    <t>100)</t>
  </si>
  <si>
    <t>Pu Dinliana House to KDZKT Road near CHC at Kawrthah</t>
  </si>
  <si>
    <t>8.0m</t>
  </si>
  <si>
    <t>CC, Gravel &amp; Earthen</t>
  </si>
  <si>
    <t>101)</t>
  </si>
  <si>
    <t>Approach Road to Thlanmual via Pu Lalliansawta House at Kawrthah</t>
  </si>
  <si>
    <t>102)</t>
  </si>
  <si>
    <t>Approach Road to Thlanmual via Pu Hmingmawia House at Kawrthah</t>
  </si>
  <si>
    <t>103)</t>
  </si>
  <si>
    <t>Approach Road to Thlanmual via Pu Rengdingliana House (Hmarveng Kawn to Thlanmual) at Kawrthah</t>
  </si>
  <si>
    <t>104)</t>
  </si>
  <si>
    <t>Approach Road to Ngurlianthanga Hall at Kawrthah</t>
  </si>
  <si>
    <t>105)</t>
  </si>
  <si>
    <t>Approach Road to Baptist Pastor Quarters at Kawrthah</t>
  </si>
  <si>
    <t>106)</t>
  </si>
  <si>
    <t>KDZKT to Sub-Centre Road near UPC, NEI Church at Kawrthah</t>
  </si>
  <si>
    <t>107)</t>
  </si>
  <si>
    <t>Pu Rinzuala (L) House to SDO (Civil) Office Road at Kawrthah</t>
  </si>
  <si>
    <t>108)</t>
  </si>
  <si>
    <t>Pi Zorami House to Rintluanga House via PS-II at Hriphaw</t>
  </si>
  <si>
    <t>CC&amp; Earthen</t>
  </si>
  <si>
    <t>109)</t>
  </si>
  <si>
    <t>Approach Road to Thlanmual (Pu Sanglura House to Thlanmual) at Hriphaw</t>
  </si>
  <si>
    <t>110)</t>
  </si>
  <si>
    <t>Approach Road to Quarters No-9 (Type-II) at PWD Complex, Kawrthah</t>
  </si>
  <si>
    <t>111)</t>
  </si>
  <si>
    <t>Pu Vanlalrema House to Forest Complex via Anganwadi at Kawrtethawveng</t>
  </si>
  <si>
    <t>112)</t>
  </si>
  <si>
    <t>Dil Peng to Pasaltha Riah Kawn</t>
  </si>
  <si>
    <t>113)</t>
  </si>
  <si>
    <t>Tuikhur to Chhim Veng Field at Kawtethawveng.</t>
  </si>
  <si>
    <t>114)</t>
  </si>
  <si>
    <t>Approach Road to Dilral Road (KDZKT Road - Dilral) at Tuidam</t>
  </si>
  <si>
    <t>115)</t>
  </si>
  <si>
    <t>Approach Road to Borai Zawl veng(Soil RO Office Borai Bridge)</t>
  </si>
  <si>
    <t>116)</t>
  </si>
  <si>
    <t>Vengpui to CSF Approach Road(Centenary Building Zonun Veng)</t>
  </si>
  <si>
    <t>Approach Road to Qtr no-2 (Type-I) at PWD Complex Kawrthah.</t>
  </si>
  <si>
    <t>Appraoch Road to Presbyterian Church (Kawrthah South PCI) at Kawrthah.</t>
  </si>
  <si>
    <t>Total of Satellite Town Road</t>
  </si>
  <si>
    <t>ROADS UNDER OTHER AGENCIES</t>
  </si>
  <si>
    <t>A</t>
  </si>
  <si>
    <t>Roads under NHIDCL</t>
  </si>
  <si>
    <t>Total :</t>
  </si>
  <si>
    <t>Panel/Cell Filled Concrete</t>
  </si>
  <si>
    <t>B</t>
  </si>
  <si>
    <t>Roads under BRO</t>
  </si>
  <si>
    <t>-</t>
  </si>
  <si>
    <t>C</t>
  </si>
  <si>
    <t>Roads under CPWD</t>
  </si>
  <si>
    <t>5.2 m</t>
  </si>
  <si>
    <t>3 m</t>
  </si>
  <si>
    <t>Panel Concrete</t>
  </si>
  <si>
    <t>Gravel</t>
  </si>
  <si>
    <t>D</t>
  </si>
  <si>
    <t>Roads under other State Departments</t>
  </si>
  <si>
    <t>ROAD STATISTICS MIZORAM 2024-2025 (Satellite Town Roads)</t>
  </si>
  <si>
    <t>Name of Division : PWD Lawngtlai Division.</t>
  </si>
  <si>
    <t>Road length within the Block (in Km)</t>
  </si>
  <si>
    <t>DTO Office to Down Town English School at Bazar Veng</t>
  </si>
  <si>
    <t>Lawngtlai</t>
  </si>
  <si>
    <t>Flexible</t>
  </si>
  <si>
    <t>DEO Office to V Zathanga Futsal Ground at Chanmari</t>
  </si>
  <si>
    <t>Flexible = 0.860 km 
Rigid = 1.600 km</t>
  </si>
  <si>
    <t>Approach  Road to CYLA Playground at Bazar Veng</t>
  </si>
  <si>
    <t xml:space="preserve">Approach Road to Bethel Veng </t>
  </si>
  <si>
    <t>Areopagy to Vengpui Playground</t>
  </si>
  <si>
    <t xml:space="preserve">J. Sangkhuma Road at Vengpui </t>
  </si>
  <si>
    <t>Chungnunga House to SP Office at Vengpui</t>
  </si>
  <si>
    <t xml:space="preserve">BSNL Office to Vengpui Playground </t>
  </si>
  <si>
    <t>Vengpui Karkawn to GRHSS at Vengpui</t>
  </si>
  <si>
    <t>Council Veng YLA Road</t>
  </si>
  <si>
    <t>LADC Gate to LADC Session Hall</t>
  </si>
  <si>
    <t>H. Kiautuma Road at AOC Veng</t>
  </si>
  <si>
    <t xml:space="preserve">NH 54 to LAHAS School at AOC Veng </t>
  </si>
  <si>
    <t>Bazar Veng  to  AOC via PWD Office</t>
  </si>
  <si>
    <t>PWD complex to Prayer Mountain at Bazar Veng</t>
  </si>
  <si>
    <t>Approach Road to Helipad at Electric Veng</t>
  </si>
  <si>
    <t>Approach Road to Power House at Electric Veng</t>
  </si>
  <si>
    <t>Approach Road to Lawngtlai Govt College at College Veng From NH 54</t>
  </si>
  <si>
    <t>Approach Road to LCMC Hospital at College Veng From NH 54</t>
  </si>
  <si>
    <t>71 RCC to PHE Tanky at Chawnhu</t>
  </si>
  <si>
    <t>MMTTP Complex to Chawnhu  Kawn</t>
  </si>
  <si>
    <t>Approach road to PWD Rest House at Chawnhu</t>
  </si>
  <si>
    <t>Approach Road to DC Qtr at  Chawnhu</t>
  </si>
  <si>
    <t>71 RCC to Vaizuala Tuikhur at College Veng</t>
  </si>
  <si>
    <t>Approach Road to Circuit House at Electric Veng</t>
  </si>
  <si>
    <t>NH 54 to AOC Venghnuai road</t>
  </si>
  <si>
    <t>Approach Road  to AOC Field From NH 54</t>
  </si>
  <si>
    <t>S.P Office to SP Banglow at Vengpui</t>
  </si>
  <si>
    <t>Approach Road to CMO Office at Electric Veng</t>
  </si>
  <si>
    <t>Approach Road to Medical Qtr. Complex at Electric Veng</t>
  </si>
  <si>
    <t>Approach Road to Civil Hospital at Electric Veng</t>
  </si>
  <si>
    <t>Approach Road to Health Worker Training School at Electric Veng</t>
  </si>
  <si>
    <t>Approach Road to CMO Quarter at Electric Veng</t>
  </si>
  <si>
    <t>Approach Road to Electric Veng Cemetry</t>
  </si>
  <si>
    <t>Rigid</t>
  </si>
  <si>
    <t>Power House to BCM Biak In at Electric Veng</t>
  </si>
  <si>
    <t>Approach  Road to DC Office at Electric Veng (BDO Office - DC Office)</t>
  </si>
  <si>
    <t>Approach Road to BDO Quarter at Electric Veng</t>
  </si>
  <si>
    <t xml:space="preserve">C.T Road at Electric Veng </t>
  </si>
  <si>
    <t>Approach  Road to DC Qtr. Complex  at Electric Veng</t>
  </si>
  <si>
    <t>Approach Road to Police Station at  Lawngtlai-III</t>
  </si>
  <si>
    <t>Police Thana Peng to LIKBK Centre Church at Bazar Veng</t>
  </si>
  <si>
    <t>Approach Road to PWD Qtr and Courtyard at Bazar Veng</t>
  </si>
  <si>
    <t>Approach Road to Bazar Veng Indoor Stadium at Bazar Veng</t>
  </si>
  <si>
    <t>NH 54 to PWD Office (Short Cut Road) at L IV</t>
  </si>
  <si>
    <t>Aproach Road to Chengkawltlang at Council Veng</t>
  </si>
  <si>
    <t>Pakhawng Road at Council Veng</t>
  </si>
  <si>
    <t>Zochhuma Road at Council Veng</t>
  </si>
  <si>
    <t>Bazar to Council Veng Road</t>
  </si>
  <si>
    <t>Approach Road to Chawnhu via 132/33 Kv Power Sub-station From NH 54</t>
  </si>
  <si>
    <t>Approach Road to KVK  at  Chawnhu</t>
  </si>
  <si>
    <t>Approach  Road to BCM Church Bazar Veng</t>
  </si>
  <si>
    <t>Approach Road to College Veng Field</t>
  </si>
  <si>
    <t xml:space="preserve">Approach Road to Chengkawllui Road at College Veng From NH 54 </t>
  </si>
  <si>
    <t>Approach Road to Govt.Primary School College Veng</t>
  </si>
  <si>
    <t xml:space="preserve">Approach Road to College Veng Cemetary </t>
  </si>
  <si>
    <t>Approach Road  to Pu Thlamuana Veng at College Veng From NH 54</t>
  </si>
  <si>
    <t>CYLA Playground to Chandmari II</t>
  </si>
  <si>
    <t>Approach Road  to DFO office at College Veng From NH 54</t>
  </si>
  <si>
    <t>Approach Road to Camping Center at College Veng</t>
  </si>
  <si>
    <t>Lianalha House to ACF Quarter Road at College Veng</t>
  </si>
  <si>
    <t>Approach Road to Meihalpeng at Lawngtlai IV</t>
  </si>
  <si>
    <t>Approach Road  to Dr. RT Hnialum Residence at L IV From NH 54</t>
  </si>
  <si>
    <t>Ngurnunsangi English School Approach Road From NH 54 at L IV</t>
  </si>
  <si>
    <t>Shortcut Road to Vengpui Field From Areopagy to Vengpui Playground</t>
  </si>
  <si>
    <t>Chungnunga House Vengpui to PHE Office at Vengpui</t>
  </si>
  <si>
    <t>Vengpui Karkawn to LADC Office at Council Veng</t>
  </si>
  <si>
    <t>Christian Hospital to SP Bangalow (R. Dengchhinga Road)</t>
  </si>
  <si>
    <t>Approach Road to Bazar Veng New Cemetary</t>
  </si>
  <si>
    <t>DIET Approach Road at Thingkah</t>
  </si>
  <si>
    <t>Approach Road to Vengthlang Road at Thingkah from NH-54</t>
  </si>
  <si>
    <t>Approach Road to Penial  Church at Thingkah</t>
  </si>
  <si>
    <t>Approach Road to Vengpui Thlanmual</t>
  </si>
  <si>
    <t>Model English School - SP Office at Vengpui</t>
  </si>
  <si>
    <t>Approach road to  Vengpui New Cemetery</t>
  </si>
  <si>
    <t>PWD IB Kawn to KMMTP Road at Electric Veng, Lawngtlai</t>
  </si>
  <si>
    <t>Judicial Quarters approach road at Electric Veng, Lawngtlai</t>
  </si>
  <si>
    <t>Lalramliana Colney road at L-III,  Lawngtlai</t>
  </si>
  <si>
    <t>Farm Tuikhur approach road at Bethel Veng, Lawngtlai</t>
  </si>
  <si>
    <t>Lower Bethel Veng road, Lawngtlai</t>
  </si>
  <si>
    <t>Lawngtlai Bethel Veng cemetery road</t>
  </si>
  <si>
    <t xml:space="preserve">Lawngtlai Bethel Veng VC road </t>
  </si>
  <si>
    <t>PHE Office to UPC (NEI) Church at New Vengpui, Lawngtlai</t>
  </si>
  <si>
    <t>B. Sangchema Road at Electric Veng, Lawngtlai</t>
  </si>
  <si>
    <t>Seventhday Road at L-IV, Lawngtlai</t>
  </si>
  <si>
    <t>Approach Road to  L-III Cemetary, Lawngtlai</t>
  </si>
  <si>
    <t>PCI to Tlangveng at Thingkah</t>
  </si>
  <si>
    <t>Approach Road to Thingkah Cemetary Road</t>
  </si>
  <si>
    <t>BCM Biak In to SDO (Sadar) Quarters at Electric Veng, Lawngtlai</t>
  </si>
  <si>
    <t>Approach Road to EMRS at Chawnhu from 132/33 Kv Power Sub-Station</t>
  </si>
  <si>
    <t>Basketball Court to Health Department Quarter at Electric veng, Lawngtlai</t>
  </si>
  <si>
    <t>IB Road to Bazar Road via Field at Thingfal</t>
  </si>
  <si>
    <t>Bazar to IB Approach Road via Community Hall at Thingfal</t>
  </si>
  <si>
    <t>Primary School Approach Road at Thingfal</t>
  </si>
  <si>
    <t>Approach Road to PHC at Tawipui 'S'</t>
  </si>
  <si>
    <t>Approach Road to Synod School Road (Vengthar near Synod School) at Bungtlang S</t>
  </si>
  <si>
    <t>Bungtlang  'S'</t>
  </si>
  <si>
    <t>Bazar to FCI Godown Road (Bazar Vengthar) at Bungtlang S</t>
  </si>
  <si>
    <t>Vengthar to Bazar Road (Vengthar Bazar Road) at Bungtlang S</t>
  </si>
  <si>
    <t>Approach Road to PHC Complex (0.2 0.53) Bazar Veng Doctor Quarter at Bungtlang S</t>
  </si>
  <si>
    <t>Approach Road to Police Outpost (Bazar Veng) (Part 1) at Bungtlang S</t>
  </si>
  <si>
    <t>Approach Road to Police Outpost (Near Police Outpost) (Part 2) at Bungtlang S</t>
  </si>
  <si>
    <t>LIKBK Road (Bazar Veng LIKBK Church) at Bungtlang S</t>
  </si>
  <si>
    <t>PWD Complex Road (Near PWD IB PWD Complex) at Bungtlang S</t>
  </si>
  <si>
    <t>Approach Road to Old Mampui Village (LDP Road) Old Mampui</t>
  </si>
  <si>
    <t>LIKBK Tea Stall to J. Lalthankima House ( LIKBK Tea Stall J. Lalthankima House) at Mampui</t>
  </si>
  <si>
    <t>Approach Road to BCM Church (Venglai BCM Church) at Diltlang</t>
  </si>
  <si>
    <t>Proposed  For Addition</t>
  </si>
  <si>
    <t>Approach Road to Diltlang Field</t>
  </si>
  <si>
    <t>Approach Road to Highschool at Bungtlang S</t>
  </si>
  <si>
    <t>TOTAL =</t>
  </si>
  <si>
    <t>ROAD STATISTICS MIZORAM 2024 (Village Roads)</t>
  </si>
  <si>
    <t>Thingfal - Mamte - Thlengang - Tuipui Road</t>
  </si>
  <si>
    <t>Lawngtlai to Tuipui Ferry Road</t>
  </si>
  <si>
    <t>Upper Saikah to Lower Saikah Road</t>
  </si>
  <si>
    <t>Paithar to Sihtlangpui Road</t>
  </si>
  <si>
    <t>Hmawngbu to Kakichhuah Road</t>
  </si>
  <si>
    <t>Bungtlang 'S'</t>
  </si>
  <si>
    <t>Chawngtelui to Mualbu L (Chawngtelui Bridge Mualbu L)</t>
  </si>
  <si>
    <t>Chawngte P - Hmunlai (Mualbu 'L' A.H and Vetty Complex)</t>
  </si>
  <si>
    <t>Maniababsora I Maniababsora II (Maniababsora I Maniababsora II)</t>
  </si>
  <si>
    <t>Chawngte</t>
  </si>
  <si>
    <t>Vaseitlang Maniababsora (Vaseitlang II ManiababsoraI)</t>
  </si>
  <si>
    <t>Chawngte P Sumsilui (Chawngte P Sumsilui)</t>
  </si>
  <si>
    <t>Vathuampui Chamdur P I (Vathuampui Chamdur P I)</t>
  </si>
  <si>
    <t>Bungtlang S</t>
  </si>
  <si>
    <t>Chamdurtlang Mautlang (Chamdurtlang Mautlang BCM)</t>
  </si>
  <si>
    <t>Boroituli Jaruldubasora (Boroituli Jaruldubasora)</t>
  </si>
  <si>
    <t>Nghalimlui Bolisora ( Nghalimlui Bolisora)</t>
  </si>
  <si>
    <t>Bolisora Chamdurtlang (Chamdur P I Bolisora) (Part I)</t>
  </si>
  <si>
    <t>Bolisora Chamdurtlang (Part 2)</t>
  </si>
  <si>
    <t>Ajasora Longpuighat (Ajasora Longpuighat)</t>
  </si>
  <si>
    <t>M Kawnpui Vathuampui (Saibawh Vathuampui)</t>
  </si>
  <si>
    <t>Parva II Bondukbanga (Parva II Bondukbanga)</t>
  </si>
  <si>
    <t>Vaseitlang Lokhisury (Vaseitlang II Lokhisory)</t>
  </si>
  <si>
    <t>Vathuampui Chamdurtlang ( Vathuampui Chamdurtlang)</t>
  </si>
  <si>
    <t>Parva II Zochachhuah ( Parva II Vathuampui)</t>
  </si>
  <si>
    <t>Sumsilui Jognasury (Sumsilui Jognasury)</t>
  </si>
  <si>
    <t>Diltlang Chawngtelui (Diltlang Chawngtelui Bridge)</t>
  </si>
  <si>
    <t>Sedailui Tuikhurlui (Sedailui Tuikhurlui)</t>
  </si>
  <si>
    <t xml:space="preserve">Karlui Damlui (Karlui Golasuri) </t>
  </si>
  <si>
    <t>Vathuampui to Tuisentlang Road</t>
  </si>
  <si>
    <t>Jognasury to Karlui Road</t>
  </si>
  <si>
    <t>Parva II to Kamtuli Road</t>
  </si>
  <si>
    <t>ROAD STATISTICS MIZORAM 2024 (Other District Roads)</t>
  </si>
  <si>
    <t>Nalkawn to Chamdur Valley Road (Anchirikawn to Tuithumhnar)</t>
  </si>
  <si>
    <t>ROAD STATISTICS MIZORAM 2024  (City Roads)</t>
  </si>
  <si>
    <t>ROAD STATISTICS MIZORAM 2024 (Major District Roads)</t>
  </si>
  <si>
    <t>ROAD STATISTICS MIZORAM 2024 (State Highways)</t>
  </si>
  <si>
    <t>ROAD STATISTICS MIZORAM 2024 (National Highways)</t>
  </si>
  <si>
    <t>ROAD STATISTICS OF MIZORAM 2025 (UNDER AIZAWL ROAD SOUTH DIVISION)</t>
  </si>
  <si>
    <t>Sl No</t>
  </si>
  <si>
    <t>Aizawl Bypass Road</t>
  </si>
  <si>
    <t xml:space="preserve">Aizawl - Thenzawl Lunglei Road </t>
  </si>
  <si>
    <t xml:space="preserve"> -</t>
  </si>
  <si>
    <t>Total =</t>
  </si>
  <si>
    <t>CITY ROADS</t>
  </si>
  <si>
    <t>Bethlehem Vengthlang Ring Road</t>
  </si>
  <si>
    <t>Bethlehem Vengthlang Taxi Stand (Lower) to VL Chhunga Tuikhur</t>
  </si>
  <si>
    <t>Sihtuikhur to Aizawl Bypass Road</t>
  </si>
  <si>
    <t>Approach Road to Bethlehem Vengthlang Playfield</t>
  </si>
  <si>
    <t>Bethlehem Vengthlang to Armed Veng South</t>
  </si>
  <si>
    <t xml:space="preserve">Approach road to Bethlehem Vengthlang Playfield from High School Road </t>
  </si>
  <si>
    <t>Bethlehem Vengthlang to Lower Thingdawlruam</t>
  </si>
  <si>
    <t>Bethlehem Vengthlang to Upper Thingdawlruam</t>
  </si>
  <si>
    <t>PCC Pavement.
On-going (Contract)</t>
  </si>
  <si>
    <t>Treasury Square to Sikulpuikawn via Upper Republic</t>
  </si>
  <si>
    <t>Pangi Junction to PU College Road</t>
  </si>
  <si>
    <t>PU College Internal Road</t>
  </si>
  <si>
    <t>College Vengthlang Approach Road (PUC to College Vengthlang Road)</t>
  </si>
  <si>
    <t>CP road from ARCBR Rest House Chite road via Thingdawlruam upto College Veng</t>
  </si>
  <si>
    <t>Bethlehem Nikang Veng Approach Road</t>
  </si>
  <si>
    <t>Bethlehem Vengthlang Internal Road</t>
  </si>
  <si>
    <t>Bethlehem Vengthlang High School to Tuithiang  Veng</t>
  </si>
  <si>
    <t>Sihtuikhur to Tuithiang</t>
  </si>
  <si>
    <t>Approach Road to Bethlehem Vengthlang High School</t>
  </si>
  <si>
    <t>College Veng Field to Central High School</t>
  </si>
  <si>
    <t>Approach Road to Central Hall, Venghlui</t>
  </si>
  <si>
    <t>Venghlui Approach Road</t>
  </si>
  <si>
    <t>PU College to Bethlehem Vengthlang Kawn</t>
  </si>
  <si>
    <t>Southern Gate of Raj Bhavan to Republic 6-B</t>
  </si>
  <si>
    <t>YMA Lungphun to Bethlehem Vengthlang Kawn</t>
  </si>
  <si>
    <t>B. Lalrinawma Road, College Veng</t>
  </si>
  <si>
    <t>Dartuahthanga Road, Mauhmun, College Veng</t>
  </si>
  <si>
    <t>PCCF Office to Sikulpuikawn</t>
  </si>
  <si>
    <t>Approach Road to Lagislator Home</t>
  </si>
  <si>
    <t>Kulikawn to Sikulpuikawn</t>
  </si>
  <si>
    <t>Sikulpuikawn to Synod Conference Centre</t>
  </si>
  <si>
    <t>Sikulpuikawn to Synod Moderator Quarter</t>
  </si>
  <si>
    <t>Synod Office to Sr. Executive Secretary Quarter</t>
  </si>
  <si>
    <t>Mission Veng Bazar to Kulikawn via Dam Veng</t>
  </si>
  <si>
    <t>Southern Gate of Raj Bhavan to E-in-C-Office, Tuikhuahtlang</t>
  </si>
  <si>
    <t xml:space="preserve">Republic Kawipui to Mission Veng Bazar </t>
  </si>
  <si>
    <t>Republic to Venghnuai Playfield</t>
  </si>
  <si>
    <t>Approach road to Republic Playfield North</t>
  </si>
  <si>
    <t>Republic Playfield to College Veng</t>
  </si>
  <si>
    <t>Republic Playfield to Hawla Indoor Stadium</t>
  </si>
  <si>
    <t>Republic Vengthlang to ITI (ITI Thlerpui)</t>
  </si>
  <si>
    <t>Approach road to Republic Playfield South</t>
  </si>
  <si>
    <t>Venghnuai to Salem Zero Point</t>
  </si>
  <si>
    <t>Approach road to Salem Chhim Veng</t>
  </si>
  <si>
    <t>Salem Diversion Road</t>
  </si>
  <si>
    <t>Salem Thlanmual Road</t>
  </si>
  <si>
    <t>Salem Zero Point to Rajiv Gandhi Stadium</t>
  </si>
  <si>
    <t>Approach road to Muanna In, Mualpui</t>
  </si>
  <si>
    <t>Approach Road to Old Forensic Science, Mualpui</t>
  </si>
  <si>
    <r>
      <t>3</t>
    </r>
    <r>
      <rPr>
        <vertAlign val="superscript"/>
        <sz val="11"/>
        <color theme="1"/>
        <rFont val="Times New Roman"/>
        <family val="1"/>
      </rPr>
      <t>rd</t>
    </r>
    <r>
      <rPr>
        <sz val="11"/>
        <color theme="1"/>
        <rFont val="Times New Roman"/>
        <family val="1"/>
      </rPr>
      <t xml:space="preserve"> Bn MAP Internal Road</t>
    </r>
  </si>
  <si>
    <t>ITI Junction to Vengchhak Presbyterian Church</t>
  </si>
  <si>
    <t>ITI Ring Road</t>
  </si>
  <si>
    <t>ITI Vengthar Approach Road</t>
  </si>
  <si>
    <t>Tuikhuahtlang Taxi Stand to DC Bungalow</t>
  </si>
  <si>
    <t>Approach Road to Maternity Centre at ITI</t>
  </si>
  <si>
    <t>ITI to Aizawl Bypass</t>
  </si>
  <si>
    <t>College Veng to ITI Junction</t>
  </si>
  <si>
    <t>ITI Junction to Mualpui Zero point</t>
  </si>
  <si>
    <t>Approach road to Speaker Bungalow including courtyard</t>
  </si>
  <si>
    <t>Salem Veng Presbyterian Church to Taivela Mual Road</t>
  </si>
  <si>
    <t>Kulikawn Deng Street</t>
  </si>
  <si>
    <t>Tuikhuahtlang to Sikulpuikawn, Eastern Side</t>
  </si>
  <si>
    <t>Thakthing Tlang Internal Road</t>
  </si>
  <si>
    <t>Thakthing to Kulikawn via Vengchung</t>
  </si>
  <si>
    <t>Venghlui to Bethlehem (Upper)</t>
  </si>
  <si>
    <t>Dak Inpui to Venghlui</t>
  </si>
  <si>
    <t>Hrawva School to Presbyterian Pastor Quarters, Venghlui</t>
  </si>
  <si>
    <t>Venghlui Biak In to Republic Biak In</t>
  </si>
  <si>
    <t>Venghlui to Republic (Vety) Road</t>
  </si>
  <si>
    <t>Venghlui to College Veng</t>
  </si>
  <si>
    <t>Hualtu Lodge to Lungli</t>
  </si>
  <si>
    <t>Rinna Kohhran to Community Hall</t>
  </si>
  <si>
    <t>ITI Mualmawi Ring Road-I</t>
  </si>
  <si>
    <t>ITI Baptist Biak In to LAD Picnic Spot</t>
  </si>
  <si>
    <t>Approach road to Mualmawi Church Northern Side</t>
  </si>
  <si>
    <t>ITI Mualmawi Ring Road-II</t>
  </si>
  <si>
    <t>ITI Mualmawi Ring Road-III</t>
  </si>
  <si>
    <t>Approach road to Lungrem Tuikhur, Venghnuai</t>
  </si>
  <si>
    <t>Venghlui to Bethlehem (Lower)</t>
  </si>
  <si>
    <t>Salem High School (Hrangchhunga HS) Approach Road</t>
  </si>
  <si>
    <t>Venghnuai Presbyterian Church to Aizawl Bypass Road via Sihpui Tuikhur</t>
  </si>
  <si>
    <t>ITI Internal Road</t>
  </si>
  <si>
    <t>Falkland Internal Road at ITI (Falkland Street)</t>
  </si>
  <si>
    <t>Zoramthanga's house to Bethlehem Vengthlang Kawn</t>
  </si>
  <si>
    <t>F.Lalthlamuana's house to R.Hranga's house, Upper Republic</t>
  </si>
  <si>
    <t>Chhinga Veng to College Veng</t>
  </si>
  <si>
    <t>Tuikhuahtlang taxi Stand to R.Lalawia's house</t>
  </si>
  <si>
    <t>Rozama's house to Nokungi's house at Venghlui (Thai Lane)</t>
  </si>
  <si>
    <t>Chhuanliana house to Rimawi Veng Mawng</t>
  </si>
  <si>
    <t>Thlanmual Peng to Lianluaia house and Chuanhnuai Kawn</t>
  </si>
  <si>
    <t>Rev. Lalhluma's house to Zawngtah Tuikhur, Republic Veng</t>
  </si>
  <si>
    <t>Approach Road to Bible School, Venghlui</t>
  </si>
  <si>
    <t>Approach Road to Anganwadi Centre VIII, Bethlehem Vengthlang</t>
  </si>
  <si>
    <t>Approach Road to Khurpui Kai Road</t>
  </si>
  <si>
    <t>Lungli Tuikhur to Lianga Tuikhur</t>
  </si>
  <si>
    <t>Approach Road to Govt. Aizawl College New Campus</t>
  </si>
  <si>
    <t>Approach Road to T. Romana College from ITI - Mualpui road</t>
  </si>
  <si>
    <t>Aizawl College Internal Road at Mualpui</t>
  </si>
  <si>
    <t>Aizawl College to Salvation OTC at Mualpui</t>
  </si>
  <si>
    <t>Approach Road to Synod Higher Secondary School Road</t>
  </si>
  <si>
    <t>Approach Road to S.R Vala's House</t>
  </si>
  <si>
    <t>Approach Road to Ramthar Hostel via Synod HSS Hostel Road, Mission Vengthlang</t>
  </si>
  <si>
    <t>Bulbule to Tlawng Road</t>
  </si>
  <si>
    <t>Darnam Road at Mission Vengthlang</t>
  </si>
  <si>
    <t>Hmingliani's Bakery to V.L. Nghaka's house road at Mission Vengthlang</t>
  </si>
  <si>
    <t>Lawipu to Bungkawn Camping Centre</t>
  </si>
  <si>
    <t>Lawipu to Tlawng road</t>
  </si>
  <si>
    <t>Lawipu Internal Road</t>
  </si>
  <si>
    <t>Lawipu to Tuikual Road</t>
  </si>
  <si>
    <t>Mission vengthlang to Pika road,Kulikawn</t>
  </si>
  <si>
    <t>Mission Vengthlang Ring road</t>
  </si>
  <si>
    <t>Maubawk Baptist Church to Kawn Veng</t>
  </si>
  <si>
    <t>Maubawk to Lawipu Road</t>
  </si>
  <si>
    <t>Maubawkkawn to Maubawk Tlang veng road</t>
  </si>
  <si>
    <t>Maubawk VC Road</t>
  </si>
  <si>
    <t>Mission Vengthlang Courtzawl to Tlawng Road</t>
  </si>
  <si>
    <t>Old Theological College to Tlang Veng at Mission Vengthlang</t>
  </si>
  <si>
    <t>Vailui to Khatla South Road.</t>
  </si>
  <si>
    <t>Maubawk Damveng to MINECO via Maubawk Field Road</t>
  </si>
  <si>
    <t>Maubawk Veng to Blessino Nursing School,Maubawk</t>
  </si>
  <si>
    <t>Maubawk veng to Anganwadi Centre</t>
  </si>
  <si>
    <t>Bazar Bungkawn to Sikulpuikawn via MG Road</t>
  </si>
  <si>
    <t>Approach Road to Lammual</t>
  </si>
  <si>
    <t>Canteen Kual to Sikulpuikawn via Khatlakawn</t>
  </si>
  <si>
    <t>Subway below Vanapa Hall</t>
  </si>
  <si>
    <t>A.O.C. to PWD Circle Office</t>
  </si>
  <si>
    <t>Approach Road to S.A Motherless Babies Home at Tuikual</t>
  </si>
  <si>
    <t>Tennis Court to Dinthar Road (Kaisara Road)</t>
  </si>
  <si>
    <t>Tuikual South Lower Lane</t>
  </si>
  <si>
    <t>Temple to Vaivakawn upto Pu Hauva's Junction (Pu PC Zoramsangliana's House)</t>
  </si>
  <si>
    <t>Pu Hauva's Junction (Pu PC Zoramsangliana house) to Dintharkawn Road</t>
  </si>
  <si>
    <t>H.Rammawia House to SA Temple Road</t>
  </si>
  <si>
    <t>MHNL Sec-I</t>
  </si>
  <si>
    <t>MHNL Sec-II</t>
  </si>
  <si>
    <t>MHNLSec-III</t>
  </si>
  <si>
    <t>Industries Directorate Office to MHNL Sec-II (JL H/S Road)</t>
  </si>
  <si>
    <t>Approach Road to M.L.A Hostel</t>
  </si>
  <si>
    <t>Approach Road to Chief Secretary Bungalow</t>
  </si>
  <si>
    <t>Approach Road to District Court at Treasury Square</t>
  </si>
  <si>
    <t>Approach Road to S.P Office at Treasury Square</t>
  </si>
  <si>
    <t>Approach Road to A.D.M (J) Quarter (BSNL Office)</t>
  </si>
  <si>
    <t>Northern Gate of Raj Bhavan to Tennis Court</t>
  </si>
  <si>
    <t>Approach Road to Hermon School Dinthar</t>
  </si>
  <si>
    <t>Lower Dinthar to Tuikual (Aichhinga Road)</t>
  </si>
  <si>
    <t>Approach Road to Dinthar Thlanmual (Hipheia Road)</t>
  </si>
  <si>
    <t>Dinthar Thlanmual to Kanaan Veng Road</t>
  </si>
  <si>
    <t>Sikulpuikawn to Mission veng Presbyterian Church (Saptawni Road Pi Tei Road)</t>
  </si>
  <si>
    <t>Sikulpuikawn to City Hospital Road (Theipalingkawh Road)</t>
  </si>
  <si>
    <t>Mission Veng to Nursery Road via City Hospital (Kawltheihuan Road)</t>
  </si>
  <si>
    <t>Nursery to Mission Vengthlangkawn via Vailui</t>
  </si>
  <si>
    <t>Approach Road to Police Headquarters &amp; PHQ Internal Road</t>
  </si>
  <si>
    <t>Khatla South to Khatla East Road</t>
  </si>
  <si>
    <t>Khatla  Ring Road (Chawnga Road)</t>
  </si>
  <si>
    <t>Approach Road to Bethel Veng, Khatla</t>
  </si>
  <si>
    <t>Khatlakawn to Vety Hospital via Bethel Veng</t>
  </si>
  <si>
    <t>Khatla Field Approach Road</t>
  </si>
  <si>
    <t>Zuang tuikhur to SA Hall at Khatla South</t>
  </si>
  <si>
    <t>Khatla South Presbyterian Church to Bungkawn High School</t>
  </si>
  <si>
    <t>Shivaji to Bungkawn Presbyterian Church</t>
  </si>
  <si>
    <t>Approach Road to New Secretariat Complex (Khatla to New Secretariat Complex)</t>
  </si>
  <si>
    <t>New Secretariat Internal Roads</t>
  </si>
  <si>
    <t>Dintharkawn to New Secretariat Office Gate</t>
  </si>
  <si>
    <t>ISPW Office to Khatla Thlanmual Road</t>
  </si>
  <si>
    <t>Nursery Lower Lane Road</t>
  </si>
  <si>
    <t>Bungkawn Vengthar to District Revenue Office at MINECO</t>
  </si>
  <si>
    <t>Approach Road to Circuit House</t>
  </si>
  <si>
    <t>Vailui to Khatla South Road</t>
  </si>
  <si>
    <t>T.Sangkunga Road at Dinthar Tlang Veng</t>
  </si>
  <si>
    <t>Nursery to Maubawk Kawn</t>
  </si>
  <si>
    <t>MissionVengthlang Damphei to Tlawng Road</t>
  </si>
  <si>
    <t>Bungkawn to Maubawk</t>
  </si>
  <si>
    <t>Bungkawn YMA Road</t>
  </si>
  <si>
    <t>Approach Road to CID Complex at Bungkawn</t>
  </si>
  <si>
    <t>Approach Road to Alpine Hut at S.Hlimen</t>
  </si>
  <si>
    <t>Approach Road to Pika Road</t>
  </si>
  <si>
    <t>Approach to PHC Lungleng</t>
  </si>
  <si>
    <t xml:space="preserve">Approach Road to Mauhakkawn to Tuikhuahtlang Cemetry  S.Hlimen     </t>
  </si>
  <si>
    <t>Approach Road to Huanbial Veng to Venglai kawn at S.Hlimen</t>
  </si>
  <si>
    <t>Approach Road to Community Hall Saikhamakawn</t>
  </si>
  <si>
    <t>Approach Road from Hridaikawn to Lalnghakliana School Tlangnuam</t>
  </si>
  <si>
    <t>Approach Road to Hridaikawn to Power Sub Station</t>
  </si>
  <si>
    <t>Approach Road to Zobawm Veng Kulikawn</t>
  </si>
  <si>
    <t>Approach Road to ICDS Complex at Tlangnuam</t>
  </si>
  <si>
    <t xml:space="preserve">Approach Road to PHE Pump House at Tlangnuam   </t>
  </si>
  <si>
    <t xml:space="preserve">Approach Road to Presby. Church Tlangnuam   </t>
  </si>
  <si>
    <t>Approach Road to Tlangnuam Playfield</t>
  </si>
  <si>
    <t xml:space="preserve">Approach Road to Kulikawn to Saikhamakawn via Hridaikawn    </t>
  </si>
  <si>
    <t xml:space="preserve">Approach Road from Tlangnuam to Hridaikawn     </t>
  </si>
  <si>
    <t xml:space="preserve">Approac Road to V C house at Tlangnuam    </t>
  </si>
  <si>
    <t xml:space="preserve">Approach Road to Kulikawn to Sakhamakawn via Tlangnuam      </t>
  </si>
  <si>
    <t xml:space="preserve">Approach Road to Gosen Veng Tlangnuam   </t>
  </si>
  <si>
    <t xml:space="preserve">Approach Road to Thlanmual Road at S. Hlimen    </t>
  </si>
  <si>
    <t>SATELLITE TOWN ROADS</t>
  </si>
  <si>
    <t>I</t>
  </si>
  <si>
    <t>REIEK INTERNAL ROADS</t>
  </si>
  <si>
    <t>Approach Road to Reiek Tourist resort (Zokhua and Cafetaria)</t>
  </si>
  <si>
    <t>Approach Road to Reiek Playfield</t>
  </si>
  <si>
    <t>Approach Road to Reiek PHC via PWD IB</t>
  </si>
  <si>
    <t>Cmmunity Hall to Health Sub-Centre Road at Ailawng</t>
  </si>
  <si>
    <t>Lalrammuana's house to Reiek Playfield</t>
  </si>
  <si>
    <t>Saikai to Multi Farming Cooperative Society Godown at Reiek.</t>
  </si>
  <si>
    <t>II</t>
  </si>
  <si>
    <t>AILAWNG  INTERNAL ROADS</t>
  </si>
  <si>
    <t>Ailawng Iinternal Road</t>
  </si>
  <si>
    <t>Approach road to Ailawng Cemetry from MHIP Building</t>
  </si>
  <si>
    <t>Community Hall to Health Sub Centre road at Ailawng</t>
  </si>
  <si>
    <t>Mualnuam road at Ailawng</t>
  </si>
  <si>
    <t>E</t>
  </si>
  <si>
    <t>MAJOR DISTRICT ROADS</t>
  </si>
  <si>
    <t>F</t>
  </si>
  <si>
    <t>OTHER DISTRICT ROADS</t>
  </si>
  <si>
    <t>Aizawl- Reiek - W. Lungdar Road</t>
  </si>
  <si>
    <t xml:space="preserve">Boundary -R.Tlawng </t>
  </si>
  <si>
    <t>Hualngohmun to Samtlang Road</t>
  </si>
  <si>
    <t>G</t>
  </si>
  <si>
    <t xml:space="preserve">Melthum - Samtlang - Lungleng Road     </t>
  </si>
  <si>
    <t>On-going contract</t>
  </si>
  <si>
    <t>Total length of road under Aizawl Road South Division =</t>
  </si>
  <si>
    <t>ROAD STATISTICS OF MIZORAM 2025</t>
  </si>
  <si>
    <r>
      <t xml:space="preserve">Name of Division: </t>
    </r>
    <r>
      <rPr>
        <b/>
        <u/>
        <sz val="14"/>
        <color theme="1"/>
        <rFont val="Calibri Light"/>
        <family val="1"/>
        <scheme val="major"/>
      </rPr>
      <t>National Highway Division-III, Thingdawl</t>
    </r>
  </si>
  <si>
    <t xml:space="preserve"> District </t>
  </si>
  <si>
    <t>Surfaced
in km</t>
  </si>
  <si>
    <t>Unsurfaced
in km</t>
  </si>
  <si>
    <t>Approach Road to NF Railway Godown Bairabi (NH 154 - NF Railway Godown Bairabi) (Part 1)</t>
  </si>
  <si>
    <t>Kolasib</t>
  </si>
  <si>
    <t>Bilkhawthlir</t>
  </si>
  <si>
    <t>Approach Road to NF Railway Godown Bairabi (NF Railway - NH 154)) (Part 2)</t>
  </si>
  <si>
    <t>Approach Road to Old Bazar Road Bairabi (NH 154 - Railway Station)</t>
  </si>
  <si>
    <t xml:space="preserve">Approach Road to Police Station </t>
  </si>
  <si>
    <t>Approach Road to High School (NH 154 - Govt. High School)</t>
  </si>
  <si>
    <t>Repaired 
under 3054</t>
  </si>
  <si>
    <t xml:space="preserve">Approach Road to Zampuimanga Hall </t>
  </si>
  <si>
    <t>Approach Road to PWD Complex upto PWD IB</t>
  </si>
  <si>
    <t xml:space="preserve">Approach Road to Forest Complex </t>
  </si>
  <si>
    <t>Approach Road to PHC (NH 154 - PHC) (Part 1)</t>
  </si>
  <si>
    <t>Approach Road to PHC (PHC - NH 154) (Part 2)</t>
  </si>
  <si>
    <t xml:space="preserve">Approach Road to Govt Middle School </t>
  </si>
  <si>
    <t>Repaired 
under 5054</t>
  </si>
  <si>
    <t xml:space="preserve">Approach Road to Supply Godown </t>
  </si>
  <si>
    <t>Approach Road to Tourist Lodge (NH 154 - Tourist Lodge)</t>
  </si>
  <si>
    <t>Vety Office to Approach Road of FCI Godown (Vety Office - FCI Godown)</t>
  </si>
  <si>
    <t>Approach Road to Bairabi Bazar from NH 154  (Muantea's house - Bazar)</t>
  </si>
  <si>
    <t xml:space="preserve">Hmingsanga's House to Dengkhuma's House </t>
  </si>
  <si>
    <t>Approach Road to Railway Rest House</t>
  </si>
  <si>
    <t>State Bank of India to Muantea's House (SBI - Muantea's house)</t>
  </si>
  <si>
    <t>Romantic Road ( Approach Road to High School and Higher Secondary School)</t>
  </si>
  <si>
    <t>Approach Road from St Vincent School to Bairabi Leitan</t>
  </si>
  <si>
    <t>Approach road from NH-54 to Polytechnic Building at  Thingdawl ( NHD-III Office)</t>
  </si>
  <si>
    <t>Thingdawl</t>
  </si>
  <si>
    <t xml:space="preserve">Approach road from  Polytechnic Building Road to School of Nursing at  Thingdawl </t>
  </si>
  <si>
    <t>BDO's Office to ITI Building , Thingdawl</t>
  </si>
  <si>
    <t>Approach road to District Park Thingdawl from NH-54  Part 1</t>
  </si>
  <si>
    <t>Repaired under MAP in 2022</t>
  </si>
  <si>
    <t>Approach road to District Park Thingdawl from NH-54 Part 2</t>
  </si>
  <si>
    <t>Approach road to PHE water tank, Thingdawl from NH-54</t>
  </si>
  <si>
    <t>Approach road to Highway Restaurant, Thingdawl from NH-54</t>
  </si>
  <si>
    <t>NH-54 to BDO's Office at Thingdawl RD Block</t>
  </si>
  <si>
    <t>Approach road from NH-54, Venglai near Pu B.Vanlalngheta's house to Vengthar via Thingdawl High School, Thingdawl</t>
  </si>
  <si>
    <t>Approach road to Vengthar UPC Biak In, Thingdawl from NH-54</t>
  </si>
  <si>
    <t>Approach road to Vengthar Presbyterian Biak In, Thingdawl from NH-54</t>
  </si>
  <si>
    <t>Approach  Road from RS Lalthakima's house to NH-54  at Thingdawl</t>
  </si>
  <si>
    <t>Approach road to Chhim Veng thlanmual from NH-54 at Thingdawl Part 1.</t>
  </si>
  <si>
    <t>Approach road to Chhim Veng thlanmual from NH-54 at Thingdawl Part 2.</t>
  </si>
  <si>
    <t>Approach road to Jeep Road from NH-54 at Thingdawl Part 1</t>
  </si>
  <si>
    <t>Approach road to Jeep Road from NH-54 at Thingdawl Part 2</t>
  </si>
  <si>
    <t>Approach Road from NH-54 to  Thingdawl Thingdawl Playground</t>
  </si>
  <si>
    <t>Approach road  from NH-54 to Vaihlo Godown at Thingdawl Hmar Veng</t>
  </si>
  <si>
    <t xml:space="preserve">Approach road to  Kawn Veng Presbyterian Church, Thingdawl </t>
  </si>
  <si>
    <t>Approach road from NH-54 to Mizoram Rural Bank near R.Thangchia's House, Thingdawl</t>
  </si>
  <si>
    <t xml:space="preserve">Approach road to Presbyterian English School Thingdawl </t>
  </si>
  <si>
    <t xml:space="preserve">Approach road to Middle School at Thingdawl ( Thingdawl Middle School) </t>
  </si>
  <si>
    <t xml:space="preserve">Approach road to  Venglai Presbyterian  Church at Thingdawl </t>
  </si>
  <si>
    <t>Approach Road to Hmar veng YMA Park, Thingdawl from NHD-III Site road</t>
  </si>
  <si>
    <t>Approach Road to ICDS Office from NH-54</t>
  </si>
  <si>
    <t>Approach road to Vety Office from NH-54 at Thingdawl</t>
  </si>
  <si>
    <t>Approach road from NH-54 to Horeb Veng, Tlang nuam , Thingdawl</t>
  </si>
  <si>
    <t>Approach road from NH-54 to Pi Rothangi's House</t>
  </si>
  <si>
    <t>Approach Road from NH-54 (Near Pi Biakfel's Hous) to Pi Sawmthangi House, Tlangnuam Thingdawl</t>
  </si>
  <si>
    <t>Approach road of  Health Wellness Centre, Thingdawl</t>
  </si>
  <si>
    <t>Approach Road from NH-54  to Vengthar Thlanmual</t>
  </si>
  <si>
    <t>Approach road from NH-54 near R.Tawnkima's House to Govt. H/S Field, Thingdawl</t>
  </si>
  <si>
    <t>Approach road from  Govt. H/S to Govt.High school Field  , Thingdawl</t>
  </si>
  <si>
    <t>Approach road  to Anganwadi, Vengthar, Thingdawl</t>
  </si>
  <si>
    <t>Approach road to Sethawn Thlanmual, Thingdawl</t>
  </si>
  <si>
    <t>Approach road from Pu Zonunthara's House to Chhim Veng Thlanmual</t>
  </si>
  <si>
    <t>Approach road from Pu Lalkhuma's House to Chhim Veng Thlanmual</t>
  </si>
  <si>
    <t>Saihapui Road (Zalen Veng Venglai)</t>
  </si>
  <si>
    <t>NH 54 to PWD Complex and PWD IB (Tlangnuam)</t>
  </si>
  <si>
    <t>Hospital Road (Venglai Hospital Area)</t>
  </si>
  <si>
    <t>Taxation Court Yard (Godown Veng)</t>
  </si>
  <si>
    <t>YMA Field Approach Road (Field Veng)</t>
  </si>
  <si>
    <t>PWD Office to Vairengte Tlangnuam Dumping Ground</t>
  </si>
  <si>
    <t>Dinthar Veng Road (Dinthar)</t>
  </si>
  <si>
    <t>Approach Road to PWD Staff Quarter (Tlangnuam)</t>
  </si>
  <si>
    <t>Hall Kual NH 54 (Hall Veng)</t>
  </si>
  <si>
    <t>SBI to Vaiveng Road (Venglai)</t>
  </si>
  <si>
    <t>Excise Approach Road (Excise Office Venglai)</t>
  </si>
  <si>
    <t>Bazar Approach Road (Zalen Veng)</t>
  </si>
  <si>
    <t>Approach road to Filed No 1 at Vairengte</t>
  </si>
  <si>
    <t>Lalramsangi's house to NH-54, Vairengte</t>
  </si>
  <si>
    <t>Vengthar Lane 1 from Remtlingi's house, Vairengte</t>
  </si>
  <si>
    <t>Pu Vanlalhuma's house to Pu Lallawmzuala's House, Vairengte</t>
  </si>
  <si>
    <t>Zero point to Pi Zonunmawii's house, Vairengte</t>
  </si>
  <si>
    <t>Approach road of Venghnuai to Bethel Veng, Phainuam</t>
  </si>
  <si>
    <t>Vengthar Road to Highway NH-54, Vairengte</t>
  </si>
  <si>
    <t>NH-306A to Primary School-VI at State Veng, Vairengte</t>
  </si>
  <si>
    <t>Saihapui-V Hall to Pump House</t>
  </si>
  <si>
    <t>Govt.Vairengte High School to NH-306 (NH-54/6)</t>
  </si>
  <si>
    <t xml:space="preserve">Joint YMA Field to BSNL Office Chhim veng, Vairengte </t>
  </si>
  <si>
    <t>Total of Satellite Town Road =</t>
  </si>
  <si>
    <t>GTT</t>
  </si>
  <si>
    <t>Vairengte to Phaisen Road (IOC Veng Saiphai)</t>
  </si>
  <si>
    <t>Bairabi to Zophai Road ( NH-154 - Zophai Police Camp)</t>
  </si>
  <si>
    <t>IR Camp to Ramrilui, Bairabi</t>
  </si>
  <si>
    <t>Total of Village Road =</t>
  </si>
  <si>
    <t>NATIONAL HIGHWAY</t>
  </si>
  <si>
    <t>STMC Proposed</t>
  </si>
  <si>
    <t>NH - 306A  Vairengte to Saiphai (0.00 Km- 45.00 Km)</t>
  </si>
  <si>
    <t>10-33 is under DLP, 0-10 &amp; 33-45  STMC proposed</t>
  </si>
  <si>
    <t>NH - 6 (Old NH-154) Bairabi to Pangbalkawn (89 Km- 105.00 Km)</t>
  </si>
  <si>
    <t>Ongoing Project</t>
  </si>
  <si>
    <t>NH - 6 (Old NH-154) Pangbalkawn to Kolasib Zero Point (105 Km- 119.00 Km)</t>
  </si>
  <si>
    <t>Tender Stage</t>
  </si>
  <si>
    <t>NH - 6 (Old NH-154) Bairabi to Bilkhawthlir (119 Km- 147.00 Km)</t>
  </si>
  <si>
    <t>NH - 6 (Spur) Bairabi to Damdiai (0.00 Km - 16.80 Km)</t>
  </si>
  <si>
    <t>Ongoing STMC</t>
  </si>
  <si>
    <t>Total of National Highway =</t>
  </si>
  <si>
    <t>Road Length within the Block 
(in Km)</t>
  </si>
  <si>
    <t>SL NO</t>
  </si>
  <si>
    <t>Category</t>
  </si>
  <si>
    <t>Road Length   (Km)</t>
  </si>
  <si>
    <t xml:space="preserve">SBI to Pushpak Primary School Road at Zemabawk(NH 54 Pushpak)      </t>
  </si>
  <si>
    <t>CR</t>
  </si>
  <si>
    <t xml:space="preserve">Bazar Bungkawn to Chite(Bazar Bungkawn Falkland)      </t>
  </si>
  <si>
    <t xml:space="preserve">Approach Road to Cancer Hospital upto RIPANS Gate  (NH 54 RIPANS Gate) </t>
  </si>
  <si>
    <t xml:space="preserve">Berawtlang to Assam Rifle Complex(Tourist Complex Assam Rifle)      </t>
  </si>
  <si>
    <t xml:space="preserve">Approach Road to Synod Hospital Complex with Internal Road and Courtyard(Sihphir Road SYNOD Hospital)      </t>
  </si>
  <si>
    <t xml:space="preserve">Approach Road to ATC at Durtlang(Durtlang(SIRD Office) Gospel Centenary)      </t>
  </si>
  <si>
    <t xml:space="preserve">Chaltlang Dawrkawn to Pu Dunglenas House(Chatlang SDO Office Chanmari)    </t>
  </si>
  <si>
    <t xml:space="preserve">Approach Road to Central Jail(Sakawrtuichhun Road)    </t>
  </si>
  <si>
    <t xml:space="preserve">Approach Road to Tanhril(FCI Tanhril)      </t>
  </si>
  <si>
    <t>Khatla to Luangmual Road (MHNL Road - Luangmual) (Kangthelhkawn to High Court Road)</t>
  </si>
  <si>
    <t xml:space="preserve">Chanmari to Bawngkawn via Chaltlang(Bawngkawn Traffic Point Chatlang Road)    </t>
  </si>
  <si>
    <t xml:space="preserve">Approach Road to PTC Lungverh From NH 54(NH 54 IR Camp Field)      </t>
  </si>
  <si>
    <t xml:space="preserve">Sakawrtuichhun to PTC Road(Sakawrtuichhun Zoological Park)      </t>
  </si>
  <si>
    <t xml:space="preserve">Approach Road to Social Guidance Agency at Sakawrtuichhun(Sakawrtuichhun Social Guidance Gate 2)      </t>
  </si>
  <si>
    <t xml:space="preserve">Approach Road to Blessing Home at Sakawrtuichhun  (Sakawrtuichhun Blessing Home Gate)    </t>
  </si>
  <si>
    <t xml:space="preserve">Approach Road to NIS and Tanhril(Tanhril Road Tanhril High School)      </t>
  </si>
  <si>
    <t xml:space="preserve">Tanhril to MZU Road(Tanhril MZU Gate 2)      </t>
  </si>
  <si>
    <t xml:space="preserve">Approach Road to Saizahawlas Boarding School(MZU Road Saizahawlas Boarding School)    </t>
  </si>
  <si>
    <t xml:space="preserve">Approach Road to AICS Shekina Hill Tanhril(Saizahawlas Boarding School AICS)    </t>
  </si>
  <si>
    <t xml:space="preserve">Approach Road to Solomons Temple at Chawlhhmun  (Chawlhhmun Solomons Temple)    </t>
  </si>
  <si>
    <t xml:space="preserve">  Ropaiabawk to Tuithum via Chawlhhmun Cemetry upto PWD Camp(Ropaiabawk Site Office PWD)        </t>
  </si>
  <si>
    <t xml:space="preserve">Zohnuai to Ropaiabawk(Vaivakawn Ropaiabawk)      </t>
  </si>
  <si>
    <t xml:space="preserve">Approach Road to Co operative Building  Chawlhhmun (Chawlhhmun  Co operative Campus) </t>
  </si>
  <si>
    <t xml:space="preserve">Chawlhhmun Internal Road(Ropaiabawk Chawlhhmun)      </t>
  </si>
  <si>
    <t xml:space="preserve">Chawlhhmun Internal Road (Pu Sawma House to Pu VL. Dawngliana House)(Chawlhhmun Quarter)      </t>
  </si>
  <si>
    <t xml:space="preserve">Tlana Lungdawhkawn to Ropaiabawk(Ropaiabawk PWD Road)      </t>
  </si>
  <si>
    <t xml:space="preserve">Luangmual Internal Road(Chhangurkawn Lungmual Biak In)      </t>
  </si>
  <si>
    <t xml:space="preserve">Luangmual Presbyterian Church to Chawlhhmun Kawn(Lungmual Biak In Chawlhhmun)      </t>
  </si>
  <si>
    <t xml:space="preserve">Luangmual Presbyterian Church to Zonuam via Playground(Lungmual Biak In Play ground)      </t>
  </si>
  <si>
    <t xml:space="preserve">Luangmual to CC Peng(Luangmual CC Peng)      </t>
  </si>
  <si>
    <t xml:space="preserve">Remna Run Approach Road(Luangmual Remna Run)      </t>
  </si>
  <si>
    <t xml:space="preserve">Approach Road to Ch.Chhungas High School(School Gate School Campus)      </t>
  </si>
  <si>
    <t xml:space="preserve">Approach Road to Geology and Mining(CC Peng Mining Gate)      </t>
  </si>
  <si>
    <t xml:space="preserve">Luangmual to High Court Road(Ramrikawn Road High Court)      </t>
  </si>
  <si>
    <t xml:space="preserve">Zonuam Internal Road(Zonuam Ramrikawn Road Zonuam)(Part 1)      </t>
  </si>
  <si>
    <t xml:space="preserve">Zonuam Internal Road(Zonuam Complex Road)(Part 2)      </t>
  </si>
  <si>
    <t xml:space="preserve">Zonuam Police Outpost to Govt. Complex Road(Zonuam Govt.Complex)      </t>
  </si>
  <si>
    <t xml:space="preserve">Ramrikawn to Sakawrtuichhun(RamrikawnTraffic Point Sakawrtuichhun)      </t>
  </si>
  <si>
    <t xml:space="preserve">Ramrikawn to MZU(Ramrikawn Traffic Point Mzu Main Gate)  </t>
  </si>
  <si>
    <t xml:space="preserve">Approach Road to Govt.Housing Complex at Luangmual(Complex Road Luangmual)      </t>
  </si>
  <si>
    <t xml:space="preserve">Approach Road to Old Age Home via Cemetry at Govt.Complex (Concrete Road)(Old Age Home Gate Old Age Home Gate)    </t>
  </si>
  <si>
    <t>Approach Road to 33KV Power Sub Station Aizawl West Chawnpui(Kangthelh Kawn 33KV Power Station)</t>
  </si>
  <si>
    <t xml:space="preserve">Vaivakawn to Bazaar Bungkawn(Vaivakawn Bazar Bungkawn)      </t>
  </si>
  <si>
    <t xml:space="preserve">MHNL Road Ph II (From Chhangurkawn to Dawrpui Vengthar)(Chhangurkawn Boundary Dinthar)      </t>
  </si>
  <si>
    <t xml:space="preserve">Vaivakawn to Zotlang Mara House(Zotlang MARA House)      </t>
  </si>
  <si>
    <t xml:space="preserve">Vaivakawn to Chhangurkawn via Zotlang(Vaivakawn Zotlang)(Part 1)    </t>
  </si>
  <si>
    <t xml:space="preserve">7th Day Tlang Gate to Zotlang(7th Day Tlang Zotlang)      </t>
  </si>
  <si>
    <t xml:space="preserve">Vaivakawn to Chawnpui via Upper Kanan(Vaivakawn Chawnpui)      </t>
  </si>
  <si>
    <t xml:space="preserve">Chawnpui Road to 7th Day Tlang(Chawnpui Helen Lowry School)      </t>
  </si>
  <si>
    <t xml:space="preserve">Vaivakawn to Kanan Road(Vaivakawn Bazar Kanan PCI)      </t>
  </si>
  <si>
    <t xml:space="preserve">Upper Kanan to Chawnpui via Pu Liansuamas House(Chawnpui 7 Day Tlang)      </t>
  </si>
  <si>
    <t xml:space="preserve">Chawnpui Kawn to MHNL Road(Chawnpui MHNL Road)    </t>
  </si>
  <si>
    <t xml:space="preserve">Lower Kanan to Dinthar Road via Kanan Cemetry(Cemetry Approach Road Kanan Veng Road)    </t>
  </si>
  <si>
    <t xml:space="preserve">Approach Road to Dawrpui Vengthar Cemetry (Concrete Road)(Field Cemetry Transformer)      </t>
  </si>
  <si>
    <t xml:space="preserve">Zotlang Mandir to Rokhumas House(Zotlang Zotlang)      </t>
  </si>
  <si>
    <t xml:space="preserve">Vaivakawn to Company Peng(Vaivakawn NH 54)    </t>
  </si>
  <si>
    <t xml:space="preserve">Approach Road to CADC(Hunthar Chakma House)      </t>
  </si>
  <si>
    <t xml:space="preserve">Approach Road to Fire Brigade(Company Peng Road Fire Brigade)      </t>
  </si>
  <si>
    <t xml:space="preserve">Chanmari West Central Road(Vaivakawn NH 54)      </t>
  </si>
  <si>
    <t xml:space="preserve">Chanmari Kawipui to Lalsanglianas Petrol Pump(Vaivakawn Road NH 54)      </t>
  </si>
  <si>
    <t xml:space="preserve">Vawk Road at Chanmari West(Chanmari West Chanmari West)      </t>
  </si>
  <si>
    <t>Chaltlang Dawrkawn to Tourist Lodge</t>
  </si>
  <si>
    <t xml:space="preserve">Approach Road to Chaltlang S Presbyterian Church via UPC Headquarter(Tourist Lodge Road Chaltlang)      </t>
  </si>
  <si>
    <t xml:space="preserve">Chaltlang Indoor Stadium to Dingdi Veng(Tourist Lodge Road Dingdi Veng)      </t>
  </si>
  <si>
    <t xml:space="preserve">Chaltlang Lower Lane Road(Chaltlang)(Part 1)      </t>
  </si>
  <si>
    <t xml:space="preserve">Chaltlang Lower Lane Road(YMA Hall DC Workshop Road)(Part 2)      </t>
  </si>
  <si>
    <t xml:space="preserve">Indoor Stadium to Chaltlang Lower Lane Road(Chatlang Chaltlang)      </t>
  </si>
  <si>
    <t xml:space="preserve">DC Workshop to NH 54 via Lily Veng(Chaltlang Road Sairang Road Petrol Pump)      </t>
  </si>
  <si>
    <t xml:space="preserve">Chaltlang Field to Cemetry(Tourist Lodge Cemetry)      </t>
  </si>
  <si>
    <t xml:space="preserve">Chaltlang Lily Veng YMA Library via Chaltlang Cemetery Road(Cemetry Cemetry)      </t>
  </si>
  <si>
    <t xml:space="preserve">YMA Road Lily Veng Chaltlang North(Salem Veng Lily Veng)      </t>
  </si>
  <si>
    <t xml:space="preserve">Approach Road to State Guest House(Chaltlang Road  State Guest House)      </t>
  </si>
  <si>
    <t xml:space="preserve">Chaltlang to Ramhlun via DIET Complex and Laikungas House(Chaltlang Chaltlang)(Part 1)      </t>
  </si>
  <si>
    <t xml:space="preserve">Chaltlang to Ramhlun via DIET Complex and Laikungas House(DIET Laikungas House)(Part 2)  </t>
  </si>
  <si>
    <t>Laipuitlang Lower Lane Road</t>
  </si>
  <si>
    <t xml:space="preserve">Chanmari Y Road(SDO Office Chanmari Chaltlang Road)  </t>
  </si>
  <si>
    <t xml:space="preserve">Dwarban Road Chanmari(Y Road PCI Pastor Quarter)      </t>
  </si>
  <si>
    <t xml:space="preserve">Vaivakawn to Ramrikawn(Vaivakawn Ramrikawn Traffic Point)      </t>
  </si>
  <si>
    <t>Bawngkawn to ITI upto Junction on Bazar Bungkawn to Chite Road (Bawngkawn Chite Road)</t>
  </si>
  <si>
    <t xml:space="preserve">Vertical Link Road Near T.Khumtiris House(Ramhlun North)     </t>
  </si>
  <si>
    <t>St.Thomas Church Circular Road(Ramhlun North Petrol Pump)</t>
  </si>
  <si>
    <t xml:space="preserve">Bawngkawn to Chanmari via Ramhlun(Bawngkawn Traffic Point Chanmari Traffic Point)      </t>
  </si>
  <si>
    <t xml:space="preserve">Circular Road Near Ramhlun N Presbyterian Church(Ramhlun North Basketball Court)  </t>
  </si>
  <si>
    <t xml:space="preserve">Link Road Below Ramhlun N Presbyterian Church(Ramhlun North Model School Ramhlun North YMA Hall)    </t>
  </si>
  <si>
    <t xml:space="preserve">PWD Colony to DIET Complex(Pwd Office Ramhlun Veng Chhak)  </t>
  </si>
  <si>
    <t xml:space="preserve">Carmel Road(Ramhlun South L.C. Sofa Shop)      </t>
  </si>
  <si>
    <t xml:space="preserve">Approach Road to Tatkawng Veng II(Chaltlang Dawrkawn Tatkawng Veng)      </t>
  </si>
  <si>
    <t xml:space="preserve">Approach Road toTatkawng Veng via S.W Office(Tatkawng Veng Rd Chaltlang Lower Lane Road)      </t>
  </si>
  <si>
    <t xml:space="preserve">Industry Junction to Ramhlun Vengthar(Industry Peng Ramhlun Vengthar Biak In)      </t>
  </si>
  <si>
    <t xml:space="preserve">Bazar Bungkawn to Sihpui(Electric Veng Ramthar Sihpui)(Part 1)      </t>
  </si>
  <si>
    <t xml:space="preserve">Bazar Bungkawn to Sihpui(Bazar Bungkawn Electric Veng)(Part 2)    </t>
  </si>
  <si>
    <t xml:space="preserve">Elim Road(Elim Electric Veng Chhinga Veng Kawn)      </t>
  </si>
  <si>
    <t>Tlaklui to Sihpui Road(Ramthar Sihpui Sihpui)</t>
  </si>
  <si>
    <t xml:space="preserve">Sihpui toThuampui(Sihpui Ramhlun Falkland Veng)      </t>
  </si>
  <si>
    <t xml:space="preserve">Sihpui to Ramhlun Vengthar BusTurning Point(Sihpui Ramhlun Bus Turning Point)      </t>
  </si>
  <si>
    <t xml:space="preserve">Electric Veng Cemetry toTurning Point via ME School(Electric Veng Cemetry Sihpui)    </t>
  </si>
  <si>
    <t xml:space="preserve">Ramthar N to Sport Complex (Vertical Extension)(Ramthar Thanglai Veng Ramthar North Biak In)      </t>
  </si>
  <si>
    <t xml:space="preserve">Ramthar Tlang Veng to St.Lowrence School(Ramthar Taxi Stand Ramthar)      </t>
  </si>
  <si>
    <t xml:space="preserve">Ramhlun S Thlanmual Local Council Road(Ramhlun Vengthlang)     </t>
  </si>
  <si>
    <t xml:space="preserve">Vertical Link Road Below Ramhlun S Presbyterian Church(Ramhlun South Cemetry)      </t>
  </si>
  <si>
    <t xml:space="preserve">Darnam Lui to Chite(New Complex)(Darnam Lui Chite)      </t>
  </si>
  <si>
    <t xml:space="preserve">Ramhlun Sport Complex Road(Ramhlun Venglai Ramhlun Sport Complex)      </t>
  </si>
  <si>
    <t xml:space="preserve">Tluangpui Road(Ramhlun Sports Complex Ramhlun Vengthar Biak In)      </t>
  </si>
  <si>
    <t xml:space="preserve">Ramthar Cemetry to Sihpui via Upper Galilee(Ramthar Sihpui Electric Veng Cemetry)      </t>
  </si>
  <si>
    <t xml:space="preserve">Theihai Lui Road(Ramthar North Ramthar North)      </t>
  </si>
  <si>
    <t xml:space="preserve">Approach Road to Republic High School(Ramthar Veng Republic Hr.Sec.School)      </t>
  </si>
  <si>
    <t>Ramhlun Venglai Presbyterian Church Circular Road(Ramhlun Venglai Biak In Ramhlun Venglai)</t>
  </si>
  <si>
    <t xml:space="preserve">Armed Veng to Electric Veng Cemetry Road(Lower Armed Veng Electric Veng Cemetry)  </t>
  </si>
  <si>
    <t xml:space="preserve">Chanmari to Bazar Bawngkawn via Zarkawt(Chanmari Bazar Bawngkawn)    </t>
  </si>
  <si>
    <t xml:space="preserve">Falkland to Chite(Chite Falkland)      </t>
  </si>
  <si>
    <t xml:space="preserve">Armed Veng S to Bethlehem Vengthlang Zoo Road(Armed Veng S Bethlehem Vengthlang Zoo Road)    </t>
  </si>
  <si>
    <t xml:space="preserve">Armed Veng South Local Council Road(Armed Veng South)    </t>
  </si>
  <si>
    <t xml:space="preserve">District Jail to Lower Armed Veng (Service Rd)(District Jail Lower Armed Veng)      </t>
  </si>
  <si>
    <t xml:space="preserve">District Jail to CRPF Field(District Jail CRPF Field)      </t>
  </si>
  <si>
    <t xml:space="preserve">Lower Armed Veng Road(Lower Armed Veng)      </t>
  </si>
  <si>
    <t xml:space="preserve">Armed Veng S to Bethlehem(Armed Veng S Bethlehem)      </t>
  </si>
  <si>
    <t xml:space="preserve">Magazine Kawn to Armed Veng S Cemetry(1st BN MAP Point Armed Veng S Cemetry)      </t>
  </si>
  <si>
    <t xml:space="preserve">First Bn MAP Complex Internal Road(Lower Armed Veng First Bn MAP Complex)      </t>
  </si>
  <si>
    <t>Dawrpui Cemetry Internal Road(Chhinga Veng Dawrpui Cemetry End Road)</t>
  </si>
  <si>
    <t xml:space="preserve">Chhinga Vengthar Road(Chhinga Vengthar)      </t>
  </si>
  <si>
    <t xml:space="preserve">Chhinga Vengthar Lower Lane Road(Chhinga Vengthar Lower Lane)   </t>
  </si>
  <si>
    <t xml:space="preserve">Saron Veng Internal Road(Saron Veng Saron Veng)      </t>
  </si>
  <si>
    <t xml:space="preserve">Chanmari to Israel Point via Electric Veng(Chanmari Traffic Point Israel Point)    </t>
  </si>
  <si>
    <t xml:space="preserve">Electric 3rd Row(Electric Veng Yma Hall UBI ATM)      </t>
  </si>
  <si>
    <t xml:space="preserve">Electric 2nd Row Road upto Zirtiri College(Electric Veng Zirtiri College Laboratory)  </t>
  </si>
  <si>
    <t xml:space="preserve">Link Road Near St.Marys School at Electric Veng(Electric Veng Bazar Road)    </t>
  </si>
  <si>
    <t xml:space="preserve">Chhinga Veng Internal Road(Bazar Road)     </t>
  </si>
  <si>
    <t xml:space="preserve">New Market Internal Road(New Market Road)    </t>
  </si>
  <si>
    <t xml:space="preserve">Zarkawt to Dawrpui Vengthar(ZarkawtTraffic Point Dawrpui Vengthar)      </t>
  </si>
  <si>
    <t xml:space="preserve">Civil Hospital Complex Internal Road(Bazar Bungkawn Civil Hospital Complex)  </t>
  </si>
  <si>
    <t xml:space="preserve">Approach Road to Engineering Club(Engineering Club) </t>
  </si>
  <si>
    <t xml:space="preserve">Millenium Bye Pass Road(Millenium Bye Pass Millenium Centre)    </t>
  </si>
  <si>
    <t>Bazar Bungkawn to Millenium Centre via Upper Bazar(Bazar Bungkawn Millenium Centre)</t>
  </si>
  <si>
    <t xml:space="preserve">Police Thana Complex Circular Road(Police Thana Complex Police Thana Complex)      </t>
  </si>
  <si>
    <t xml:space="preserve">Dawrpui Jail Veng Internal Road(Dawrpui Jail Veng Dawrpui Jail Veng)      </t>
  </si>
  <si>
    <t xml:space="preserve">Approach Road to Dawrpui School(Dawrpui School Dawrpui School)      </t>
  </si>
  <si>
    <t>Senior Officer Quarters Internal Road(Mac Donald Hill Zarkawt Traffic Point)</t>
  </si>
  <si>
    <t xml:space="preserve">Chanmari to Zarkawt via MC Donald Hill(Chanmari Kawn Zarkawt Traffic Point)      </t>
  </si>
  <si>
    <t xml:space="preserve">Zarkawt Biak In to CM Bungalow(Zarkawt Biak In CM Bungalow)      </t>
  </si>
  <si>
    <t xml:space="preserve">Govt Mizo High School Approach Road at MC Donald Hill Zarkawt Upper Lane(Mizo High School Mizo High School)(Part 1)    </t>
  </si>
  <si>
    <t xml:space="preserve">Govt Mizo High School Approach Road at MC Donald Hill Zarkawt Upper Lane(Mizo High School Mizo High School)(Part 2)      </t>
  </si>
  <si>
    <t xml:space="preserve">Zemabawk Internal Road(Venglai Primary School)      </t>
  </si>
  <si>
    <t xml:space="preserve">Zemabawk Venglai to NH 54(Venglai NH 54)      </t>
  </si>
  <si>
    <t xml:space="preserve">Approach Road to Zemabawk GHSS(Venglai GHSS)      </t>
  </si>
  <si>
    <t>Approach Road to Galilee Veng upto Lungbial(Zembawk Home Mission School)</t>
  </si>
  <si>
    <t xml:space="preserve">Approach Road to Central Medical Store(Medical Store Medical Store)      </t>
  </si>
  <si>
    <t xml:space="preserve">Approach Road to RIPANS From NH 54 upto RIPANS Gate(Zembawk Bus Stand RIPANS Gate)      </t>
  </si>
  <si>
    <t xml:space="preserve">Approach Road to Tourist Complex at Berawtlang via Lungbial Diversion(Home Mission School Tourist Lodge)      </t>
  </si>
  <si>
    <t xml:space="preserve">Approach Road to Assam Rifle Complex at Zokhawsang (Beraw Assam Rifle Complex)    </t>
  </si>
  <si>
    <t xml:space="preserve">Approach Road to to Regional Science Centre at Berawtlang(Tourist Lodge Science Centre)      </t>
  </si>
  <si>
    <t xml:space="preserve">Zemabawk Field Approach Road (NH 54 Zemabawk Field)    </t>
  </si>
  <si>
    <t xml:space="preserve">Approach Road to Sericulture Complex at Zemabawk(Zembawk Field Sericulture)      </t>
  </si>
  <si>
    <t xml:space="preserve">Thuampui Internal Road(Thuampui Falkland)      </t>
  </si>
  <si>
    <t xml:space="preserve">Approach Road to MULCO at Thuampui(Thuampui Gate 2 Internal)      </t>
  </si>
  <si>
    <t>Thuampui to Selesih Road(Thuampui(NH 54) Agriculture Information Centre)</t>
  </si>
  <si>
    <t xml:space="preserve">Durtlang Dawrkawn to Zemabawk Selesih Road(Siphir Road Siphir Road)      </t>
  </si>
  <si>
    <t xml:space="preserve">Durtlang Thlanmual Approach Road(Selsesih Road Durtlang Thlanmual)      </t>
  </si>
  <si>
    <t xml:space="preserve">Approch Road to Community Hall at Durtlang(MC Hall Basket Ball Court)      </t>
  </si>
  <si>
    <t xml:space="preserve">Durtlang Jubilee Hall to Zemabawk Selesih Road (Centenary Road )(Durtlang Selesih Road)    </t>
  </si>
  <si>
    <t xml:space="preserve">Chhuahlam Tuikhur Road at Durtlang( Sihphir Road)    </t>
  </si>
  <si>
    <t xml:space="preserve">Durtlang Leitan to Selesih Road(Durtlang(SIRD Office) Selesih)      </t>
  </si>
  <si>
    <t xml:space="preserve">Durtlang Lower Lane(Durtlang Lower Lane Sihphir Road)      </t>
  </si>
  <si>
    <t xml:space="preserve">Kale House to Pu Lalbiakas House(Durtlang Lower Lane Durtlang)      </t>
  </si>
  <si>
    <t xml:space="preserve">Link Road No.1 at Durtlang Ramthar(Durtlang Cemetry)      </t>
  </si>
  <si>
    <t xml:space="preserve">Approach Road to Synod Rescue Centre at Durtlang  (ATC Gate Rescue Home)    </t>
  </si>
  <si>
    <t xml:space="preserve">Approach Road to Laipuitlang Cemetry(Zuangtui Road Laipuitlang Cemetry)      </t>
  </si>
  <si>
    <t xml:space="preserve">Leitan to Agape Centre via Govt.High School(ATC Road AGAPE Road)      </t>
  </si>
  <si>
    <t xml:space="preserve">Approach Road to Agape Centre at Durtlang(ATC Road AGAPE Home)      </t>
  </si>
  <si>
    <t xml:space="preserve">Approach Road to TV Centre at Durtlang(DDK Office ATC Road)      </t>
  </si>
  <si>
    <t xml:space="preserve">Upper Hermon Road at Durtlang(ATC Road ATC Road)      </t>
  </si>
  <si>
    <t xml:space="preserve">Bawngkawn Hmar Veng to Thuampui via Helipad(Bawngkawn Traffic Point Thuampui(NH 54))      </t>
  </si>
  <si>
    <t xml:space="preserve">Approach Road to Shalom Veng at Bawngkawn(Bawngkawn Helipad Road Shalom)      </t>
  </si>
  <si>
    <t xml:space="preserve">Approach Road to PWD Rest House at Zuangtui(Zuangtui Road PWD Site Office)      </t>
  </si>
  <si>
    <t xml:space="preserve">Approach Road to Damna In at Zuangtui(PWD Complex Damna In)      </t>
  </si>
  <si>
    <t xml:space="preserve">Approach Road to TNT(Zuangtui TNT Hostel)      </t>
  </si>
  <si>
    <t xml:space="preserve">Industrial Complex Road at Zuangtui(Zuangtui City Review Resort)      </t>
  </si>
  <si>
    <t xml:space="preserve">Approach Road to Muthi upto PEU Hill(Muthi PEU Hill)      </t>
  </si>
  <si>
    <t xml:space="preserve">Approach Road to Gospel Thunder Camping Centre  (Zuangtui Road Gospel Thunder Camping Centre)  </t>
  </si>
  <si>
    <t xml:space="preserve">Selesih Vety Farm Internal Road(Sihphir ICAR)(Part 1)    </t>
  </si>
  <si>
    <t xml:space="preserve">Selesih Vety Farm Internal Road(Junction Point Sihphir Road)(Part 2)      </t>
  </si>
  <si>
    <t xml:space="preserve">Approach Road to MPRO Office(ICFAI Road ICFAI Road)      </t>
  </si>
  <si>
    <t xml:space="preserve">Approach Road to Remand Home at Durtlang(ICFAI Road)      </t>
  </si>
  <si>
    <t xml:space="preserve">Approach Road to ICFAI University at Durtlang(Sihphir Road ICFAI)      </t>
  </si>
  <si>
    <t xml:space="preserve">BSNL to BRTF Road at Durtlang North(ICFAI Road Sihphir Road)      </t>
  </si>
  <si>
    <t xml:space="preserve">Approach Road to M.Suaka Veng Durtlang(Durtlang Cemetry Forest)    </t>
  </si>
  <si>
    <t xml:space="preserve">Approach Road to KVM School and Women Politechnic(Sihphir Road Hostel)      </t>
  </si>
  <si>
    <t xml:space="preserve">Romantic Road at Durtlang(Hmangaihna In)      </t>
  </si>
  <si>
    <t xml:space="preserve">Tri Junction to Pu Zodintluangas House(Trijunction Zodintluangas House)      </t>
  </si>
  <si>
    <t xml:space="preserve">Approach Road to Durtlang Leitan to Leitante(Durtlang)      </t>
  </si>
  <si>
    <t xml:space="preserve">Leitan to Tri Junction(Leitan)      </t>
  </si>
  <si>
    <t xml:space="preserve">Brigade Field Road  at Bawngkawn(NH 54 Brigade Field)      </t>
  </si>
  <si>
    <t xml:space="preserve">Approach Road to Bawngkawn Sobji Bazar(NH 54 KK Dairy)      </t>
  </si>
  <si>
    <t xml:space="preserve">Approach Road to Chanmari Cemetry(NH 54 Cemetry)      </t>
  </si>
  <si>
    <t xml:space="preserve">Approach Road to Protective Home(Protective Home)      </t>
  </si>
  <si>
    <t xml:space="preserve">Approach Road to Edenthar from Chanmari Cemetry Road(Chandmari Cemetry Road Edenthar)      </t>
  </si>
  <si>
    <t xml:space="preserve">Edenthar Field to Maumual Road(Edenthar Maumual)      </t>
  </si>
  <si>
    <t xml:space="preserve">Edenthar Internal Road(Edenthar NH 54)      </t>
  </si>
  <si>
    <t xml:space="preserve">Approach Road to Edenthar Cemetry(Edenthar )      </t>
  </si>
  <si>
    <t xml:space="preserve">Approach Road to Hunthar Cemetry(NH 54 Cemetry)      </t>
  </si>
  <si>
    <t xml:space="preserve">Approach Road to Operation Kingdom Ministry at Phunchawng(NH 54 Operation Kingdom Ministry)    </t>
  </si>
  <si>
    <t xml:space="preserve">Phunchawng Internal Road(Phunchawng(NH 54) Govt.P S and UPS Phunchawng)     </t>
  </si>
  <si>
    <t xml:space="preserve">Approad Road to Maumual(NH 54 Maumual)      </t>
  </si>
  <si>
    <t xml:space="preserve">Temple Vaivakawn Road(Vaivakawn to Dinthar Peng)  </t>
  </si>
  <si>
    <t xml:space="preserve">Durtlang Biak In to Hmangaihna In(Hmangaihna In)     </t>
  </si>
  <si>
    <t xml:space="preserve">Vaivakawn to Chhangurkawn via Zotlang(Zotlang Chhangurkawn)(Part 2)      </t>
  </si>
  <si>
    <t>Chanmari West to Vaivakawn(Chanmari West Vaivakawn Traffic Point)</t>
  </si>
  <si>
    <t>Approach Road to SE (Highway Circle) Office</t>
  </si>
  <si>
    <t>TOTAL OF CITY ROAD :</t>
  </si>
  <si>
    <t xml:space="preserve">Sairang to Lower Sihhmui(Sairang Police Station(NH 54) Lengpui Road)  </t>
  </si>
  <si>
    <t xml:space="preserve">Arpu Veng to Tlang Veng(Sihphir Urban Primary Health Centre)  </t>
  </si>
  <si>
    <t xml:space="preserve">Sihphir Lower Lane(Indoor Stadium Indoor Stadium)    </t>
  </si>
  <si>
    <t>Approach Road to MKVI Zemabawk(KVI Peng KVI)</t>
  </si>
  <si>
    <t>CRPF Camp to Kailiana Road at Thuampui(BRTF Complex Kailiana Road)</t>
  </si>
  <si>
    <t>Approach Road to Ramhlun N Cemetry at Zemabawk(Waiting Shed Sericulture Complex)(Part 2)</t>
  </si>
  <si>
    <t>Basketball Court to Zotui at Durtlang(Basketball Court Lalchhuana(L) House)</t>
  </si>
  <si>
    <t>Approach Road to Special Blind School  at Durtlang(Thuampui Selesih Road Special Blind School)</t>
  </si>
  <si>
    <t>Approach Road to Lower Zotui Veng at Durtlang Leitan(Zotui Kawng Pu Dokhumas House)</t>
  </si>
  <si>
    <t>Zuangtui PWD Complex Internal Road(Govt School Zuangtui PWD Complex Main Road)</t>
  </si>
  <si>
    <t>Approach Road to Cheuva Hill at Thuampui(Old Pushpak Cinema Hall C.Lalchhuana House)</t>
  </si>
  <si>
    <t>Approach Road to Thuampui Cemetry(BRTF Complex Thuampui Cemetry)</t>
  </si>
  <si>
    <t>Approach Road to Biak in at Zemabawk High school Veng(Biak In Workshop)</t>
  </si>
  <si>
    <t>Zemabawk Vengthar Road(Anganwadi Center II RIPANS Road)</t>
  </si>
  <si>
    <t>Thangruma House to Hualhmuna House at Sihphir Venghlun(Hualhnuna House Thangrumas House)</t>
  </si>
  <si>
    <t>Approach Road SBI Office to Sihphir Lower Lane Road(SBI Office Sihphir Lower Lane)</t>
  </si>
  <si>
    <t>Approach Road to Zuangtui Vengthar(Zuangtui Main Road Zuangtui Vengthar)</t>
  </si>
  <si>
    <t>YMA Road at Hunthar Veng(Kapkimas House Darzualas House)</t>
  </si>
  <si>
    <t>MHNL Road to Kangthelkawn at Chawnpui(MHNL Road Kangthelhkawn)</t>
  </si>
  <si>
    <t>Ebenezar to Kangthelhkawn at Chawnpui(Ebenezar Kangthelhkawn)</t>
  </si>
  <si>
    <t>MZU Road to Luangmual Cemetry(MZU Road Cemetry)</t>
  </si>
  <si>
    <t>Ramrikawn to Zihnghal Kawn via Sub Station(Ramrikawn Zihnghal Kawn Peng)(Part 1)</t>
  </si>
  <si>
    <t>Ramrikawn to Zihnghal Kawn via Sub Station(Ruata Sailo House Zihnghal Kawn)(Part 2)</t>
  </si>
  <si>
    <t>PTC Lungverh to Power Grid(PTC IR Bn Liando Resort Junction)</t>
  </si>
  <si>
    <t>Approach Road to Edenthar Cemetry 2(Edenthar Cemetry)</t>
  </si>
  <si>
    <t>BT Bakery to Turning Point via Middle School  Hunthar(Police Station Turning Point)</t>
  </si>
  <si>
    <t>Approach Road to PHC at Sairang(Tlawng Peng PHC Sairang)</t>
  </si>
  <si>
    <t>Chanmari West to NH 54(Chanmari West NH 54 Peng NH 54)</t>
  </si>
  <si>
    <t>Approach Road to Ainawn Street at Hunthar Veng(Ainawn Peng Zama Garage)</t>
  </si>
  <si>
    <t>Approach Road to Chawnpui Tlang Veng(Chawnpui MHNL Road)</t>
  </si>
  <si>
    <t>Approach Road to Gansabra at Luangmual(K Vanlalzauvas House Gan Sabra)</t>
  </si>
  <si>
    <t>Sairang Zero Point to Dawrpuiveng( Rochhing Road)(Sairang Zero Point Sairang Dawrpui)</t>
  </si>
  <si>
    <t>Approach Road to St Pio Church Sairang(Sairang Dawrpui Pu Kawlhliras House)</t>
  </si>
  <si>
    <t>Sakawrtuichhun Internal Road(PCI to Bus Turning Point)(Sakawrtuichhun Bus Turning Point)(Part 1)</t>
  </si>
  <si>
    <t>Sakawrtuichhun Internal Road(PCI to Bus Turning Point)(Zawlbuk YMA Sakawrtuichhun)(Part 2)</t>
  </si>
  <si>
    <t>Approach Road to PHC Sairang(Sairang police station(NH)) Sairang PHC)</t>
  </si>
  <si>
    <t>Approach Road to R.Tlawng Sairang(NH 54 Tlawng River)</t>
  </si>
  <si>
    <t>TOTAL  OF SATTELITE TOWN ROAD:</t>
  </si>
  <si>
    <t xml:space="preserve">Approach Road to Chamdur at Sihphir(Sihphir Road Chamdur)      </t>
  </si>
  <si>
    <t xml:space="preserve">Approach Road to Tuirial Airfiled(NH 54 Air Field)    </t>
  </si>
  <si>
    <t xml:space="preserve">Sihphir Nausel Road(Sihphir Nausel Field)      </t>
  </si>
  <si>
    <t>Approach Road to Aisih Ruam at Tlawng River(Saizahawlas Boarding Scl Tlawng River)</t>
  </si>
  <si>
    <t>TOTAL OF VILLAGE ROAD:</t>
  </si>
  <si>
    <t>TOTAL ROADS :</t>
  </si>
  <si>
    <t>Zotlang Mandir to Seventhday Adventist Church</t>
  </si>
  <si>
    <t>Approach road to Israel Vengthar at Edenthar</t>
  </si>
  <si>
    <t>Community Complex at Edenthar</t>
  </si>
  <si>
    <t>Approach road to Edenthar Tuikhuah Veng</t>
  </si>
  <si>
    <t>Approach road to BSUP Edenthar</t>
  </si>
  <si>
    <t>Chanmari West Lunghlu Road</t>
  </si>
  <si>
    <t>TOTAL OF NEW ROADS :</t>
  </si>
  <si>
    <t>GRAND TOTAL :</t>
  </si>
  <si>
    <t xml:space="preserve">Zuangtui to Muthi (Zuangtui - Muthi road)      </t>
  </si>
  <si>
    <t>Approach Road to Ramhlun N Cemetry at Zemabawk (Sericulture Gate Zemabawk N Thlanmual)(Part 1)</t>
  </si>
  <si>
    <t>Chite Junction to Ramthar North Cemetery via 1st MAP land (Armed Veng)</t>
  </si>
  <si>
    <t>ROAD STATISTICS UNDER TLABUNG DIVISION 2022</t>
  </si>
  <si>
    <t xml:space="preserve"> ROAD LENGTH (KM) </t>
  </si>
  <si>
    <t>Tlabung Kawrpuichhuah(Civil Hospital Kawrpuichhuah)</t>
  </si>
  <si>
    <t xml:space="preserve">Chawngte Borapansury Tlabung Road(Bulungsuri Khojuisuri)(Part 1)      </t>
  </si>
  <si>
    <t xml:space="preserve">Chawngte Borapansury Tlabung Road(Kamalanagar College Borapansury)(Part 2)    </t>
  </si>
  <si>
    <t>Phairuang Bunghmun upto Thenhlum(Phairuang Thenhlum)</t>
  </si>
  <si>
    <t xml:space="preserve">Link Road at Zawlpui Kawn via Community Hall(Zawlpui Kawn Zawlpui Kawn)      </t>
  </si>
  <si>
    <t xml:space="preserve">IB Road to Post Office(PWD IB Post Office)      </t>
  </si>
  <si>
    <t xml:space="preserve">Main Road (Hospital to Post Office)(Civil Hospital Post Office)      </t>
  </si>
  <si>
    <t xml:space="preserve">Central Road(Bazar Civil Hospital)      </t>
  </si>
  <si>
    <t xml:space="preserve">Zodin Kawn to BRTF Road via PHE Complex(Zodin Kawn Zodin Kawn)      </t>
  </si>
  <si>
    <t>Approach Road to Helipad(Zodin Kawn Helipad)</t>
  </si>
  <si>
    <t xml:space="preserve">EE PWD Quarter to Zodinkawn to BRTF Road(EE Quarter Zodin Kawn)      </t>
  </si>
  <si>
    <t xml:space="preserve">PWD Quarter Link Road(PWD Complex PWD Complex)      </t>
  </si>
  <si>
    <t xml:space="preserve">Approach Road to Govt.High School(Zodin Govt HS School)  </t>
  </si>
  <si>
    <t>Playfield to L T Road via Electric Power House(Hmar Veng Lungsen)</t>
  </si>
  <si>
    <t>Approach Road to DC Rest House(Hmar Veng DC Rest House)</t>
  </si>
  <si>
    <t xml:space="preserve">Central Road(Lungsen Lungsen)      </t>
  </si>
  <si>
    <t>Main Road(Lungsen Community Hall Lungsen Kawn)</t>
  </si>
  <si>
    <t xml:space="preserve">Eastern Road(Lungsen Kawn Lungsen)  </t>
  </si>
  <si>
    <t xml:space="preserve">Approach Road to PHC(Lungsen PHC Office)  </t>
  </si>
  <si>
    <t xml:space="preserve">Approach Road to Civil Hospital at Tlabung(with Internal Road)(Civil Hospital Civil Hospital)      </t>
  </si>
  <si>
    <t xml:space="preserve">Approach Road to SMO Quarter(Central Road SMO Quarter)      </t>
  </si>
  <si>
    <t xml:space="preserve">Approach Road to Lane Tawi(PWD Complex PWD Complex)  </t>
  </si>
  <si>
    <t>Approach Road to Thana(Bazar Police Thana)</t>
  </si>
  <si>
    <t>Bazar Kawn to Zawlpui Field(Bazar Kawn Zawlpui Field)</t>
  </si>
  <si>
    <t>Community Hall to Licheng Field(Zawlpui Community Hall Khawthlang Tuipui)</t>
  </si>
  <si>
    <t xml:space="preserve">Hospital to Bawngveng Approach Road to PHE Pump House(PWD IB Pump House)      </t>
  </si>
  <si>
    <t xml:space="preserve">Approach Road to SDO PWD Quarter(IB Road SDO Quarter)      </t>
  </si>
  <si>
    <t xml:space="preserve">Approach Road to Vety Complex(Vety Office Vety Office)      </t>
  </si>
  <si>
    <t xml:space="preserve">Approach Road to Tourist Lodge(Chanmari Tourist Lodge)      </t>
  </si>
  <si>
    <t>Kamalanagar IV to Nalbunya(Kamalanagar IV Nalbunya)</t>
  </si>
  <si>
    <t>Approach Road to Kamalanagar College(Chengkawllui Kamalanagar College)</t>
  </si>
  <si>
    <t>SDO Office to Chengkawllui(SDO Office Chengkawllui)</t>
  </si>
  <si>
    <t>Bazar Waiting Set to Medical Complex(Bazar Waiting Shed  Chawngte)</t>
  </si>
  <si>
    <t>Approach Road to Nuadam(Kamalanagar 2 Area Kamalanagar 3 Area)</t>
  </si>
  <si>
    <t xml:space="preserve">Kamalanagar  II to Kamalanagar III(Kamalanagar 2 Area Kamalanagar 3)    </t>
  </si>
  <si>
    <t xml:space="preserve">Medical Complex to SDO Office via Police Station(Medical Complex SDO Office)      </t>
  </si>
  <si>
    <t xml:space="preserve">Approach Road to New Colony(New Colony New Colony)      </t>
  </si>
  <si>
    <t xml:space="preserve">Approach Road to Rondokpur(Rondokpur Rondokpur)      </t>
  </si>
  <si>
    <t xml:space="preserve">SDO Office to SDO Quarters(SDO Office SDO Quarter)      </t>
  </si>
  <si>
    <t xml:space="preserve">Chawngte L Zero Point Power House(Chawngte Power House)      </t>
  </si>
  <si>
    <t xml:space="preserve">Baptist Church Chawngte L to YMA Library(Baptist Church Chawngte L YMA Library)      </t>
  </si>
  <si>
    <t xml:space="preserve">Baptist Church Chawngte L to Community Hall(Baptist Church Commuinty Hall)      </t>
  </si>
  <si>
    <t xml:space="preserve">Chawngte L  Zero Point to Chawngte L P Bridge(Chawngte Chawngte P Junction)    </t>
  </si>
  <si>
    <t xml:space="preserve">Chawngte L Main Road Junction to Vc House Chawngte L(Chawngte L Main Road Vc House Chawngte L)      </t>
  </si>
  <si>
    <t xml:space="preserve">Chawngte L Zero Point PWD Complex(Chawngte PWD Complex)    </t>
  </si>
  <si>
    <t>Chawngte P C Bridge to Bazar Waiting Set(Chawngte P C Bridge Bazar Waiting Shed)</t>
  </si>
  <si>
    <t xml:space="preserve">Chawngte P Junction to Ne UPC Church(Chawngte P Junction Ne UPC Church)      </t>
  </si>
  <si>
    <t xml:space="preserve">L P Bridge to Vengphei upto Ramthar Veng Approach Road Irrigation Complex(Chawngte P Junction Irrigation Complex)      </t>
  </si>
  <si>
    <t xml:space="preserve">Chawngte P C Bridge to Bethani(Ne UPC Church Chawngte Bethani HS)      </t>
  </si>
  <si>
    <t xml:space="preserve">L P Bridge to Kanan Veng Approach Road(L P Bridge Kanan Veng)      </t>
  </si>
  <si>
    <t xml:space="preserve">L P Bridge to Vengchhak AH and Vety Complex(Chawngte P AH and Vety Complex)      </t>
  </si>
  <si>
    <t xml:space="preserve">Approach Road From UPC Church to Pu Chalas House(Lungsen Veng Lungsen)      </t>
  </si>
  <si>
    <t xml:space="preserve">Approach Road to Govt.High School(Lungsen Govt High School Gate)      </t>
  </si>
  <si>
    <t>Approach Road to PWD Office From Pu Tlana House(Zodin Veng EE Quarter)</t>
  </si>
  <si>
    <t xml:space="preserve">EE PWD Quarter to PHE Office Road(EE Quarter EE Quarter)      </t>
  </si>
  <si>
    <t xml:space="preserve">Approach Road to PWD Office From Fire Station(Fire Station PWD Office)      </t>
  </si>
  <si>
    <t>Godown (with R W) From Pu Vanlalmawia House(Zodin Zodin)</t>
  </si>
  <si>
    <t xml:space="preserve">Approach Road to PWD Colony at Chawnpui(Chawnpui PWD Colony)      </t>
  </si>
  <si>
    <t>Chawnpuikawn to Junction of PMGSY Road(Chawnpui Diblibagh Road)</t>
  </si>
  <si>
    <t>Approach Road to SDO Quarter(Circuit House SDO Quarter)</t>
  </si>
  <si>
    <t>Approach Road to Circuit House at Tlabung(Circuit House Circuit House)</t>
  </si>
  <si>
    <t>Chawnpui Kawn to BMS(DFO Office BMS)</t>
  </si>
  <si>
    <t>Approach Road to DFO Office at Chawnpui Tlabung(Chawnpui DFO Office)</t>
  </si>
  <si>
    <t>Internal Road within Saizawh Village(Saizawh Village Saizawh Village)(Part 1)</t>
  </si>
  <si>
    <t xml:space="preserve">Internal Road within Saizawh Village(Saizawh Village Saizawh Village)(Part 2)      </t>
  </si>
  <si>
    <t xml:space="preserve">Medical Complex to Baptist Boarding School(Medical Complex Baptist Boarding School)      </t>
  </si>
  <si>
    <t>Bazar Waiting Set to SDO Office(SDO Office Bazar Waiting Set)</t>
  </si>
  <si>
    <t>Kamalanagar  III to Kamalanagar IV(Chawngte Kamalanagar 4)</t>
  </si>
  <si>
    <t>Approach Road PWD IB via Police Thana and Forest Complex(Lungsen Lungsen)</t>
  </si>
  <si>
    <t>Approach Road to SDO Office With court yeart (PWD Complex SDO Office)</t>
  </si>
  <si>
    <t>Approach Road From Kamalanagar IV to CHC via Garden Colony(Kamalanagar 3 Area Kamalanagar 3 Area)</t>
  </si>
  <si>
    <t>F and CS Godown to Primary School Chawngte L(PWD IB  Road Primary School Chawngte L)</t>
  </si>
  <si>
    <t>Approach Road to P and E  Office and Power House(Zodin Power House)</t>
  </si>
  <si>
    <t>Tlabung Chawilung Road(Chawnpui Hmunthar)</t>
  </si>
  <si>
    <t>SDO© Quarter to BMS school at Chawnpui</t>
  </si>
  <si>
    <t>Approach road to Baptist Church at Chawnpui</t>
  </si>
  <si>
    <t>Approach road to UPC(NEI) Church at Zodin</t>
  </si>
  <si>
    <t>Approach road Govt.Middle School at Zodin</t>
  </si>
  <si>
    <t>Approach road Baptist Church,UPC Church and Salvation Army Church</t>
  </si>
  <si>
    <t>Approach road to Supply quarter at Zodin</t>
  </si>
  <si>
    <t>Approach road to Vety Quarter at Chawnpui</t>
  </si>
  <si>
    <t>Approach road to Vengthar from BCM Chawnpui Tlabung</t>
  </si>
  <si>
    <t>Approach road to cemetary road at Zodin</t>
  </si>
  <si>
    <t>Pavement of Higher secondary School Court Yard</t>
  </si>
  <si>
    <t>Approach road to cemetary road at Tlabung</t>
  </si>
  <si>
    <t>Approach road to EE PWD Quarter with Court Yard</t>
  </si>
  <si>
    <t>Approach road to BDO's Office at Lungsen</t>
  </si>
  <si>
    <t>YMA Hall to UPC(MZ) church at Lungsen Hmar Veng</t>
  </si>
  <si>
    <t>GCS School to Hmar Veng YMA Hall at Lungsen</t>
  </si>
  <si>
    <t>Highway 302 to TT Hall at Lungsen Venglai</t>
  </si>
  <si>
    <t>Electric complex to Hmar Veng cemetry at Lungsen</t>
  </si>
  <si>
    <t>Lungsen Venglai YMA Hall to highway 302</t>
  </si>
  <si>
    <t>Muani Gas depot to Electric complex at Lungsen</t>
  </si>
  <si>
    <t>Highway 302 to Mini Sports Complex road at Lungsen Chhim Veng</t>
  </si>
  <si>
    <t>Approach road to Telephone exchange</t>
  </si>
  <si>
    <t>Buddhist Temble to Kamalanagar-II via Govt.Comprehensive Middle School</t>
  </si>
  <si>
    <t>SMBT of Church of God to Chingranglui Culvert road</t>
  </si>
  <si>
    <t>PHED Complex to Lalsangzuali residence road</t>
  </si>
  <si>
    <t>SMBT of PHED Complex Chawngte to Sumsilui PMGSY Road irrigation</t>
  </si>
  <si>
    <t>Approach road to Government High School Chawngte 'L'</t>
  </si>
  <si>
    <t>Kamalanagar-IV to Kamalanagar College via Binandachuk</t>
  </si>
  <si>
    <t>YMA Run to Rualalung Veng,Chawngte 'L'</t>
  </si>
  <si>
    <t>Tlabung Diblibagh(Tlabung Diblibagh)</t>
  </si>
  <si>
    <t>Chawngte Bajeisora Road(SDO Office Baganpara Primary School)</t>
  </si>
  <si>
    <t>Tuichawng Matisora(Tuichawng Matisora)</t>
  </si>
  <si>
    <t xml:space="preserve">Putlunggasih to Kauchhuah Road(Putunggasih Kauchhuah)      </t>
  </si>
  <si>
    <t xml:space="preserve">Serhuan Lamthai(Serhuan Lamthai)      </t>
  </si>
  <si>
    <t xml:space="preserve">Chawngte(L)  Ajasora Road(Chawngte Ajasora)  </t>
  </si>
  <si>
    <t>Nalbunya to Udalthana Road(Nalbunya Udalthana)</t>
  </si>
  <si>
    <t xml:space="preserve">Lalnutui to Ugdasury(Lalnutui Lalnutui)      </t>
  </si>
  <si>
    <t xml:space="preserve">Rualalung Zehtet Road(Rualalung Zehtet)      </t>
  </si>
  <si>
    <t xml:space="preserve">Zehtet to Mautlang Road(Zehtet Mautlang)      </t>
  </si>
  <si>
    <t>Chhotapansury to Tungasora Road(Chhotapansury Tungasora)</t>
  </si>
  <si>
    <t xml:space="preserve">Tlabung Nunsury(Bazar Serhuan)    </t>
  </si>
  <si>
    <t xml:space="preserve">Ngharum to Rajmandal Road(Ngharum Ngharum)  </t>
  </si>
  <si>
    <t>ROAD LIST UNDER PWD MULTI MODAL PROJECT DIVISION 2022</t>
  </si>
  <si>
    <t>DIVISION_NAME</t>
  </si>
  <si>
    <t>MULTI MODAL PROJECT DIVISION</t>
  </si>
  <si>
    <t>NH 502 A (Lawngtlai Zochachhuah)</t>
  </si>
  <si>
    <t>NH</t>
  </si>
  <si>
    <t>NH 54 B (Zero point Siaha)</t>
  </si>
  <si>
    <t>VILLAGE ROADS</t>
  </si>
  <si>
    <t>Tuithumhnar-Lunghauka</t>
  </si>
  <si>
    <t>Tuithumhnar-Hmawngbu</t>
  </si>
  <si>
    <t>Sabualtlang- Hmawngbuchhuah</t>
  </si>
  <si>
    <t>2702 &amp;2703</t>
  </si>
  <si>
    <t>Ngengpuitlang - Darnamtlang</t>
  </si>
  <si>
    <t>Saiha - Rawmibawk</t>
  </si>
  <si>
    <t>Rawmibawk - Phalhrang</t>
  </si>
  <si>
    <t>Nalkawn - Rulkual</t>
  </si>
  <si>
    <t>Ngengpuitlang - Kawrthindeng</t>
  </si>
  <si>
    <t>ROAD STATISTICS OF MIZORAM 2024 (Village Road)</t>
  </si>
  <si>
    <t>Name of Division : National Highway Division-II</t>
  </si>
  <si>
    <t>Road Length within the Block (In Km)</t>
  </si>
  <si>
    <t xml:space="preserve">Darlawn to N.Serzawl Road.(8.32 km) </t>
  </si>
  <si>
    <t>Darlawn</t>
  </si>
  <si>
    <t>Completed under PMGSY Scheme.</t>
  </si>
  <si>
    <t>Sakawdai to Thingsat Road.(3.05 km)</t>
  </si>
  <si>
    <t>3 years DLP from PMGSY Scheme.</t>
  </si>
  <si>
    <t>Sakawdai to Vaitin Roaad (4.89 km)</t>
  </si>
  <si>
    <t>Vaitin to Khawpuar Road.(3.02 km)</t>
  </si>
  <si>
    <t>2 years DLP from PMGSY Scheme.</t>
  </si>
  <si>
    <t>Sakawrdai to Zohmun Road.(12.00 km)</t>
  </si>
  <si>
    <t>Zohmun to Tinghmun Road.(8.500 km)</t>
  </si>
  <si>
    <t>Zohmun to Palsang Road.(9.00 km)</t>
  </si>
  <si>
    <t>Zohmun to Mauchar Road.(21.87 km)</t>
  </si>
  <si>
    <t>Vaitin to Zilthaw (R.Tuiruang) Road.(9.00 km)</t>
  </si>
  <si>
    <t>Completed in 1992 underNEC Scheme</t>
  </si>
  <si>
    <t>Sakawrdai to N.Khawdungsei Road.(7.00 km)</t>
  </si>
  <si>
    <t>Sanction has not been issued.</t>
  </si>
  <si>
    <t>Tinghmun to Zokhawthiang Road.(11.500 km)</t>
  </si>
  <si>
    <t>Darlawn to Sunhluchhip (8.00 km)</t>
  </si>
  <si>
    <t>Darlawn to Chhanchhuahna (14.00 km)</t>
  </si>
  <si>
    <t>ROAD STATISTICS OF MIZORAM 2024 (National Highway)</t>
  </si>
  <si>
    <t>National Highway - 2 ( 140.00 km)</t>
  </si>
  <si>
    <t>By-passed Road of NH-2 (Old NH-150)</t>
  </si>
  <si>
    <t>National Highway - 306'A' (57.00 km)</t>
  </si>
  <si>
    <t>NH-6 (Champhai to Zokhawthar) Km 146-169</t>
  </si>
  <si>
    <t>By-passed NH-6 Kanan to Zotlang, Champhai from Km 150.00 to Km 156.650)</t>
  </si>
  <si>
    <t>ROAD STATISTICS OF MIZORAM 2024 (Satelite Town Road)</t>
  </si>
  <si>
    <t>Approach Road to Kalvari Tlang at Khawruhlian.(Khawruhlian kawn to Kalvari tlang Main gate)</t>
  </si>
  <si>
    <t>Kalvari Tlang to Hmunnghak Road</t>
  </si>
  <si>
    <t>Pastor Qtr to Lalmual at Khawruhlian.</t>
  </si>
  <si>
    <t>Sub Centre to PHC at  Khawruhlian.</t>
  </si>
  <si>
    <t>Khawruhlian (Lungphun Kawn) to E.Phaileng via Khanpui and Pehlawn(Old NH)</t>
  </si>
  <si>
    <t>Approach Road to Tourist Resort (Chalfilh)(Khanpui Kawn to Chalfilh View)</t>
  </si>
  <si>
    <t>Approach Road to Khanpui High School</t>
  </si>
  <si>
    <t>New Road</t>
  </si>
  <si>
    <t>Approach Road to PWD IB at East Phaileng</t>
  </si>
  <si>
    <t>Darlawn to Sesih Road (Darlawn Bazar to Sesih)</t>
  </si>
  <si>
    <t>Bazar to Kawnveng Road at Darlawn (Darlawn Bazar to Kawnveng)</t>
  </si>
  <si>
    <t>Kawnpui to PHC Road at Darlawn(Kawnpui to PHC Gate)</t>
  </si>
  <si>
    <t>Appraoch Road to BDO Complex at Darlawn(Darlawn Playground to BDO Office)</t>
  </si>
  <si>
    <t>Bazar to Field at Darlawn (Lower Road)(Darlawn Bazar to Playground)</t>
  </si>
  <si>
    <t>SBI Office to PHC Road at Darlawn</t>
  </si>
  <si>
    <t>Approach road to PWD IB at Darlawn</t>
  </si>
  <si>
    <t>Approach Road to Higher Secondary school at Darlawn</t>
  </si>
  <si>
    <t>Tourist Lodge to Mini Sport Complex at Darlawn</t>
  </si>
  <si>
    <t>NH-150 to Police Station (Junction) at Darlawn</t>
  </si>
  <si>
    <t>Melkawn to Playground Road at Ratu (Melkawn Angawadi to  Ratu Playground)</t>
  </si>
  <si>
    <t>Approach Road to Govt.Ratu High School at Ratu.</t>
  </si>
  <si>
    <t>Presbyterian Church to Community Hall at Ratu.</t>
  </si>
  <si>
    <t>Approach road to Primary Health Centre (PHC) at Ratu</t>
  </si>
  <si>
    <t>Approach Road to FCI Godown to PWD, IB at Ratu</t>
  </si>
  <si>
    <t>Bazar to PHC via Lalveng Field at Ratu</t>
  </si>
  <si>
    <t>NH - 150 to Damdiai Road</t>
  </si>
  <si>
    <t>Lawmzuala House to Routmawi Bazar Shed at Sakawrdai</t>
  </si>
  <si>
    <t>Melkawn to Vaitin Junction at Sakawrdai</t>
  </si>
  <si>
    <t xml:space="preserve">Vaitin Junction to Playground at Sakawrdai </t>
  </si>
  <si>
    <t>Circular Road at Sakawrdai (Bazar Shed to Police Peng)</t>
  </si>
  <si>
    <t xml:space="preserve">Bazar Shed to Baptist Church at Sakawrdai </t>
  </si>
  <si>
    <t>Approach Road to CHC at Skawrdai (Parthanglianas House to CHC Sakawrdai)</t>
  </si>
  <si>
    <t>Approach Road to FCI Godwon at Sakawrdai (Primamry School II to FCI Godown)</t>
  </si>
  <si>
    <t>Approach Road to PWD Complex at Sakawrdai.</t>
  </si>
  <si>
    <t>Melkawn to Baptist Church junction at Skawrdai</t>
  </si>
  <si>
    <t>Sub Centre to Godown via Kungfu Tlang at Sakawrdai (Sub Centre to Godown)</t>
  </si>
  <si>
    <t xml:space="preserve"> Approach Road to Police Station (Thana) at Sakawrdai</t>
  </si>
  <si>
    <t>Approach Road to Higher Secondary School  at Sakawrdai</t>
  </si>
  <si>
    <t>Approach Road to Tourist Lodge at Sakawrdai</t>
  </si>
  <si>
    <t>Approach Road to SDPO Office at Sakawrdai</t>
  </si>
  <si>
    <t>Bazarkawn to Godown Road at Zohmun</t>
  </si>
  <si>
    <t>Approach Road to Godown at Zohmun</t>
  </si>
  <si>
    <t>SL.NO.</t>
  </si>
  <si>
    <t xml:space="preserve"> ROAD LENGTH (KM)</t>
  </si>
  <si>
    <t>Dampui Approach Road (Dapchhuah Through cut Peng Dampui)(Part 1)</t>
  </si>
  <si>
    <t>Dampui Approach Road (Mamit Peng  Dampui NH 44A)(Part 2)</t>
  </si>
  <si>
    <t>Tuidam Approach Road (NH 44A KDZKT  Tuidam)</t>
  </si>
  <si>
    <t>Mamit Approach Road (Mamit Peng NH 44A)</t>
  </si>
  <si>
    <t>Rawpuichhip Approach Road (Rawpuichhip Peng Dawrkawn)</t>
  </si>
  <si>
    <t>Lengpui to Dialdawk (Lengpui Zero Point Sihhmui)</t>
  </si>
  <si>
    <t>Tuidam Approach Road (from Tripura side)</t>
  </si>
  <si>
    <t>Dampui to Vawkthlanmual</t>
  </si>
  <si>
    <t>Tumpanglui Approach Road</t>
  </si>
  <si>
    <t>New Eden to Langkaih</t>
  </si>
  <si>
    <t xml:space="preserve">Airport Road to A. O. Quarter(Govt.Primary School Lengpui HSS.)      </t>
  </si>
  <si>
    <t xml:space="preserve">BRTF Road to Vengthar(Pu Thanzuala Lengpui HSS.)      </t>
  </si>
  <si>
    <t xml:space="preserve">NH 44A to Airport(Lengpui Zero Point Langpui airport)      </t>
  </si>
  <si>
    <t xml:space="preserve">Airport Junction to Community Health Centre(Lengpui Airport Lengpui Main Road)      </t>
  </si>
  <si>
    <t xml:space="preserve">CHC Internal Road(Lengpui PHC Gate PHC Last Gate)      </t>
  </si>
  <si>
    <t xml:space="preserve">Approach Road to NIT Lengpui (NIT Approach Road NIT Campus)      </t>
  </si>
  <si>
    <t xml:space="preserve">BSNL Road(Pl Tyre Work Airport Road)  </t>
  </si>
  <si>
    <t xml:space="preserve">Airport Staff Quarter Road (Lengpui Zero Point Airport Road)      </t>
  </si>
  <si>
    <t xml:space="preserve">Mini Sport Complex Road (Gospel Centenaroy Building Lengpui Play Field)    </t>
  </si>
  <si>
    <t xml:space="preserve">Hmunpui Internal Road (Hmunpui Hmunpui High School)      </t>
  </si>
  <si>
    <t xml:space="preserve">W.Serzawl Internal Road (W.Serzawl High School Pu Hruaias Farm)  </t>
  </si>
  <si>
    <t xml:space="preserve">Apporach Road to DVOR a Hmunpui (Pu R. Lalnunmawias House DVOR Operating Office)      </t>
  </si>
  <si>
    <t xml:space="preserve">Lengpui   W.Serzawl (Pu Rivungas Gate W.Serzawal Bazar Shed)      </t>
  </si>
  <si>
    <t>Serzawl Saiphal Hortoki (W.Serzawl Lelhchhun)</t>
  </si>
  <si>
    <t>NH 44 A (Sairang Lengpui Mamit Langkaih)</t>
  </si>
  <si>
    <t>NH 6 Spur (Mamit to Damdiai)</t>
  </si>
  <si>
    <t>NH 54 (Sihhmui - Zemabawk)</t>
  </si>
  <si>
    <t xml:space="preserve">Lengpui   Hmunpui (Hmunpui Peng Pu R. Lalnunmawias House)      </t>
  </si>
  <si>
    <t xml:space="preserve">Lengte to  Nghalchawm     </t>
  </si>
  <si>
    <t>ROAD STATISTICS UNDER AIZAWL ROAD NORTH DIVISION</t>
  </si>
  <si>
    <t>ROAD LIST UNDER PWD LUNGLEI ROAD DIVISION-I</t>
  </si>
  <si>
    <t>ROAD STATISTICS UNDER NATIONAL HIGHWAY DIVISION - I</t>
  </si>
  <si>
    <t>MPWD ROAD STATISTICS (as on August 2025)</t>
  </si>
  <si>
    <t>Sl No.</t>
  </si>
  <si>
    <t>Division</t>
  </si>
  <si>
    <t>Aizawl Road North</t>
  </si>
  <si>
    <t>Aizawl Road South</t>
  </si>
  <si>
    <t>Hmuifang</t>
  </si>
  <si>
    <t>Kawrthah</t>
  </si>
  <si>
    <t>Lunglei Road Division-I</t>
  </si>
  <si>
    <t>NHD-I</t>
  </si>
  <si>
    <t>NHD-II</t>
  </si>
  <si>
    <t>NHD-III</t>
  </si>
  <si>
    <t>Saiha</t>
  </si>
  <si>
    <t>Tlabung</t>
  </si>
  <si>
    <t>MMPD</t>
  </si>
  <si>
    <t>SLNO.</t>
  </si>
  <si>
    <t>ROAD LENGTH  (KM)</t>
  </si>
  <si>
    <t xml:space="preserve">Hall No.2 to Robuangas House (Hall No.2 Robuangas Hall)      </t>
  </si>
  <si>
    <t xml:space="preserve">BRTF Canteen Helipad via ICDS Office(BRTF Canteen Hnahthial Helipad)      </t>
  </si>
  <si>
    <t xml:space="preserve">ICDS Office Electric Office(ICDS Office Electric Office)      </t>
  </si>
  <si>
    <t xml:space="preserve">ICDS Office BDO Rest House(ICDS Office BDO Rest Room)      </t>
  </si>
  <si>
    <t xml:space="preserve">Saidingas House BCM Electric N(Saidingas House BCM Electric N)      </t>
  </si>
  <si>
    <t xml:space="preserve">Electric Kawnpui via Govt. Hnahthial College(Pu C. Laltlangthangas House Govt. Hnahthial College)(Part 1)    </t>
  </si>
  <si>
    <t xml:space="preserve">Electric Kawnpui via Govt. Hnahthial College(Pu C. Laltlangthangas House Govt. Hnahthial College)(Part 2)    </t>
  </si>
  <si>
    <t xml:space="preserve">College Road Southern High School(College Road Southern High School)      </t>
  </si>
  <si>
    <t xml:space="preserve">HBSC Ring Road(Bazarkawn Hnahthial Engmawias House)      </t>
  </si>
  <si>
    <t xml:space="preserve">NH 54 Bazarkawn via Kanan Veng(NH 54 Bazarkawn Hnahthial)      </t>
  </si>
  <si>
    <t>s</t>
  </si>
  <si>
    <t xml:space="preserve">NH 54 Nauhruaikawn(NH 54 Nauhruaikawn)      </t>
  </si>
  <si>
    <t xml:space="preserve">Sabialis House T T Hardware Store(Sabialis House T T Hardware Store)      </t>
  </si>
  <si>
    <t xml:space="preserve">Bazar  Chanmari (Hrangzawna Workshop)(Bazarkawn Hrangzawna Workshop)      </t>
  </si>
  <si>
    <t xml:space="preserve">J.Vanlalruatas House   C.Zomawias House Lungleng Veng(J.Vanlalruatas House C. Zomawias House)      </t>
  </si>
  <si>
    <t xml:space="preserve">Govt.HSS B.Lalnguras House Lungleng(Govt HSS B.Lalnguras House)      </t>
  </si>
  <si>
    <t xml:space="preserve">F.Zosanglianas House F.Lalduhawmas House via Model(F.Zosanglianas House F. Lalduhawmas House)      </t>
  </si>
  <si>
    <t xml:space="preserve">Pi Vanlalzawnis House Pu Tlanghmingthangas House(Pi Vanlalzawnis House Tlanghmingthangas House)    </t>
  </si>
  <si>
    <t xml:space="preserve">Sangkungas House Lalsiamas House Peniel Veng(Sangkungas House Lalsiamas House Peniel Veng)    </t>
  </si>
  <si>
    <t xml:space="preserve">Electric ITC Road(Electric Veng at NH 54 ITC Office)      </t>
  </si>
  <si>
    <t xml:space="preserve">Approach Road to Lal Veng Haulawng(Lalveng Road UPC Haulawng Lalveng Church)    </t>
  </si>
  <si>
    <t xml:space="preserve">Haulawng Lalveng Telephone Exchange(UPC Haulawng Lalveng Church Telephone Exchange  BSNL)    </t>
  </si>
  <si>
    <t xml:space="preserve">Kawlrothangas House Lalveng Haulawng(Kawlrothangas House UPC Haulawng Lalveng Church)    </t>
  </si>
  <si>
    <t xml:space="preserve">Approach Road to IB Haulawng(PWD IB Road PWD IB Haulawng)      </t>
  </si>
  <si>
    <t xml:space="preserve">Hospital Approached Road Haulawng(PHC Road Haulawng PHC Haulawng)      </t>
  </si>
  <si>
    <t xml:space="preserve">Approach Road to Khawngbawk(PHC to Khawngbawk H.Lalrim)      </t>
  </si>
  <si>
    <t xml:space="preserve">Approach Road to PHC(Buarpui PHC Pangzawl)      </t>
  </si>
  <si>
    <t xml:space="preserve">Ramrikawn to Upper Pangzawl(Ramrikawn Upper Pangzawl)      </t>
  </si>
  <si>
    <t xml:space="preserve">ICDS Office Roman School(Metrological Office St. Stephen School)      </t>
  </si>
  <si>
    <t xml:space="preserve">FCI Godown Approach Road(Rothuamas House FCI Godown)      </t>
  </si>
  <si>
    <t xml:space="preserve">Siamvelis House Sanghleias House(Siamvelis House Sanghleias House)      </t>
  </si>
  <si>
    <t xml:space="preserve">Pu C.Lawmunga House to Pu C.Lawmsanga House(Pu C.Lawmunga House Pu C.Lawmsanga House)      </t>
  </si>
  <si>
    <t xml:space="preserve">Tennis Court Thangkimas House(Tennis Court Zodinas House)    </t>
  </si>
  <si>
    <t xml:space="preserve">Volleyball Court Govt. HSS Hostel(Volleyball Court Govt. HSS Hostel)      </t>
  </si>
  <si>
    <t xml:space="preserve">Govt. HSS IB(Govt. HSS PWD IB)      </t>
  </si>
  <si>
    <t xml:space="preserve">PWD SDO Quarter Approach Road(IB Main Road PWD SDO Quarter)      </t>
  </si>
  <si>
    <t xml:space="preserve">CHC Approach Road(PWD Office Peng Doctors Quarter)      </t>
  </si>
  <si>
    <t xml:space="preserve">BDO Office Approach Road(Hnahthial BDO Office)      </t>
  </si>
  <si>
    <t xml:space="preserve">Field No.2 Approach Road(BCM Church Chanmari Field No.2)      </t>
  </si>
  <si>
    <t xml:space="preserve">NH54   C.Biakthuamas House(NH 54 C. Biakthuamas House)      </t>
  </si>
  <si>
    <t xml:space="preserve">PC Tyre Works Playground(PC Tyre Works PC Ramzauvas House)      </t>
  </si>
  <si>
    <t xml:space="preserve">SBI Diakkawn Zobawk(C.Rohmingthangas House NH 54A)      </t>
  </si>
  <si>
    <t xml:space="preserve">Approach Road to Govt H S Rohmingthangas House at 0.200kmp(Rohmingthangas House Govt. H S Zobawk)      </t>
  </si>
  <si>
    <t xml:space="preserve">SBI Tanky Zobawk(Zabuangas House Seventh Day Adventist Church)    </t>
  </si>
  <si>
    <t xml:space="preserve">Zobawk Dispensary Approach Road(NH 54A Zobawk PHC Zobawk)      </t>
  </si>
  <si>
    <t xml:space="preserve">Banglakawn Lalnunmawiis House(Banglakawn Zobawk Lalnumawiis House Zobawk)    </t>
  </si>
  <si>
    <t xml:space="preserve">Tlanglawmthangas House to Vengpui YMA Run(Tlanglawmthangas House Vengpui YMA Run)      </t>
  </si>
  <si>
    <t xml:space="preserve">Tlanglawmthangas House BRTF Road(Tlanglawmthangas House BRTF Road)      </t>
  </si>
  <si>
    <t xml:space="preserve">Darvungas House BRTF Road(Darvungas House BRTF Road)      </t>
  </si>
  <si>
    <t xml:space="preserve">Approach Road to PHC(Pangzawl Buarpui PHC)      </t>
  </si>
  <si>
    <t xml:space="preserve">F.Lianzaras House to Sangchhungas House(F.Lianzaras House Sangchhungas House)  </t>
  </si>
  <si>
    <t xml:space="preserve">Hall No.2 to Govt HSS(Hall No.2 Govt HSS)    </t>
  </si>
  <si>
    <t xml:space="preserve">F.Lianzaras House to Biakchungnungas House(F.Lianzaras House Biakchungnungas House)      </t>
  </si>
  <si>
    <t xml:space="preserve">F. Zachhumas House to C.L Bikas House(F. Zachhumas House C.L Bikas House)      </t>
  </si>
  <si>
    <t xml:space="preserve">Saikhuma Thlan Kawng(F.Zachhumas House C.L Bikas House)        </t>
  </si>
  <si>
    <t xml:space="preserve">Biakchungnungas House to V.Hmangaihthangas House(Biakchungnungas House V. Hmangaihthangas House)      </t>
  </si>
  <si>
    <t xml:space="preserve">Bazarkawn Lawmzualas House(Bazarkawn Lawmzualas House)      </t>
  </si>
  <si>
    <t xml:space="preserve">PHE EE Quarter Tawngtai Tlang(PHE EE Quarter Tawngtai Tlang)      </t>
  </si>
  <si>
    <t>AOD Approach Road(Rothuamas House NH 54)</t>
  </si>
  <si>
    <t>Siamvelis House  Zosanga Ngente House(Kalkawngtui Zosanga Ngente House)</t>
  </si>
  <si>
    <t xml:space="preserve">Sangthanmawias House Kalkawngtui via Siamvelis House(Sangthanmawias House Kalkawngtui)      </t>
  </si>
  <si>
    <t xml:space="preserve">Zodinas House H.Thangkimas House(Zodinas House H.Thangkimas House)      </t>
  </si>
  <si>
    <t xml:space="preserve">Hnahthial to Haulawng Road Phase 1(Kawnpui Phase II Road at Mat Lui)      </t>
  </si>
  <si>
    <t>Hnahthial to Haulawng Road Phase II( R.Mat to Zotuitlang)</t>
  </si>
  <si>
    <t xml:space="preserve">Haulawng Chhipphir Road(Haulawng Bazar   Chhipphir Playground)  </t>
  </si>
  <si>
    <t xml:space="preserve">Hnahthial Tumtukawn Road(Hnahthial Thana Nauhruaikawn)(Part 1)      </t>
  </si>
  <si>
    <t xml:space="preserve">Hnahthial Tumtukawn Road(Nauhruaikawn Tumtukawn)(Part 2)      </t>
  </si>
  <si>
    <t xml:space="preserve">Leite S.Mualthuam Road(T.Kapkungas House S. Mualthuam)      </t>
  </si>
  <si>
    <t xml:space="preserve">Tawipui N Mualcheng S Road(Mualcheng S Peng From NH 54 Mualcheng Community Hall)    </t>
  </si>
  <si>
    <t>Thingsai short cut road</t>
  </si>
  <si>
    <t>Hnahthial to Denlung Road</t>
  </si>
  <si>
    <t>Thingsai to Bualpui Road</t>
  </si>
  <si>
    <t>Thingsai to Tiau Road</t>
  </si>
  <si>
    <t>B.Lalsangkima's House - Electric veng</t>
  </si>
  <si>
    <t>Southern High School - Thingsai Road</t>
  </si>
  <si>
    <t>BRTF Canteen to Fire Department Quarter</t>
  </si>
  <si>
    <t>F.Aithanga's House to Lalhmingmawia's House Electric veng</t>
  </si>
  <si>
    <t>Lalfamkimi's House Electric veng to Duhthluaii's House Chanmari</t>
  </si>
  <si>
    <t>Pi Zakami's House to Thangzika's House Model veng</t>
  </si>
  <si>
    <t>Ramdinpuia's House to Thingsai Road</t>
  </si>
  <si>
    <t>Approach Road to PHC Thingsai</t>
  </si>
  <si>
    <t>Approach Road to PWD IB at Thingsai</t>
  </si>
  <si>
    <t>B.Zaphunga's House to PMGSY Road at Thingsai</t>
  </si>
  <si>
    <t>Vanlalawma's House to Bazar Shed Peng veng at Thingsai</t>
  </si>
  <si>
    <t>Bazar shed peng veng to PMGSY at Thingsai</t>
  </si>
  <si>
    <t>Lalthangpuia's House to Raltlan Camp at Thingsai</t>
  </si>
  <si>
    <t>Vanlalpuia's house to Tawkcheu Field Saikuti Veng at Thingsai</t>
  </si>
  <si>
    <t>Dawtchunga's House to Bunghmun at Thingsai</t>
  </si>
  <si>
    <t>NH54 Venghlun to Upper Pangzawl Road</t>
  </si>
  <si>
    <t>Keltan to Upper Pangzawl</t>
  </si>
  <si>
    <t>NH54 to khuanghlum Field at Pangzawl</t>
  </si>
  <si>
    <t>C.Biaklian's house to Lamthuamthum, Haulawng</t>
  </si>
  <si>
    <t>Approach road to Cemetry Road via Govt. High School, Haulawng</t>
  </si>
  <si>
    <t>Kawlrothanga House to UPC Church via Cemetry Road No.I, Haulawng</t>
  </si>
  <si>
    <t>Chhipphir Internal Road, Chhipphir</t>
  </si>
  <si>
    <t>C.Lalbiakkima's house to R.Lalhlunpuii's house, Zobawk</t>
  </si>
  <si>
    <t>Bungalow kawn to B.Lianngaia's house, Zobawk</t>
  </si>
  <si>
    <t xml:space="preserve">S.Vanlaiphai Muallianpui Road(Govt. HS C.Lalrammuanas House)(Part 1)      </t>
  </si>
  <si>
    <t>S.Vanlaiphai Muallianpui Road(Muallianpui Peng at BRTF Road F.Lalrinkimas House)(Part 2)</t>
  </si>
  <si>
    <t xml:space="preserve">Pangzawl R.Mat(Ramrikawn R.Mat)    </t>
  </si>
  <si>
    <t>Cherhlun to Ngharchhip</t>
  </si>
  <si>
    <t>Tarpho to Aithur</t>
  </si>
  <si>
    <t xml:space="preserve">Zobawk (Dawn) Haulawng Road(Dawn Bazar Haulawng Zero Point)      </t>
  </si>
  <si>
    <t xml:space="preserve">Cherhlun to Ngharchhip(Cherhlun Old Ngharchhip)      </t>
  </si>
  <si>
    <t xml:space="preserve">Khawhri S.Chawngtui(Khawhri Community Hall Govt. HSS S.Chawngtui)      </t>
  </si>
  <si>
    <t>ROAD LIST UNDER PWD HNAHTHIAL DIVISION</t>
  </si>
  <si>
    <t>ROAD STATISTIC  UNDER SIAHA DIVISION 2025</t>
  </si>
  <si>
    <t>Road Code</t>
  </si>
  <si>
    <t xml:space="preserve">Road Name </t>
  </si>
  <si>
    <t>Correct Sl.No.</t>
  </si>
  <si>
    <t>Corrected Road Name</t>
  </si>
  <si>
    <t>Corrected Length 
(in km)</t>
  </si>
  <si>
    <t>Surfaced (in km)</t>
  </si>
  <si>
    <t>Unsufaced (in km)</t>
  </si>
  <si>
    <t>Tuipang 'V' - Tuipang 'L'(Tuipang Lal Veng Peng Thuam - Waiting Shed Tuipang 'V')</t>
  </si>
  <si>
    <t>NH-54 - Tuipang 'L' Junction road
(Tuipang 'V' - Tuipang 'L')</t>
  </si>
  <si>
    <t>VR (It has to be Satellite Town Road) (STR). Correction Required</t>
  </si>
  <si>
    <t>Approach road to Staff Quarters via PWD Godown (PWD Godown Peng  Pu. Thanzuala Residence)</t>
  </si>
  <si>
    <t>17</t>
  </si>
  <si>
    <t>Approach Road to PWD Staff qtr via PWD Godown (MYA lungphun - Pu Hmingmuana residience via PWD Godown) at New Siaha.</t>
  </si>
  <si>
    <t>Correction Required</t>
  </si>
  <si>
    <t>N. Saiha PWD Godown Peng SDO Qtr road via ECM ( MYA Lungphun SDO Qtr. Road via ECM)</t>
  </si>
  <si>
    <t>16</t>
  </si>
  <si>
    <t>New Siaha PWD Godown peng-SDO Qtr Road via New Siaha ECM Church.</t>
  </si>
  <si>
    <t>Vetykawn Bazar Traffic point via Civil Hospital (Bazar Traffic point  Civil Hospital, Saiha)</t>
  </si>
  <si>
    <t>4</t>
  </si>
  <si>
    <t>New Siaha Vetykawn - OPD, Civil Hospital, Siaha.</t>
  </si>
  <si>
    <t>Bazar Traffic Point  DC Office(Bazar Traffic Point DC Office)</t>
  </si>
  <si>
    <t>77</t>
  </si>
  <si>
    <t>Siaha Bazar Traffic Point - DC Office at Siaha Vengpui .</t>
  </si>
  <si>
    <t>Bazar Traffic point  Meisatla Forest check gate (Forest check Gate Bazar Traffic Point)</t>
  </si>
  <si>
    <t>2</t>
  </si>
  <si>
    <t>Bazar Traffic point  - Meisatla Forest check gate, Siaha.</t>
  </si>
  <si>
    <t>Meisatla Forest Check gate NH54(Meisatla FCG-NH54) (part -1)</t>
  </si>
  <si>
    <t>61</t>
  </si>
  <si>
    <t>Meisatla Forest Check gate - NH54(Meisatla FCG-NH54 part -1) at Siaha.</t>
  </si>
  <si>
    <t>Meisatla Forest Check gate NH54 (NH54-Tawngtaina) (part -2)</t>
  </si>
  <si>
    <t>62</t>
  </si>
  <si>
    <t>Meisatla Forest Check gate - NH54(NH54B-Tawngtaina part -2) PWD Shortcut road at Siaha.</t>
  </si>
  <si>
    <t>Approach Road to District Jail(Upa S.Phunsanga Home District Jail) (Part-1)</t>
  </si>
  <si>
    <t>67</t>
  </si>
  <si>
    <t>Approach Road to District Jail at Meisatla Siaha.</t>
  </si>
  <si>
    <t>Approach Road to District Jail (District Jail Court Yard) (Part-2)</t>
  </si>
  <si>
    <t>68</t>
  </si>
  <si>
    <t>Approach Road to District Jail (District Jail - Court Yard) (Part-2) at Meisatla Siaha.</t>
  </si>
  <si>
    <t>Meisatla Forest Check gate MRHG Office via Meisatla field (Meisatla FCG  MRHG Office)</t>
  </si>
  <si>
    <t>66</t>
  </si>
  <si>
    <t>Meisatla Forest Check gate - MRHG Office via Meisatla field at Siaha.</t>
  </si>
  <si>
    <t>ITI approach Road(Upper) (NH54-ITI Training Centre)</t>
  </si>
  <si>
    <t>69</t>
  </si>
  <si>
    <t>ITI approach Road(Upper)(NH54B-ITI Training Centre) at Meisatla Siaha</t>
  </si>
  <si>
    <t>Vengpui field Meisatla  via Babu Veng(Ataland road Vengpui Field)</t>
  </si>
  <si>
    <t>74</t>
  </si>
  <si>
    <t>Siaha Vengpui field - Meisatla Road via Babu Veng.</t>
  </si>
  <si>
    <t>Vengpui Field  ECM Church Vengpui (Vengpui Field ECM Church)</t>
  </si>
  <si>
    <t>80</t>
  </si>
  <si>
    <t>Vengpui Field - ECM Office at  Siaha Vengpui.</t>
  </si>
  <si>
    <t>Bazar Traffic point Bus Station(Bazar traffic Point New Colony)</t>
  </si>
  <si>
    <t>75</t>
  </si>
  <si>
    <t>Siaha Bazar Traffic point - Bus Station at New Colony Siaha.</t>
  </si>
  <si>
    <t>Approach road to DC Staff Quarter (Circuit Main Gate Staff Quarters DC)</t>
  </si>
  <si>
    <t>21</t>
  </si>
  <si>
    <t>Approach Road to DC Staff Qtr at New Siaha.</t>
  </si>
  <si>
    <t>Tourist lodge junction  Helipad(Tourist lodge junction -Helipad)</t>
  </si>
  <si>
    <t>22</t>
  </si>
  <si>
    <t>Tourist Lodge Junction New Siaha - Helipad.</t>
  </si>
  <si>
    <t>Approach road to Helipad via DC Bangla (Helipad Circuit junction)</t>
  </si>
  <si>
    <t>19</t>
  </si>
  <si>
    <t>Approach Road to Helipad via DC Bunglow at New Siaha.</t>
  </si>
  <si>
    <t>Approach Road AR to New Siaha Thlanmual (AR Road  New Siaha Thlanmual)</t>
  </si>
  <si>
    <t>6</t>
  </si>
  <si>
    <t xml:space="preserve">AR Road - New Siaha thlanmual </t>
  </si>
  <si>
    <t>Primary School junction Tlangkawn Main Street via Sangvuana Residence(Primary School-II V.Sangvuana House)</t>
  </si>
  <si>
    <t>49</t>
  </si>
  <si>
    <t>Siahatla Main street - Primary School junction-Pu Biakcheuva residence at Siahatla.</t>
  </si>
  <si>
    <t>Length measured by RAMS is only upto Primary School junction i.e.0.2km</t>
  </si>
  <si>
    <t>Saihatlangkawn Beat Post Leirawhchan Veng  (Beat post Saihatlangkawn  Leirawhchan veng)</t>
  </si>
  <si>
    <t>44</t>
  </si>
  <si>
    <t xml:space="preserve">Siahatla Beat Post - Siahatla Leirawhchan Veng kawn. </t>
  </si>
  <si>
    <t>Saihatlangkawn BDO Office Road (Baptist Church BDO Office)</t>
  </si>
  <si>
    <t>54</t>
  </si>
  <si>
    <t>Siahatla - BDO Office Road (Baptist Churach - BDO Office).</t>
  </si>
  <si>
    <t>RAMS excluded approach road to staff Quarters</t>
  </si>
  <si>
    <t>Approach Road to Gov't Saiha College (Govt Saiha College Main Gate College Girls Hostel)</t>
  </si>
  <si>
    <t>58</t>
  </si>
  <si>
    <t>Approach Road to Gov't Saiha College at College Veng, Siaha.</t>
  </si>
  <si>
    <t>Vetykawn Saihatlangkawn via IB road (Vetykawn Saihatlangkawn)</t>
  </si>
  <si>
    <t>7</t>
  </si>
  <si>
    <t>New Siaha Vetykawn  - New Siaha Bazar - Siahatla via PWD IB Road</t>
  </si>
  <si>
    <t>Vetykawn  Bazar Traffic point via Khurpui road(Vetykawn MTP Hall)</t>
  </si>
  <si>
    <t>8</t>
  </si>
  <si>
    <t>New Siaha Vetykawn -  New Colony Bus Station road  Point via Khurpui Road</t>
  </si>
  <si>
    <t>New Saiha UPC Church Govt High School road (Sangthanglura Residence  Beaulah School)</t>
  </si>
  <si>
    <t>25</t>
  </si>
  <si>
    <t>New Siaha UPC Church - Governemt High School road (Pu Sangthanglura Residence - Beaulah School)</t>
  </si>
  <si>
    <t>Approach road to Govt HS School from Upper New Siaha (Beaulah School Govt HS School main gate)</t>
  </si>
  <si>
    <t>13</t>
  </si>
  <si>
    <t>Approach road to Government HS School from Upper New Siaha (Beaulah School to Governmenrt HS School main gate)</t>
  </si>
  <si>
    <t>Vetykawn New Colony via UPC NE Office New Siaha Tumsanga Residence  UPC NEI Office)</t>
  </si>
  <si>
    <t>12</t>
  </si>
  <si>
    <t>Tumsanga Residence New Siaha - New Colony via UPC NEI Office at New Siaha.</t>
  </si>
  <si>
    <t>Er.VL.Khuma Residence  ARCS Office Saiha (Er.VL.Khuma Residence ARCS Office)</t>
  </si>
  <si>
    <t>Er.VL.Khuma residence vengpui - III to ARCS Office Siaha.</t>
  </si>
  <si>
    <t>MCAB I and PRO Office via DIC Office (Appex Bank  I and PRO Office)</t>
  </si>
  <si>
    <t>29</t>
  </si>
  <si>
    <t>MCAB /I&amp;PRO Office via DIC Office (Appex Bank-I &amp; PRO Office) at Council Veng Siaha.</t>
  </si>
  <si>
    <t>I and PRO Office  Council Veng PS (I and PRO Office - Police Quarters)</t>
  </si>
  <si>
    <t>31</t>
  </si>
  <si>
    <t>I&amp;PRO Office - Middle Council Veng PS, Siaha.</t>
  </si>
  <si>
    <t>MADC Office Civil Hospital via GMDIC Qtr (MADC Office  Thanakawn)</t>
  </si>
  <si>
    <t>43</t>
  </si>
  <si>
    <t>MADC Complex to Thana kawn road via I&amp;PRO Qtrs at Council veng Siaha.</t>
  </si>
  <si>
    <t>ERTF road to KVK Office (ERTF road KVK Office)</t>
  </si>
  <si>
    <t>99</t>
  </si>
  <si>
    <t>BRTF road - KVK Office at Siahatla.</t>
  </si>
  <si>
    <t>BRTF road - IKK Church via PHC at Bualpui 'NG' (0.000 - 1.440 kmp)</t>
  </si>
  <si>
    <t>Road Name corrected.</t>
  </si>
  <si>
    <t>Suakkunga road - Bethlehem Church via Sedailui peng at Bualpui 'NG' (0.000 - 0.400 kmp)</t>
  </si>
  <si>
    <t>Approach road to PHC via Baptist Church at Bualpui Ng</t>
  </si>
  <si>
    <t>Road Name may be corrected.</t>
  </si>
  <si>
    <t>BRTF Road to Suakkunga Road (Police Outpost - Suakkunga Road) at Bualpui 'NG' (0.000 - 1.200 kmp)</t>
  </si>
  <si>
    <t>BRTF Road - Suakkunga Road at Bualpui NG (Sanitation Point - Police Outpost Bualpui NG Peng)</t>
  </si>
  <si>
    <t>Spelling mistake in the last word of the Road name.</t>
  </si>
  <si>
    <t>H. Sanghluna's Residence - Airtel Tower at Bualpui 'NG' (0.000 - 0.080 kmp)</t>
  </si>
  <si>
    <t>Supply Godown at Bualpui Ng on Suakkunga Road - Airtel Tower</t>
  </si>
  <si>
    <t>IKK Church - Baptist Church at Bualpui 'NG' (0.000 - 0.140 kmp)</t>
  </si>
  <si>
    <t>BRTF Road to Suakkunga Road near Supply Godown via Baptist Church at Bualpui Ng</t>
  </si>
  <si>
    <t>Bualpui Bazar - PWD Complex at Bualpui 'NG' (0.000 - 0.650 kmp)</t>
  </si>
  <si>
    <t>BRTF Road to PWD Complex at Bualpui Ng (Bualpui Bazar - PWD Quarter)</t>
  </si>
  <si>
    <t>Road Name and length may be corrected.</t>
  </si>
  <si>
    <t>Anganwadi - C.Khawthiauva House at Bualpui 'NG' (0.000 - 0.450 kmp)</t>
  </si>
  <si>
    <t>Anganwadi at Bualpui Ng - C. Khawthiauva House at Bualpui Ng</t>
  </si>
  <si>
    <t>Approach road to Circuit House 
(BDO Office Main Gate - Circuit House) at Tipa</t>
  </si>
  <si>
    <t>Approach road to PHC at Tipa
(Bus stand Tuipang- Hospital Tuipang)</t>
  </si>
  <si>
    <t>PWD Complex to NH54 at Tipa
(PWD Complex - Waiting Shed(NH-54))</t>
  </si>
  <si>
    <t>AOC College Veng  Saiha Tlangkawn(Govt College Saiha Main Gate Saiha Tlangkawn)</t>
  </si>
  <si>
    <t>53</t>
  </si>
  <si>
    <t>AOC College Veng - Siahatla.</t>
  </si>
  <si>
    <t>Circuit Hall Bazar Traffic point via Civil Hospital (Circuit Hall Bazar Traffic point)</t>
  </si>
  <si>
    <t>3</t>
  </si>
  <si>
    <t>Circuit House at N. Siaha - Bazar Traffic point via Civil Hospital.</t>
  </si>
  <si>
    <t>NH54 33KV (NH 55 PandE EE Qtr) (Part-1)</t>
  </si>
  <si>
    <t>92</t>
  </si>
  <si>
    <t>NH54B - 33KV (NH-55-P&amp;E Qtr) (Part-1) at Meisatla Siaha.</t>
  </si>
  <si>
    <t>NH54 33KV (Approach road at PandE EE Qtr 33 KV Sub Station ) (Part-2)</t>
  </si>
  <si>
    <t>93</t>
  </si>
  <si>
    <t>NH54B - 33KV (Approach road at P&amp;E, EE - 33 Kv Sub Station ) (Part-2) at Meisatla Siaha.</t>
  </si>
  <si>
    <t>Vetykawn  Bazar Traffic Point (Vetykawn  Bazar Traffic Point)</t>
  </si>
  <si>
    <t>1</t>
  </si>
  <si>
    <t>New Siaha Vetykawn - Bazar Traffic point  via Post Office</t>
  </si>
  <si>
    <t>New Saiha Vetykawn Siahatlangkawn via AR (Siahatlangkawn Forest Check gate  Siahatlangkawn)</t>
  </si>
  <si>
    <t>18</t>
  </si>
  <si>
    <t>New Siaha Cemetary juction - Siahatla via AR Camp.</t>
  </si>
  <si>
    <t>Approach road to PWD Complex at Tipa
(PWD Complex - PWD Complex)</t>
  </si>
  <si>
    <t>No Correction Required</t>
  </si>
  <si>
    <t>Approach road to Thosai (Meisatla Thosai NH54 PHE Pump House).</t>
  </si>
  <si>
    <t>101</t>
  </si>
  <si>
    <t>Approach road to Thosai - Meisatla NH54B Road Via PHE Pump House.</t>
  </si>
  <si>
    <t>ECM HSS  Vengpui Thlanmual (ECM HSS Main Gate Vengpui Thlanmual) (Part-1)</t>
  </si>
  <si>
    <t>41</t>
  </si>
  <si>
    <t>ECM HSS ECM Veng Siaha - Siaha Vengpui Thlanmual (ECM HSS Main Gate-Vengpui Thlanmual) (Part-1)</t>
  </si>
  <si>
    <t>ECM HSS Vengpui Thlanmual (Vengpui Thlanmual  Ataland road) (Part-2)</t>
  </si>
  <si>
    <t>42</t>
  </si>
  <si>
    <t>ECM HSS ECM Veng Siaha - Siaha Vengpui Thlanmual (Vengpui Thlanmual-Ataland road) (Part-2)</t>
  </si>
  <si>
    <t>Er.VL.Khuma Residence Council veng via Council veng Hall (Er VL Khuma residence - Rbt Lalneka House)</t>
  </si>
  <si>
    <t>Er.VL.Khuma residence-  Council veng via Council veng Hall (Er . VL Khuma residence - Rbt Lalneka House)</t>
  </si>
  <si>
    <t>Council veng ECM Church Check dam road(Rbt Lalneka House Upper Tlhanmual)</t>
  </si>
  <si>
    <t>Council ECM Church - Check dam road(Rbt Lalneka House - Upper Tlhanmual)</t>
  </si>
  <si>
    <t>Approach Road to Principal ECM HSS (ECM HSS Main Gate  Principal ECM HSS (Part-1)</t>
  </si>
  <si>
    <t>39</t>
  </si>
  <si>
    <t>Approach Road to Principal ECM HSS at ECM veng Siaha (ECM HSS Main Gate -Principal ECM HSS (Part-1)</t>
  </si>
  <si>
    <t>Approach Road to Principal ECM HSS (ECM HSS Main Gate ECM HSS (Part-2)</t>
  </si>
  <si>
    <t>40</t>
  </si>
  <si>
    <t>Approach Road to Principal ECM HSS at ECM veng Siaha (ECM HSS Main Gate -Principal ECM HSS (Part-2)</t>
  </si>
  <si>
    <t>N.Colony Saiha Meisatla via Meisavaih(N.Colony  Meisatla)</t>
  </si>
  <si>
    <t>83</t>
  </si>
  <si>
    <t>New Colony Siaha - Meisatla via Meisavaih Siaha.</t>
  </si>
  <si>
    <t>Approach Road DVO Office Meisavaih(Pu Manghaka House H and Vety Office Saiha)</t>
  </si>
  <si>
    <t>82</t>
  </si>
  <si>
    <t>Approach Road DVO Office Meisavaih Siaha.</t>
  </si>
  <si>
    <t>Vengpui Field Vety Office(Vengpui field  Pu. Manghaka House)</t>
  </si>
  <si>
    <t>81</t>
  </si>
  <si>
    <t>Vengpui Field - Vety Office (Vengpui field-Pu Manghaka House) at Meisavaih Siaha.</t>
  </si>
  <si>
    <t>DC Office Agriculture Office approach Road(DC Office Agriculture Office)</t>
  </si>
  <si>
    <t>78</t>
  </si>
  <si>
    <t>DC Office - Agriculture Office approach Road at Siaha Vengpui .</t>
  </si>
  <si>
    <t>DC Office Agriculture Office Qtr Approach Road(Agriculture Office Main Gate Agriculture Quarter)</t>
  </si>
  <si>
    <t>79</t>
  </si>
  <si>
    <t>DC Office - Agriculture Office Qrt  approach Road at Siaha Vengpui .</t>
  </si>
  <si>
    <t>Babu Veng Junction to New Market road(Babu veng VC I  Court House)</t>
  </si>
  <si>
    <t>95</t>
  </si>
  <si>
    <t>Babu Veng - New Market road at Siaha Vengpui.</t>
  </si>
  <si>
    <t>NH54 Road Don Bosco School approach Road(NH54 Don Bosco School Saiha)</t>
  </si>
  <si>
    <t>87</t>
  </si>
  <si>
    <t>NH54B - Don Bosco School approach Road at New Colony Siaha.</t>
  </si>
  <si>
    <t>Meisavaih via Meisatla Don Bosco School approach Road(New Colony  Don Bosco School)</t>
  </si>
  <si>
    <t>85</t>
  </si>
  <si>
    <t>Meisavaih via Meisatla - Don Bosco School approach Road at New Colony Siaha.</t>
  </si>
  <si>
    <t>Chochopa Tuikhur to Don Bosco School via  Ebenezer Church(Chochopa Tuikhur Don Bosco School)</t>
  </si>
  <si>
    <t>86</t>
  </si>
  <si>
    <t>Don Bosco School to Chhochhopa Tuikhur via ECM Gilgal &amp; Ebenezer Church at New Colony Siaha.</t>
  </si>
  <si>
    <t>Govt Saiha College Courtyard (Govt Saiha College Courtyard)</t>
  </si>
  <si>
    <t>57</t>
  </si>
  <si>
    <t>Govt Saiha College Courtyard at College Veng Siaha.</t>
  </si>
  <si>
    <t>Bus Station Khurpui via Zasai Memorial School(Zasai memorial School  Bus Station  New Saiha)</t>
  </si>
  <si>
    <t>76</t>
  </si>
  <si>
    <t>MST Bus Station - Khurpui via Zasai Memorial School (Zasai memorial School - MST Bus Station at New Colony Siaha)</t>
  </si>
  <si>
    <t>I and PRO Office Council Veng Upper    (I and PRO Office  Council Veng upper)</t>
  </si>
  <si>
    <t>30</t>
  </si>
  <si>
    <t>I&amp;PRO Office -  Upper Council veng Siaha via LIKBK Church.</t>
  </si>
  <si>
    <t>MADC II  Council veng via MCHP Dropin Centre (ECM Bethel  MCHP Dropin Centre)</t>
  </si>
  <si>
    <t>33</t>
  </si>
  <si>
    <t>Bethel Church - Lower Council veng road via MCHP Drop-in centre at Siaha.</t>
  </si>
  <si>
    <t>Approach road to MADC Office Courtyard (MCHP Dropin Centre District Council Court)</t>
  </si>
  <si>
    <t>34</t>
  </si>
  <si>
    <t>Approach road to MADC Office Courtyard at Siaha.</t>
  </si>
  <si>
    <t>Approach road to MADC Staff Quarter (Opposite of ECM Bethel  MADC Staff Quarter)</t>
  </si>
  <si>
    <t>35</t>
  </si>
  <si>
    <t>Approach road to MADC Staff Quarter at Council veng, Siaha.</t>
  </si>
  <si>
    <t>Approach road to Bethel ECM Church(MADC Museum  ECM Bethel)</t>
  </si>
  <si>
    <t>32</t>
  </si>
  <si>
    <t>Approach road to Bethel ECM Church at Council Veng, Siaha.</t>
  </si>
  <si>
    <t>Approach Road to Police Station Siaha (Police Station Main Gate  Police Station Siaha)</t>
  </si>
  <si>
    <t>26</t>
  </si>
  <si>
    <t>Approach Road to Police Station Siaha at Council Veng Siaha.</t>
  </si>
  <si>
    <t>Fire Office to Police Staff Qtr(Fire Office Police Qtr)</t>
  </si>
  <si>
    <t>103</t>
  </si>
  <si>
    <t>Fire Office-Police Staff Qtr(Fire Office-Police Staff Qtr) at Council Veng Siaha.</t>
  </si>
  <si>
    <t>Approach Road to SP Office Siaha(Police Station Main Gate   SP Office Siaha)</t>
  </si>
  <si>
    <t>27</t>
  </si>
  <si>
    <t>Approach Road to SP Office - SP Qtr at Council Veng Siaha.</t>
  </si>
  <si>
    <t>Thana Kawn New Saiha Bypass Road(Thanakawn Pu Mapuia House)</t>
  </si>
  <si>
    <t>28</t>
  </si>
  <si>
    <t>Thana Kawn Council vaih - New Siaha Bypass Road.</t>
  </si>
  <si>
    <t>Civil Hospital to Doctor Quarters (Civil Hospital Canteen  Doctor Quarter)</t>
  </si>
  <si>
    <t>9</t>
  </si>
  <si>
    <t>Civil Hospital - Doctor's Qrt at New Siaha.</t>
  </si>
  <si>
    <t>Approach Road to Medical Qrt(New Saiha Multi Purpose Hall  Nurse Training Centre)</t>
  </si>
  <si>
    <t>24</t>
  </si>
  <si>
    <t>Approach Road to Medical Qrt (New Siaha Multi Purpose hall - Nurse Training Centre)</t>
  </si>
  <si>
    <t>Approach Road to CMO Qtr (CMO Qtr CMO Residence)</t>
  </si>
  <si>
    <t>5</t>
  </si>
  <si>
    <t>Approach Road to CMO Qtr at New Siaha.</t>
  </si>
  <si>
    <t>Approach road to PWD IB(PWD IB Main Gate PWD IB)</t>
  </si>
  <si>
    <t>50</t>
  </si>
  <si>
    <t>Approach road to PWD IB &amp; Courtyard at Siahatla.</t>
  </si>
  <si>
    <t>RAMS excluded IB Courtyard length</t>
  </si>
  <si>
    <t>Courtyard to DC Banglow(DC Courtyard  DC Bunglow)</t>
  </si>
  <si>
    <t>20</t>
  </si>
  <si>
    <t>Courtyard of DC Bungalow at New Siaha.</t>
  </si>
  <si>
    <t>Approach road to Tourist Lodge (Doctor Pahnie Residendence  Toturist Lodge)</t>
  </si>
  <si>
    <t>23</t>
  </si>
  <si>
    <t>Approach Road to Tourist Lodge at New Siaha.</t>
  </si>
  <si>
    <t>New Saiha Sobji Bazar Saihatlangkawn via Elim Public School (N.Saiha Sobji Bazar  AR road)</t>
  </si>
  <si>
    <t>15</t>
  </si>
  <si>
    <t>New Siaha Sobji Bazar - Siahatla via Elim Public School.</t>
  </si>
  <si>
    <t>Approach road to Presbyterian Pastor Quarter(Nu muani Residence-Pastor Qtr)</t>
  </si>
  <si>
    <t>96</t>
  </si>
  <si>
    <t>Approach road to Presbyterian Pastor Quarter at New Siaha.</t>
  </si>
  <si>
    <t>Approach Road to Govt H.S School Main Gate MYA Hall(Govt H.S School Main Gate MYA Multipurposed  Hall)</t>
  </si>
  <si>
    <t>102</t>
  </si>
  <si>
    <t>Approach Road-Govt H.S School Maint gate - MYA Hall (Govt H.S School Maint gate-MYA Multi purposed  Hall) at New Siaha.</t>
  </si>
  <si>
    <t>Approach road to Principal GHSS quarter at New Saiha(Govt HS School main Gate Govt HS School Principal Residence)</t>
  </si>
  <si>
    <t>14</t>
  </si>
  <si>
    <t>Approach road to Principal GHSS Qtr at New Siaha.</t>
  </si>
  <si>
    <t>Vetykawn PWD EE Quarter Approach road (Vetykawn EE PWD Quarters)</t>
  </si>
  <si>
    <t>10</t>
  </si>
  <si>
    <t>New Siaha Vety Kawn - EE PWD Qrts.</t>
  </si>
  <si>
    <t>Approach road to PHE Office (New Saiha PHE Office)</t>
  </si>
  <si>
    <t>11</t>
  </si>
  <si>
    <t>Approach Road to PHE Office at New Siaha.</t>
  </si>
  <si>
    <t>Approach road from Pu. Hrachu Tliathla to Siahatla via Grace Baby Home(Laila Hall via College Veng  Siahatla kawn)</t>
  </si>
  <si>
    <t>60</t>
  </si>
  <si>
    <t>NH54B at College Veng - Siahatla via Grace Children Home.</t>
  </si>
  <si>
    <t>Approach Road to Lorrain School College Veng(Lorrain School  Lorrain school)</t>
  </si>
  <si>
    <t>59</t>
  </si>
  <si>
    <t>Approach Road to Lorrain School College Veng Siaha.</t>
  </si>
  <si>
    <t>NH54 (JPS) UPC(NEI) College Veng(New Colony  UPC(NEI) Church)</t>
  </si>
  <si>
    <t>89</t>
  </si>
  <si>
    <t>NH54B (JPS) -UPC(NEI)Church College Veng(New Colony -UPC(NEI) church) at Siaha.</t>
  </si>
  <si>
    <t>Grace Children Home UPC NEI Church(Grace Children Home  UPC NEI Church)</t>
  </si>
  <si>
    <t>97</t>
  </si>
  <si>
    <t>Grace Children Home College Veng - UPC NEI Church at Siaha.</t>
  </si>
  <si>
    <t>Dr. Zira Residence to Grace Children Home (Dr. Zira Residence  Grace Children Home)</t>
  </si>
  <si>
    <t>98</t>
  </si>
  <si>
    <t>Dr. Zira Residence College Veng  to Grace Children Home at Siaha.</t>
  </si>
  <si>
    <t>Approach road to College vaih Cemetary from College vaih-I (Govt Saiha College main gate-V.John House)</t>
  </si>
  <si>
    <t>90</t>
  </si>
  <si>
    <t xml:space="preserve">Govt. College, Siaha Maingate to Chhochhopaw Tuikhur. </t>
  </si>
  <si>
    <t>Approach road to College Vaih Cemetary from Meisatla(NH502jn College vaih cemetary)</t>
  </si>
  <si>
    <t>91</t>
  </si>
  <si>
    <t>Approach road to College Vaih Cemetary from Meisatla Siaha.</t>
  </si>
  <si>
    <t>NH54 N.Colony Thlanmual Road(C.Heillie house (NH54) New Colony thlanmual)</t>
  </si>
  <si>
    <t>88</t>
  </si>
  <si>
    <t>NH54B - New Colony Thlanmual Road at Siaha</t>
  </si>
  <si>
    <t>Babu Veng to Meisatla Junction(Babu Veng Meisatla junction)</t>
  </si>
  <si>
    <t>84</t>
  </si>
  <si>
    <t>Babu Veng - Meisatla Road Junction at Siaha.</t>
  </si>
  <si>
    <t>Meisatla NH54 via ECM Meisatla(New Excise Office Meisatla Meisatla School-II)</t>
  </si>
  <si>
    <t>72</t>
  </si>
  <si>
    <t>Meisatla - NH54B via ECM Church Meisatla at Meisatla Siaha.</t>
  </si>
  <si>
    <t>Excise Office  Meisatla MST Staff Qtr (Excise Office  Meisatla MST Staff Qtr)</t>
  </si>
  <si>
    <t>71</t>
  </si>
  <si>
    <t>Excise Office  Meisatla - MST Staff Qtr at Meisatla Siaha.</t>
  </si>
  <si>
    <t>Meisatla Forest Check gate Excise Office Meisatla(Meisatla FCG  Excise Office)</t>
  </si>
  <si>
    <t>64</t>
  </si>
  <si>
    <t>Meisatla Forest Check gate - Excise Office Meisatla(Meisatla FCG-Excise Office) at Siaha.</t>
  </si>
  <si>
    <t>Meisatla Forest Check gate Supply godown(Meisatla FCG-Supply godown)</t>
  </si>
  <si>
    <t>63</t>
  </si>
  <si>
    <t>Meisatla Forest Check gate - Supply godown(Meisatla FCG-Supply godown) at Siaha.</t>
  </si>
  <si>
    <t>Meisatla Forest Check gate Printing and Stationery Office(Meisatla FCG Printing and Stationary Office)</t>
  </si>
  <si>
    <t>65</t>
  </si>
  <si>
    <t>Meisatla Forest Check gate - Printing &amp; Stationery Office(Meisatla FCG--Printing and Stationary Office) at Siaha.</t>
  </si>
  <si>
    <t>ITI approach Road(Lower)(NH54-ITI Tenis Court)</t>
  </si>
  <si>
    <t>70</t>
  </si>
  <si>
    <t>ITI approach Road(Lower)(NH54B- ITI tennis Court) at Meisatla Siaha.</t>
  </si>
  <si>
    <t>Meisatla Road junction ABC Home(Mesatla  ABC home)</t>
  </si>
  <si>
    <t>73</t>
  </si>
  <si>
    <t xml:space="preserve">Meisatla Road junction - ABC Home at Siaha. </t>
  </si>
  <si>
    <t>Saihatlangkawn Beat Post Primary School-II (Saihatlangkawn Beat Post - Primary School-II)</t>
  </si>
  <si>
    <t>46</t>
  </si>
  <si>
    <t>Siahatla Beat Post - Primary School-II (IKK Church - Siahatla beat post).</t>
  </si>
  <si>
    <t>Primary School-II  Saihatlangkawn thlanmual(Primary School-II  Saihatla thlanmual)</t>
  </si>
  <si>
    <t>52</t>
  </si>
  <si>
    <t>Siahatla Primary School-I - Siahatla thlanmual.</t>
  </si>
  <si>
    <t>Approach road Siahatla to Christian School(Beat post Saihatla Pu. Sangchhunga House)</t>
  </si>
  <si>
    <t>94</t>
  </si>
  <si>
    <t>Approach road Siahatla to Christian School(Beat post Siahatla- Pu Sangchunga House).</t>
  </si>
  <si>
    <t>Primary School junction Tlangkawn field (Biakcheuva Residence  Siahatla field)</t>
  </si>
  <si>
    <t>47</t>
  </si>
  <si>
    <t>Siahatla Primary School junction - Siahatla field.</t>
  </si>
  <si>
    <t>Field junction  Community Hall(Field junction Community Hall)</t>
  </si>
  <si>
    <t>51</t>
  </si>
  <si>
    <t>Siahatla Field junction - Community hall at Siahatla.</t>
  </si>
  <si>
    <t>Approach road to District Court Building from Police Beat Post (approach road District Court Siaha)</t>
  </si>
  <si>
    <t>56</t>
  </si>
  <si>
    <t>Approach road to District Court Building from Siahatla Beat Post.</t>
  </si>
  <si>
    <t>Saihatlangkawn MS District Court Complex(IKK Biakin  Magistrate Residence)</t>
  </si>
  <si>
    <t>48</t>
  </si>
  <si>
    <t>Siahatla MS-District Magistrate Residence (IKK Church -Magistrate Residence at Siahatla)</t>
  </si>
  <si>
    <t>Leirawhchan Veng  KVK  Saihatlangkawn (Leirawhchan veng KVK Saihatla)</t>
  </si>
  <si>
    <t>45</t>
  </si>
  <si>
    <t>Siahatla Leirawhchan Veng kawn - KVK  Siaha.</t>
  </si>
  <si>
    <t>PHC Complex - Shalom Children Home at Bualpui 'NG' (0.000 - 0.600 kmp)</t>
  </si>
  <si>
    <t>Correction not required.</t>
  </si>
  <si>
    <t>Suakkunga Road - BRTF Road via Bethelhem Church at Bualpui 'NG' (0.000 - 0.200 kmp)</t>
  </si>
  <si>
    <t>Bethlehem Church at Bualpui Ng - Suakkunga Road</t>
  </si>
  <si>
    <t>Suakkunga Road - Prayer Hall at Bualpui 'NG' (0.000 - 0.190 kmp)</t>
  </si>
  <si>
    <t xml:space="preserve">Suakkunga Road-Prayer Hall at Bualpui NG </t>
  </si>
  <si>
    <t>Supply Godown - Sipai Camp at Bualpui 'NG' (0.000 - 0.650 kmp)</t>
  </si>
  <si>
    <t>Supply Godown at Bualpui Ng on Suakkunga Road - Hmunchung Sipai Camp hlui</t>
  </si>
  <si>
    <t>Anganwadi - Dam Veng Tuikhur via Upa N.Kilsaia House at Bualpui 'NG' (0.000 - 0.360 kmp)</t>
  </si>
  <si>
    <t>N.Kilsaia House-Dam veng Tuikhur at Bualpui NG</t>
  </si>
  <si>
    <t>Employment Exchange Office to Khurpui Bypass road(EE Office-Khurpui Road)</t>
  </si>
  <si>
    <t>Employment Exchange Office - Khurpui Bypass road at New Colony Siaha.</t>
  </si>
  <si>
    <t>Siahatla leirawhchankawn to MADC Qtrs Road (Leirawhchan veng MADC Qtr)</t>
  </si>
  <si>
    <t>55</t>
  </si>
  <si>
    <t>Siahatla Leirawhchankawn -MADC Qtrs Road at Siahatla.</t>
  </si>
  <si>
    <t>Lal Thlan to Quarry at Chhuarlung</t>
  </si>
  <si>
    <t>Approach Road to Godown at Chhuarlung (MCHP Building Godown - K.Toia House)</t>
  </si>
  <si>
    <t>PWD road to Vety Veng at Tipa 
(Below SSA Hostel - Tuipang)</t>
  </si>
  <si>
    <t>Gov't High School - NH 54 via., SDVO Office at Tipa</t>
  </si>
  <si>
    <t>Govt High School - SSA Hostel via., Bawnglui at Tipa</t>
  </si>
  <si>
    <t>Bazar to Bethel Kawn road at Tipa 
(Tipa Bazar - Bethel Kawn)</t>
  </si>
  <si>
    <t>Council office to Bazar road including Courtyard at Tipa (Tipa Bazar - Lzilai House)</t>
  </si>
  <si>
    <t>PWD road to Field at Tipa
(K. Lalsutluanga House - Football Playground)</t>
  </si>
  <si>
    <t>PWD Short Cut Road - Playground at Tipa</t>
  </si>
  <si>
    <t>MTP Godown to Doctor Quarters including Courtyard at Tipa
(MTP Store - Room Doctor Quarters)</t>
  </si>
  <si>
    <t>Bus Station - Doctor Quarters including at Tipa</t>
  </si>
  <si>
    <t>MTP Godown to Civil IN SEN at Tipa 
(MTP Store - Tipa Vengpui) (Part - 1)</t>
  </si>
  <si>
    <t>Venglai Kawn - Sap In Sen at Tipa</t>
  </si>
  <si>
    <t>Road to be amalgamated. Correction Required</t>
  </si>
  <si>
    <t>MTP Godown to Civil IN SEN at Tipa 
(Tipa Vengpui - Auil in Sen) (Part - 2)</t>
  </si>
  <si>
    <t>Circuit House to T.Vabei House at Tipa
(Circuit House to Vabei House Peng)</t>
  </si>
  <si>
    <t>At Kawn - AR Camp via., Govt Tipa 'D' Middle School &amp; T. Vabei In</t>
  </si>
  <si>
    <t>R. Lalhmingsanga House to High School at Tipa (R. Lalhmingsanga House - High School)</t>
  </si>
  <si>
    <t>Venglai Kawn (R. Lalhmingsanga In) - Govt High School</t>
  </si>
  <si>
    <t>High school to bazar at Tipa
(N Sacho House - High School)</t>
  </si>
  <si>
    <t>Lower Bazar - Govt High School at Tipa</t>
  </si>
  <si>
    <t>R. Lalhmingsanga House to BRTF Road at Tipa (R. Lalhmingsanga House to BRTF Road )</t>
  </si>
  <si>
    <t>Venglai Kawn(Near R.Lalhmingsanga In) - NH54 Road via., ECM Electric Veng Local Church</t>
  </si>
  <si>
    <t>Bus Station to At kawn at Tipa
(Bus Station - At Kawn)</t>
  </si>
  <si>
    <t>Bus  Station - At Kawn via., A/R Camp approach Road</t>
  </si>
  <si>
    <t>Esa House to Power House at BRTF Road at Tipa (ESA House - Power House)</t>
  </si>
  <si>
    <t>Power House - AR Camp approach Road via., Circuit House at Tipa</t>
  </si>
  <si>
    <t>BRTF road to Dairy Thlanmual at Tipa
(BRTF Road - Diary Thlanmual)</t>
  </si>
  <si>
    <t>NH 54 - Diary Veng Thlanmual at Tipa</t>
  </si>
  <si>
    <t>YLA Road to Supply Godown at Niawhtlang (Niawhtlang to Supply Godown)</t>
  </si>
  <si>
    <t>YLA Road to Supply Godown at Niawhtlang</t>
  </si>
  <si>
    <t>Approach Road to PWD IB at Chhuarlung (IB Peng -PWD IB)</t>
  </si>
  <si>
    <t>Approach Road to PWD IB at Chhuarlung</t>
  </si>
  <si>
    <t>Bus station to PWD Complex at Tipa
(R. Lalmungsanga House - Near N Sacho House)(Part-1)</t>
  </si>
  <si>
    <t>Bus station to PWD Complex via.,  Local Bazar at Tipa (R. Lalmungsanga House - Near N Sacho House)</t>
  </si>
  <si>
    <t>Bus station to PWD Complex at Tipa
(Tipa Bazar - PWD Complex)(Part-2)</t>
  </si>
  <si>
    <t>Phura - Phura PHC road and Court yard at Tipa
(Phura - Phura PHC)</t>
  </si>
  <si>
    <t>Phura - Phura PHC road and Court yard at Tipa (Phura - Phura PHC)</t>
  </si>
  <si>
    <t>No Correction required</t>
  </si>
  <si>
    <t>Approach road to Missionary Complex including courtyard at Serkawr</t>
  </si>
  <si>
    <t xml:space="preserve">To be added in RAMS </t>
  </si>
  <si>
    <t>Sangau - Thaltlang Road</t>
  </si>
  <si>
    <t>104</t>
  </si>
  <si>
    <t>Approach road from ECM High School to ECM Theological College at ECM Veng Siaha.</t>
  </si>
  <si>
    <t>Already  and surveyed by RAMS on 8.1.2020 but not yet included in RAMS</t>
  </si>
  <si>
    <t>Kawlchaw - Serkawr - Tuipang(Kawlchaw  - Phura Peng -  Lal Veng Thurkhur Piah Tuipang)</t>
  </si>
  <si>
    <t>Lungpuk - Khaikhy Road</t>
  </si>
  <si>
    <t>Total length</t>
  </si>
  <si>
    <t>Tlangpui - Niawhtlang Road (Saiha to Niawhtlang)</t>
  </si>
  <si>
    <t>Chakhang - Chheihlu(BRTF Road Peng Chheihlu - Chakhang Centenary Gate)</t>
  </si>
  <si>
    <t>Tuisih - Siata Road</t>
  </si>
  <si>
    <t>Saiha to Tuisumpui road</t>
  </si>
  <si>
    <t>Siachangkawn - Vawmbuk Road</t>
  </si>
  <si>
    <t>Chheihlu - Chakhang Road</t>
  </si>
  <si>
    <t>Vawmbuk - Tialdawngilui Road</t>
  </si>
  <si>
    <t>Chakhei - Siasi</t>
  </si>
  <si>
    <t>Chakhang may be corrected as Chakhei as per sanctioned name.</t>
  </si>
  <si>
    <t>Vawmbuk - Archhuang Road</t>
  </si>
  <si>
    <t>Chhuarlung - Ainak</t>
  </si>
  <si>
    <t>Difference in length is due to mistaken of Zero point and end poitn of the road.</t>
  </si>
  <si>
    <t>Lungtian - Mamte Road (Vartek to Tuipui)</t>
  </si>
  <si>
    <t>Phura - Lungpuk (Phura Bazar - Lope Peng)</t>
  </si>
  <si>
    <t>Vawmbuk - Tialdawngilung</t>
  </si>
  <si>
    <t xml:space="preserve"> INCLUDED IN RAMS DATA BUT NOT IN DIVISION ROAD LIST</t>
  </si>
  <si>
    <t>Vawmbuk-Archhuang</t>
  </si>
  <si>
    <t>PMGSY Approach to Tuipui Ferry(Waiting Shed Chhimtuipui River)</t>
  </si>
  <si>
    <t>Lungtian - Mamte</t>
  </si>
  <si>
    <t>Approach Road to PHC(NTP Hall IB Peng Kawn)</t>
  </si>
  <si>
    <t xml:space="preserve">New </t>
  </si>
  <si>
    <t>Road Name not included in RAMS data. Road may be included.</t>
  </si>
  <si>
    <t>DC Office to DCSO Office via Irrigation Office at Siaha Vengpui.</t>
  </si>
  <si>
    <t>Approach Road  - BCM Church Meisatla Siaha.</t>
  </si>
  <si>
    <t>Construction of Road and surfacing and Retaining all between College Vaih-II and New Siaha East-II</t>
  </si>
  <si>
    <t>Constructed under SASCI. Road may be included in RAMS.</t>
  </si>
  <si>
    <t>Construction of Internal Road at Tisopi</t>
  </si>
  <si>
    <t>Approach Road to PHC at Chhuarlung (0.000 - 0.370 kmp)</t>
  </si>
  <si>
    <t>ECM Church to Lalthlan at Chhuarlung (0.000 - 0.650 kmp)</t>
  </si>
  <si>
    <t>Approach Road to PHC at Sangau (0.000 - 0.250 kmp)</t>
  </si>
  <si>
    <t>Approach Road to Tourist Lodge at Sangau (0.000 - 0.200 kmp)</t>
  </si>
  <si>
    <t>BCM Church to BRTF road via Middle School at Cheural Town Extension (L = 1.880 km)</t>
  </si>
  <si>
    <t xml:space="preserve"> LIKBK Pastor Qtr to Pu H. Lalhranga House at Lungzarhtum (L = 1.500 km)</t>
  </si>
  <si>
    <t xml:space="preserve"> NEC road junction to Vartekkai with construction of minor bridge (L = 7.000 km)</t>
  </si>
  <si>
    <t xml:space="preserve"> Tourist Lodge to Vengthar Field via SDO (C) Complex at Sangau (L = 0.860 km)</t>
  </si>
  <si>
    <t>Balu Road from Bualpui ‘NG’ to Tuipui (L = 3.000 km)</t>
  </si>
  <si>
    <t xml:space="preserve"> Town Extension road from High School Sangau-I (L = 1.900 km)</t>
  </si>
  <si>
    <t xml:space="preserve"> BRTF road to Lalngaia House via Tourist Lodge at Lungpher (L = 0.720 km)</t>
  </si>
  <si>
    <t xml:space="preserve"> Balu Road from Archhuang to Tuipui (L = 8.000 km)</t>
  </si>
  <si>
    <t>PCC Pavement at Noaotla</t>
  </si>
  <si>
    <t>Horti Link road between Km 10 and Lalsiama Farm</t>
  </si>
  <si>
    <t>PCC Pavement of Internal Road of Chhaolo</t>
  </si>
  <si>
    <t>PCC Pavement of Internal Road of Chakhei</t>
  </si>
  <si>
    <t>Widening of Road between Iana and Tuipui</t>
  </si>
  <si>
    <t>Agriculture Link road from Pangkhua to Pangkhawchhuah</t>
  </si>
  <si>
    <t>Thanngerh Agriculture Link road Thaltlang</t>
  </si>
  <si>
    <t>PCC Pavement of Internal Village road Rawlbuk</t>
  </si>
  <si>
    <t>PCC Pavement of Internal Village road S. Lungpher</t>
  </si>
  <si>
    <t>PCC Pavement of Internal Village road Lungtian-II</t>
  </si>
  <si>
    <t>Pavement of Internal Village road Vawmbuk</t>
  </si>
  <si>
    <t>RCC Pavement of internal Road at Tisi</t>
  </si>
  <si>
    <t>PCC of internal Road at Laki</t>
  </si>
  <si>
    <t>Construction of PCC of internal Road at Lopu</t>
  </si>
  <si>
    <t>Balu Road between BRTF Road at Tuipui( BRTF Road to Tuipui)</t>
  </si>
  <si>
    <t>Agri Link road between New Ahmypi and Old Ahmypi</t>
  </si>
  <si>
    <t>Agri Link road between New Laty and River Tuipui</t>
  </si>
  <si>
    <t>Theiri - Tuisih Road (Theiri Bazar - Tuisih Godown)</t>
  </si>
  <si>
    <t>Laki - Vahai Road</t>
  </si>
  <si>
    <t>Kawlchaw - Serkawr Road</t>
  </si>
  <si>
    <t>Kawlchaw - Serkawr Road (Kawlchaw  - Phura Peng -  Serkawr)</t>
  </si>
  <si>
    <t>Chhuarlung - Ainak Road</t>
  </si>
  <si>
    <t>Tlangpui - Niawhtlang</t>
  </si>
  <si>
    <t>Rawlbuk - Lungtian Road (Lungtian Peng to Lungtian)</t>
  </si>
  <si>
    <t>Tawngkolong - Longmasu Road (Tawngkawlawng - Lawngmasu Tuipui Peng)</t>
  </si>
  <si>
    <t>Phura - Tongkolong Road (Phura Bazar to Tawngkalawng)</t>
  </si>
  <si>
    <t>Maisa - Lawngban Road (Phura Bazar - Zero Point Lawngban Bazar)</t>
  </si>
  <si>
    <t>106</t>
  </si>
  <si>
    <t>Phura - Vahai Road (Phura Bazar - Zero Point Vahai Khaw Dai)</t>
  </si>
  <si>
    <t>Chakhang - Siasi (Chakhang - Chakhang)</t>
  </si>
  <si>
    <t>Saiha-Lungbun-Tluangram-Haka Road (0.000-12.660) kmp</t>
  </si>
  <si>
    <t>Laki - Vahai(Vahai Khaw Dai - Laki Khaw Peng)</t>
  </si>
  <si>
    <t xml:space="preserve">Phura - Lungpuk Road </t>
  </si>
  <si>
    <t>Niawhtlang - Chakhang Road</t>
  </si>
  <si>
    <t>Upper Kanan to Lower Kanan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</si>
</sst>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0.000"/>
    <numFmt numFmtId="166" formatCode="0.00000%"/>
    <numFmt numFmtId="167" formatCode="0.0"/>
    <numFmt numFmtId="168" formatCode="#,##0.00;[Red]#,##0.00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6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0"/>
      <color theme="1"/>
      <name val="Aptos Display"/>
      <family val="2"/>
    </font>
    <font>
      <sz val="10"/>
      <color theme="1"/>
      <name val="Aptos Display"/>
      <family val="2"/>
    </font>
    <font>
      <b/>
      <sz val="10"/>
      <color rgb="FFFF0000"/>
      <name val="Aptos Display"/>
      <family val="2"/>
    </font>
    <font>
      <b/>
      <sz val="9"/>
      <color theme="1"/>
      <name val="Aptos Display"/>
      <family val="2"/>
    </font>
    <font>
      <sz val="9"/>
      <color theme="1"/>
      <name val="Aptos Display"/>
      <family val="2"/>
    </font>
    <font>
      <sz val="9"/>
      <color rgb="FFFF0000"/>
      <name val="Aptos Display"/>
      <family val="2"/>
    </font>
    <font>
      <sz val="9"/>
      <name val="Aptos Display"/>
      <family val="2"/>
    </font>
    <font>
      <b/>
      <sz val="9"/>
      <color rgb="FFFF0000"/>
      <name val="Aptos Display"/>
      <family val="2"/>
    </font>
    <font>
      <sz val="10"/>
      <color rgb="FFFF0000"/>
      <name val="Aptos Display"/>
      <family val="2"/>
    </font>
    <font>
      <sz val="10"/>
      <name val="Aptos Display"/>
      <family val="2"/>
    </font>
    <font>
      <sz val="10"/>
      <color theme="1"/>
      <name val="Calibri"/>
      <family val="2"/>
      <scheme val="minor"/>
    </font>
    <font>
      <b/>
      <sz val="14"/>
      <color theme="1"/>
      <name val="Cambria"/>
      <family val="1"/>
    </font>
    <font>
      <sz val="12"/>
      <color theme="1"/>
      <name val="Cambria"/>
      <family val="1"/>
    </font>
    <font>
      <b/>
      <sz val="10"/>
      <color theme="1"/>
      <name val="Cambria"/>
      <family val="1"/>
    </font>
    <font>
      <b/>
      <i/>
      <sz val="10"/>
      <color theme="1"/>
      <name val="Cambria"/>
      <family val="1"/>
    </font>
    <font>
      <b/>
      <i/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Calibri Light"/>
      <family val="1"/>
      <scheme val="major"/>
    </font>
    <font>
      <sz val="12"/>
      <name val="Cambria"/>
      <family val="1"/>
    </font>
    <font>
      <sz val="12"/>
      <color theme="1"/>
      <name val="Calibri Light"/>
      <family val="1"/>
      <scheme val="major"/>
    </font>
    <font>
      <b/>
      <i/>
      <sz val="12"/>
      <name val="Cambria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2"/>
      <name val="Times New Roman"/>
      <family val="1"/>
    </font>
    <font>
      <b/>
      <sz val="11"/>
      <name val="Calibri"/>
      <family val="2"/>
      <scheme val="minor"/>
    </font>
    <font>
      <b/>
      <u/>
      <sz val="14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u/>
      <sz val="12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  <font>
      <b/>
      <sz val="18"/>
      <color theme="1"/>
      <name val="Times New Roman"/>
      <family val="1"/>
    </font>
    <font>
      <sz val="10"/>
      <name val="Arial"/>
      <family val="2"/>
    </font>
    <font>
      <b/>
      <u/>
      <sz val="14"/>
      <color rgb="FF00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Times New Roman"/>
      <family val="2"/>
    </font>
    <font>
      <b/>
      <i/>
      <sz val="11"/>
      <color rgb="FF000000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Times New Roman"/>
      <family val="1"/>
    </font>
    <font>
      <sz val="11"/>
      <name val="Calibri Light"/>
      <family val="1"/>
      <scheme val="major"/>
    </font>
    <font>
      <sz val="10"/>
      <name val="Calibri Light"/>
      <family val="1"/>
      <scheme val="major"/>
    </font>
    <font>
      <vertAlign val="superscript"/>
      <sz val="11"/>
      <color theme="1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u/>
      <sz val="14"/>
      <color theme="1"/>
      <name val="Calibri Light"/>
      <family val="1"/>
      <scheme val="major"/>
    </font>
    <font>
      <b/>
      <sz val="14"/>
      <color theme="1"/>
      <name val="Calibri Light"/>
      <family val="1"/>
      <scheme val="major"/>
    </font>
    <font>
      <b/>
      <sz val="12"/>
      <color theme="1"/>
      <name val="Calibri Light"/>
      <family val="1"/>
      <scheme val="major"/>
    </font>
    <font>
      <b/>
      <i/>
      <sz val="11"/>
      <color theme="1"/>
      <name val="Calibri Light"/>
      <family val="1"/>
      <scheme val="major"/>
    </font>
    <font>
      <sz val="12"/>
      <name val="Calibri Light"/>
      <family val="1"/>
      <scheme val="major"/>
    </font>
    <font>
      <sz val="12"/>
      <color rgb="FFFF0000"/>
      <name val="Calibri Light"/>
      <family val="1"/>
      <scheme val="major"/>
    </font>
    <font>
      <b/>
      <i/>
      <sz val="12"/>
      <color theme="1"/>
      <name val="Calibri Light"/>
      <family val="1"/>
      <scheme val="major"/>
    </font>
    <font>
      <b/>
      <sz val="11"/>
      <color theme="1"/>
      <name val="Calibri Light"/>
      <family val="1"/>
      <scheme val="major"/>
    </font>
    <font>
      <i/>
      <sz val="12"/>
      <color theme="1"/>
      <name val="Calibri Light"/>
      <family val="1"/>
      <scheme val="major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sto MT"/>
      <family val="1"/>
    </font>
    <font>
      <sz val="11"/>
      <color theme="1"/>
      <name val="Calisto MT"/>
      <family val="1"/>
    </font>
    <font>
      <i/>
      <sz val="11"/>
      <color theme="1"/>
      <name val="Calisto MT"/>
      <family val="1"/>
    </font>
    <font>
      <sz val="12"/>
      <color theme="1"/>
      <name val="Calisto MT"/>
      <family val="1"/>
    </font>
    <font>
      <b/>
      <sz val="12"/>
      <color theme="1"/>
      <name val="Calisto MT"/>
      <family val="1"/>
    </font>
    <font>
      <sz val="12"/>
      <name val="Calibri"/>
      <family val="2"/>
      <scheme val="minor"/>
    </font>
    <font>
      <sz val="10"/>
      <color rgb="FF000000"/>
      <name val="Times New Roman"/>
      <family val="1"/>
    </font>
    <font>
      <b/>
      <u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</fonts>
  <fills count="2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58" fillId="0" borderId="0"/>
    <xf numFmtId="0" fontId="58" fillId="0" borderId="0"/>
    <xf numFmtId="0" fontId="1" fillId="0" borderId="0"/>
    <xf numFmtId="0" fontId="96" fillId="0" borderId="0"/>
  </cellStyleXfs>
  <cellXfs count="1147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2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2" fontId="7" fillId="0" borderId="8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2" fontId="9" fillId="3" borderId="2" xfId="0" applyNumberFormat="1" applyFont="1" applyFill="1" applyBorder="1" applyAlignment="1">
      <alignment horizontal="center" vertical="center" wrapText="1"/>
    </xf>
    <xf numFmtId="2" fontId="10" fillId="3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2" fontId="7" fillId="0" borderId="9" xfId="0" applyNumberFormat="1" applyFont="1" applyBorder="1" applyAlignment="1">
      <alignment horizontal="center" vertical="center" wrapText="1"/>
    </xf>
    <xf numFmtId="2" fontId="7" fillId="0" borderId="10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 wrapText="1"/>
    </xf>
    <xf numFmtId="0" fontId="14" fillId="0" borderId="0" xfId="0" applyFont="1"/>
    <xf numFmtId="0" fontId="15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2" fontId="16" fillId="0" borderId="3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0" fontId="18" fillId="0" borderId="0" xfId="0" applyFont="1"/>
    <xf numFmtId="0" fontId="16" fillId="0" borderId="2" xfId="0" applyFont="1" applyBorder="1" applyAlignment="1">
      <alignment horizontal="center" vertical="center" wrapText="1"/>
    </xf>
    <xf numFmtId="2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vertical="center" wrapText="1"/>
    </xf>
    <xf numFmtId="2" fontId="16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 wrapText="1"/>
    </xf>
    <xf numFmtId="165" fontId="16" fillId="0" borderId="2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vertical="center" wrapText="1"/>
    </xf>
    <xf numFmtId="165" fontId="1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wrapText="1"/>
    </xf>
    <xf numFmtId="2" fontId="16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6" fillId="0" borderId="2" xfId="0" applyFont="1" applyBorder="1"/>
    <xf numFmtId="2" fontId="14" fillId="0" borderId="0" xfId="0" applyNumberFormat="1" applyFont="1"/>
    <xf numFmtId="0" fontId="16" fillId="0" borderId="5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2" fontId="17" fillId="0" borderId="7" xfId="0" applyNumberFormat="1" applyFont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left" vertical="center" wrapText="1"/>
    </xf>
    <xf numFmtId="165" fontId="16" fillId="3" borderId="2" xfId="0" applyNumberFormat="1" applyFont="1" applyFill="1" applyBorder="1" applyAlignment="1">
      <alignment horizontal="center" vertical="center"/>
    </xf>
    <xf numFmtId="2" fontId="16" fillId="3" borderId="2" xfId="0" applyNumberFormat="1" applyFont="1" applyFill="1" applyBorder="1" applyAlignment="1">
      <alignment horizontal="center" vertical="center"/>
    </xf>
    <xf numFmtId="0" fontId="14" fillId="3" borderId="0" xfId="0" applyFont="1" applyFill="1"/>
    <xf numFmtId="0" fontId="14" fillId="3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5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wrapText="1"/>
    </xf>
    <xf numFmtId="165" fontId="19" fillId="0" borderId="0" xfId="0" applyNumberFormat="1" applyFont="1" applyAlignment="1">
      <alignment vertical="center"/>
    </xf>
    <xf numFmtId="165" fontId="1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20" fillId="0" borderId="0" xfId="0" applyFont="1"/>
    <xf numFmtId="0" fontId="5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165" fontId="21" fillId="0" borderId="0" xfId="0" applyNumberFormat="1" applyFont="1" applyAlignment="1">
      <alignment horizontal="center"/>
    </xf>
    <xf numFmtId="165" fontId="22" fillId="0" borderId="0" xfId="0" applyNumberFormat="1" applyFont="1"/>
    <xf numFmtId="0" fontId="22" fillId="5" borderId="2" xfId="0" applyFont="1" applyFill="1" applyBorder="1" applyAlignment="1">
      <alignment horizontal="center" vertical="center" wrapText="1"/>
    </xf>
    <xf numFmtId="165" fontId="22" fillId="5" borderId="2" xfId="0" applyNumberFormat="1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left" vertical="center" wrapText="1" indent="1"/>
    </xf>
    <xf numFmtId="165" fontId="22" fillId="0" borderId="2" xfId="0" applyNumberFormat="1" applyFont="1" applyBorder="1" applyAlignment="1">
      <alignment horizontal="right" vertical="center" indent="1"/>
    </xf>
    <xf numFmtId="165" fontId="22" fillId="0" borderId="2" xfId="0" applyNumberFormat="1" applyFont="1" applyBorder="1" applyAlignment="1">
      <alignment horizontal="center" vertical="center"/>
    </xf>
    <xf numFmtId="165" fontId="21" fillId="0" borderId="2" xfId="0" applyNumberFormat="1" applyFont="1" applyBorder="1" applyAlignment="1">
      <alignment horizontal="center" vertical="center"/>
    </xf>
    <xf numFmtId="165" fontId="21" fillId="0" borderId="2" xfId="0" applyNumberFormat="1" applyFont="1" applyBorder="1" applyAlignment="1">
      <alignment horizontal="right" vertical="center" indent="1"/>
    </xf>
    <xf numFmtId="0" fontId="21" fillId="0" borderId="0" xfId="0" applyFont="1" applyAlignment="1">
      <alignment horizontal="right" vertical="center" wrapText="1"/>
    </xf>
    <xf numFmtId="165" fontId="21" fillId="0" borderId="0" xfId="0" applyNumberFormat="1" applyFont="1" applyAlignment="1">
      <alignment horizontal="right" vertical="center" indent="1"/>
    </xf>
    <xf numFmtId="166" fontId="22" fillId="0" borderId="2" xfId="0" applyNumberFormat="1" applyFont="1" applyBorder="1" applyAlignment="1">
      <alignment horizontal="center"/>
    </xf>
    <xf numFmtId="1" fontId="23" fillId="0" borderId="2" xfId="0" applyNumberFormat="1" applyFont="1" applyBorder="1" applyAlignment="1">
      <alignment horizontal="center"/>
    </xf>
    <xf numFmtId="165" fontId="22" fillId="0" borderId="0" xfId="0" applyNumberFormat="1" applyFont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165" fontId="24" fillId="6" borderId="2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25" fillId="7" borderId="2" xfId="0" applyFont="1" applyFill="1" applyBorder="1" applyAlignment="1">
      <alignment horizontal="center" vertical="center"/>
    </xf>
    <xf numFmtId="0" fontId="24" fillId="7" borderId="2" xfId="0" applyFont="1" applyFill="1" applyBorder="1" applyAlignment="1">
      <alignment horizontal="right" vertical="center"/>
    </xf>
    <xf numFmtId="0" fontId="24" fillId="0" borderId="6" xfId="0" applyFont="1" applyBorder="1" applyAlignment="1">
      <alignment horizontal="left" vertical="center"/>
    </xf>
    <xf numFmtId="0" fontId="25" fillId="4" borderId="2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left" vertical="center"/>
    </xf>
    <xf numFmtId="0" fontId="24" fillId="7" borderId="2" xfId="0" applyFont="1" applyFill="1" applyBorder="1" applyAlignment="1">
      <alignment horizontal="right" vertical="center" wrapText="1"/>
    </xf>
    <xf numFmtId="0" fontId="25" fillId="0" borderId="2" xfId="0" applyFont="1" applyBorder="1" applyAlignment="1">
      <alignment horizontal="center" vertical="center"/>
    </xf>
    <xf numFmtId="0" fontId="25" fillId="8" borderId="2" xfId="0" applyFont="1" applyFill="1" applyBorder="1" applyAlignment="1">
      <alignment horizontal="center" vertical="center"/>
    </xf>
    <xf numFmtId="0" fontId="25" fillId="9" borderId="2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1" fontId="25" fillId="0" borderId="2" xfId="0" applyNumberFormat="1" applyFont="1" applyBorder="1" applyAlignment="1">
      <alignment horizontal="center" vertical="center"/>
    </xf>
    <xf numFmtId="2" fontId="25" fillId="0" borderId="2" xfId="0" applyNumberFormat="1" applyFont="1" applyBorder="1" applyAlignment="1">
      <alignment horizontal="center" vertical="center"/>
    </xf>
    <xf numFmtId="0" fontId="26" fillId="8" borderId="2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8" fillId="8" borderId="2" xfId="0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5" fillId="7" borderId="2" xfId="0" applyFont="1" applyFill="1" applyBorder="1" applyAlignment="1">
      <alignment vertical="center"/>
    </xf>
    <xf numFmtId="0" fontId="24" fillId="0" borderId="2" xfId="0" applyFont="1" applyBorder="1" applyAlignment="1">
      <alignment vertical="center" wrapText="1"/>
    </xf>
    <xf numFmtId="0" fontId="25" fillId="0" borderId="2" xfId="0" applyFont="1" applyBorder="1" applyAlignment="1">
      <alignment vertical="center"/>
    </xf>
    <xf numFmtId="0" fontId="25" fillId="10" borderId="2" xfId="0" applyFont="1" applyFill="1" applyBorder="1" applyAlignment="1">
      <alignment vertical="center"/>
    </xf>
    <xf numFmtId="0" fontId="24" fillId="10" borderId="2" xfId="0" applyFont="1" applyFill="1" applyBorder="1" applyAlignment="1">
      <alignment horizontal="right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165" fontId="24" fillId="0" borderId="1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5" borderId="2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25" fillId="0" borderId="6" xfId="0" applyFont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5" fillId="5" borderId="2" xfId="0" applyFont="1" applyFill="1" applyBorder="1" applyAlignment="1">
      <alignment vertical="center"/>
    </xf>
    <xf numFmtId="0" fontId="24" fillId="5" borderId="2" xfId="0" applyFont="1" applyFill="1" applyBorder="1" applyAlignment="1">
      <alignment horizontal="right" vertical="center" wrapText="1"/>
    </xf>
    <xf numFmtId="0" fontId="24" fillId="0" borderId="2" xfId="0" applyFont="1" applyBorder="1" applyAlignment="1">
      <alignment horizontal="left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5" fillId="10" borderId="2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21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65" fontId="24" fillId="7" borderId="2" xfId="0" applyNumberFormat="1" applyFont="1" applyFill="1" applyBorder="1" applyAlignment="1">
      <alignment horizontal="center" vertical="center"/>
    </xf>
    <xf numFmtId="165" fontId="24" fillId="0" borderId="6" xfId="0" applyNumberFormat="1" applyFont="1" applyBorder="1" applyAlignment="1">
      <alignment horizontal="center" vertical="center"/>
    </xf>
    <xf numFmtId="165" fontId="25" fillId="4" borderId="2" xfId="0" applyNumberFormat="1" applyFont="1" applyFill="1" applyBorder="1" applyAlignment="1">
      <alignment horizontal="center" vertical="center"/>
    </xf>
    <xf numFmtId="165" fontId="24" fillId="0" borderId="2" xfId="0" applyNumberFormat="1" applyFont="1" applyBorder="1" applyAlignment="1">
      <alignment horizontal="center" vertical="center"/>
    </xf>
    <xf numFmtId="165" fontId="25" fillId="0" borderId="2" xfId="0" applyNumberFormat="1" applyFont="1" applyBorder="1" applyAlignment="1">
      <alignment horizontal="center" vertical="center"/>
    </xf>
    <xf numFmtId="165" fontId="25" fillId="8" borderId="2" xfId="0" applyNumberFormat="1" applyFont="1" applyFill="1" applyBorder="1" applyAlignment="1">
      <alignment horizontal="center" vertical="center"/>
    </xf>
    <xf numFmtId="165" fontId="25" fillId="9" borderId="2" xfId="0" applyNumberFormat="1" applyFont="1" applyFill="1" applyBorder="1" applyAlignment="1">
      <alignment horizontal="center" vertical="center"/>
    </xf>
    <xf numFmtId="165" fontId="26" fillId="0" borderId="2" xfId="0" applyNumberFormat="1" applyFont="1" applyBorder="1" applyAlignment="1">
      <alignment horizontal="center" vertical="center"/>
    </xf>
    <xf numFmtId="165" fontId="26" fillId="8" borderId="2" xfId="0" applyNumberFormat="1" applyFont="1" applyFill="1" applyBorder="1" applyAlignment="1">
      <alignment horizontal="center" vertical="center"/>
    </xf>
    <xf numFmtId="165" fontId="27" fillId="0" borderId="2" xfId="0" applyNumberFormat="1" applyFont="1" applyBorder="1" applyAlignment="1">
      <alignment horizontal="center" vertical="center"/>
    </xf>
    <xf numFmtId="165" fontId="28" fillId="8" borderId="2" xfId="0" applyNumberFormat="1" applyFont="1" applyFill="1" applyBorder="1" applyAlignment="1">
      <alignment horizontal="center" vertical="center"/>
    </xf>
    <xf numFmtId="165" fontId="28" fillId="0" borderId="2" xfId="0" applyNumberFormat="1" applyFont="1" applyBorder="1" applyAlignment="1">
      <alignment horizontal="center" vertical="center"/>
    </xf>
    <xf numFmtId="165" fontId="24" fillId="10" borderId="2" xfId="0" applyNumberFormat="1" applyFont="1" applyFill="1" applyBorder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65" fontId="25" fillId="0" borderId="2" xfId="0" applyNumberFormat="1" applyFont="1" applyBorder="1" applyAlignment="1">
      <alignment horizontal="center" vertical="center" wrapText="1"/>
    </xf>
    <xf numFmtId="165" fontId="24" fillId="0" borderId="2" xfId="0" applyNumberFormat="1" applyFont="1" applyBorder="1" applyAlignment="1">
      <alignment horizontal="center" vertical="center" wrapText="1"/>
    </xf>
    <xf numFmtId="165" fontId="24" fillId="5" borderId="2" xfId="0" applyNumberFormat="1" applyFont="1" applyFill="1" applyBorder="1" applyAlignment="1">
      <alignment horizontal="center" vertical="center"/>
    </xf>
    <xf numFmtId="165" fontId="25" fillId="0" borderId="6" xfId="0" applyNumberFormat="1" applyFont="1" applyBorder="1" applyAlignment="1">
      <alignment horizontal="center" vertical="center"/>
    </xf>
    <xf numFmtId="166" fontId="22" fillId="0" borderId="2" xfId="0" applyNumberFormat="1" applyFont="1" applyBorder="1" applyAlignment="1">
      <alignment horizontal="center" vertical="center"/>
    </xf>
    <xf numFmtId="165" fontId="22" fillId="0" borderId="0" xfId="0" applyNumberFormat="1" applyFont="1" applyAlignment="1">
      <alignment horizontal="center" vertical="center"/>
    </xf>
    <xf numFmtId="1" fontId="23" fillId="0" borderId="2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 indent="1"/>
    </xf>
    <xf numFmtId="0" fontId="21" fillId="6" borderId="2" xfId="0" applyFont="1" applyFill="1" applyBorder="1" applyAlignment="1">
      <alignment horizontal="left" vertical="center" wrapText="1" indent="1"/>
    </xf>
    <xf numFmtId="0" fontId="21" fillId="0" borderId="0" xfId="0" applyFont="1" applyAlignment="1">
      <alignment horizontal="left" vertical="center"/>
    </xf>
    <xf numFmtId="0" fontId="22" fillId="7" borderId="2" xfId="0" applyFont="1" applyFill="1" applyBorder="1" applyAlignment="1">
      <alignment horizontal="left" vertical="center" wrapText="1" indent="1"/>
    </xf>
    <xf numFmtId="0" fontId="21" fillId="0" borderId="6" xfId="0" applyFont="1" applyBorder="1" applyAlignment="1">
      <alignment horizontal="left" vertical="center"/>
    </xf>
    <xf numFmtId="0" fontId="22" fillId="4" borderId="2" xfId="0" applyFont="1" applyFill="1" applyBorder="1" applyAlignment="1">
      <alignment horizontal="left" vertical="center" wrapText="1" indent="1"/>
    </xf>
    <xf numFmtId="0" fontId="21" fillId="0" borderId="2" xfId="0" applyFont="1" applyBorder="1" applyAlignment="1">
      <alignment horizontal="left" vertical="center"/>
    </xf>
    <xf numFmtId="0" fontId="22" fillId="7" borderId="2" xfId="0" applyFont="1" applyFill="1" applyBorder="1" applyAlignment="1">
      <alignment horizontal="left" vertical="center" indent="1"/>
    </xf>
    <xf numFmtId="0" fontId="22" fillId="8" borderId="2" xfId="0" applyFont="1" applyFill="1" applyBorder="1" applyAlignment="1">
      <alignment horizontal="left" vertical="center" wrapText="1" indent="1"/>
    </xf>
    <xf numFmtId="0" fontId="22" fillId="9" borderId="2" xfId="0" applyFont="1" applyFill="1" applyBorder="1" applyAlignment="1">
      <alignment horizontal="left" vertical="center" wrapText="1" indent="1"/>
    </xf>
    <xf numFmtId="0" fontId="29" fillId="8" borderId="2" xfId="0" applyFont="1" applyFill="1" applyBorder="1" applyAlignment="1">
      <alignment horizontal="left" vertical="center" wrapText="1" indent="1"/>
    </xf>
    <xf numFmtId="0" fontId="22" fillId="8" borderId="2" xfId="0" applyFont="1" applyFill="1" applyBorder="1" applyAlignment="1">
      <alignment horizontal="left" vertical="center" indent="1"/>
    </xf>
    <xf numFmtId="0" fontId="22" fillId="0" borderId="2" xfId="0" applyFont="1" applyBorder="1" applyAlignment="1">
      <alignment horizontal="left" vertical="center" indent="1"/>
    </xf>
    <xf numFmtId="2" fontId="22" fillId="0" borderId="2" xfId="0" applyNumberFormat="1" applyFont="1" applyBorder="1" applyAlignment="1">
      <alignment horizontal="left" vertical="center" wrapText="1" indent="1"/>
    </xf>
    <xf numFmtId="0" fontId="30" fillId="0" borderId="2" xfId="0" applyFont="1" applyBorder="1" applyAlignment="1">
      <alignment horizontal="left" vertical="center" indent="1"/>
    </xf>
    <xf numFmtId="0" fontId="23" fillId="8" borderId="2" xfId="0" applyFont="1" applyFill="1" applyBorder="1" applyAlignment="1">
      <alignment horizontal="left" vertical="center" wrapText="1" indent="1"/>
    </xf>
    <xf numFmtId="0" fontId="21" fillId="7" borderId="2" xfId="0" applyFont="1" applyFill="1" applyBorder="1" applyAlignment="1">
      <alignment horizontal="right" vertical="center" wrapText="1" indent="1"/>
    </xf>
    <xf numFmtId="0" fontId="23" fillId="0" borderId="2" xfId="0" applyFont="1" applyBorder="1" applyAlignment="1">
      <alignment horizontal="left" vertical="center" wrapText="1" indent="1"/>
    </xf>
    <xf numFmtId="0" fontId="21" fillId="0" borderId="2" xfId="0" applyFont="1" applyBorder="1" applyAlignment="1">
      <alignment vertical="center" wrapText="1"/>
    </xf>
    <xf numFmtId="0" fontId="22" fillId="10" borderId="2" xfId="0" applyFont="1" applyFill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1" fillId="0" borderId="1" xfId="0" applyFont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22" fillId="4" borderId="2" xfId="0" applyFont="1" applyFill="1" applyBorder="1" applyAlignment="1">
      <alignment vertical="center" wrapText="1"/>
    </xf>
    <xf numFmtId="0" fontId="22" fillId="5" borderId="2" xfId="0" applyFont="1" applyFill="1" applyBorder="1" applyAlignment="1">
      <alignment vertical="center"/>
    </xf>
    <xf numFmtId="0" fontId="22" fillId="0" borderId="2" xfId="0" applyFont="1" applyBorder="1" applyAlignment="1">
      <alignment vertical="center" wrapText="1"/>
    </xf>
    <xf numFmtId="0" fontId="30" fillId="0" borderId="2" xfId="0" applyFont="1" applyBorder="1" applyAlignment="1">
      <alignment vertical="center" wrapText="1"/>
    </xf>
    <xf numFmtId="0" fontId="21" fillId="5" borderId="2" xfId="0" applyFont="1" applyFill="1" applyBorder="1" applyAlignment="1">
      <alignment horizontal="right" vertical="center" wrapText="1"/>
    </xf>
    <xf numFmtId="0" fontId="22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22" fillId="7" borderId="2" xfId="0" applyFont="1" applyFill="1" applyBorder="1" applyAlignment="1">
      <alignment vertical="center" wrapText="1"/>
    </xf>
    <xf numFmtId="0" fontId="22" fillId="10" borderId="2" xfId="0" applyFont="1" applyFill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9" fillId="0" borderId="2" xfId="0" applyFont="1" applyBorder="1" applyAlignment="1">
      <alignment vertical="center" wrapText="1"/>
    </xf>
    <xf numFmtId="0" fontId="31" fillId="0" borderId="0" xfId="0" applyFont="1"/>
    <xf numFmtId="0" fontId="33" fillId="0" borderId="0" xfId="0" applyFont="1"/>
    <xf numFmtId="0" fontId="34" fillId="0" borderId="2" xfId="0" applyFont="1" applyBorder="1" applyAlignment="1">
      <alignment horizontal="center" vertical="center"/>
    </xf>
    <xf numFmtId="0" fontId="35" fillId="11" borderId="2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left" vertical="center" wrapText="1"/>
    </xf>
    <xf numFmtId="165" fontId="33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center" vertical="center"/>
    </xf>
    <xf numFmtId="0" fontId="33" fillId="0" borderId="2" xfId="0" applyFont="1" applyBorder="1"/>
    <xf numFmtId="0" fontId="36" fillId="0" borderId="2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0" borderId="8" xfId="0" applyFont="1" applyBorder="1" applyAlignment="1">
      <alignment vertical="center" wrapText="1"/>
    </xf>
    <xf numFmtId="165" fontId="33" fillId="0" borderId="0" xfId="0" applyNumberFormat="1" applyFont="1" applyAlignment="1">
      <alignment horizontal="center" vertical="center"/>
    </xf>
    <xf numFmtId="165" fontId="33" fillId="0" borderId="8" xfId="0" applyNumberFormat="1" applyFont="1" applyBorder="1" applyAlignment="1">
      <alignment horizontal="center" vertical="center"/>
    </xf>
    <xf numFmtId="0" fontId="33" fillId="0" borderId="2" xfId="0" applyFont="1" applyBorder="1" applyAlignment="1">
      <alignment vertical="center" wrapText="1"/>
    </xf>
    <xf numFmtId="0" fontId="38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vertical="center"/>
    </xf>
    <xf numFmtId="0" fontId="33" fillId="0" borderId="3" xfId="0" applyFont="1" applyBorder="1" applyAlignment="1">
      <alignment vertical="center" wrapText="1"/>
    </xf>
    <xf numFmtId="165" fontId="33" fillId="0" borderId="3" xfId="0" applyNumberFormat="1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9" fillId="0" borderId="2" xfId="0" applyFont="1" applyBorder="1" applyAlignment="1">
      <alignment horizontal="left" vertical="center" wrapText="1"/>
    </xf>
    <xf numFmtId="165" fontId="39" fillId="0" borderId="2" xfId="0" applyNumberFormat="1" applyFont="1" applyBorder="1" applyAlignment="1">
      <alignment horizontal="center" vertical="center"/>
    </xf>
    <xf numFmtId="165" fontId="39" fillId="0" borderId="2" xfId="0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2" xfId="0" applyFont="1" applyBorder="1"/>
    <xf numFmtId="0" fontId="39" fillId="0" borderId="8" xfId="0" applyFont="1" applyBorder="1"/>
    <xf numFmtId="165" fontId="39" fillId="0" borderId="5" xfId="0" applyNumberFormat="1" applyFont="1" applyBorder="1" applyAlignment="1">
      <alignment horizontal="center" vertical="center"/>
    </xf>
    <xf numFmtId="0" fontId="39" fillId="0" borderId="3" xfId="0" applyFont="1" applyBorder="1"/>
    <xf numFmtId="0" fontId="40" fillId="0" borderId="2" xfId="0" applyFont="1" applyBorder="1" applyAlignment="1">
      <alignment vertical="center" wrapText="1"/>
    </xf>
    <xf numFmtId="165" fontId="38" fillId="0" borderId="2" xfId="0" applyNumberFormat="1" applyFont="1" applyBorder="1" applyAlignment="1">
      <alignment horizontal="center" vertical="center"/>
    </xf>
    <xf numFmtId="0" fontId="38" fillId="0" borderId="2" xfId="0" applyFont="1" applyBorder="1" applyAlignment="1">
      <alignment horizontal="center"/>
    </xf>
    <xf numFmtId="0" fontId="39" fillId="0" borderId="3" xfId="0" applyFont="1" applyBorder="1" applyAlignment="1">
      <alignment horizontal="center" vertical="center"/>
    </xf>
    <xf numFmtId="0" fontId="40" fillId="0" borderId="2" xfId="0" applyFont="1" applyBorder="1" applyAlignment="1">
      <alignment vertical="center"/>
    </xf>
    <xf numFmtId="0" fontId="33" fillId="3" borderId="2" xfId="0" applyFont="1" applyFill="1" applyBorder="1" applyAlignment="1">
      <alignment horizontal="center" vertical="center"/>
    </xf>
    <xf numFmtId="0" fontId="40" fillId="3" borderId="2" xfId="0" applyFont="1" applyFill="1" applyBorder="1" applyAlignment="1">
      <alignment vertical="center" wrapText="1"/>
    </xf>
    <xf numFmtId="165" fontId="38" fillId="3" borderId="2" xfId="0" applyNumberFormat="1" applyFont="1" applyFill="1" applyBorder="1" applyAlignment="1">
      <alignment horizontal="center" vertical="center"/>
    </xf>
    <xf numFmtId="0" fontId="38" fillId="3" borderId="2" xfId="0" applyFont="1" applyFill="1" applyBorder="1" applyAlignment="1">
      <alignment horizontal="center" vertical="center"/>
    </xf>
    <xf numFmtId="0" fontId="39" fillId="3" borderId="2" xfId="0" applyFont="1" applyFill="1" applyBorder="1"/>
    <xf numFmtId="0" fontId="38" fillId="3" borderId="2" xfId="0" applyFont="1" applyFill="1" applyBorder="1" applyAlignment="1">
      <alignment horizontal="center"/>
    </xf>
    <xf numFmtId="0" fontId="39" fillId="0" borderId="3" xfId="0" applyFont="1" applyBorder="1" applyAlignment="1">
      <alignment horizontal="left" vertical="center" wrapText="1"/>
    </xf>
    <xf numFmtId="165" fontId="39" fillId="0" borderId="3" xfId="0" applyNumberFormat="1" applyFont="1" applyBorder="1" applyAlignment="1">
      <alignment horizontal="center" vertical="center"/>
    </xf>
    <xf numFmtId="0" fontId="33" fillId="0" borderId="2" xfId="0" applyFont="1" applyBorder="1" applyAlignment="1">
      <alignment horizontal="left" vertical="center"/>
    </xf>
    <xf numFmtId="165" fontId="33" fillId="0" borderId="3" xfId="0" applyNumberFormat="1" applyFont="1" applyBorder="1" applyAlignment="1">
      <alignment horizontal="right" vertical="center"/>
    </xf>
    <xf numFmtId="0" fontId="33" fillId="0" borderId="3" xfId="0" applyFont="1" applyBorder="1"/>
    <xf numFmtId="165" fontId="33" fillId="0" borderId="2" xfId="0" applyNumberFormat="1" applyFont="1" applyBorder="1" applyAlignment="1">
      <alignment horizontal="right" vertical="center"/>
    </xf>
    <xf numFmtId="0" fontId="33" fillId="0" borderId="2" xfId="0" applyFont="1" applyBorder="1" applyAlignment="1">
      <alignment horizontal="right" vertical="center"/>
    </xf>
    <xf numFmtId="165" fontId="37" fillId="0" borderId="2" xfId="0" applyNumberFormat="1" applyFont="1" applyBorder="1" applyAlignment="1">
      <alignment horizontal="right" vertical="center"/>
    </xf>
    <xf numFmtId="0" fontId="37" fillId="0" borderId="0" xfId="0" applyFont="1" applyAlignment="1">
      <alignment horizontal="right" vertical="center"/>
    </xf>
    <xf numFmtId="165" fontId="37" fillId="0" borderId="0" xfId="0" applyNumberFormat="1" applyFont="1" applyAlignment="1">
      <alignment horizontal="center" vertical="center"/>
    </xf>
    <xf numFmtId="0" fontId="42" fillId="0" borderId="2" xfId="0" applyFont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2" xfId="0" applyNumberFormat="1" applyBorder="1"/>
    <xf numFmtId="165" fontId="0" fillId="0" borderId="2" xfId="0" applyNumberFormat="1" applyBorder="1" applyAlignment="1">
      <alignment horizontal="center"/>
    </xf>
    <xf numFmtId="165" fontId="0" fillId="0" borderId="2" xfId="0" applyNumberFormat="1" applyBorder="1"/>
    <xf numFmtId="0" fontId="6" fillId="0" borderId="2" xfId="0" applyFont="1" applyBorder="1" applyAlignment="1">
      <alignment horizontal="right" vertical="center" wrapText="1"/>
    </xf>
    <xf numFmtId="165" fontId="17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165" fontId="7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horizontal="right" vertical="top" wrapText="1"/>
    </xf>
    <xf numFmtId="165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3" fillId="0" borderId="2" xfId="0" applyFont="1" applyBorder="1" applyAlignment="1">
      <alignment horizontal="right" vertical="center"/>
    </xf>
    <xf numFmtId="0" fontId="43" fillId="0" borderId="2" xfId="0" applyFont="1" applyBorder="1" applyAlignment="1">
      <alignment horizontal="left" vertical="center" wrapText="1"/>
    </xf>
    <xf numFmtId="0" fontId="43" fillId="0" borderId="2" xfId="0" applyFont="1" applyBorder="1" applyAlignment="1">
      <alignment horizontal="right" vertical="center" wrapText="1"/>
    </xf>
    <xf numFmtId="165" fontId="5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right" vertical="center" wrapText="1"/>
    </xf>
    <xf numFmtId="165" fontId="5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44" fillId="0" borderId="2" xfId="0" applyFont="1" applyBorder="1" applyAlignment="1">
      <alignment horizontal="left" vertical="center" wrapText="1"/>
    </xf>
    <xf numFmtId="0" fontId="43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165" fontId="7" fillId="3" borderId="2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wrapText="1"/>
    </xf>
    <xf numFmtId="0" fontId="47" fillId="3" borderId="2" xfId="0" applyFont="1" applyFill="1" applyBorder="1" applyAlignment="1">
      <alignment horizontal="right" vertical="center" wrapText="1"/>
    </xf>
    <xf numFmtId="165" fontId="5" fillId="3" borderId="2" xfId="0" applyNumberFormat="1" applyFont="1" applyFill="1" applyBorder="1" applyAlignment="1">
      <alignment horizontal="center" vertical="center"/>
    </xf>
    <xf numFmtId="165" fontId="43" fillId="0" borderId="2" xfId="0" applyNumberFormat="1" applyFont="1" applyBorder="1" applyAlignment="1">
      <alignment horizontal="center" vertical="center" wrapText="1"/>
    </xf>
    <xf numFmtId="2" fontId="45" fillId="0" borderId="2" xfId="0" applyNumberFormat="1" applyFont="1" applyBorder="1" applyAlignment="1">
      <alignment horizontal="center" vertical="center" wrapText="1"/>
    </xf>
    <xf numFmtId="2" fontId="43" fillId="0" borderId="2" xfId="0" applyNumberFormat="1" applyFont="1" applyBorder="1" applyAlignment="1">
      <alignment horizontal="center" vertical="center" wrapText="1"/>
    </xf>
    <xf numFmtId="0" fontId="43" fillId="0" borderId="2" xfId="0" applyFont="1" applyBorder="1" applyAlignment="1">
      <alignment horizontal="right" vertical="center"/>
    </xf>
    <xf numFmtId="0" fontId="46" fillId="0" borderId="2" xfId="0" applyFont="1" applyBorder="1"/>
    <xf numFmtId="165" fontId="42" fillId="0" borderId="2" xfId="0" applyNumberFormat="1" applyFont="1" applyBorder="1" applyAlignment="1">
      <alignment horizontal="center" vertical="center"/>
    </xf>
    <xf numFmtId="165" fontId="42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2" fillId="0" borderId="2" xfId="0" applyFont="1" applyBorder="1"/>
    <xf numFmtId="0" fontId="3" fillId="13" borderId="2" xfId="0" applyFont="1" applyFill="1" applyBorder="1" applyAlignment="1">
      <alignment horizontal="center" vertical="center"/>
    </xf>
    <xf numFmtId="167" fontId="7" fillId="0" borderId="2" xfId="0" applyNumberFormat="1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right"/>
    </xf>
    <xf numFmtId="0" fontId="42" fillId="13" borderId="2" xfId="0" applyFont="1" applyFill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46" fillId="0" borderId="2" xfId="0" applyFont="1" applyBorder="1" applyAlignment="1">
      <alignment vertical="center"/>
    </xf>
    <xf numFmtId="2" fontId="46" fillId="0" borderId="2" xfId="0" applyNumberFormat="1" applyFont="1" applyBorder="1" applyAlignment="1">
      <alignment horizontal="center" vertical="center"/>
    </xf>
    <xf numFmtId="0" fontId="42" fillId="0" borderId="2" xfId="0" applyFont="1" applyBorder="1" applyAlignment="1">
      <alignment horizontal="right"/>
    </xf>
    <xf numFmtId="2" fontId="42" fillId="0" borderId="2" xfId="0" applyNumberFormat="1" applyFont="1" applyBorder="1" applyAlignment="1">
      <alignment horizontal="center"/>
    </xf>
    <xf numFmtId="0" fontId="7" fillId="0" borderId="2" xfId="0" applyFont="1" applyBorder="1"/>
    <xf numFmtId="0" fontId="46" fillId="0" borderId="0" xfId="0" applyFont="1"/>
    <xf numFmtId="0" fontId="42" fillId="0" borderId="0" xfId="0" applyFont="1" applyAlignment="1">
      <alignment horizontal="right"/>
    </xf>
    <xf numFmtId="2" fontId="4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165" fontId="5" fillId="0" borderId="0" xfId="0" applyNumberFormat="1" applyFont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48" fillId="13" borderId="2" xfId="0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50" fillId="4" borderId="2" xfId="0" applyFont="1" applyFill="1" applyBorder="1" applyAlignment="1">
      <alignment horizontal="center" vertical="center"/>
    </xf>
    <xf numFmtId="0" fontId="51" fillId="4" borderId="2" xfId="0" applyFont="1" applyFill="1" applyBorder="1" applyAlignment="1">
      <alignment horizontal="center" vertical="center"/>
    </xf>
    <xf numFmtId="0" fontId="46" fillId="3" borderId="2" xfId="2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165" fontId="46" fillId="3" borderId="2" xfId="2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53" fillId="0" borderId="2" xfId="0" applyFont="1" applyBorder="1" applyAlignment="1">
      <alignment horizontal="left" vertical="center" wrapText="1"/>
    </xf>
    <xf numFmtId="0" fontId="54" fillId="0" borderId="2" xfId="0" applyFont="1" applyBorder="1" applyAlignment="1">
      <alignment horizontal="center" vertical="center"/>
    </xf>
    <xf numFmtId="0" fontId="46" fillId="0" borderId="2" xfId="0" applyFont="1" applyBorder="1" applyAlignment="1">
      <alignment horizontal="center" vertical="center" wrapText="1"/>
    </xf>
    <xf numFmtId="165" fontId="46" fillId="0" borderId="2" xfId="0" applyNumberFormat="1" applyFont="1" applyBorder="1" applyAlignment="1">
      <alignment horizontal="center" vertical="center"/>
    </xf>
    <xf numFmtId="0" fontId="54" fillId="0" borderId="2" xfId="0" applyFont="1" applyBorder="1" applyAlignment="1">
      <alignment horizontal="center" vertical="center" wrapText="1"/>
    </xf>
    <xf numFmtId="0" fontId="54" fillId="0" borderId="2" xfId="0" applyFont="1" applyBorder="1" applyAlignment="1">
      <alignment horizontal="justify" vertical="justify" wrapText="1"/>
    </xf>
    <xf numFmtId="0" fontId="7" fillId="0" borderId="2" xfId="0" applyFont="1" applyBorder="1" applyAlignment="1">
      <alignment horizontal="left" vertical="center"/>
    </xf>
    <xf numFmtId="165" fontId="54" fillId="0" borderId="2" xfId="0" applyNumberFormat="1" applyFont="1" applyBorder="1" applyAlignment="1">
      <alignment horizontal="center" vertical="center"/>
    </xf>
    <xf numFmtId="0" fontId="46" fillId="0" borderId="8" xfId="0" applyFont="1" applyBorder="1" applyAlignment="1">
      <alignment horizontal="center" vertical="center" wrapText="1"/>
    </xf>
    <xf numFmtId="165" fontId="46" fillId="0" borderId="8" xfId="0" applyNumberFormat="1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 wrapText="1"/>
    </xf>
    <xf numFmtId="0" fontId="4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vertical="center"/>
    </xf>
    <xf numFmtId="0" fontId="9" fillId="0" borderId="2" xfId="0" applyFont="1" applyBorder="1" applyAlignment="1">
      <alignment horizontal="justify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2" xfId="0" applyFont="1" applyBorder="1" applyAlignment="1">
      <alignment vertical="center"/>
    </xf>
    <xf numFmtId="165" fontId="46" fillId="3" borderId="2" xfId="0" applyNumberFormat="1" applyFont="1" applyFill="1" applyBorder="1" applyAlignment="1">
      <alignment horizontal="center" vertical="center" wrapText="1"/>
    </xf>
    <xf numFmtId="0" fontId="54" fillId="0" borderId="2" xfId="0" applyFont="1" applyBorder="1" applyAlignment="1">
      <alignment horizontal="justify" vertical="center" wrapText="1"/>
    </xf>
    <xf numFmtId="0" fontId="15" fillId="0" borderId="2" xfId="0" applyFont="1" applyBorder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 wrapText="1"/>
    </xf>
    <xf numFmtId="0" fontId="55" fillId="0" borderId="0" xfId="0" applyFont="1"/>
    <xf numFmtId="2" fontId="3" fillId="0" borderId="0" xfId="0" applyNumberFormat="1" applyFont="1"/>
    <xf numFmtId="2" fontId="16" fillId="4" borderId="2" xfId="0" applyNumberFormat="1" applyFont="1" applyFill="1" applyBorder="1" applyAlignment="1">
      <alignment horizontal="center" vertical="center"/>
    </xf>
    <xf numFmtId="165" fontId="16" fillId="0" borderId="2" xfId="0" applyNumberFormat="1" applyFont="1" applyBorder="1" applyAlignment="1">
      <alignment horizontal="right"/>
    </xf>
    <xf numFmtId="2" fontId="20" fillId="0" borderId="0" xfId="0" applyNumberFormat="1" applyFont="1"/>
    <xf numFmtId="0" fontId="56" fillId="0" borderId="0" xfId="0" applyFont="1"/>
    <xf numFmtId="2" fontId="55" fillId="0" borderId="0" xfId="0" applyNumberFormat="1" applyFont="1"/>
    <xf numFmtId="0" fontId="16" fillId="0" borderId="2" xfId="0" applyFont="1" applyBorder="1" applyAlignment="1">
      <alignment horizontal="right"/>
    </xf>
    <xf numFmtId="2" fontId="20" fillId="4" borderId="0" xfId="0" applyNumberFormat="1" applyFont="1" applyFill="1"/>
    <xf numFmtId="0" fontId="16" fillId="0" borderId="5" xfId="0" applyFont="1" applyBorder="1" applyAlignment="1">
      <alignment wrapText="1"/>
    </xf>
    <xf numFmtId="2" fontId="17" fillId="0" borderId="2" xfId="0" applyNumberFormat="1" applyFont="1" applyBorder="1" applyAlignment="1">
      <alignment horizontal="center"/>
    </xf>
    <xf numFmtId="0" fontId="17" fillId="0" borderId="2" xfId="0" applyFont="1" applyBorder="1" applyAlignment="1">
      <alignment horizontal="right"/>
    </xf>
    <xf numFmtId="0" fontId="20" fillId="0" borderId="2" xfId="0" applyFont="1" applyBorder="1"/>
    <xf numFmtId="0" fontId="20" fillId="0" borderId="0" xfId="0" applyFont="1" applyAlignment="1">
      <alignment horizontal="center"/>
    </xf>
    <xf numFmtId="2" fontId="20" fillId="0" borderId="2" xfId="0" applyNumberFormat="1" applyFont="1" applyBorder="1" applyAlignment="1">
      <alignment horizontal="center"/>
    </xf>
    <xf numFmtId="0" fontId="20" fillId="0" borderId="2" xfId="0" applyFont="1" applyBorder="1" applyAlignment="1">
      <alignment wrapText="1"/>
    </xf>
    <xf numFmtId="0" fontId="20" fillId="0" borderId="0" xfId="0" applyFont="1" applyAlignment="1">
      <alignment wrapText="1"/>
    </xf>
    <xf numFmtId="0" fontId="16" fillId="3" borderId="2" xfId="0" applyFont="1" applyFill="1" applyBorder="1" applyAlignment="1">
      <alignment wrapText="1"/>
    </xf>
    <xf numFmtId="2" fontId="16" fillId="3" borderId="2" xfId="0" applyNumberFormat="1" applyFont="1" applyFill="1" applyBorder="1" applyAlignment="1">
      <alignment horizontal="center"/>
    </xf>
    <xf numFmtId="2" fontId="19" fillId="0" borderId="0" xfId="0" applyNumberFormat="1" applyFont="1" applyAlignment="1">
      <alignment horizontal="center"/>
    </xf>
    <xf numFmtId="0" fontId="19" fillId="0" borderId="0" xfId="0" applyFont="1"/>
    <xf numFmtId="2" fontId="55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vertical="center" wrapText="1"/>
    </xf>
    <xf numFmtId="0" fontId="9" fillId="0" borderId="2" xfId="3" applyFont="1" applyBorder="1" applyAlignment="1">
      <alignment vertical="center" wrapText="1"/>
    </xf>
    <xf numFmtId="2" fontId="9" fillId="0" borderId="2" xfId="3" applyNumberFormat="1" applyFont="1" applyBorder="1" applyAlignment="1">
      <alignment horizontal="center" vertical="center" wrapText="1"/>
    </xf>
    <xf numFmtId="0" fontId="51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/>
    </xf>
    <xf numFmtId="0" fontId="9" fillId="0" borderId="2" xfId="3" applyFont="1" applyBorder="1" applyAlignment="1">
      <alignment horizontal="left" vertical="center" wrapText="1"/>
    </xf>
    <xf numFmtId="2" fontId="17" fillId="0" borderId="2" xfId="0" applyNumberFormat="1" applyFont="1" applyBorder="1"/>
    <xf numFmtId="0" fontId="16" fillId="0" borderId="0" xfId="0" applyFont="1"/>
    <xf numFmtId="165" fontId="16" fillId="0" borderId="0" xfId="0" applyNumberFormat="1" applyFont="1"/>
    <xf numFmtId="0" fontId="16" fillId="0" borderId="0" xfId="0" applyFont="1" applyAlignment="1">
      <alignment horizontal="center"/>
    </xf>
    <xf numFmtId="2" fontId="16" fillId="0" borderId="0" xfId="0" applyNumberFormat="1" applyFont="1"/>
    <xf numFmtId="0" fontId="16" fillId="0" borderId="0" xfId="0" applyFont="1" applyAlignment="1">
      <alignment horizontal="center" vertical="center"/>
    </xf>
    <xf numFmtId="0" fontId="61" fillId="0" borderId="2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right" vertical="center" wrapText="1"/>
    </xf>
    <xf numFmtId="2" fontId="63" fillId="0" borderId="2" xfId="0" applyNumberFormat="1" applyFont="1" applyBorder="1" applyAlignment="1">
      <alignment horizontal="center" vertical="center" wrapText="1"/>
    </xf>
    <xf numFmtId="2" fontId="64" fillId="0" borderId="2" xfId="0" applyNumberFormat="1" applyFont="1" applyBorder="1" applyAlignment="1">
      <alignment horizontal="center" vertical="center" wrapText="1"/>
    </xf>
    <xf numFmtId="0" fontId="63" fillId="0" borderId="2" xfId="0" applyFont="1" applyBorder="1" applyAlignment="1">
      <alignment horizontal="left" vertical="center" wrapText="1"/>
    </xf>
    <xf numFmtId="0" fontId="63" fillId="0" borderId="2" xfId="0" applyFont="1" applyBorder="1" applyAlignment="1">
      <alignment horizontal="center" vertical="center" wrapText="1"/>
    </xf>
    <xf numFmtId="0" fontId="63" fillId="0" borderId="2" xfId="0" applyFont="1" applyBorder="1" applyAlignment="1">
      <alignment horizontal="justify" vertical="center" wrapText="1"/>
    </xf>
    <xf numFmtId="0" fontId="61" fillId="0" borderId="2" xfId="0" applyFont="1" applyBorder="1" applyAlignment="1">
      <alignment horizontal="justify" vertical="center" wrapText="1"/>
    </xf>
    <xf numFmtId="0" fontId="61" fillId="3" borderId="2" xfId="0" applyFont="1" applyFill="1" applyBorder="1" applyAlignment="1">
      <alignment horizontal="justify" vertical="center" wrapText="1"/>
    </xf>
    <xf numFmtId="168" fontId="61" fillId="0" borderId="2" xfId="0" applyNumberFormat="1" applyFont="1" applyBorder="1" applyAlignment="1">
      <alignment horizontal="center" vertical="center" wrapText="1"/>
    </xf>
    <xf numFmtId="165" fontId="61" fillId="0" borderId="2" xfId="0" applyNumberFormat="1" applyFont="1" applyBorder="1" applyAlignment="1">
      <alignment horizontal="center" vertical="center" wrapText="1"/>
    </xf>
    <xf numFmtId="0" fontId="61" fillId="0" borderId="2" xfId="0" applyFont="1" applyBorder="1" applyAlignment="1">
      <alignment vertical="center" wrapText="1"/>
    </xf>
    <xf numFmtId="0" fontId="61" fillId="0" borderId="5" xfId="0" applyFont="1" applyBorder="1" applyAlignment="1">
      <alignment horizontal="center" vertical="center" wrapText="1"/>
    </xf>
    <xf numFmtId="168" fontId="61" fillId="0" borderId="2" xfId="0" applyNumberFormat="1" applyFont="1" applyBorder="1" applyAlignment="1">
      <alignment horizontal="right" vertical="center" wrapText="1"/>
    </xf>
    <xf numFmtId="0" fontId="62" fillId="0" borderId="2" xfId="0" applyFont="1" applyBorder="1" applyAlignment="1">
      <alignment horizontal="justify" vertical="center" wrapText="1"/>
    </xf>
    <xf numFmtId="167" fontId="61" fillId="0" borderId="2" xfId="0" applyNumberFormat="1" applyFont="1" applyBorder="1" applyAlignment="1">
      <alignment horizontal="center" vertical="center" wrapText="1"/>
    </xf>
    <xf numFmtId="0" fontId="61" fillId="0" borderId="2" xfId="0" applyFont="1" applyBorder="1" applyAlignment="1">
      <alignment horizontal="left" vertical="center" wrapText="1"/>
    </xf>
    <xf numFmtId="2" fontId="61" fillId="0" borderId="2" xfId="0" applyNumberFormat="1" applyFont="1" applyBorder="1" applyAlignment="1">
      <alignment horizontal="center" vertical="center" wrapText="1"/>
    </xf>
    <xf numFmtId="168" fontId="62" fillId="0" borderId="2" xfId="0" applyNumberFormat="1" applyFont="1" applyBorder="1" applyAlignment="1">
      <alignment horizontal="center" vertical="center" wrapText="1"/>
    </xf>
    <xf numFmtId="1" fontId="61" fillId="0" borderId="2" xfId="0" applyNumberFormat="1" applyFont="1" applyBorder="1" applyAlignment="1">
      <alignment horizontal="center" vertical="center" wrapText="1"/>
    </xf>
    <xf numFmtId="165" fontId="61" fillId="0" borderId="2" xfId="0" applyNumberFormat="1" applyFont="1" applyBorder="1" applyAlignment="1">
      <alignment horizontal="justify" vertical="center" wrapText="1"/>
    </xf>
    <xf numFmtId="0" fontId="62" fillId="0" borderId="7" xfId="0" applyFont="1" applyBorder="1" applyAlignment="1">
      <alignment horizontal="right" vertical="center" wrapText="1"/>
    </xf>
    <xf numFmtId="0" fontId="62" fillId="0" borderId="7" xfId="0" applyFont="1" applyBorder="1" applyAlignment="1">
      <alignment horizontal="center" vertical="center" wrapText="1"/>
    </xf>
    <xf numFmtId="0" fontId="66" fillId="0" borderId="2" xfId="0" applyFont="1" applyBorder="1" applyAlignment="1">
      <alignment horizontal="center" vertical="center" wrapText="1"/>
    </xf>
    <xf numFmtId="0" fontId="61" fillId="0" borderId="2" xfId="0" applyFont="1" applyBorder="1" applyAlignment="1">
      <alignment wrapText="1"/>
    </xf>
    <xf numFmtId="168" fontId="61" fillId="3" borderId="2" xfId="0" applyNumberFormat="1" applyFont="1" applyFill="1" applyBorder="1" applyAlignment="1">
      <alignment horizontal="center" vertical="center" wrapText="1"/>
    </xf>
    <xf numFmtId="0" fontId="61" fillId="3" borderId="2" xfId="0" applyFont="1" applyFill="1" applyBorder="1" applyAlignment="1">
      <alignment horizontal="center" vertical="center" wrapText="1"/>
    </xf>
    <xf numFmtId="0" fontId="63" fillId="0" borderId="0" xfId="0" applyFont="1" applyAlignment="1">
      <alignment wrapText="1"/>
    </xf>
    <xf numFmtId="0" fontId="63" fillId="0" borderId="2" xfId="0" applyFont="1" applyBorder="1" applyAlignment="1">
      <alignment wrapText="1"/>
    </xf>
    <xf numFmtId="49" fontId="61" fillId="0" borderId="2" xfId="0" applyNumberFormat="1" applyFont="1" applyBorder="1" applyAlignment="1">
      <alignment horizontal="center" vertical="center" wrapText="1"/>
    </xf>
    <xf numFmtId="168" fontId="62" fillId="0" borderId="2" xfId="1" applyNumberFormat="1" applyFont="1" applyFill="1" applyBorder="1" applyAlignment="1">
      <alignment horizontal="center" vertical="center" wrapText="1"/>
    </xf>
    <xf numFmtId="0" fontId="62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7" fillId="13" borderId="2" xfId="0" applyFont="1" applyFill="1" applyBorder="1" applyAlignment="1">
      <alignment horizontal="center" vertical="center" wrapText="1"/>
    </xf>
    <xf numFmtId="0" fontId="68" fillId="3" borderId="2" xfId="0" applyFont="1" applyFill="1" applyBorder="1" applyAlignment="1">
      <alignment horizontal="center" vertical="center" wrapText="1"/>
    </xf>
    <xf numFmtId="0" fontId="68" fillId="3" borderId="2" xfId="0" applyFont="1" applyFill="1" applyBorder="1" applyAlignment="1">
      <alignment horizontal="left" vertical="center" wrapText="1"/>
    </xf>
    <xf numFmtId="2" fontId="69" fillId="3" borderId="2" xfId="0" applyNumberFormat="1" applyFont="1" applyFill="1" applyBorder="1" applyAlignment="1">
      <alignment horizontal="center" vertical="center" wrapText="1"/>
    </xf>
    <xf numFmtId="0" fontId="68" fillId="3" borderId="2" xfId="0" applyFont="1" applyFill="1" applyBorder="1" applyAlignment="1">
      <alignment horizontal="right" vertical="center" wrapText="1"/>
    </xf>
    <xf numFmtId="2" fontId="68" fillId="3" borderId="2" xfId="0" applyNumberFormat="1" applyFont="1" applyFill="1" applyBorder="1" applyAlignment="1">
      <alignment horizontal="center" vertical="center" wrapText="1"/>
    </xf>
    <xf numFmtId="165" fontId="68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6" fillId="0" borderId="2" xfId="0" applyFont="1" applyBorder="1" applyAlignment="1">
      <alignment horizontal="left" vertical="center" wrapText="1"/>
    </xf>
    <xf numFmtId="2" fontId="46" fillId="0" borderId="2" xfId="0" applyNumberFormat="1" applyFont="1" applyBorder="1" applyAlignment="1">
      <alignment horizontal="center" vertical="center" wrapText="1"/>
    </xf>
    <xf numFmtId="165" fontId="4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17" fillId="0" borderId="2" xfId="0" applyFont="1" applyBorder="1" applyAlignment="1">
      <alignment horizontal="right" vertical="center" wrapText="1"/>
    </xf>
    <xf numFmtId="165" fontId="17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46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6" fillId="3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69" fillId="3" borderId="2" xfId="0" applyFont="1" applyFill="1" applyBorder="1" applyAlignment="1">
      <alignment horizontal="center" vertical="center" wrapText="1"/>
    </xf>
    <xf numFmtId="0" fontId="70" fillId="3" borderId="2" xfId="0" applyFont="1" applyFill="1" applyBorder="1" applyAlignment="1">
      <alignment horizontal="center" vertical="center" wrapText="1"/>
    </xf>
    <xf numFmtId="0" fontId="68" fillId="0" borderId="2" xfId="0" applyFont="1" applyBorder="1" applyAlignment="1">
      <alignment horizontal="left" vertical="center" wrapText="1"/>
    </xf>
    <xf numFmtId="165" fontId="70" fillId="0" borderId="2" xfId="0" applyNumberFormat="1" applyFont="1" applyBorder="1" applyAlignment="1">
      <alignment horizontal="center" vertical="center" wrapText="1"/>
    </xf>
    <xf numFmtId="165" fontId="70" fillId="0" borderId="2" xfId="0" applyNumberFormat="1" applyFont="1" applyBorder="1" applyAlignment="1">
      <alignment vertical="center" wrapText="1"/>
    </xf>
    <xf numFmtId="0" fontId="46" fillId="3" borderId="2" xfId="2" applyFont="1" applyFill="1" applyBorder="1" applyAlignment="1">
      <alignment horizontal="left" vertical="center" wrapText="1"/>
    </xf>
    <xf numFmtId="0" fontId="46" fillId="3" borderId="2" xfId="0" applyFont="1" applyFill="1" applyBorder="1" applyAlignment="1">
      <alignment vertical="center" wrapText="1"/>
    </xf>
    <xf numFmtId="2" fontId="7" fillId="3" borderId="2" xfId="2" applyNumberFormat="1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165" fontId="7" fillId="3" borderId="2" xfId="2" applyNumberFormat="1" applyFont="1" applyFill="1" applyBorder="1" applyAlignment="1">
      <alignment horizontal="center" vertical="center" wrapText="1"/>
    </xf>
    <xf numFmtId="0" fontId="46" fillId="3" borderId="2" xfId="0" applyFont="1" applyFill="1" applyBorder="1" applyAlignment="1">
      <alignment vertical="top" wrapText="1"/>
    </xf>
    <xf numFmtId="0" fontId="46" fillId="3" borderId="2" xfId="0" applyFont="1" applyFill="1" applyBorder="1" applyAlignment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2" fillId="3" borderId="2" xfId="0" applyFont="1" applyFill="1" applyBorder="1" applyAlignment="1">
      <alignment horizontal="left" vertical="center" wrapText="1"/>
    </xf>
    <xf numFmtId="2" fontId="46" fillId="3" borderId="2" xfId="0" applyNumberFormat="1" applyFont="1" applyFill="1" applyBorder="1" applyAlignment="1">
      <alignment horizontal="center" vertical="center" wrapText="1"/>
    </xf>
    <xf numFmtId="0" fontId="42" fillId="3" borderId="2" xfId="0" applyFont="1" applyFill="1" applyBorder="1" applyAlignment="1">
      <alignment horizontal="right" vertical="center" wrapText="1"/>
    </xf>
    <xf numFmtId="165" fontId="42" fillId="3" borderId="2" xfId="0" applyNumberFormat="1" applyFont="1" applyFill="1" applyBorder="1" applyAlignment="1">
      <alignment horizontal="center" vertical="center" wrapText="1"/>
    </xf>
    <xf numFmtId="2" fontId="42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2" fillId="3" borderId="2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17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165" fontId="0" fillId="0" borderId="2" xfId="0" applyNumberFormat="1" applyBorder="1" applyAlignment="1">
      <alignment horizontal="center" vertical="center" wrapText="1"/>
    </xf>
    <xf numFmtId="0" fontId="70" fillId="0" borderId="8" xfId="0" applyFont="1" applyBorder="1" applyAlignment="1">
      <alignment horizontal="center" vertical="center" wrapText="1"/>
    </xf>
    <xf numFmtId="0" fontId="70" fillId="0" borderId="2" xfId="0" applyFont="1" applyBorder="1" applyAlignment="1">
      <alignment horizontal="center" vertical="center" wrapText="1"/>
    </xf>
    <xf numFmtId="165" fontId="46" fillId="3" borderId="0" xfId="2" applyNumberFormat="1" applyFont="1" applyFill="1" applyAlignment="1">
      <alignment horizontal="center" wrapText="1"/>
    </xf>
    <xf numFmtId="165" fontId="9" fillId="3" borderId="0" xfId="2" applyNumberFormat="1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2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65" fontId="0" fillId="0" borderId="2" xfId="0" applyNumberFormat="1" applyBorder="1" applyAlignment="1">
      <alignment horizontal="center" wrapText="1"/>
    </xf>
    <xf numFmtId="2" fontId="0" fillId="0" borderId="2" xfId="0" applyNumberFormat="1" applyBorder="1" applyAlignment="1">
      <alignment horizontal="center" wrapText="1"/>
    </xf>
    <xf numFmtId="165" fontId="17" fillId="0" borderId="2" xfId="0" applyNumberFormat="1" applyFont="1" applyBorder="1" applyAlignment="1">
      <alignment horizontal="center" wrapText="1"/>
    </xf>
    <xf numFmtId="0" fontId="46" fillId="3" borderId="2" xfId="0" quotePrefix="1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51" fillId="11" borderId="2" xfId="0" applyFont="1" applyFill="1" applyBorder="1" applyAlignment="1">
      <alignment horizontal="center" vertical="center" wrapText="1"/>
    </xf>
    <xf numFmtId="0" fontId="71" fillId="3" borderId="2" xfId="0" applyFont="1" applyFill="1" applyBorder="1" applyAlignment="1">
      <alignment horizontal="left" vertical="center" wrapText="1"/>
    </xf>
    <xf numFmtId="0" fontId="71" fillId="3" borderId="2" xfId="0" applyFont="1" applyFill="1" applyBorder="1" applyAlignment="1">
      <alignment vertical="center" wrapText="1"/>
    </xf>
    <xf numFmtId="0" fontId="71" fillId="3" borderId="2" xfId="0" applyFont="1" applyFill="1" applyBorder="1" applyAlignment="1">
      <alignment vertical="center" textRotation="90" wrapText="1"/>
    </xf>
    <xf numFmtId="0" fontId="42" fillId="0" borderId="2" xfId="0" applyFont="1" applyBorder="1" applyAlignment="1">
      <alignment vertical="center" wrapText="1"/>
    </xf>
    <xf numFmtId="165" fontId="71" fillId="3" borderId="2" xfId="0" applyNumberFormat="1" applyFont="1" applyFill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165" fontId="71" fillId="0" borderId="2" xfId="0" applyNumberFormat="1" applyFont="1" applyBorder="1" applyAlignment="1">
      <alignment horizontal="center" vertical="center" wrapText="1"/>
    </xf>
    <xf numFmtId="0" fontId="46" fillId="0" borderId="2" xfId="0" applyFont="1" applyBorder="1" applyAlignment="1">
      <alignment wrapText="1"/>
    </xf>
    <xf numFmtId="0" fontId="42" fillId="0" borderId="2" xfId="0" applyFont="1" applyBorder="1" applyAlignment="1">
      <alignment horizontal="right" vertical="center" wrapText="1"/>
    </xf>
    <xf numFmtId="165" fontId="42" fillId="0" borderId="2" xfId="0" applyNumberFormat="1" applyFont="1" applyBorder="1" applyAlignment="1">
      <alignment horizontal="center" vertical="center" wrapText="1"/>
    </xf>
    <xf numFmtId="0" fontId="46" fillId="3" borderId="1" xfId="0" applyFont="1" applyFill="1" applyBorder="1" applyAlignment="1">
      <alignment horizontal="left" vertical="center" wrapText="1"/>
    </xf>
    <xf numFmtId="0" fontId="46" fillId="3" borderId="3" xfId="0" applyFont="1" applyFill="1" applyBorder="1" applyAlignment="1">
      <alignment horizontal="left" vertical="center" wrapText="1"/>
    </xf>
    <xf numFmtId="0" fontId="72" fillId="3" borderId="2" xfId="0" applyFont="1" applyFill="1" applyBorder="1" applyAlignment="1">
      <alignment vertical="center" wrapText="1"/>
    </xf>
    <xf numFmtId="0" fontId="72" fillId="3" borderId="2" xfId="0" applyFont="1" applyFill="1" applyBorder="1" applyAlignment="1">
      <alignment horizontal="center" vertical="center" wrapText="1"/>
    </xf>
    <xf numFmtId="0" fontId="73" fillId="3" borderId="2" xfId="0" applyFont="1" applyFill="1" applyBorder="1" applyAlignment="1">
      <alignment vertical="center" wrapText="1"/>
    </xf>
    <xf numFmtId="0" fontId="72" fillId="3" borderId="2" xfId="0" applyFont="1" applyFill="1" applyBorder="1" applyAlignment="1">
      <alignment horizontal="left" vertical="center" wrapText="1"/>
    </xf>
    <xf numFmtId="0" fontId="73" fillId="3" borderId="2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6" fillId="0" borderId="0" xfId="0" applyFont="1" applyAlignment="1">
      <alignment wrapText="1"/>
    </xf>
    <xf numFmtId="2" fontId="72" fillId="0" borderId="2" xfId="0" applyNumberFormat="1" applyFont="1" applyBorder="1" applyAlignment="1">
      <alignment horizontal="center" vertical="center" wrapText="1"/>
    </xf>
    <xf numFmtId="2" fontId="38" fillId="0" borderId="2" xfId="0" applyNumberFormat="1" applyFont="1" applyBorder="1" applyAlignment="1">
      <alignment horizontal="center" vertical="center" wrapText="1"/>
    </xf>
    <xf numFmtId="2" fontId="72" fillId="3" borderId="2" xfId="0" applyNumberFormat="1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2" fillId="0" borderId="6" xfId="0" applyFont="1" applyBorder="1" applyAlignment="1">
      <alignment horizontal="center" vertical="center" wrapText="1"/>
    </xf>
    <xf numFmtId="0" fontId="42" fillId="0" borderId="6" xfId="0" applyFont="1" applyBorder="1" applyAlignment="1">
      <alignment vertical="center" wrapText="1"/>
    </xf>
    <xf numFmtId="0" fontId="42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vertical="center" wrapText="1"/>
    </xf>
    <xf numFmtId="0" fontId="46" fillId="0" borderId="1" xfId="0" applyFont="1" applyBorder="1" applyAlignment="1">
      <alignment horizontal="center" vertical="center" wrapText="1"/>
    </xf>
    <xf numFmtId="0" fontId="71" fillId="0" borderId="3" xfId="0" applyFont="1" applyBorder="1" applyAlignment="1">
      <alignment vertical="center" wrapText="1"/>
    </xf>
    <xf numFmtId="165" fontId="46" fillId="0" borderId="3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/>
    </xf>
    <xf numFmtId="0" fontId="46" fillId="0" borderId="8" xfId="0" applyFont="1" applyBorder="1" applyAlignment="1">
      <alignment vertical="center" wrapText="1"/>
    </xf>
    <xf numFmtId="0" fontId="46" fillId="0" borderId="13" xfId="0" applyFont="1" applyBorder="1" applyAlignment="1">
      <alignment horizontal="center" vertical="center"/>
    </xf>
    <xf numFmtId="0" fontId="46" fillId="0" borderId="13" xfId="0" applyFont="1" applyBorder="1" applyAlignment="1">
      <alignment vertical="center" wrapText="1"/>
    </xf>
    <xf numFmtId="165" fontId="46" fillId="0" borderId="13" xfId="0" applyNumberFormat="1" applyFont="1" applyBorder="1" applyAlignment="1">
      <alignment horizontal="center" vertical="center"/>
    </xf>
    <xf numFmtId="165" fontId="46" fillId="0" borderId="1" xfId="0" applyNumberFormat="1" applyFont="1" applyBorder="1" applyAlignment="1">
      <alignment horizontal="center" vertical="center" wrapText="1"/>
    </xf>
    <xf numFmtId="0" fontId="71" fillId="0" borderId="3" xfId="3" applyFont="1" applyBorder="1" applyAlignment="1">
      <alignment vertical="center" wrapText="1"/>
    </xf>
    <xf numFmtId="0" fontId="71" fillId="0" borderId="2" xfId="0" applyFont="1" applyBorder="1" applyAlignment="1">
      <alignment vertical="center" wrapText="1"/>
    </xf>
    <xf numFmtId="0" fontId="71" fillId="0" borderId="2" xfId="3" applyFont="1" applyBorder="1" applyAlignment="1">
      <alignment vertical="center" wrapText="1"/>
    </xf>
    <xf numFmtId="0" fontId="71" fillId="0" borderId="2" xfId="4" applyFont="1" applyBorder="1" applyAlignment="1">
      <alignment vertical="center" wrapText="1"/>
    </xf>
    <xf numFmtId="0" fontId="71" fillId="0" borderId="2" xfId="4" applyFont="1" applyBorder="1" applyAlignment="1">
      <alignment horizontal="center" vertical="center" wrapText="1"/>
    </xf>
    <xf numFmtId="165" fontId="71" fillId="0" borderId="2" xfId="4" applyNumberFormat="1" applyFont="1" applyBorder="1" applyAlignment="1">
      <alignment horizontal="center" vertical="center"/>
    </xf>
    <xf numFmtId="165" fontId="71" fillId="0" borderId="2" xfId="4" applyNumberFormat="1" applyFont="1" applyBorder="1" applyAlignment="1">
      <alignment horizontal="center" vertical="center" wrapText="1"/>
    </xf>
    <xf numFmtId="0" fontId="71" fillId="0" borderId="2" xfId="4" applyFont="1" applyBorder="1" applyAlignment="1">
      <alignment vertical="center"/>
    </xf>
    <xf numFmtId="0" fontId="71" fillId="0" borderId="2" xfId="3" applyFont="1" applyBorder="1" applyAlignment="1">
      <alignment horizontal="center" vertical="center" wrapText="1"/>
    </xf>
    <xf numFmtId="165" fontId="71" fillId="0" borderId="2" xfId="3" applyNumberFormat="1" applyFont="1" applyBorder="1" applyAlignment="1">
      <alignment horizontal="center" vertical="center"/>
    </xf>
    <xf numFmtId="0" fontId="71" fillId="0" borderId="2" xfId="3" quotePrefix="1" applyFont="1" applyBorder="1" applyAlignment="1">
      <alignment vertical="center" wrapText="1"/>
    </xf>
    <xf numFmtId="0" fontId="46" fillId="0" borderId="5" xfId="0" applyFont="1" applyBorder="1" applyAlignment="1">
      <alignment vertical="center" wrapText="1"/>
    </xf>
    <xf numFmtId="0" fontId="46" fillId="0" borderId="2" xfId="0" applyFont="1" applyBorder="1" applyAlignment="1">
      <alignment vertical="center" wrapText="1"/>
    </xf>
    <xf numFmtId="0" fontId="75" fillId="0" borderId="2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46" fillId="0" borderId="0" xfId="0" applyFont="1" applyAlignment="1">
      <alignment vertical="center" wrapText="1"/>
    </xf>
    <xf numFmtId="0" fontId="46" fillId="0" borderId="0" xfId="0" applyFont="1" applyAlignment="1">
      <alignment horizontal="center" vertical="center" wrapText="1"/>
    </xf>
    <xf numFmtId="165" fontId="46" fillId="0" borderId="0" xfId="0" applyNumberFormat="1" applyFont="1" applyAlignment="1">
      <alignment horizontal="center" vertical="center" wrapText="1"/>
    </xf>
    <xf numFmtId="0" fontId="75" fillId="0" borderId="0" xfId="4" applyFont="1" applyAlignment="1">
      <alignment horizontal="center" vertical="center"/>
    </xf>
    <xf numFmtId="0" fontId="75" fillId="0" borderId="0" xfId="4" applyFont="1" applyAlignment="1">
      <alignment vertical="center" wrapText="1"/>
    </xf>
    <xf numFmtId="0" fontId="76" fillId="0" borderId="0" xfId="4" applyFont="1" applyAlignment="1">
      <alignment horizontal="center" vertical="center" wrapText="1"/>
    </xf>
    <xf numFmtId="165" fontId="76" fillId="0" borderId="0" xfId="4" applyNumberFormat="1" applyFont="1" applyAlignment="1">
      <alignment horizontal="center" vertical="center" wrapText="1"/>
    </xf>
    <xf numFmtId="0" fontId="75" fillId="3" borderId="5" xfId="4" applyFont="1" applyFill="1" applyBorder="1" applyAlignment="1">
      <alignment horizontal="center" vertical="center" wrapText="1"/>
    </xf>
    <xf numFmtId="0" fontId="75" fillId="3" borderId="5" xfId="4" applyFont="1" applyFill="1" applyBorder="1" applyAlignment="1">
      <alignment vertical="center" wrapText="1"/>
    </xf>
    <xf numFmtId="0" fontId="75" fillId="3" borderId="6" xfId="4" applyFont="1" applyFill="1" applyBorder="1" applyAlignment="1">
      <alignment horizontal="center" vertical="center" wrapText="1"/>
    </xf>
    <xf numFmtId="165" fontId="75" fillId="3" borderId="6" xfId="4" applyNumberFormat="1" applyFont="1" applyFill="1" applyBorder="1" applyAlignment="1">
      <alignment horizontal="center" vertical="center" wrapText="1"/>
    </xf>
    <xf numFmtId="0" fontId="71" fillId="3" borderId="7" xfId="4" applyFont="1" applyFill="1" applyBorder="1" applyAlignment="1">
      <alignment horizontal="center" vertical="center" wrapText="1"/>
    </xf>
    <xf numFmtId="0" fontId="71" fillId="0" borderId="3" xfId="4" applyFont="1" applyBorder="1" applyAlignment="1">
      <alignment vertical="center" wrapText="1"/>
    </xf>
    <xf numFmtId="0" fontId="71" fillId="0" borderId="3" xfId="4" applyFont="1" applyBorder="1" applyAlignment="1">
      <alignment horizontal="center" vertical="center" wrapText="1"/>
    </xf>
    <xf numFmtId="165" fontId="71" fillId="0" borderId="3" xfId="4" applyNumberFormat="1" applyFont="1" applyBorder="1" applyAlignment="1">
      <alignment horizontal="center" vertical="center"/>
    </xf>
    <xf numFmtId="165" fontId="71" fillId="0" borderId="3" xfId="4" applyNumberFormat="1" applyFont="1" applyBorder="1" applyAlignment="1">
      <alignment horizontal="center" vertical="center" wrapText="1"/>
    </xf>
    <xf numFmtId="2" fontId="71" fillId="0" borderId="3" xfId="4" applyNumberFormat="1" applyFont="1" applyBorder="1" applyAlignment="1">
      <alignment horizontal="center" vertical="center"/>
    </xf>
    <xf numFmtId="2" fontId="71" fillId="0" borderId="2" xfId="4" applyNumberFormat="1" applyFont="1" applyBorder="1" applyAlignment="1">
      <alignment horizontal="center" vertical="center"/>
    </xf>
    <xf numFmtId="2" fontId="71" fillId="0" borderId="2" xfId="4" applyNumberFormat="1" applyFont="1" applyBorder="1" applyAlignment="1">
      <alignment horizontal="center" vertical="center" wrapText="1"/>
    </xf>
    <xf numFmtId="0" fontId="71" fillId="0" borderId="8" xfId="4" applyFont="1" applyBorder="1" applyAlignment="1">
      <alignment vertical="center" wrapText="1"/>
    </xf>
    <xf numFmtId="0" fontId="71" fillId="0" borderId="8" xfId="4" applyFont="1" applyBorder="1" applyAlignment="1">
      <alignment horizontal="center" vertical="center" wrapText="1"/>
    </xf>
    <xf numFmtId="165" fontId="71" fillId="0" borderId="8" xfId="4" applyNumberFormat="1" applyFont="1" applyBorder="1" applyAlignment="1">
      <alignment horizontal="center" vertical="center"/>
    </xf>
    <xf numFmtId="165" fontId="71" fillId="0" borderId="8" xfId="4" applyNumberFormat="1" applyFont="1" applyBorder="1" applyAlignment="1">
      <alignment horizontal="center" vertical="center" wrapText="1"/>
    </xf>
    <xf numFmtId="2" fontId="71" fillId="0" borderId="8" xfId="4" applyNumberFormat="1" applyFont="1" applyBorder="1" applyAlignment="1">
      <alignment horizontal="center" vertical="center" wrapText="1"/>
    </xf>
    <xf numFmtId="0" fontId="75" fillId="0" borderId="8" xfId="4" applyFont="1" applyBorder="1" applyAlignment="1">
      <alignment horizontal="right" vertical="center" wrapText="1"/>
    </xf>
    <xf numFmtId="0" fontId="42" fillId="0" borderId="8" xfId="0" applyFont="1" applyBorder="1" applyAlignment="1">
      <alignment horizontal="right" vertical="center" wrapText="1"/>
    </xf>
    <xf numFmtId="165" fontId="75" fillId="0" borderId="8" xfId="4" applyNumberFormat="1" applyFont="1" applyBorder="1" applyAlignment="1">
      <alignment horizontal="center" vertical="center"/>
    </xf>
    <xf numFmtId="2" fontId="71" fillId="0" borderId="8" xfId="4" applyNumberFormat="1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 wrapText="1"/>
    </xf>
    <xf numFmtId="165" fontId="46" fillId="0" borderId="13" xfId="0" applyNumberFormat="1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165" fontId="46" fillId="0" borderId="12" xfId="0" applyNumberFormat="1" applyFont="1" applyBorder="1" applyAlignment="1">
      <alignment horizontal="center" vertical="center" wrapText="1"/>
    </xf>
    <xf numFmtId="0" fontId="75" fillId="0" borderId="1" xfId="4" applyFont="1" applyBorder="1" applyAlignment="1">
      <alignment horizontal="center" vertical="center" wrapText="1"/>
    </xf>
    <xf numFmtId="0" fontId="75" fillId="0" borderId="1" xfId="4" applyFont="1" applyBorder="1" applyAlignment="1">
      <alignment vertical="center" wrapText="1"/>
    </xf>
    <xf numFmtId="0" fontId="76" fillId="0" borderId="1" xfId="4" applyFont="1" applyBorder="1" applyAlignment="1">
      <alignment horizontal="center" vertical="center" wrapText="1"/>
    </xf>
    <xf numFmtId="165" fontId="76" fillId="0" borderId="1" xfId="4" applyNumberFormat="1" applyFont="1" applyBorder="1" applyAlignment="1">
      <alignment horizontal="center" vertical="center" wrapText="1"/>
    </xf>
    <xf numFmtId="0" fontId="71" fillId="0" borderId="2" xfId="4" applyFont="1" applyBorder="1" applyAlignment="1">
      <alignment horizontal="center" vertical="center"/>
    </xf>
    <xf numFmtId="0" fontId="75" fillId="0" borderId="2" xfId="4" applyFont="1" applyBorder="1" applyAlignment="1">
      <alignment vertical="center"/>
    </xf>
    <xf numFmtId="2" fontId="75" fillId="0" borderId="2" xfId="4" applyNumberFormat="1" applyFont="1" applyBorder="1" applyAlignment="1">
      <alignment horizontal="center" vertical="center"/>
    </xf>
    <xf numFmtId="165" fontId="46" fillId="0" borderId="0" xfId="0" applyNumberFormat="1" applyFont="1" applyAlignment="1">
      <alignment vertical="center" wrapText="1"/>
    </xf>
    <xf numFmtId="0" fontId="46" fillId="0" borderId="1" xfId="0" applyFont="1" applyBorder="1" applyAlignment="1">
      <alignment horizontal="center" vertical="center"/>
    </xf>
    <xf numFmtId="165" fontId="46" fillId="0" borderId="7" xfId="0" applyNumberFormat="1" applyFont="1" applyBorder="1" applyAlignment="1">
      <alignment horizontal="center" vertical="center" wrapText="1"/>
    </xf>
    <xf numFmtId="0" fontId="42" fillId="0" borderId="2" xfId="0" applyFont="1" applyBorder="1" applyAlignment="1">
      <alignment horizontal="left" vertical="center" wrapText="1"/>
    </xf>
    <xf numFmtId="0" fontId="79" fillId="0" borderId="2" xfId="0" applyFont="1" applyBorder="1" applyAlignment="1">
      <alignment horizontal="center" vertical="center" wrapText="1"/>
    </xf>
    <xf numFmtId="165" fontId="79" fillId="0" borderId="2" xfId="0" applyNumberFormat="1" applyFont="1" applyBorder="1" applyAlignment="1">
      <alignment horizontal="center" vertical="center" wrapText="1"/>
    </xf>
    <xf numFmtId="0" fontId="80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/>
    </xf>
    <xf numFmtId="2" fontId="40" fillId="0" borderId="2" xfId="0" applyNumberFormat="1" applyFont="1" applyBorder="1" applyAlignment="1">
      <alignment horizontal="center" vertical="center" wrapText="1"/>
    </xf>
    <xf numFmtId="165" fontId="40" fillId="0" borderId="2" xfId="0" applyNumberFormat="1" applyFont="1" applyBorder="1" applyAlignment="1">
      <alignment horizontal="center" vertical="center" wrapText="1"/>
    </xf>
    <xf numFmtId="165" fontId="40" fillId="0" borderId="2" xfId="0" applyNumberFormat="1" applyFont="1" applyBorder="1" applyAlignment="1">
      <alignment horizontal="center" vertical="center"/>
    </xf>
    <xf numFmtId="0" fontId="40" fillId="0" borderId="2" xfId="0" applyFont="1" applyBorder="1" applyAlignment="1">
      <alignment horizontal="center" wrapText="1"/>
    </xf>
    <xf numFmtId="0" fontId="40" fillId="0" borderId="2" xfId="0" applyFont="1" applyBorder="1" applyAlignment="1">
      <alignment wrapText="1"/>
    </xf>
    <xf numFmtId="0" fontId="40" fillId="0" borderId="2" xfId="0" applyFont="1" applyBorder="1" applyAlignment="1">
      <alignment horizontal="left" wrapText="1"/>
    </xf>
    <xf numFmtId="165" fontId="81" fillId="0" borderId="2" xfId="0" applyNumberFormat="1" applyFont="1" applyBorder="1" applyAlignment="1">
      <alignment horizontal="center" vertical="center"/>
    </xf>
    <xf numFmtId="165" fontId="82" fillId="0" borderId="2" xfId="0" applyNumberFormat="1" applyFont="1" applyBorder="1" applyAlignment="1">
      <alignment horizontal="center" vertical="center"/>
    </xf>
    <xf numFmtId="0" fontId="40" fillId="0" borderId="6" xfId="0" applyFont="1" applyBorder="1" applyAlignment="1">
      <alignment horizontal="center" vertical="center"/>
    </xf>
    <xf numFmtId="0" fontId="40" fillId="0" borderId="14" xfId="0" applyFont="1" applyBorder="1" applyAlignment="1">
      <alignment horizontal="center" vertical="center"/>
    </xf>
    <xf numFmtId="0" fontId="83" fillId="0" borderId="13" xfId="0" applyFont="1" applyBorder="1" applyAlignment="1">
      <alignment horizontal="right" vertical="center" wrapText="1"/>
    </xf>
    <xf numFmtId="0" fontId="40" fillId="0" borderId="2" xfId="0" applyFont="1" applyBorder="1" applyAlignment="1">
      <alignment horizontal="left" vertical="center" wrapText="1"/>
    </xf>
    <xf numFmtId="2" fontId="38" fillId="0" borderId="2" xfId="0" applyNumberFormat="1" applyFont="1" applyBorder="1" applyAlignment="1">
      <alignment horizontal="center"/>
    </xf>
    <xf numFmtId="0" fontId="83" fillId="0" borderId="6" xfId="0" applyFont="1" applyBorder="1" applyAlignment="1">
      <alignment horizontal="right" vertical="center" wrapText="1"/>
    </xf>
    <xf numFmtId="0" fontId="80" fillId="0" borderId="3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165" fontId="40" fillId="0" borderId="2" xfId="0" applyNumberFormat="1" applyFont="1" applyBorder="1" applyAlignment="1">
      <alignment wrapText="1"/>
    </xf>
    <xf numFmtId="0" fontId="40" fillId="0" borderId="5" xfId="0" applyFont="1" applyBorder="1" applyAlignment="1">
      <alignment wrapText="1"/>
    </xf>
    <xf numFmtId="0" fontId="38" fillId="0" borderId="2" xfId="0" applyFont="1" applyBorder="1" applyAlignment="1">
      <alignment wrapText="1"/>
    </xf>
    <xf numFmtId="0" fontId="38" fillId="0" borderId="13" xfId="0" applyFont="1" applyBorder="1" applyAlignment="1">
      <alignment wrapText="1"/>
    </xf>
    <xf numFmtId="0" fontId="38" fillId="0" borderId="6" xfId="0" applyFont="1" applyBorder="1" applyAlignment="1">
      <alignment wrapText="1"/>
    </xf>
    <xf numFmtId="0" fontId="80" fillId="0" borderId="2" xfId="0" applyFont="1" applyBorder="1" applyAlignment="1">
      <alignment horizontal="center" vertical="center"/>
    </xf>
    <xf numFmtId="1" fontId="80" fillId="0" borderId="2" xfId="0" applyNumberFormat="1" applyFont="1" applyBorder="1" applyAlignment="1">
      <alignment horizontal="center" vertical="center"/>
    </xf>
    <xf numFmtId="2" fontId="40" fillId="0" borderId="2" xfId="0" applyNumberFormat="1" applyFont="1" applyBorder="1" applyAlignment="1">
      <alignment horizontal="center" vertical="center"/>
    </xf>
    <xf numFmtId="2" fontId="79" fillId="0" borderId="2" xfId="0" applyNumberFormat="1" applyFont="1" applyBorder="1" applyAlignment="1">
      <alignment horizontal="center" vertical="center"/>
    </xf>
    <xf numFmtId="0" fontId="38" fillId="0" borderId="2" xfId="0" applyFont="1" applyBorder="1"/>
    <xf numFmtId="0" fontId="80" fillId="0" borderId="3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2" fontId="17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65" fontId="16" fillId="0" borderId="4" xfId="0" applyNumberFormat="1" applyFont="1" applyBorder="1" applyAlignment="1">
      <alignment horizontal="center" vertical="center"/>
    </xf>
    <xf numFmtId="2" fontId="16" fillId="0" borderId="3" xfId="0" applyNumberFormat="1" applyFont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 wrapText="1"/>
    </xf>
    <xf numFmtId="2" fontId="16" fillId="0" borderId="8" xfId="0" applyNumberFormat="1" applyFont="1" applyBorder="1" applyAlignment="1">
      <alignment horizontal="center" vertical="center"/>
    </xf>
    <xf numFmtId="2" fontId="17" fillId="0" borderId="8" xfId="0" applyNumberFormat="1" applyFont="1" applyBorder="1" applyAlignment="1">
      <alignment horizontal="center" vertical="center"/>
    </xf>
    <xf numFmtId="165" fontId="16" fillId="0" borderId="7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wrapText="1"/>
    </xf>
    <xf numFmtId="0" fontId="16" fillId="3" borderId="2" xfId="0" applyFont="1" applyFill="1" applyBorder="1" applyAlignment="1">
      <alignment vertical="top" wrapText="1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2" fontId="16" fillId="0" borderId="2" xfId="0" applyNumberFormat="1" applyFont="1" applyBorder="1" applyAlignment="1">
      <alignment horizontal="center" wrapText="1"/>
    </xf>
    <xf numFmtId="2" fontId="17" fillId="0" borderId="2" xfId="0" applyNumberFormat="1" applyFont="1" applyBorder="1" applyAlignment="1">
      <alignment horizontal="center" wrapText="1"/>
    </xf>
    <xf numFmtId="2" fontId="16" fillId="3" borderId="2" xfId="0" applyNumberFormat="1" applyFont="1" applyFill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wrapText="1"/>
    </xf>
    <xf numFmtId="0" fontId="86" fillId="0" borderId="2" xfId="0" applyFont="1" applyBorder="1" applyAlignment="1">
      <alignment horizontal="center" vertical="center" wrapText="1"/>
    </xf>
    <xf numFmtId="0" fontId="88" fillId="0" borderId="2" xfId="0" applyFont="1" applyBorder="1" applyAlignment="1">
      <alignment horizontal="center"/>
    </xf>
    <xf numFmtId="0" fontId="88" fillId="0" borderId="2" xfId="0" applyFont="1" applyBorder="1"/>
    <xf numFmtId="0" fontId="88" fillId="4" borderId="2" xfId="0" applyFont="1" applyFill="1" applyBorder="1"/>
    <xf numFmtId="2" fontId="88" fillId="0" borderId="2" xfId="0" applyNumberFormat="1" applyFont="1" applyBorder="1"/>
    <xf numFmtId="2" fontId="87" fillId="0" borderId="2" xfId="0" applyNumberFormat="1" applyFont="1" applyBorder="1"/>
    <xf numFmtId="0" fontId="88" fillId="0" borderId="2" xfId="0" applyFont="1" applyBorder="1" applyAlignment="1">
      <alignment horizontal="center" vertical="center"/>
    </xf>
    <xf numFmtId="0" fontId="88" fillId="0" borderId="2" xfId="0" applyFont="1" applyBorder="1" applyAlignment="1">
      <alignment horizontal="center" vertical="center" wrapText="1"/>
    </xf>
    <xf numFmtId="0" fontId="88" fillId="0" borderId="2" xfId="0" applyFont="1" applyBorder="1" applyAlignment="1">
      <alignment vertical="center"/>
    </xf>
    <xf numFmtId="2" fontId="88" fillId="0" borderId="2" xfId="0" applyNumberFormat="1" applyFont="1" applyBorder="1" applyAlignment="1">
      <alignment vertical="center"/>
    </xf>
    <xf numFmtId="0" fontId="89" fillId="0" borderId="2" xfId="0" applyFont="1" applyBorder="1"/>
    <xf numFmtId="2" fontId="86" fillId="0" borderId="2" xfId="0" applyNumberFormat="1" applyFont="1" applyBorder="1"/>
    <xf numFmtId="0" fontId="0" fillId="0" borderId="0" xfId="0" applyAlignment="1">
      <alignment vertical="center"/>
    </xf>
    <xf numFmtId="0" fontId="86" fillId="0" borderId="0" xfId="0" applyFont="1" applyAlignment="1">
      <alignment horizontal="right"/>
    </xf>
    <xf numFmtId="2" fontId="86" fillId="0" borderId="0" xfId="0" applyNumberFormat="1" applyFont="1"/>
    <xf numFmtId="0" fontId="0" fillId="0" borderId="0" xfId="0" applyAlignment="1">
      <alignment horizontal="center" wrapText="1"/>
    </xf>
    <xf numFmtId="0" fontId="88" fillId="0" borderId="2" xfId="0" applyFont="1" applyBorder="1" applyAlignment="1">
      <alignment horizontal="center" wrapText="1"/>
    </xf>
    <xf numFmtId="0" fontId="88" fillId="0" borderId="2" xfId="0" applyFont="1" applyBorder="1" applyAlignment="1">
      <alignment wrapText="1"/>
    </xf>
    <xf numFmtId="2" fontId="88" fillId="0" borderId="2" xfId="0" applyNumberFormat="1" applyFont="1" applyBorder="1" applyAlignment="1">
      <alignment wrapText="1"/>
    </xf>
    <xf numFmtId="0" fontId="87" fillId="0" borderId="2" xfId="0" applyFont="1" applyBorder="1" applyAlignment="1">
      <alignment horizontal="center" vertical="center" wrapText="1"/>
    </xf>
    <xf numFmtId="2" fontId="87" fillId="0" borderId="2" xfId="0" applyNumberFormat="1" applyFont="1" applyBorder="1" applyAlignment="1">
      <alignment wrapText="1"/>
    </xf>
    <xf numFmtId="0" fontId="88" fillId="0" borderId="2" xfId="0" applyFont="1" applyBorder="1" applyAlignment="1">
      <alignment vertical="center" wrapText="1"/>
    </xf>
    <xf numFmtId="0" fontId="88" fillId="0" borderId="2" xfId="0" applyFont="1" applyBorder="1" applyAlignment="1">
      <alignment horizontal="left" vertical="center" wrapText="1"/>
    </xf>
    <xf numFmtId="0" fontId="88" fillId="4" borderId="2" xfId="0" applyFont="1" applyFill="1" applyBorder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13" borderId="2" xfId="0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8" fillId="13" borderId="2" xfId="0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/>
    </xf>
    <xf numFmtId="165" fontId="7" fillId="0" borderId="0" xfId="0" applyNumberFormat="1" applyFont="1"/>
    <xf numFmtId="0" fontId="15" fillId="14" borderId="2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42" fillId="0" borderId="0" xfId="0" applyFont="1" applyAlignment="1">
      <alignment horizontal="right" vertical="center" wrapText="1"/>
    </xf>
    <xf numFmtId="0" fontId="42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0" fontId="9" fillId="0" borderId="2" xfId="0" applyFont="1" applyBorder="1"/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165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91" fillId="0" borderId="0" xfId="4" applyFont="1"/>
    <xf numFmtId="0" fontId="91" fillId="0" borderId="0" xfId="0" applyFont="1"/>
    <xf numFmtId="0" fontId="90" fillId="0" borderId="2" xfId="4" applyFont="1" applyBorder="1" applyAlignment="1">
      <alignment horizontal="center" vertical="center" wrapText="1"/>
    </xf>
    <xf numFmtId="0" fontId="90" fillId="0" borderId="3" xfId="4" applyFont="1" applyBorder="1" applyAlignment="1">
      <alignment horizontal="center" vertical="center"/>
    </xf>
    <xf numFmtId="0" fontId="90" fillId="0" borderId="3" xfId="4" applyFont="1" applyBorder="1" applyAlignment="1">
      <alignment horizontal="center" vertical="center" wrapText="1"/>
    </xf>
    <xf numFmtId="0" fontId="91" fillId="0" borderId="0" xfId="4" applyFont="1" applyAlignment="1">
      <alignment wrapText="1"/>
    </xf>
    <xf numFmtId="0" fontId="92" fillId="0" borderId="3" xfId="4" applyFont="1" applyBorder="1" applyAlignment="1">
      <alignment horizontal="center" vertical="center"/>
    </xf>
    <xf numFmtId="0" fontId="92" fillId="0" borderId="3" xfId="4" applyFont="1" applyBorder="1" applyAlignment="1">
      <alignment horizontal="center" vertical="center" wrapText="1"/>
    </xf>
    <xf numFmtId="0" fontId="91" fillId="0" borderId="2" xfId="4" applyFont="1" applyBorder="1" applyAlignment="1">
      <alignment horizontal="center" vertical="center"/>
    </xf>
    <xf numFmtId="2" fontId="91" fillId="0" borderId="0" xfId="4" applyNumberFormat="1" applyFont="1"/>
    <xf numFmtId="0" fontId="90" fillId="0" borderId="2" xfId="4" applyFont="1" applyBorder="1" applyAlignment="1">
      <alignment horizontal="right" vertical="center" wrapText="1"/>
    </xf>
    <xf numFmtId="2" fontId="94" fillId="0" borderId="2" xfId="4" applyNumberFormat="1" applyFont="1" applyBorder="1" applyAlignment="1">
      <alignment horizontal="center" vertical="center"/>
    </xf>
    <xf numFmtId="2" fontId="90" fillId="0" borderId="11" xfId="4" applyNumberFormat="1" applyFont="1" applyBorder="1" applyAlignment="1">
      <alignment horizontal="right" vertical="center"/>
    </xf>
    <xf numFmtId="2" fontId="91" fillId="0" borderId="0" xfId="4" applyNumberFormat="1" applyFont="1" applyAlignment="1">
      <alignment horizontal="center" vertical="center"/>
    </xf>
    <xf numFmtId="0" fontId="91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15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center" vertical="top" wrapText="1"/>
    </xf>
    <xf numFmtId="0" fontId="0" fillId="4" borderId="0" xfId="0" applyFill="1"/>
    <xf numFmtId="0" fontId="0" fillId="8" borderId="0" xfId="0" applyFill="1" applyAlignment="1">
      <alignment wrapText="1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center" wrapText="1"/>
    </xf>
    <xf numFmtId="2" fontId="0" fillId="0" borderId="0" xfId="0" applyNumberFormat="1" applyAlignment="1">
      <alignment vertical="center" wrapText="1"/>
    </xf>
    <xf numFmtId="0" fontId="16" fillId="0" borderId="2" xfId="0" applyFont="1" applyBorder="1" applyAlignment="1">
      <alignment horizontal="left" vertical="top" wrapText="1"/>
    </xf>
    <xf numFmtId="2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right"/>
    </xf>
    <xf numFmtId="0" fontId="95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2" fontId="17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95" fillId="0" borderId="2" xfId="0" applyFont="1" applyBorder="1" applyAlignment="1">
      <alignment horizontal="center" wrapText="1"/>
    </xf>
    <xf numFmtId="0" fontId="95" fillId="0" borderId="2" xfId="0" applyFont="1" applyBorder="1" applyAlignment="1">
      <alignment wrapText="1"/>
    </xf>
    <xf numFmtId="0" fontId="95" fillId="0" borderId="2" xfId="0" applyFont="1" applyBorder="1" applyAlignment="1">
      <alignment horizontal="center" vertical="center" wrapText="1"/>
    </xf>
    <xf numFmtId="2" fontId="95" fillId="0" borderId="2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right" wrapText="1"/>
    </xf>
    <xf numFmtId="2" fontId="16" fillId="0" borderId="2" xfId="0" applyNumberFormat="1" applyFont="1" applyBorder="1" applyAlignment="1">
      <alignment horizontal="right" wrapText="1"/>
    </xf>
    <xf numFmtId="2" fontId="95" fillId="0" borderId="2" xfId="0" applyNumberFormat="1" applyFont="1" applyBorder="1" applyAlignment="1">
      <alignment horizontal="center" vertical="center" wrapText="1"/>
    </xf>
    <xf numFmtId="0" fontId="95" fillId="0" borderId="2" xfId="0" applyFont="1" applyBorder="1" applyAlignment="1">
      <alignment horizontal="center"/>
    </xf>
    <xf numFmtId="0" fontId="95" fillId="0" borderId="2" xfId="0" applyFont="1" applyBorder="1"/>
    <xf numFmtId="2" fontId="95" fillId="0" borderId="2" xfId="0" applyNumberFormat="1" applyFont="1" applyBorder="1" applyAlignment="1">
      <alignment horizontal="center"/>
    </xf>
    <xf numFmtId="0" fontId="17" fillId="0" borderId="2" xfId="0" applyFont="1" applyBorder="1" applyAlignment="1">
      <alignment horizontal="left" vertical="center" wrapText="1"/>
    </xf>
    <xf numFmtId="0" fontId="55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5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2" fontId="15" fillId="3" borderId="2" xfId="0" applyNumberFormat="1" applyFont="1" applyFill="1" applyBorder="1" applyAlignment="1">
      <alignment horizontal="center" vertical="center" wrapText="1"/>
    </xf>
    <xf numFmtId="2" fontId="15" fillId="3" borderId="2" xfId="0" applyNumberFormat="1" applyFont="1" applyFill="1" applyBorder="1" applyAlignment="1">
      <alignment horizontal="center" vertical="center"/>
    </xf>
    <xf numFmtId="2" fontId="18" fillId="3" borderId="2" xfId="0" applyNumberFormat="1" applyFont="1" applyFill="1" applyBorder="1" applyAlignment="1">
      <alignment horizontal="center" vertical="center" wrapText="1"/>
    </xf>
    <xf numFmtId="2" fontId="18" fillId="3" borderId="2" xfId="0" applyNumberFormat="1" applyFont="1" applyFill="1" applyBorder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8" fillId="3" borderId="0" xfId="0" applyFont="1" applyFill="1" applyAlignment="1">
      <alignment horizontal="right" vertical="center"/>
    </xf>
    <xf numFmtId="0" fontId="1" fillId="0" borderId="0" xfId="0" applyFont="1"/>
    <xf numFmtId="165" fontId="16" fillId="0" borderId="3" xfId="0" applyNumberFormat="1" applyFont="1" applyBorder="1" applyAlignment="1">
      <alignment horizontal="center" vertical="center" wrapText="1"/>
    </xf>
    <xf numFmtId="165" fontId="15" fillId="0" borderId="0" xfId="0" applyNumberFormat="1" applyFont="1" applyAlignment="1">
      <alignment horizontal="center"/>
    </xf>
    <xf numFmtId="165" fontId="18" fillId="0" borderId="0" xfId="0" applyNumberFormat="1" applyFont="1"/>
    <xf numFmtId="165" fontId="1" fillId="0" borderId="0" xfId="0" applyNumberFormat="1" applyFont="1"/>
    <xf numFmtId="1" fontId="16" fillId="3" borderId="2" xfId="0" applyNumberFormat="1" applyFont="1" applyFill="1" applyBorder="1" applyAlignment="1">
      <alignment horizontal="center" vertical="center"/>
    </xf>
    <xf numFmtId="2" fontId="95" fillId="3" borderId="2" xfId="0" applyNumberFormat="1" applyFont="1" applyFill="1" applyBorder="1" applyAlignment="1">
      <alignment horizontal="left" vertical="center" wrapText="1"/>
    </xf>
    <xf numFmtId="2" fontId="98" fillId="3" borderId="2" xfId="0" quotePrefix="1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1" fontId="98" fillId="3" borderId="2" xfId="0" applyNumberFormat="1" applyFont="1" applyFill="1" applyBorder="1" applyAlignment="1">
      <alignment horizontal="center" vertical="center" wrapText="1"/>
    </xf>
    <xf numFmtId="2" fontId="98" fillId="3" borderId="2" xfId="0" applyNumberFormat="1" applyFont="1" applyFill="1" applyBorder="1" applyAlignment="1">
      <alignment vertical="center" wrapText="1"/>
    </xf>
    <xf numFmtId="165" fontId="98" fillId="3" borderId="2" xfId="0" applyNumberFormat="1" applyFont="1" applyFill="1" applyBorder="1" applyAlignment="1">
      <alignment horizontal="center" vertical="center" wrapText="1"/>
    </xf>
    <xf numFmtId="2" fontId="98" fillId="3" borderId="2" xfId="0" applyNumberFormat="1" applyFont="1" applyFill="1" applyBorder="1" applyAlignment="1">
      <alignment horizontal="center" vertical="center" wrapText="1"/>
    </xf>
    <xf numFmtId="2" fontId="99" fillId="3" borderId="2" xfId="0" applyNumberFormat="1" applyFont="1" applyFill="1" applyBorder="1" applyAlignment="1">
      <alignment horizontal="center" vertical="center" wrapText="1"/>
    </xf>
    <xf numFmtId="2" fontId="98" fillId="3" borderId="2" xfId="0" applyNumberFormat="1" applyFont="1" applyFill="1" applyBorder="1" applyAlignment="1">
      <alignment horizontal="left" vertical="center" wrapText="1"/>
    </xf>
    <xf numFmtId="1" fontId="16" fillId="3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165" fontId="16" fillId="3" borderId="2" xfId="0" applyNumberFormat="1" applyFont="1" applyFill="1" applyBorder="1" applyAlignment="1">
      <alignment horizontal="center" vertical="center" wrapText="1"/>
    </xf>
    <xf numFmtId="2" fontId="16" fillId="3" borderId="2" xfId="0" applyNumberFormat="1" applyFont="1" applyFill="1" applyBorder="1" applyAlignment="1">
      <alignment vertical="center"/>
    </xf>
    <xf numFmtId="2" fontId="16" fillId="3" borderId="2" xfId="0" applyNumberFormat="1" applyFont="1" applyFill="1" applyBorder="1" applyAlignment="1">
      <alignment horizontal="left" vertical="center" wrapText="1"/>
    </xf>
    <xf numFmtId="2" fontId="95" fillId="3" borderId="2" xfId="0" applyNumberFormat="1" applyFont="1" applyFill="1" applyBorder="1" applyAlignment="1">
      <alignment horizontal="center" vertical="center"/>
    </xf>
    <xf numFmtId="2" fontId="98" fillId="16" borderId="2" xfId="0" applyNumberFormat="1" applyFont="1" applyFill="1" applyBorder="1" applyAlignment="1">
      <alignment vertical="center" wrapText="1"/>
    </xf>
    <xf numFmtId="165" fontId="98" fillId="16" borderId="2" xfId="0" applyNumberFormat="1" applyFont="1" applyFill="1" applyBorder="1" applyAlignment="1">
      <alignment horizontal="center" vertical="center" wrapText="1"/>
    </xf>
    <xf numFmtId="2" fontId="98" fillId="16" borderId="2" xfId="0" quotePrefix="1" applyNumberFormat="1" applyFont="1" applyFill="1" applyBorder="1" applyAlignment="1">
      <alignment horizontal="center" vertical="center" wrapText="1"/>
    </xf>
    <xf numFmtId="2" fontId="98" fillId="16" borderId="2" xfId="0" applyNumberFormat="1" applyFont="1" applyFill="1" applyBorder="1" applyAlignment="1">
      <alignment horizontal="center" vertical="center" wrapText="1"/>
    </xf>
    <xf numFmtId="2" fontId="16" fillId="3" borderId="2" xfId="0" quotePrefix="1" applyNumberFormat="1" applyFont="1" applyFill="1" applyBorder="1" applyAlignment="1">
      <alignment horizontal="center" vertical="center" wrapText="1"/>
    </xf>
    <xf numFmtId="2" fontId="95" fillId="3" borderId="2" xfId="0" applyNumberFormat="1" applyFont="1" applyFill="1" applyBorder="1" applyAlignment="1">
      <alignment horizontal="center" vertical="center" wrapText="1"/>
    </xf>
    <xf numFmtId="1" fontId="98" fillId="0" borderId="2" xfId="0" applyNumberFormat="1" applyFont="1" applyBorder="1" applyAlignment="1">
      <alignment horizontal="center" vertical="center" wrapText="1"/>
    </xf>
    <xf numFmtId="165" fontId="100" fillId="17" borderId="2" xfId="0" applyNumberFormat="1" applyFont="1" applyFill="1" applyBorder="1" applyAlignment="1">
      <alignment horizontal="center" vertical="center" wrapText="1"/>
    </xf>
    <xf numFmtId="2" fontId="95" fillId="0" borderId="2" xfId="0" applyNumberFormat="1" applyFont="1" applyBorder="1" applyAlignment="1">
      <alignment horizontal="left" vertical="center" wrapText="1"/>
    </xf>
    <xf numFmtId="2" fontId="16" fillId="13" borderId="2" xfId="0" applyNumberFormat="1" applyFont="1" applyFill="1" applyBorder="1" applyAlignment="1">
      <alignment horizontal="center" vertical="center" wrapText="1"/>
    </xf>
    <xf numFmtId="2" fontId="101" fillId="0" borderId="2" xfId="0" applyNumberFormat="1" applyFont="1" applyBorder="1" applyAlignment="1">
      <alignment horizontal="right" vertical="center" wrapText="1"/>
    </xf>
    <xf numFmtId="1" fontId="16" fillId="0" borderId="2" xfId="0" applyNumberFormat="1" applyFont="1" applyBorder="1" applyAlignment="1">
      <alignment horizontal="center" vertical="center"/>
    </xf>
    <xf numFmtId="2" fontId="101" fillId="3" borderId="2" xfId="0" applyNumberFormat="1" applyFont="1" applyFill="1" applyBorder="1" applyAlignment="1">
      <alignment horizontal="right" vertical="center" wrapText="1"/>
    </xf>
    <xf numFmtId="2" fontId="17" fillId="3" borderId="2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" fontId="95" fillId="3" borderId="2" xfId="0" applyNumberFormat="1" applyFont="1" applyFill="1" applyBorder="1" applyAlignment="1">
      <alignment horizontal="center" vertical="center"/>
    </xf>
    <xf numFmtId="165" fontId="95" fillId="3" borderId="7" xfId="0" applyNumberFormat="1" applyFont="1" applyFill="1" applyBorder="1" applyAlignment="1">
      <alignment horizontal="center" vertical="center"/>
    </xf>
    <xf numFmtId="2" fontId="16" fillId="0" borderId="2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6" fillId="3" borderId="8" xfId="0" applyNumberFormat="1" applyFont="1" applyFill="1" applyBorder="1" applyAlignment="1">
      <alignment horizontal="center" vertical="center" wrapText="1"/>
    </xf>
    <xf numFmtId="2" fontId="16" fillId="3" borderId="8" xfId="0" applyNumberFormat="1" applyFont="1" applyFill="1" applyBorder="1" applyAlignment="1">
      <alignment vertical="center" wrapText="1"/>
    </xf>
    <xf numFmtId="165" fontId="16" fillId="3" borderId="8" xfId="0" applyNumberFormat="1" applyFont="1" applyFill="1" applyBorder="1" applyAlignment="1">
      <alignment horizontal="center" vertical="center"/>
    </xf>
    <xf numFmtId="2" fontId="16" fillId="3" borderId="2" xfId="0" applyNumberFormat="1" applyFont="1" applyFill="1" applyBorder="1" applyAlignment="1">
      <alignment vertical="center" wrapText="1"/>
    </xf>
    <xf numFmtId="2" fontId="16" fillId="0" borderId="2" xfId="0" applyNumberFormat="1" applyFont="1" applyBorder="1" applyAlignment="1">
      <alignment vertical="center"/>
    </xf>
    <xf numFmtId="1" fontId="16" fillId="0" borderId="8" xfId="0" applyNumberFormat="1" applyFont="1" applyBorder="1" applyAlignment="1">
      <alignment horizontal="center" vertical="center"/>
    </xf>
    <xf numFmtId="2" fontId="95" fillId="0" borderId="8" xfId="0" applyNumberFormat="1" applyFont="1" applyBorder="1" applyAlignment="1">
      <alignment vertical="center" wrapText="1"/>
    </xf>
    <xf numFmtId="165" fontId="17" fillId="3" borderId="2" xfId="0" applyNumberFormat="1" applyFont="1" applyFill="1" applyBorder="1" applyAlignment="1">
      <alignment horizontal="center" vertical="center"/>
    </xf>
    <xf numFmtId="2" fontId="16" fillId="0" borderId="2" xfId="0" applyNumberFormat="1" applyFont="1" applyBorder="1" applyAlignment="1">
      <alignment horizontal="left" vertical="center" wrapText="1"/>
    </xf>
    <xf numFmtId="0" fontId="16" fillId="3" borderId="2" xfId="0" applyFont="1" applyFill="1" applyBorder="1" applyAlignment="1">
      <alignment vertical="center" wrapText="1"/>
    </xf>
    <xf numFmtId="165" fontId="16" fillId="3" borderId="2" xfId="0" applyNumberFormat="1" applyFont="1" applyFill="1" applyBorder="1" applyAlignment="1">
      <alignment horizontal="center"/>
    </xf>
    <xf numFmtId="2" fontId="17" fillId="3" borderId="2" xfId="0" applyNumberFormat="1" applyFont="1" applyFill="1" applyBorder="1" applyAlignment="1">
      <alignment horizontal="left" vertical="center" wrapText="1"/>
    </xf>
    <xf numFmtId="0" fontId="101" fillId="0" borderId="2" xfId="0" applyFont="1" applyBorder="1" applyAlignment="1">
      <alignment vertical="center"/>
    </xf>
    <xf numFmtId="165" fontId="101" fillId="0" borderId="2" xfId="0" applyNumberFormat="1" applyFont="1" applyBorder="1" applyAlignment="1">
      <alignment horizontal="center" vertical="center"/>
    </xf>
    <xf numFmtId="1" fontId="17" fillId="0" borderId="2" xfId="0" applyNumberFormat="1" applyFont="1" applyBorder="1" applyAlignment="1">
      <alignment horizontal="center" vertical="center"/>
    </xf>
    <xf numFmtId="165" fontId="101" fillId="0" borderId="2" xfId="0" applyNumberFormat="1" applyFont="1" applyBorder="1" applyAlignment="1">
      <alignment horizontal="center"/>
    </xf>
    <xf numFmtId="0" fontId="17" fillId="0" borderId="2" xfId="0" applyFont="1" applyBorder="1" applyAlignment="1">
      <alignment horizontal="right" vertical="center"/>
    </xf>
    <xf numFmtId="1" fontId="16" fillId="0" borderId="2" xfId="0" applyNumberFormat="1" applyFont="1" applyBorder="1"/>
    <xf numFmtId="0" fontId="16" fillId="0" borderId="2" xfId="0" applyFont="1" applyBorder="1" applyAlignment="1">
      <alignment horizontal="left"/>
    </xf>
    <xf numFmtId="2" fontId="98" fillId="16" borderId="2" xfId="0" applyNumberFormat="1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vertical="center"/>
    </xf>
    <xf numFmtId="165" fontId="1" fillId="18" borderId="2" xfId="0" applyNumberFormat="1" applyFont="1" applyFill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2" fontId="17" fillId="3" borderId="2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2" fontId="95" fillId="0" borderId="2" xfId="0" applyNumberFormat="1" applyFont="1" applyBorder="1" applyAlignment="1">
      <alignment horizontal="center" vertical="center"/>
    </xf>
    <xf numFmtId="2" fontId="1" fillId="3" borderId="0" xfId="0" applyNumberFormat="1" applyFont="1" applyFill="1" applyAlignment="1">
      <alignment horizontal="right" vertical="center"/>
    </xf>
    <xf numFmtId="2" fontId="16" fillId="0" borderId="2" xfId="0" applyNumberFormat="1" applyFont="1" applyBorder="1" applyAlignment="1">
      <alignment vertical="top" wrapText="1"/>
    </xf>
    <xf numFmtId="2" fontId="1" fillId="0" borderId="0" xfId="0" applyNumberFormat="1" applyFont="1" applyAlignment="1">
      <alignment horizontal="right" vertical="center"/>
    </xf>
    <xf numFmtId="1" fontId="16" fillId="0" borderId="2" xfId="0" applyNumberFormat="1" applyFont="1" applyBorder="1" applyAlignment="1">
      <alignment horizontal="center" vertical="center" wrapText="1"/>
    </xf>
    <xf numFmtId="2" fontId="95" fillId="3" borderId="2" xfId="0" applyNumberFormat="1" applyFont="1" applyFill="1" applyBorder="1" applyAlignment="1">
      <alignment horizontal="left" vertical="center"/>
    </xf>
    <xf numFmtId="0" fontId="16" fillId="3" borderId="0" xfId="0" applyFont="1" applyFill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left" vertical="center"/>
    </xf>
    <xf numFmtId="165" fontId="94" fillId="0" borderId="2" xfId="4" applyNumberFormat="1" applyFont="1" applyBorder="1" applyAlignment="1">
      <alignment horizontal="center" vertical="center"/>
    </xf>
    <xf numFmtId="0" fontId="91" fillId="0" borderId="2" xfId="4" applyFont="1" applyBorder="1"/>
    <xf numFmtId="0" fontId="91" fillId="0" borderId="2" xfId="4" applyFont="1" applyBorder="1" applyAlignment="1">
      <alignment wrapText="1"/>
    </xf>
    <xf numFmtId="165" fontId="91" fillId="0" borderId="0" xfId="4" applyNumberFormat="1" applyFont="1"/>
    <xf numFmtId="2" fontId="0" fillId="0" borderId="0" xfId="0" applyNumberFormat="1"/>
    <xf numFmtId="165" fontId="0" fillId="0" borderId="0" xfId="0" applyNumberFormat="1"/>
    <xf numFmtId="165" fontId="90" fillId="0" borderId="2" xfId="4" applyNumberFormat="1" applyFont="1" applyBorder="1"/>
    <xf numFmtId="0" fontId="61" fillId="4" borderId="2" xfId="0" applyFont="1" applyFill="1" applyBorder="1" applyAlignment="1">
      <alignment horizontal="center" vertical="center" wrapText="1"/>
    </xf>
    <xf numFmtId="0" fontId="62" fillId="4" borderId="7" xfId="0" applyFont="1" applyFill="1" applyBorder="1" applyAlignment="1">
      <alignment horizontal="left" vertical="center" wrapText="1"/>
    </xf>
    <xf numFmtId="168" fontId="62" fillId="4" borderId="2" xfId="1" applyNumberFormat="1" applyFont="1" applyFill="1" applyBorder="1" applyAlignment="1">
      <alignment horizontal="right" vertical="center" wrapText="1"/>
    </xf>
    <xf numFmtId="168" fontId="62" fillId="4" borderId="2" xfId="1" applyNumberFormat="1" applyFont="1" applyFill="1" applyBorder="1" applyAlignment="1">
      <alignment horizontal="center" vertical="center" wrapText="1"/>
    </xf>
    <xf numFmtId="0" fontId="65" fillId="4" borderId="2" xfId="0" applyFont="1" applyFill="1" applyBorder="1" applyAlignment="1">
      <alignment wrapText="1"/>
    </xf>
    <xf numFmtId="0" fontId="61" fillId="4" borderId="2" xfId="0" applyFont="1" applyFill="1" applyBorder="1" applyAlignment="1">
      <alignment vertical="center" wrapText="1"/>
    </xf>
    <xf numFmtId="0" fontId="3" fillId="0" borderId="0" xfId="0" applyFont="1"/>
    <xf numFmtId="165" fontId="46" fillId="0" borderId="0" xfId="0" applyNumberFormat="1" applyFont="1" applyAlignment="1">
      <alignment horizontal="center" vertical="center"/>
    </xf>
    <xf numFmtId="165" fontId="3" fillId="0" borderId="0" xfId="0" applyNumberFormat="1" applyFont="1"/>
    <xf numFmtId="0" fontId="61" fillId="19" borderId="2" xfId="0" applyFont="1" applyFill="1" applyBorder="1" applyAlignment="1">
      <alignment horizontal="center" vertical="center" wrapText="1"/>
    </xf>
    <xf numFmtId="0" fontId="7" fillId="19" borderId="2" xfId="0" applyFont="1" applyFill="1" applyBorder="1" applyAlignment="1">
      <alignment horizontal="center" vertical="center"/>
    </xf>
    <xf numFmtId="0" fontId="91" fillId="3" borderId="2" xfId="4" applyFont="1" applyFill="1" applyBorder="1" applyAlignment="1">
      <alignment horizontal="center" vertical="center"/>
    </xf>
    <xf numFmtId="0" fontId="91" fillId="3" borderId="2" xfId="4" applyFont="1" applyFill="1" applyBorder="1" applyAlignment="1">
      <alignment horizontal="left" vertical="center" wrapText="1"/>
    </xf>
    <xf numFmtId="2" fontId="93" fillId="3" borderId="3" xfId="4" applyNumberFormat="1" applyFont="1" applyFill="1" applyBorder="1" applyAlignment="1">
      <alignment horizontal="center" vertical="center"/>
    </xf>
    <xf numFmtId="2" fontId="93" fillId="3" borderId="2" xfId="4" applyNumberFormat="1" applyFont="1" applyFill="1" applyBorder="1" applyAlignment="1">
      <alignment horizontal="center" vertical="center"/>
    </xf>
    <xf numFmtId="0" fontId="91" fillId="3" borderId="0" xfId="4" applyFont="1" applyFill="1"/>
    <xf numFmtId="2" fontId="91" fillId="3" borderId="0" xfId="4" applyNumberFormat="1" applyFont="1" applyFill="1"/>
    <xf numFmtId="0" fontId="91" fillId="3" borderId="0" xfId="0" applyFont="1" applyFill="1"/>
    <xf numFmtId="165" fontId="93" fillId="3" borderId="2" xfId="4" applyNumberFormat="1" applyFont="1" applyFill="1" applyBorder="1" applyAlignment="1">
      <alignment horizontal="center" vertical="center"/>
    </xf>
    <xf numFmtId="2" fontId="93" fillId="3" borderId="2" xfId="5" applyNumberFormat="1" applyFont="1" applyFill="1" applyBorder="1" applyAlignment="1">
      <alignment horizontal="right" vertical="center"/>
    </xf>
    <xf numFmtId="165" fontId="90" fillId="0" borderId="2" xfId="4" applyNumberFormat="1" applyFont="1" applyBorder="1" applyAlignment="1">
      <alignment horizontal="center"/>
    </xf>
    <xf numFmtId="0" fontId="90" fillId="0" borderId="2" xfId="4" applyFont="1" applyBorder="1" applyAlignment="1">
      <alignment horizontal="center"/>
    </xf>
    <xf numFmtId="0" fontId="90" fillId="0" borderId="1" xfId="4" applyFont="1" applyBorder="1" applyAlignment="1">
      <alignment horizontal="center" vertical="center"/>
    </xf>
    <xf numFmtId="0" fontId="90" fillId="0" borderId="5" xfId="4" applyFont="1" applyBorder="1" applyAlignment="1">
      <alignment horizontal="center" vertical="center" wrapText="1"/>
    </xf>
    <xf numFmtId="0" fontId="90" fillId="0" borderId="7" xfId="4" applyFont="1" applyBorder="1" applyAlignment="1">
      <alignment horizontal="center" vertical="center" wrapText="1"/>
    </xf>
    <xf numFmtId="0" fontId="90" fillId="0" borderId="8" xfId="4" applyFont="1" applyBorder="1" applyAlignment="1">
      <alignment horizontal="center" vertical="center" wrapText="1"/>
    </xf>
    <xf numFmtId="0" fontId="90" fillId="0" borderId="3" xfId="4" applyFont="1" applyBorder="1" applyAlignment="1">
      <alignment horizontal="center" vertical="center" wrapText="1"/>
    </xf>
    <xf numFmtId="0" fontId="90" fillId="0" borderId="12" xfId="4" applyFont="1" applyBorder="1" applyAlignment="1">
      <alignment horizontal="center" vertical="center" wrapText="1"/>
    </xf>
    <xf numFmtId="0" fontId="90" fillId="0" borderId="14" xfId="4" applyFont="1" applyBorder="1" applyAlignment="1">
      <alignment horizontal="center" vertical="center"/>
    </xf>
    <xf numFmtId="0" fontId="90" fillId="0" borderId="9" xfId="4" applyFont="1" applyBorder="1" applyAlignment="1">
      <alignment horizontal="center" vertical="center"/>
    </xf>
    <xf numFmtId="0" fontId="90" fillId="0" borderId="14" xfId="4" applyFont="1" applyBorder="1" applyAlignment="1">
      <alignment horizontal="center" vertical="center" wrapText="1"/>
    </xf>
    <xf numFmtId="0" fontId="90" fillId="0" borderId="9" xfId="4" applyFont="1" applyBorder="1" applyAlignment="1">
      <alignment horizontal="center" vertical="center" wrapText="1"/>
    </xf>
    <xf numFmtId="0" fontId="90" fillId="0" borderId="2" xfId="4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2" fontId="16" fillId="0" borderId="8" xfId="0" applyNumberFormat="1" applyFont="1" applyBorder="1" applyAlignment="1">
      <alignment horizontal="center" vertical="center"/>
    </xf>
    <xf numFmtId="2" fontId="16" fillId="0" borderId="3" xfId="0" applyNumberFormat="1" applyFont="1" applyBorder="1" applyAlignment="1">
      <alignment horizontal="center" vertical="center"/>
    </xf>
    <xf numFmtId="0" fontId="17" fillId="0" borderId="15" xfId="0" applyFont="1" applyBorder="1" applyAlignment="1">
      <alignment horizontal="right" vertical="center" wrapText="1"/>
    </xf>
    <xf numFmtId="0" fontId="17" fillId="0" borderId="16" xfId="0" applyFont="1" applyBorder="1" applyAlignment="1">
      <alignment horizontal="right" vertical="center" wrapText="1"/>
    </xf>
    <xf numFmtId="0" fontId="17" fillId="0" borderId="17" xfId="0" applyFont="1" applyBorder="1" applyAlignment="1">
      <alignment horizontal="right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0" fontId="71" fillId="0" borderId="2" xfId="4" applyFont="1" applyBorder="1" applyAlignment="1">
      <alignment horizontal="center" vertical="center" wrapText="1"/>
    </xf>
    <xf numFmtId="0" fontId="71" fillId="0" borderId="2" xfId="4" applyFont="1" applyBorder="1" applyAlignment="1">
      <alignment vertical="center"/>
    </xf>
    <xf numFmtId="0" fontId="46" fillId="0" borderId="5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52" fillId="3" borderId="5" xfId="0" applyFont="1" applyFill="1" applyBorder="1" applyAlignment="1">
      <alignment horizontal="left" vertical="center"/>
    </xf>
    <xf numFmtId="0" fontId="52" fillId="3" borderId="6" xfId="0" applyFont="1" applyFill="1" applyBorder="1" applyAlignment="1">
      <alignment horizontal="left" vertical="center"/>
    </xf>
    <xf numFmtId="0" fontId="52" fillId="3" borderId="7" xfId="0" applyFont="1" applyFill="1" applyBorder="1" applyAlignment="1">
      <alignment horizontal="left" vertical="center"/>
    </xf>
    <xf numFmtId="0" fontId="52" fillId="0" borderId="5" xfId="0" applyFont="1" applyBorder="1" applyAlignment="1">
      <alignment horizontal="left"/>
    </xf>
    <xf numFmtId="0" fontId="52" fillId="0" borderId="6" xfId="0" applyFont="1" applyBorder="1" applyAlignment="1">
      <alignment horizontal="left"/>
    </xf>
    <xf numFmtId="0" fontId="52" fillId="0" borderId="7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4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65" fontId="46" fillId="0" borderId="0" xfId="0" applyNumberFormat="1" applyFont="1" applyAlignment="1">
      <alignment horizontal="center" vertical="center"/>
    </xf>
    <xf numFmtId="0" fontId="52" fillId="0" borderId="5" xfId="0" applyFont="1" applyBorder="1" applyAlignment="1">
      <alignment horizontal="left" vertical="center"/>
    </xf>
    <xf numFmtId="0" fontId="52" fillId="0" borderId="6" xfId="0" applyFont="1" applyBorder="1" applyAlignment="1">
      <alignment horizontal="left" vertical="center"/>
    </xf>
    <xf numFmtId="0" fontId="52" fillId="0" borderId="7" xfId="0" applyFont="1" applyBorder="1" applyAlignment="1">
      <alignment horizontal="left" vertical="center"/>
    </xf>
    <xf numFmtId="0" fontId="46" fillId="0" borderId="8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165" fontId="46" fillId="0" borderId="8" xfId="0" applyNumberFormat="1" applyFont="1" applyBorder="1" applyAlignment="1">
      <alignment horizontal="center" vertical="center"/>
    </xf>
    <xf numFmtId="165" fontId="46" fillId="0" borderId="3" xfId="0" applyNumberFormat="1" applyFont="1" applyBorder="1" applyAlignment="1">
      <alignment horizontal="center" vertical="center"/>
    </xf>
    <xf numFmtId="0" fontId="54" fillId="0" borderId="8" xfId="0" applyFont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8" xfId="0" applyFont="1" applyBorder="1" applyAlignment="1">
      <alignment horizontal="justify" vertical="justify" wrapText="1"/>
    </xf>
    <xf numFmtId="0" fontId="54" fillId="0" borderId="3" xfId="0" applyFont="1" applyBorder="1" applyAlignment="1">
      <alignment horizontal="justify" vertical="justify" wrapText="1"/>
    </xf>
    <xf numFmtId="0" fontId="61" fillId="0" borderId="8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61" fillId="0" borderId="8" xfId="0" applyFont="1" applyBorder="1" applyAlignment="1">
      <alignment horizontal="left" vertical="center" wrapText="1"/>
    </xf>
    <xf numFmtId="0" fontId="61" fillId="0" borderId="3" xfId="0" applyFont="1" applyBorder="1" applyAlignment="1">
      <alignment horizontal="left" vertical="center" wrapText="1"/>
    </xf>
    <xf numFmtId="0" fontId="60" fillId="0" borderId="1" xfId="0" applyFont="1" applyBorder="1" applyAlignment="1">
      <alignment horizontal="center" vertical="center" wrapText="1"/>
    </xf>
    <xf numFmtId="0" fontId="63" fillId="0" borderId="8" xfId="0" applyFont="1" applyBorder="1" applyAlignment="1">
      <alignment horizontal="left" vertical="center" wrapText="1"/>
    </xf>
    <xf numFmtId="0" fontId="63" fillId="0" borderId="3" xfId="0" applyFont="1" applyBorder="1" applyAlignment="1">
      <alignment horizontal="left" vertical="center" wrapText="1"/>
    </xf>
    <xf numFmtId="0" fontId="63" fillId="0" borderId="8" xfId="0" applyFont="1" applyBorder="1" applyAlignment="1">
      <alignment horizontal="center" vertical="center" wrapText="1"/>
    </xf>
    <xf numFmtId="0" fontId="63" fillId="0" borderId="3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62" fillId="0" borderId="8" xfId="0" applyFont="1" applyBorder="1" applyAlignment="1">
      <alignment horizontal="center" vertical="center" wrapText="1"/>
    </xf>
    <xf numFmtId="0" fontId="62" fillId="0" borderId="3" xfId="0" applyFont="1" applyBorder="1" applyAlignment="1">
      <alignment horizontal="center" vertical="center" wrapText="1"/>
    </xf>
    <xf numFmtId="0" fontId="62" fillId="0" borderId="5" xfId="0" applyFont="1" applyBorder="1" applyAlignment="1">
      <alignment horizontal="center" vertical="center" wrapText="1"/>
    </xf>
    <xf numFmtId="0" fontId="62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24" fillId="0" borderId="5" xfId="0" applyFont="1" applyBorder="1" applyAlignment="1">
      <alignment horizontal="right" vertical="center" wrapText="1"/>
    </xf>
    <xf numFmtId="0" fontId="24" fillId="0" borderId="6" xfId="0" applyFont="1" applyBorder="1" applyAlignment="1">
      <alignment horizontal="right" vertical="center" wrapText="1"/>
    </xf>
    <xf numFmtId="0" fontId="24" fillId="0" borderId="7" xfId="0" applyFont="1" applyBorder="1" applyAlignment="1">
      <alignment horizontal="right" vertical="center" wrapText="1"/>
    </xf>
    <xf numFmtId="0" fontId="24" fillId="0" borderId="0" xfId="0" applyFont="1" applyAlignment="1">
      <alignment horizontal="center" vertical="center" wrapText="1"/>
    </xf>
    <xf numFmtId="0" fontId="24" fillId="5" borderId="2" xfId="0" applyFont="1" applyFill="1" applyBorder="1" applyAlignment="1">
      <alignment horizontal="right" vertical="center" wrapText="1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1" xfId="0" applyFont="1" applyBorder="1"/>
    <xf numFmtId="0" fontId="21" fillId="0" borderId="2" xfId="0" applyFont="1" applyBorder="1" applyAlignment="1">
      <alignment horizontal="right" vertical="center" wrapText="1"/>
    </xf>
    <xf numFmtId="165" fontId="21" fillId="0" borderId="2" xfId="0" applyNumberFormat="1" applyFont="1" applyBorder="1" applyAlignment="1">
      <alignment horizontal="center" vertical="center"/>
    </xf>
    <xf numFmtId="165" fontId="22" fillId="0" borderId="2" xfId="0" applyNumberFormat="1" applyFont="1" applyBorder="1"/>
    <xf numFmtId="165" fontId="21" fillId="0" borderId="2" xfId="0" applyNumberFormat="1" applyFont="1" applyBorder="1" applyAlignment="1">
      <alignment horizontal="center"/>
    </xf>
    <xf numFmtId="0" fontId="24" fillId="7" borderId="2" xfId="0" applyFont="1" applyFill="1" applyBorder="1" applyAlignment="1">
      <alignment horizontal="right" vertical="center" wrapText="1"/>
    </xf>
    <xf numFmtId="0" fontId="17" fillId="3" borderId="2" xfId="0" applyFont="1" applyFill="1" applyBorder="1" applyAlignment="1">
      <alignment horizontal="right" vertical="center"/>
    </xf>
    <xf numFmtId="0" fontId="17" fillId="0" borderId="2" xfId="0" applyFont="1" applyBorder="1" applyAlignment="1">
      <alignment horizontal="left" vertical="center" wrapText="1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6" fillId="0" borderId="2" xfId="0" applyNumberFormat="1" applyFont="1" applyBorder="1" applyAlignment="1">
      <alignment horizontal="center" vertical="center"/>
    </xf>
    <xf numFmtId="1" fontId="99" fillId="0" borderId="2" xfId="0" applyNumberFormat="1" applyFont="1" applyBorder="1" applyAlignment="1">
      <alignment horizontal="center" vertical="center"/>
    </xf>
    <xf numFmtId="2" fontId="95" fillId="0" borderId="2" xfId="0" applyNumberFormat="1" applyFont="1" applyBorder="1" applyAlignment="1">
      <alignment horizontal="left" vertical="center" wrapText="1"/>
    </xf>
    <xf numFmtId="2" fontId="16" fillId="0" borderId="8" xfId="0" applyNumberFormat="1" applyFont="1" applyBorder="1" applyAlignment="1">
      <alignment horizontal="center" vertical="center" wrapText="1"/>
    </xf>
    <xf numFmtId="2" fontId="16" fillId="0" borderId="3" xfId="0" applyNumberFormat="1" applyFont="1" applyBorder="1" applyAlignment="1">
      <alignment horizontal="center" vertical="center" wrapText="1"/>
    </xf>
    <xf numFmtId="165" fontId="16" fillId="0" borderId="8" xfId="0" applyNumberFormat="1" applyFont="1" applyBorder="1" applyAlignment="1">
      <alignment horizontal="center" vertical="center"/>
    </xf>
    <xf numFmtId="165" fontId="16" fillId="0" borderId="3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right" vertical="center"/>
    </xf>
    <xf numFmtId="0" fontId="17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right" vertical="center"/>
    </xf>
    <xf numFmtId="2" fontId="16" fillId="0" borderId="2" xfId="0" applyNumberFormat="1" applyFont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right" vertical="center"/>
    </xf>
    <xf numFmtId="0" fontId="17" fillId="0" borderId="2" xfId="0" quotePrefix="1" applyFont="1" applyBorder="1" applyAlignment="1">
      <alignment horizontal="left" vertical="center"/>
    </xf>
    <xf numFmtId="0" fontId="101" fillId="0" borderId="5" xfId="0" applyFont="1" applyBorder="1" applyAlignment="1">
      <alignment horizontal="right"/>
    </xf>
    <xf numFmtId="0" fontId="101" fillId="0" borderId="7" xfId="0" applyFont="1" applyBorder="1" applyAlignment="1">
      <alignment horizontal="right"/>
    </xf>
    <xf numFmtId="2" fontId="100" fillId="0" borderId="2" xfId="0" applyNumberFormat="1" applyFont="1" applyBorder="1" applyAlignment="1">
      <alignment horizontal="right" vertical="center" wrapText="1"/>
    </xf>
    <xf numFmtId="1" fontId="100" fillId="0" borderId="5" xfId="0" quotePrefix="1" applyNumberFormat="1" applyFont="1" applyBorder="1" applyAlignment="1">
      <alignment horizontal="left" vertical="center" wrapText="1"/>
    </xf>
    <xf numFmtId="1" fontId="100" fillId="0" borderId="6" xfId="0" applyNumberFormat="1" applyFont="1" applyBorder="1" applyAlignment="1">
      <alignment horizontal="left" vertical="center" wrapText="1"/>
    </xf>
    <xf numFmtId="1" fontId="100" fillId="0" borderId="7" xfId="0" applyNumberFormat="1" applyFont="1" applyBorder="1" applyAlignment="1">
      <alignment horizontal="left" vertical="center" wrapText="1"/>
    </xf>
    <xf numFmtId="1" fontId="16" fillId="0" borderId="8" xfId="0" applyNumberFormat="1" applyFont="1" applyBorder="1" applyAlignment="1">
      <alignment horizontal="center" vertical="center"/>
    </xf>
    <xf numFmtId="1" fontId="16" fillId="0" borderId="3" xfId="0" applyNumberFormat="1" applyFont="1" applyBorder="1" applyAlignment="1">
      <alignment horizontal="center" vertical="center"/>
    </xf>
    <xf numFmtId="2" fontId="16" fillId="0" borderId="2" xfId="0" applyNumberFormat="1" applyFont="1" applyBorder="1" applyAlignment="1">
      <alignment horizontal="left" vertical="center" wrapText="1"/>
    </xf>
    <xf numFmtId="2" fontId="16" fillId="3" borderId="2" xfId="0" applyNumberFormat="1" applyFont="1" applyFill="1" applyBorder="1" applyAlignment="1">
      <alignment horizontal="center" vertical="center" wrapText="1"/>
    </xf>
    <xf numFmtId="2" fontId="16" fillId="3" borderId="2" xfId="0" applyNumberFormat="1" applyFont="1" applyFill="1" applyBorder="1" applyAlignment="1">
      <alignment horizontal="center" vertical="center"/>
    </xf>
    <xf numFmtId="2" fontId="16" fillId="3" borderId="2" xfId="0" applyNumberFormat="1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97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1" fontId="98" fillId="3" borderId="8" xfId="0" applyNumberFormat="1" applyFont="1" applyFill="1" applyBorder="1" applyAlignment="1">
      <alignment horizontal="center" vertical="center" wrapText="1"/>
    </xf>
    <xf numFmtId="1" fontId="98" fillId="3" borderId="3" xfId="0" applyNumberFormat="1" applyFont="1" applyFill="1" applyBorder="1" applyAlignment="1">
      <alignment horizontal="center" vertical="center" wrapText="1"/>
    </xf>
    <xf numFmtId="1" fontId="16" fillId="3" borderId="2" xfId="0" applyNumberFormat="1" applyFont="1" applyFill="1" applyBorder="1" applyAlignment="1">
      <alignment horizontal="center" vertical="center"/>
    </xf>
    <xf numFmtId="2" fontId="95" fillId="3" borderId="2" xfId="0" applyNumberFormat="1" applyFont="1" applyFill="1" applyBorder="1" applyAlignment="1">
      <alignment horizontal="left" vertical="center" wrapText="1"/>
    </xf>
    <xf numFmtId="0" fontId="4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 indent="1"/>
    </xf>
    <xf numFmtId="0" fontId="4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3" fillId="0" borderId="1" xfId="0" applyFont="1" applyBorder="1" applyAlignment="1">
      <alignment horizontal="center" vertical="center"/>
    </xf>
    <xf numFmtId="0" fontId="17" fillId="0" borderId="6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33" fillId="0" borderId="8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7" fillId="0" borderId="5" xfId="0" applyFont="1" applyBorder="1" applyAlignment="1">
      <alignment horizontal="right" vertical="center"/>
    </xf>
    <xf numFmtId="0" fontId="37" fillId="0" borderId="7" xfId="0" applyFont="1" applyBorder="1" applyAlignment="1">
      <alignment horizontal="right" vertical="center"/>
    </xf>
    <xf numFmtId="0" fontId="36" fillId="0" borderId="5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41" fillId="0" borderId="6" xfId="0" applyFont="1" applyBorder="1" applyAlignment="1">
      <alignment horizontal="center" vertical="center"/>
    </xf>
    <xf numFmtId="0" fontId="41" fillId="0" borderId="7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/>
    </xf>
    <xf numFmtId="0" fontId="36" fillId="3" borderId="5" xfId="0" applyFont="1" applyFill="1" applyBorder="1" applyAlignment="1">
      <alignment horizontal="center" vertical="center"/>
    </xf>
    <xf numFmtId="0" fontId="36" fillId="3" borderId="6" xfId="0" applyFont="1" applyFill="1" applyBorder="1" applyAlignment="1">
      <alignment horizontal="center" vertical="center"/>
    </xf>
    <xf numFmtId="0" fontId="36" fillId="3" borderId="7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4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7" fillId="0" borderId="5" xfId="0" applyFont="1" applyBorder="1" applyAlignment="1">
      <alignment horizontal="left" wrapText="1"/>
    </xf>
    <xf numFmtId="0" fontId="17" fillId="0" borderId="6" xfId="0" applyFont="1" applyBorder="1" applyAlignment="1">
      <alignment horizontal="left" wrapText="1"/>
    </xf>
    <xf numFmtId="0" fontId="17" fillId="0" borderId="7" xfId="0" applyFont="1" applyBorder="1" applyAlignment="1">
      <alignment horizontal="left" wrapText="1"/>
    </xf>
    <xf numFmtId="0" fontId="17" fillId="0" borderId="6" xfId="0" applyFont="1" applyBorder="1" applyAlignment="1">
      <alignment horizontal="right" wrapText="1"/>
    </xf>
    <xf numFmtId="0" fontId="17" fillId="0" borderId="2" xfId="0" applyFont="1" applyBorder="1" applyAlignment="1">
      <alignment horizontal="right" wrapText="1"/>
    </xf>
    <xf numFmtId="0" fontId="17" fillId="0" borderId="5" xfId="0" applyFont="1" applyBorder="1" applyAlignment="1">
      <alignment horizontal="right" wrapText="1"/>
    </xf>
    <xf numFmtId="0" fontId="17" fillId="0" borderId="7" xfId="0" applyFont="1" applyBorder="1" applyAlignment="1">
      <alignment horizontal="right" wrapText="1"/>
    </xf>
    <xf numFmtId="0" fontId="17" fillId="0" borderId="5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2" fontId="19" fillId="0" borderId="0" xfId="0" applyNumberFormat="1" applyFont="1" applyAlignment="1">
      <alignment horizontal="center" wrapText="1"/>
    </xf>
    <xf numFmtId="0" fontId="17" fillId="0" borderId="5" xfId="0" applyFont="1" applyBorder="1" applyAlignment="1">
      <alignment horizontal="right" vertical="center"/>
    </xf>
    <xf numFmtId="0" fontId="17" fillId="0" borderId="7" xfId="0" applyFont="1" applyBorder="1" applyAlignment="1">
      <alignment horizontal="right" vertical="center"/>
    </xf>
    <xf numFmtId="0" fontId="17" fillId="0" borderId="20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46" fillId="0" borderId="12" xfId="0" applyFont="1" applyBorder="1" applyAlignment="1">
      <alignment horizontal="center" vertical="center" wrapText="1"/>
    </xf>
    <xf numFmtId="0" fontId="77" fillId="0" borderId="0" xfId="0" applyFont="1" applyAlignment="1">
      <alignment horizontal="center" vertical="center"/>
    </xf>
    <xf numFmtId="0" fontId="78" fillId="0" borderId="0" xfId="0" applyFont="1" applyAlignment="1">
      <alignment horizontal="left" vertical="center"/>
    </xf>
    <xf numFmtId="0" fontId="78" fillId="0" borderId="1" xfId="0" applyFont="1" applyBorder="1" applyAlignment="1">
      <alignment horizontal="left" vertical="center"/>
    </xf>
    <xf numFmtId="0" fontId="79" fillId="0" borderId="2" xfId="0" applyFont="1" applyBorder="1" applyAlignment="1">
      <alignment horizontal="center" vertical="center"/>
    </xf>
    <xf numFmtId="0" fontId="79" fillId="0" borderId="2" xfId="0" applyFont="1" applyBorder="1" applyAlignment="1">
      <alignment horizontal="center" vertical="center" wrapText="1"/>
    </xf>
    <xf numFmtId="0" fontId="79" fillId="0" borderId="5" xfId="0" applyFont="1" applyBorder="1" applyAlignment="1">
      <alignment horizontal="center" vertical="center" wrapText="1"/>
    </xf>
    <xf numFmtId="0" fontId="79" fillId="0" borderId="7" xfId="0" applyFont="1" applyBorder="1" applyAlignment="1">
      <alignment horizontal="center" vertical="center" wrapText="1"/>
    </xf>
    <xf numFmtId="0" fontId="79" fillId="0" borderId="8" xfId="0" applyFont="1" applyBorder="1" applyAlignment="1">
      <alignment horizontal="center" vertical="center" wrapText="1"/>
    </xf>
    <xf numFmtId="0" fontId="79" fillId="0" borderId="3" xfId="0" applyFont="1" applyBorder="1" applyAlignment="1">
      <alignment horizontal="center" vertical="center" wrapText="1"/>
    </xf>
    <xf numFmtId="0" fontId="83" fillId="0" borderId="7" xfId="0" applyFont="1" applyBorder="1" applyAlignment="1">
      <alignment horizontal="right" vertical="center"/>
    </xf>
    <xf numFmtId="0" fontId="83" fillId="0" borderId="2" xfId="0" applyFont="1" applyBorder="1" applyAlignment="1">
      <alignment horizontal="right" vertical="center"/>
    </xf>
    <xf numFmtId="2" fontId="79" fillId="0" borderId="13" xfId="0" applyNumberFormat="1" applyFont="1" applyBorder="1" applyAlignment="1">
      <alignment horizontal="center" vertical="center"/>
    </xf>
    <xf numFmtId="2" fontId="84" fillId="0" borderId="6" xfId="0" applyNumberFormat="1" applyFont="1" applyBorder="1" applyAlignment="1">
      <alignment horizontal="center" vertical="center"/>
    </xf>
    <xf numFmtId="0" fontId="78" fillId="0" borderId="2" xfId="0" applyFont="1" applyBorder="1" applyAlignment="1">
      <alignment horizontal="left" vertical="center"/>
    </xf>
    <xf numFmtId="0" fontId="85" fillId="0" borderId="5" xfId="0" applyFont="1" applyBorder="1" applyAlignment="1">
      <alignment horizontal="right" vertical="center"/>
    </xf>
    <xf numFmtId="0" fontId="85" fillId="0" borderId="6" xfId="0" applyFont="1" applyBorder="1" applyAlignment="1">
      <alignment horizontal="right" vertical="center"/>
    </xf>
    <xf numFmtId="0" fontId="85" fillId="0" borderId="7" xfId="0" applyFont="1" applyBorder="1" applyAlignment="1">
      <alignment horizontal="right" vertical="center"/>
    </xf>
    <xf numFmtId="0" fontId="79" fillId="0" borderId="8" xfId="0" applyFont="1" applyBorder="1" applyAlignment="1">
      <alignment horizontal="center" vertical="center"/>
    </xf>
    <xf numFmtId="0" fontId="79" fillId="0" borderId="3" xfId="0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right"/>
    </xf>
    <xf numFmtId="0" fontId="17" fillId="0" borderId="6" xfId="0" applyFont="1" applyBorder="1" applyAlignment="1">
      <alignment horizontal="right"/>
    </xf>
    <xf numFmtId="0" fontId="17" fillId="0" borderId="7" xfId="0" applyFont="1" applyBorder="1" applyAlignment="1">
      <alignment horizontal="right"/>
    </xf>
    <xf numFmtId="0" fontId="10" fillId="3" borderId="2" xfId="0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right" vertical="center" wrapText="1"/>
    </xf>
    <xf numFmtId="0" fontId="10" fillId="3" borderId="7" xfId="0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86" fillId="0" borderId="2" xfId="0" applyFont="1" applyBorder="1" applyAlignment="1">
      <alignment horizontal="center" vertical="center"/>
    </xf>
    <xf numFmtId="2" fontId="88" fillId="0" borderId="2" xfId="0" applyNumberFormat="1" applyFont="1" applyBorder="1" applyAlignment="1">
      <alignment horizontal="right" vertical="center"/>
    </xf>
    <xf numFmtId="0" fontId="86" fillId="0" borderId="2" xfId="0" applyFont="1" applyBorder="1" applyAlignment="1">
      <alignment horizontal="right"/>
    </xf>
    <xf numFmtId="0" fontId="87" fillId="0" borderId="20" xfId="0" applyFont="1" applyBorder="1" applyAlignment="1">
      <alignment horizontal="left" vertical="center" wrapText="1"/>
    </xf>
    <xf numFmtId="0" fontId="87" fillId="0" borderId="1" xfId="0" applyFont="1" applyBorder="1" applyAlignment="1">
      <alignment horizontal="left" vertical="center" wrapText="1"/>
    </xf>
    <xf numFmtId="0" fontId="86" fillId="0" borderId="5" xfId="0" applyFont="1" applyBorder="1" applyAlignment="1">
      <alignment horizontal="left" vertical="center" wrapText="1"/>
    </xf>
    <xf numFmtId="0" fontId="86" fillId="0" borderId="6" xfId="0" applyFont="1" applyBorder="1" applyAlignment="1">
      <alignment horizontal="left" vertical="center" wrapText="1"/>
    </xf>
    <xf numFmtId="0" fontId="86" fillId="0" borderId="7" xfId="0" applyFont="1" applyBorder="1" applyAlignment="1">
      <alignment horizontal="left" vertical="center" wrapText="1"/>
    </xf>
    <xf numFmtId="0" fontId="87" fillId="0" borderId="5" xfId="0" applyFont="1" applyBorder="1" applyAlignment="1">
      <alignment horizontal="left" vertical="center" wrapText="1"/>
    </xf>
    <xf numFmtId="0" fontId="87" fillId="0" borderId="6" xfId="0" applyFont="1" applyBorder="1" applyAlignment="1">
      <alignment horizontal="left" vertical="center" wrapText="1"/>
    </xf>
    <xf numFmtId="0" fontId="87" fillId="0" borderId="7" xfId="0" applyFont="1" applyBorder="1" applyAlignment="1">
      <alignment horizontal="left" vertical="center" wrapText="1"/>
    </xf>
    <xf numFmtId="0" fontId="87" fillId="0" borderId="5" xfId="0" applyFont="1" applyBorder="1" applyAlignment="1">
      <alignment horizontal="left" vertical="center"/>
    </xf>
    <xf numFmtId="0" fontId="87" fillId="0" borderId="6" xfId="0" applyFont="1" applyBorder="1" applyAlignment="1">
      <alignment horizontal="left" vertical="center"/>
    </xf>
    <xf numFmtId="0" fontId="87" fillId="0" borderId="7" xfId="0" applyFont="1" applyBorder="1" applyAlignment="1">
      <alignment horizontal="left" vertical="center"/>
    </xf>
    <xf numFmtId="0" fontId="88" fillId="0" borderId="2" xfId="0" applyFont="1" applyBorder="1" applyAlignment="1">
      <alignment horizontal="center" vertical="center"/>
    </xf>
    <xf numFmtId="0" fontId="91" fillId="0" borderId="2" xfId="4" applyFont="1" applyFill="1" applyBorder="1" applyAlignment="1">
      <alignment horizontal="center" vertical="center"/>
    </xf>
    <xf numFmtId="0" fontId="91" fillId="0" borderId="2" xfId="4" applyFont="1" applyFill="1" applyBorder="1" applyAlignment="1">
      <alignment horizontal="left" vertical="center" wrapText="1"/>
    </xf>
    <xf numFmtId="2" fontId="93" fillId="0" borderId="3" xfId="4" applyNumberFormat="1" applyFont="1" applyFill="1" applyBorder="1" applyAlignment="1">
      <alignment horizontal="center" vertical="center"/>
    </xf>
    <xf numFmtId="2" fontId="93" fillId="0" borderId="2" xfId="4" applyNumberFormat="1" applyFont="1" applyFill="1" applyBorder="1" applyAlignment="1">
      <alignment horizontal="center" vertical="center"/>
    </xf>
    <xf numFmtId="0" fontId="91" fillId="0" borderId="0" xfId="4" applyFont="1" applyFill="1"/>
    <xf numFmtId="2" fontId="91" fillId="0" borderId="0" xfId="4" applyNumberFormat="1" applyFont="1" applyFill="1"/>
    <xf numFmtId="0" fontId="91" fillId="0" borderId="0" xfId="0" applyFont="1" applyFill="1"/>
    <xf numFmtId="165" fontId="93" fillId="0" borderId="2" xfId="4" applyNumberFormat="1" applyFont="1" applyFill="1" applyBorder="1" applyAlignment="1">
      <alignment horizontal="center" vertical="center"/>
    </xf>
    <xf numFmtId="167" fontId="93" fillId="0" borderId="2" xfId="4" applyNumberFormat="1" applyFont="1" applyFill="1" applyBorder="1" applyAlignment="1">
      <alignment horizontal="center" vertical="center"/>
    </xf>
    <xf numFmtId="2" fontId="93" fillId="0" borderId="2" xfId="5" applyNumberFormat="1" applyFont="1" applyFill="1" applyBorder="1" applyAlignment="1">
      <alignment horizontal="right" vertical="center"/>
    </xf>
  </cellXfs>
  <cellStyles count="7">
    <cellStyle name="Comma" xfId="1" builtinId="3"/>
    <cellStyle name="Neutral" xfId="2" builtinId="28"/>
    <cellStyle name="Normal" xfId="0" builtinId="0"/>
    <cellStyle name="Normal 2" xfId="3"/>
    <cellStyle name="Normal 2 2" xfId="6"/>
    <cellStyle name="Normal 3" xfId="4"/>
    <cellStyle name="Normal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5.xml"/><Relationship Id="rId30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619125</xdr:colOff>
      <xdr:row>180</xdr:row>
      <xdr:rowOff>76200</xdr:rowOff>
    </xdr:from>
    <xdr:ext cx="1288283" cy="47625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7C83995B-68C7-446F-A1AB-84D4A15E3B32}"/>
            </a:ext>
          </a:extLst>
        </xdr:cNvPr>
        <xdr:cNvSpPr/>
      </xdr:nvSpPr>
      <xdr:spPr>
        <a:xfrm>
          <a:off x="2124075" y="2133600"/>
          <a:ext cx="1288283" cy="47625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3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cs typeface="Times New Roman" panose="02020603050405020304" pitchFamily="18" charset="0"/>
            </a:rPr>
            <a:t>NIL</a:t>
          </a:r>
        </a:p>
      </xdr:txBody>
    </xdr:sp>
    <xdr:clientData/>
  </xdr:oneCellAnchor>
  <xdr:oneCellAnchor>
    <xdr:from>
      <xdr:col>2</xdr:col>
      <xdr:colOff>619125</xdr:colOff>
      <xdr:row>197</xdr:row>
      <xdr:rowOff>76200</xdr:rowOff>
    </xdr:from>
    <xdr:ext cx="1288283" cy="476250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DE44DDC7-99B4-4175-A827-55BFB2CE7964}"/>
            </a:ext>
          </a:extLst>
        </xdr:cNvPr>
        <xdr:cNvSpPr/>
      </xdr:nvSpPr>
      <xdr:spPr>
        <a:xfrm>
          <a:off x="2124075" y="2085975"/>
          <a:ext cx="1288283" cy="47625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3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cs typeface="Times New Roman" panose="02020603050405020304" pitchFamily="18" charset="0"/>
            </a:rPr>
            <a:t>NIL</a:t>
          </a:r>
        </a:p>
      </xdr:txBody>
    </xdr:sp>
    <xdr:clientData/>
  </xdr:oneCellAnchor>
  <xdr:oneCellAnchor>
    <xdr:from>
      <xdr:col>2</xdr:col>
      <xdr:colOff>619125</xdr:colOff>
      <xdr:row>214</xdr:row>
      <xdr:rowOff>76200</xdr:rowOff>
    </xdr:from>
    <xdr:ext cx="1288283" cy="476250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59CE502F-AEB4-4664-BFEF-766A6BF3E3F7}"/>
            </a:ext>
          </a:extLst>
        </xdr:cNvPr>
        <xdr:cNvSpPr/>
      </xdr:nvSpPr>
      <xdr:spPr>
        <a:xfrm>
          <a:off x="2124075" y="2047875"/>
          <a:ext cx="1288283" cy="47625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3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cs typeface="Times New Roman" panose="02020603050405020304" pitchFamily="18" charset="0"/>
            </a:rPr>
            <a:t>NIL</a:t>
          </a:r>
        </a:p>
      </xdr:txBody>
    </xdr:sp>
    <xdr:clientData/>
  </xdr:oneCellAnchor>
  <xdr:oneCellAnchor>
    <xdr:from>
      <xdr:col>2</xdr:col>
      <xdr:colOff>619125</xdr:colOff>
      <xdr:row>231</xdr:row>
      <xdr:rowOff>76200</xdr:rowOff>
    </xdr:from>
    <xdr:ext cx="1288283" cy="476250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C34F43B8-928E-4890-B6BA-4B03909C7125}"/>
            </a:ext>
          </a:extLst>
        </xdr:cNvPr>
        <xdr:cNvSpPr/>
      </xdr:nvSpPr>
      <xdr:spPr>
        <a:xfrm>
          <a:off x="2124075" y="2066925"/>
          <a:ext cx="1288283" cy="47625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3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cs typeface="Times New Roman" panose="02020603050405020304" pitchFamily="18" charset="0"/>
            </a:rPr>
            <a:t>NIL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257175</xdr:colOff>
      <xdr:row>63</xdr:row>
      <xdr:rowOff>0</xdr:rowOff>
    </xdr:from>
    <xdr:ext cx="1905650" cy="54541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8F527E20-18F6-4419-AF90-EBEB8D5940E1}"/>
            </a:ext>
          </a:extLst>
        </xdr:cNvPr>
        <xdr:cNvSpPr txBox="1"/>
      </xdr:nvSpPr>
      <xdr:spPr>
        <a:xfrm>
          <a:off x="7381875" y="20878800"/>
          <a:ext cx="1905650" cy="5454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noAutofit/>
        </a:bodyPr>
        <a:lstStyle/>
        <a:p>
          <a:pPr algn="ctr"/>
          <a:endParaRPr lang="en-US" sz="1050" i="1" baseline="0"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2</xdr:col>
      <xdr:colOff>733425</xdr:colOff>
      <xdr:row>25</xdr:row>
      <xdr:rowOff>63500</xdr:rowOff>
    </xdr:from>
    <xdr:to>
      <xdr:col>4</xdr:col>
      <xdr:colOff>800597</xdr:colOff>
      <xdr:row>25</xdr:row>
      <xdr:rowOff>65151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D37673B4-457B-4129-9C71-763D79CBD97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8369300"/>
          <a:ext cx="2019797" cy="1651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257175</xdr:colOff>
      <xdr:row>26</xdr:row>
      <xdr:rowOff>0</xdr:rowOff>
    </xdr:from>
    <xdr:ext cx="1905650" cy="54541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256095C1-8B5C-4665-A6B9-8EE3A0610F53}"/>
            </a:ext>
          </a:extLst>
        </xdr:cNvPr>
        <xdr:cNvSpPr txBox="1"/>
      </xdr:nvSpPr>
      <xdr:spPr>
        <a:xfrm>
          <a:off x="7381875" y="8677275"/>
          <a:ext cx="1905650" cy="5454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noAutofit/>
        </a:bodyPr>
        <a:lstStyle/>
        <a:p>
          <a:pPr algn="ctr"/>
          <a:endParaRPr lang="en-US" sz="1050" i="1" baseline="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4</xdr:col>
      <xdr:colOff>0</xdr:colOff>
      <xdr:row>99</xdr:row>
      <xdr:rowOff>0</xdr:rowOff>
    </xdr:from>
    <xdr:ext cx="1905650" cy="54541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22BF7868-44D7-4896-83B3-6F9463EAD703}"/>
            </a:ext>
          </a:extLst>
        </xdr:cNvPr>
        <xdr:cNvSpPr txBox="1"/>
      </xdr:nvSpPr>
      <xdr:spPr>
        <a:xfrm>
          <a:off x="9115425" y="32413575"/>
          <a:ext cx="1905650" cy="5454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noAutofit/>
        </a:bodyPr>
        <a:lstStyle/>
        <a:p>
          <a:pPr algn="ctr"/>
          <a:endParaRPr lang="en-US" sz="1050" i="1" baseline="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3</xdr:col>
      <xdr:colOff>257175</xdr:colOff>
      <xdr:row>103</xdr:row>
      <xdr:rowOff>0</xdr:rowOff>
    </xdr:from>
    <xdr:ext cx="1905650" cy="54541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2B375D5D-5FDF-44B8-A30F-D9706829F2DF}"/>
            </a:ext>
          </a:extLst>
        </xdr:cNvPr>
        <xdr:cNvSpPr txBox="1"/>
      </xdr:nvSpPr>
      <xdr:spPr>
        <a:xfrm>
          <a:off x="8220075" y="33937575"/>
          <a:ext cx="1905650" cy="5454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noAutofit/>
        </a:bodyPr>
        <a:lstStyle/>
        <a:p>
          <a:pPr algn="ctr"/>
          <a:endParaRPr lang="en-US" sz="1050" i="1" baseline="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4</xdr:col>
      <xdr:colOff>0</xdr:colOff>
      <xdr:row>103</xdr:row>
      <xdr:rowOff>0</xdr:rowOff>
    </xdr:from>
    <xdr:ext cx="1905650" cy="54541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AAE6B57C-8CCE-4B05-B5B8-41D5748495A0}"/>
            </a:ext>
          </a:extLst>
        </xdr:cNvPr>
        <xdr:cNvSpPr txBox="1"/>
      </xdr:nvSpPr>
      <xdr:spPr>
        <a:xfrm>
          <a:off x="9115425" y="33937575"/>
          <a:ext cx="1905650" cy="5454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noAutofit/>
        </a:bodyPr>
        <a:lstStyle/>
        <a:p>
          <a:pPr algn="ctr"/>
          <a:endParaRPr lang="en-US" sz="1050" b="1" i="1" baseline="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428625</xdr:colOff>
      <xdr:row>102</xdr:row>
      <xdr:rowOff>19050</xdr:rowOff>
    </xdr:from>
    <xdr:to>
      <xdr:col>6</xdr:col>
      <xdr:colOff>361950</xdr:colOff>
      <xdr:row>105</xdr:row>
      <xdr:rowOff>4763</xdr:rowOff>
    </xdr:to>
    <xdr:pic>
      <xdr:nvPicPr>
        <xdr:cNvPr id="2" name="Picture 1" descr="EE Sign Pu Denga.png">
          <a:extLst>
            <a:ext uri="{FF2B5EF4-FFF2-40B4-BE49-F238E27FC236}">
              <a16:creationId xmlns:a16="http://schemas.microsoft.com/office/drawing/2014/main" xmlns="" id="{4BB1504C-9BBA-4AFC-B61A-F4D2F9262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24350" y="43319700"/>
          <a:ext cx="1152525" cy="5762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185</xdr:row>
      <xdr:rowOff>0</xdr:rowOff>
    </xdr:from>
    <xdr:to>
      <xdr:col>4</xdr:col>
      <xdr:colOff>576200</xdr:colOff>
      <xdr:row>185</xdr:row>
      <xdr:rowOff>0</xdr:rowOff>
    </xdr:to>
    <xdr:pic>
      <xdr:nvPicPr>
        <xdr:cNvPr id="7" name="Picture 2" descr="EE Signature.jpg">
          <a:extLst>
            <a:ext uri="{FF2B5EF4-FFF2-40B4-BE49-F238E27FC236}">
              <a16:creationId xmlns:a16="http://schemas.microsoft.com/office/drawing/2014/main" xmlns="" id="{AB097007-BAE5-432F-B4B3-5EBEEB31C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971925" y="67856100"/>
          <a:ext cx="5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AppData/Local/Microsoft/Windows/INetCache/IE/02ULZ1BX/APPROACH%20ROAD%20TO%20AIR%20STAT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Downloads/Roas%20Statistic%20under%20Kolasib%20-%20correcte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AppData/Local/Microsoft/Windows/INetCache/IE/3S5VJZVV/19%20PMGSY%20Maint%2020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19%20PMGSY%20Maint%20202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/Downloads/Road%20List%20Compile%20Data%20RA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Sheet3"/>
    </sheetNames>
    <sheetDataSet>
      <sheetData sheetId="0" refreshError="1">
        <row r="7">
          <cell r="B7" t="str">
            <v>Approach Road To AIR Station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s"/>
      <sheetName val="klb"/>
      <sheetName val="knp"/>
      <sheetName val="bkt"/>
      <sheetName val="BM&amp;BC"/>
      <sheetName val="BM&amp;BC (2)"/>
    </sheetNames>
    <sheetDataSet>
      <sheetData sheetId="0"/>
      <sheetData sheetId="1">
        <row r="8">
          <cell r="E8">
            <v>6.2</v>
          </cell>
        </row>
        <row r="10">
          <cell r="E10">
            <v>0</v>
          </cell>
        </row>
        <row r="12">
          <cell r="E12">
            <v>0</v>
          </cell>
        </row>
        <row r="204">
          <cell r="E204">
            <v>65.24199999999999</v>
          </cell>
        </row>
        <row r="211">
          <cell r="E211">
            <v>9.8230000000000004</v>
          </cell>
        </row>
        <row r="213">
          <cell r="E213">
            <v>0</v>
          </cell>
        </row>
        <row r="216">
          <cell r="E216">
            <v>13.52</v>
          </cell>
        </row>
      </sheetData>
      <sheetData sheetId="2">
        <row r="7">
          <cell r="E7">
            <v>0</v>
          </cell>
        </row>
        <row r="10">
          <cell r="E10">
            <v>96.3</v>
          </cell>
        </row>
        <row r="13">
          <cell r="E13">
            <v>18</v>
          </cell>
        </row>
        <row r="86">
          <cell r="E86">
            <v>20.045000000000005</v>
          </cell>
        </row>
        <row r="101">
          <cell r="E101">
            <v>11.184000000000001</v>
          </cell>
        </row>
        <row r="106">
          <cell r="E106">
            <v>16.329999999999998</v>
          </cell>
        </row>
        <row r="108">
          <cell r="E108">
            <v>0</v>
          </cell>
        </row>
      </sheetData>
      <sheetData sheetId="3">
        <row r="8">
          <cell r="E8">
            <v>0</v>
          </cell>
        </row>
        <row r="11">
          <cell r="E11">
            <v>9.3000000000000007</v>
          </cell>
        </row>
        <row r="14">
          <cell r="E14">
            <v>0</v>
          </cell>
        </row>
        <row r="39">
          <cell r="E39">
            <v>11.377000000000001</v>
          </cell>
        </row>
        <row r="70">
          <cell r="E70">
            <v>36.555</v>
          </cell>
        </row>
        <row r="73">
          <cell r="E73">
            <v>14.5</v>
          </cell>
        </row>
        <row r="76">
          <cell r="E76">
            <v>17.559999999999999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S"/>
      <sheetName val="Table 1"/>
      <sheetName val="Table 1 (2)"/>
      <sheetName val="Champhai"/>
      <sheetName val="Hmuifang"/>
      <sheetName val="Kawrthah"/>
      <sheetName val="Khawzawl"/>
      <sheetName val="Kolasib"/>
      <sheetName val="Lawngtlai"/>
      <sheetName val="Lunglei-II"/>
      <sheetName val="Mamit"/>
      <sheetName val="NHD-I"/>
      <sheetName val="NHD-II"/>
      <sheetName val="Saiha"/>
      <sheetName val="Saitual"/>
      <sheetName val="Serchhip"/>
      <sheetName val="Tlabung"/>
      <sheetName val="MMP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4">
          <cell r="C4">
            <v>7.5</v>
          </cell>
        </row>
        <row r="5">
          <cell r="C5">
            <v>15.6</v>
          </cell>
        </row>
        <row r="10">
          <cell r="C10">
            <v>10.9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S"/>
      <sheetName val="Table 1"/>
      <sheetName val="Table 1 (2)"/>
      <sheetName val="Champhai"/>
      <sheetName val="Hmuifang"/>
      <sheetName val="Kawrthah"/>
      <sheetName val="Khawzawl"/>
      <sheetName val="Kolasib"/>
      <sheetName val="Lawngtlai"/>
      <sheetName val="Lunglei-II"/>
      <sheetName val="Mamit"/>
      <sheetName val="NHD-I"/>
      <sheetName val="NHD-II"/>
      <sheetName val="Saiha"/>
      <sheetName val="Saitual"/>
      <sheetName val="Serchhip"/>
      <sheetName val="Tlabung"/>
      <sheetName val="MMP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5">
          <cell r="C5">
            <v>13.5</v>
          </cell>
        </row>
        <row r="6">
          <cell r="C6">
            <v>7.1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ND "/>
      <sheetName val=" ARSD "/>
      <sheetName val="CHAMPHAI"/>
      <sheetName val="EAP"/>
      <sheetName val="HMUIFANG"/>
      <sheetName val="KAWRTHAH"/>
      <sheetName val="KHAWZAWL"/>
      <sheetName val="KOLASIB"/>
      <sheetName val="LAWNGTLAI"/>
      <sheetName val="LUNGLEI_Div-I"/>
      <sheetName val="LUNGLEI_Div-II"/>
      <sheetName val="Abstract New"/>
      <sheetName val="Abstract"/>
      <sheetName val="MAMIT"/>
      <sheetName val="MMPD"/>
      <sheetName val="NHD-I"/>
      <sheetName val="NHD-I Original"/>
      <sheetName val="NHD-II"/>
      <sheetName val="NHD-II Original"/>
      <sheetName val="NHD-III"/>
      <sheetName val="NHD-III Original"/>
      <sheetName val="PROJECT DIV-IV"/>
      <sheetName val="SAIHA "/>
      <sheetName val="SAIHA Original"/>
      <sheetName val="SAITUAL"/>
      <sheetName val="SERCHHIP"/>
      <sheetName val="TLABUNG"/>
      <sheetName val="Material"/>
      <sheetName val="Plant &amp;  Machine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94">
          <cell r="H94">
            <v>3.3</v>
          </cell>
        </row>
        <row r="98">
          <cell r="F98">
            <v>12.79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zoomScale="89" zoomScaleNormal="89" zoomScaleSheetLayoutView="70" workbookViewId="0">
      <pane ySplit="1755" activePane="bottomLeft"/>
      <selection activeCell="S2" sqref="S1:S1048576"/>
      <selection pane="bottomLeft" activeCell="M25" sqref="M25"/>
    </sheetView>
  </sheetViews>
  <sheetFormatPr defaultColWidth="9.140625" defaultRowHeight="14.25"/>
  <cols>
    <col min="1" max="1" width="4.5703125" style="705" customWidth="1"/>
    <col min="2" max="2" width="10.85546875" style="718" customWidth="1"/>
    <col min="3" max="3" width="9.42578125" style="705" customWidth="1"/>
    <col min="4" max="4" width="11.5703125" style="705" customWidth="1"/>
    <col min="5" max="5" width="9.28515625" style="705" customWidth="1"/>
    <col min="6" max="6" width="11.7109375" style="705" customWidth="1"/>
    <col min="7" max="7" width="9.28515625" style="705" bestFit="1" customWidth="1"/>
    <col min="8" max="8" width="10.28515625" style="705" customWidth="1"/>
    <col min="9" max="9" width="9.28515625" style="705" bestFit="1" customWidth="1"/>
    <col min="10" max="10" width="12.28515625" style="705" customWidth="1"/>
    <col min="11" max="11" width="10.28515625" style="705" bestFit="1" customWidth="1"/>
    <col min="12" max="12" width="11.7109375" style="705" customWidth="1"/>
    <col min="13" max="13" width="9" style="705" customWidth="1"/>
    <col min="14" max="14" width="11.7109375" style="705" customWidth="1"/>
    <col min="15" max="15" width="10" style="705" customWidth="1"/>
    <col min="16" max="16" width="11.5703125" style="705" customWidth="1"/>
    <col min="17" max="17" width="9.5703125" style="705" customWidth="1"/>
    <col min="18" max="18" width="10.140625" style="705" customWidth="1"/>
    <col min="19" max="19" width="10.28515625" style="705" customWidth="1"/>
    <col min="20" max="20" width="18" style="705" bestFit="1" customWidth="1"/>
    <col min="21" max="21" width="9.28515625" style="705" bestFit="1" customWidth="1"/>
    <col min="22" max="16384" width="9.140625" style="705"/>
  </cols>
  <sheetData>
    <row r="1" spans="1:21">
      <c r="A1" s="871" t="s">
        <v>3097</v>
      </c>
      <c r="B1" s="871"/>
      <c r="C1" s="871"/>
      <c r="D1" s="871"/>
      <c r="E1" s="871"/>
      <c r="F1" s="871"/>
      <c r="G1" s="871"/>
      <c r="H1" s="871"/>
      <c r="I1" s="871"/>
      <c r="J1" s="871"/>
      <c r="K1" s="871"/>
      <c r="L1" s="871"/>
      <c r="M1" s="871"/>
      <c r="N1" s="871"/>
      <c r="O1" s="871"/>
      <c r="P1" s="871"/>
      <c r="Q1" s="871"/>
      <c r="R1" s="871"/>
      <c r="S1" s="871"/>
      <c r="T1" s="704"/>
      <c r="U1" s="704"/>
    </row>
    <row r="2" spans="1:21" ht="26.25" customHeight="1">
      <c r="A2" s="876" t="s">
        <v>3098</v>
      </c>
      <c r="B2" s="876" t="s">
        <v>3099</v>
      </c>
      <c r="C2" s="877" t="s">
        <v>2980</v>
      </c>
      <c r="D2" s="878"/>
      <c r="E2" s="879" t="s">
        <v>210</v>
      </c>
      <c r="F2" s="880"/>
      <c r="G2" s="872" t="s">
        <v>24</v>
      </c>
      <c r="H2" s="873"/>
      <c r="I2" s="872" t="s">
        <v>27</v>
      </c>
      <c r="J2" s="873"/>
      <c r="K2" s="872" t="s">
        <v>157</v>
      </c>
      <c r="L2" s="873"/>
      <c r="M2" s="872" t="s">
        <v>2596</v>
      </c>
      <c r="N2" s="873"/>
      <c r="O2" s="872" t="s">
        <v>31</v>
      </c>
      <c r="P2" s="873"/>
      <c r="Q2" s="872" t="s">
        <v>884</v>
      </c>
      <c r="R2" s="873"/>
      <c r="S2" s="874" t="s">
        <v>22</v>
      </c>
      <c r="T2" s="704"/>
      <c r="U2" s="709"/>
    </row>
    <row r="3" spans="1:21" ht="28.5" customHeight="1">
      <c r="A3" s="875"/>
      <c r="B3" s="875"/>
      <c r="C3" s="706" t="s">
        <v>1552</v>
      </c>
      <c r="D3" s="706" t="s">
        <v>800</v>
      </c>
      <c r="E3" s="706" t="s">
        <v>1552</v>
      </c>
      <c r="F3" s="706" t="s">
        <v>800</v>
      </c>
      <c r="G3" s="708" t="s">
        <v>1552</v>
      </c>
      <c r="H3" s="708" t="s">
        <v>800</v>
      </c>
      <c r="I3" s="708" t="s">
        <v>1552</v>
      </c>
      <c r="J3" s="708" t="s">
        <v>800</v>
      </c>
      <c r="K3" s="708" t="s">
        <v>1552</v>
      </c>
      <c r="L3" s="708" t="s">
        <v>800</v>
      </c>
      <c r="M3" s="708" t="s">
        <v>1552</v>
      </c>
      <c r="N3" s="708" t="s">
        <v>800</v>
      </c>
      <c r="O3" s="708" t="s">
        <v>1552</v>
      </c>
      <c r="P3" s="708" t="s">
        <v>800</v>
      </c>
      <c r="Q3" s="708" t="s">
        <v>1552</v>
      </c>
      <c r="R3" s="708" t="s">
        <v>800</v>
      </c>
      <c r="S3" s="875"/>
      <c r="T3" s="704"/>
      <c r="U3" s="709"/>
    </row>
    <row r="4" spans="1:21" ht="15">
      <c r="A4" s="710"/>
      <c r="B4" s="711">
        <v>1</v>
      </c>
      <c r="C4" s="710">
        <v>2</v>
      </c>
      <c r="D4" s="711">
        <v>3</v>
      </c>
      <c r="E4" s="710">
        <v>4</v>
      </c>
      <c r="F4" s="711">
        <v>5</v>
      </c>
      <c r="G4" s="710">
        <v>6</v>
      </c>
      <c r="H4" s="711">
        <v>7</v>
      </c>
      <c r="I4" s="710">
        <v>8</v>
      </c>
      <c r="J4" s="711">
        <v>9</v>
      </c>
      <c r="K4" s="710">
        <v>10</v>
      </c>
      <c r="L4" s="711">
        <v>11</v>
      </c>
      <c r="M4" s="710">
        <v>12</v>
      </c>
      <c r="N4" s="711">
        <v>13</v>
      </c>
      <c r="O4" s="710">
        <v>14</v>
      </c>
      <c r="P4" s="711">
        <v>15</v>
      </c>
      <c r="Q4" s="710">
        <v>16</v>
      </c>
      <c r="R4" s="711">
        <v>17</v>
      </c>
      <c r="S4" s="710">
        <v>18</v>
      </c>
      <c r="T4" s="704"/>
      <c r="U4" s="704"/>
    </row>
    <row r="5" spans="1:21" s="1143" customFormat="1" ht="42.75">
      <c r="A5" s="1137">
        <v>1</v>
      </c>
      <c r="B5" s="1138" t="s">
        <v>3100</v>
      </c>
      <c r="C5" s="1139"/>
      <c r="D5" s="1139"/>
      <c r="E5" s="1139"/>
      <c r="F5" s="1139"/>
      <c r="G5" s="1139"/>
      <c r="H5" s="1139"/>
      <c r="I5" s="1139"/>
      <c r="J5" s="1139"/>
      <c r="K5" s="1139">
        <v>18.670000000000002</v>
      </c>
      <c r="L5" s="1139"/>
      <c r="M5" s="1140">
        <v>193.41</v>
      </c>
      <c r="N5" s="1140"/>
      <c r="O5" s="1140">
        <v>21.36</v>
      </c>
      <c r="P5" s="1140"/>
      <c r="Q5" s="1140">
        <v>2.09</v>
      </c>
      <c r="R5" s="1140"/>
      <c r="S5" s="1140">
        <f t="shared" ref="S5:S11" si="0">SUM(C5:R5)</f>
        <v>235.53</v>
      </c>
      <c r="T5" s="1141"/>
      <c r="U5" s="1142"/>
    </row>
    <row r="6" spans="1:21" s="1143" customFormat="1" ht="42.75">
      <c r="A6" s="1137">
        <v>2</v>
      </c>
      <c r="B6" s="1138" t="s">
        <v>3101</v>
      </c>
      <c r="C6" s="1140"/>
      <c r="D6" s="1140"/>
      <c r="E6" s="1140">
        <v>18.25</v>
      </c>
      <c r="F6" s="1140"/>
      <c r="G6" s="1140"/>
      <c r="H6" s="1140"/>
      <c r="I6" s="1140">
        <v>40.380000000000003</v>
      </c>
      <c r="J6" s="1140"/>
      <c r="K6" s="1140"/>
      <c r="L6" s="1140"/>
      <c r="M6" s="1140">
        <v>117.66</v>
      </c>
      <c r="N6" s="1140">
        <v>2.58</v>
      </c>
      <c r="O6" s="1140">
        <v>4</v>
      </c>
      <c r="P6" s="1140">
        <v>0.7</v>
      </c>
      <c r="Q6" s="1140"/>
      <c r="R6" s="1140">
        <v>16</v>
      </c>
      <c r="S6" s="1140">
        <f t="shared" si="0"/>
        <v>199.57</v>
      </c>
      <c r="T6" s="1141"/>
      <c r="U6" s="1141"/>
    </row>
    <row r="7" spans="1:21" s="1143" customFormat="1" ht="15.75">
      <c r="A7" s="1137">
        <v>3</v>
      </c>
      <c r="B7" s="1138" t="s">
        <v>1033</v>
      </c>
      <c r="C7" s="1140"/>
      <c r="D7" s="1140"/>
      <c r="E7" s="1140"/>
      <c r="F7" s="1140"/>
      <c r="G7" s="1140"/>
      <c r="H7" s="1140"/>
      <c r="I7" s="1144">
        <v>82.5</v>
      </c>
      <c r="J7" s="1140"/>
      <c r="K7" s="1140">
        <v>24.62</v>
      </c>
      <c r="L7" s="1145">
        <v>62.7</v>
      </c>
      <c r="M7" s="1140"/>
      <c r="N7" s="1140"/>
      <c r="O7" s="1144">
        <v>131.89699999999999</v>
      </c>
      <c r="P7" s="1144">
        <v>3.6560000000000001</v>
      </c>
      <c r="Q7" s="1144">
        <v>139.255</v>
      </c>
      <c r="R7" s="1140">
        <v>20.74</v>
      </c>
      <c r="S7" s="1140">
        <f t="shared" si="0"/>
        <v>465.36799999999999</v>
      </c>
      <c r="T7" s="1141"/>
      <c r="U7" s="1142"/>
    </row>
    <row r="8" spans="1:21" s="1143" customFormat="1" ht="15.75">
      <c r="A8" s="1137">
        <v>4</v>
      </c>
      <c r="B8" s="1138" t="s">
        <v>3102</v>
      </c>
      <c r="C8" s="1140"/>
      <c r="D8" s="1140"/>
      <c r="E8" s="1140">
        <v>95</v>
      </c>
      <c r="F8" s="1140"/>
      <c r="G8" s="1140">
        <v>39.47</v>
      </c>
      <c r="H8" s="1140"/>
      <c r="I8" s="1140">
        <v>60.15</v>
      </c>
      <c r="J8" s="1140">
        <v>25</v>
      </c>
      <c r="K8" s="1140">
        <v>62.91</v>
      </c>
      <c r="L8" s="1140">
        <v>41.67</v>
      </c>
      <c r="M8" s="1140"/>
      <c r="N8" s="1140"/>
      <c r="O8" s="1140">
        <v>47.44</v>
      </c>
      <c r="P8" s="1140">
        <v>9.51</v>
      </c>
      <c r="Q8" s="1140">
        <v>81.680000000000007</v>
      </c>
      <c r="R8" s="1140"/>
      <c r="S8" s="1140">
        <f t="shared" si="0"/>
        <v>462.83</v>
      </c>
      <c r="T8" s="1141"/>
      <c r="U8" s="1142"/>
    </row>
    <row r="9" spans="1:21" s="1143" customFormat="1" ht="15.75">
      <c r="A9" s="1137">
        <v>5</v>
      </c>
      <c r="B9" s="1138" t="s">
        <v>3103</v>
      </c>
      <c r="C9" s="1140"/>
      <c r="D9" s="1140"/>
      <c r="E9" s="1140">
        <v>0</v>
      </c>
      <c r="F9" s="1140"/>
      <c r="G9" s="1144">
        <v>89.5</v>
      </c>
      <c r="H9" s="1140"/>
      <c r="I9" s="1144">
        <v>49.05</v>
      </c>
      <c r="J9" s="1140"/>
      <c r="K9" s="1144">
        <v>54.16</v>
      </c>
      <c r="L9" s="1144">
        <v>27.66</v>
      </c>
      <c r="M9" s="1140"/>
      <c r="N9" s="1140"/>
      <c r="O9" s="1144">
        <v>31.491</v>
      </c>
      <c r="P9" s="1144">
        <v>6.1840000000000002</v>
      </c>
      <c r="Q9" s="1140"/>
      <c r="R9" s="1140"/>
      <c r="S9" s="1140">
        <f t="shared" si="0"/>
        <v>258.04500000000002</v>
      </c>
      <c r="T9" s="1141"/>
      <c r="U9" s="1141"/>
    </row>
    <row r="10" spans="1:21" s="1143" customFormat="1" ht="15.75">
      <c r="A10" s="1137">
        <v>6</v>
      </c>
      <c r="B10" s="1138" t="s">
        <v>892</v>
      </c>
      <c r="C10" s="1140"/>
      <c r="D10" s="1140"/>
      <c r="E10" s="1140"/>
      <c r="F10" s="1140"/>
      <c r="G10" s="1140"/>
      <c r="H10" s="1140"/>
      <c r="I10" s="1140">
        <v>122.36</v>
      </c>
      <c r="J10" s="1140"/>
      <c r="K10" s="1144">
        <v>305.88</v>
      </c>
      <c r="L10" s="1144">
        <v>66.873999999999995</v>
      </c>
      <c r="M10" s="1140"/>
      <c r="N10" s="1140"/>
      <c r="O10" s="1144">
        <v>77.408000000000001</v>
      </c>
      <c r="P10" s="1144">
        <v>42.110999999999997</v>
      </c>
      <c r="Q10" s="1140"/>
      <c r="R10" s="1140"/>
      <c r="S10" s="1140">
        <f t="shared" si="0"/>
        <v>614.63300000000004</v>
      </c>
      <c r="T10" s="1142"/>
      <c r="U10" s="1142"/>
    </row>
    <row r="11" spans="1:21" s="1143" customFormat="1" ht="15.75">
      <c r="A11" s="1137">
        <v>7</v>
      </c>
      <c r="B11" s="1138" t="s">
        <v>2488</v>
      </c>
      <c r="C11" s="1140"/>
      <c r="D11" s="1140"/>
      <c r="E11" s="1144">
        <v>6.2</v>
      </c>
      <c r="F11" s="1140"/>
      <c r="G11" s="1144">
        <v>112.45</v>
      </c>
      <c r="H11" s="1140"/>
      <c r="I11" s="1144">
        <v>18</v>
      </c>
      <c r="J11" s="1140"/>
      <c r="K11" s="1144">
        <v>62.625</v>
      </c>
      <c r="L11" s="1140"/>
      <c r="M11" s="1140"/>
      <c r="N11" s="1140"/>
      <c r="O11" s="1144">
        <v>114.581</v>
      </c>
      <c r="P11" s="1140"/>
      <c r="Q11" s="1144">
        <v>31.08</v>
      </c>
      <c r="R11" s="1140" t="s">
        <v>424</v>
      </c>
      <c r="S11" s="1140">
        <f t="shared" si="0"/>
        <v>344.93599999999998</v>
      </c>
      <c r="T11" s="1141"/>
      <c r="U11" s="1141"/>
    </row>
    <row r="12" spans="1:21" s="1143" customFormat="1" ht="15.75">
      <c r="A12" s="1137">
        <v>8</v>
      </c>
      <c r="B12" s="1138" t="s">
        <v>2105</v>
      </c>
      <c r="C12" s="1140"/>
      <c r="D12" s="1140"/>
      <c r="E12" s="1140"/>
      <c r="F12" s="1140"/>
      <c r="G12" s="1140"/>
      <c r="H12" s="1140"/>
      <c r="I12" s="1140">
        <v>51.98</v>
      </c>
      <c r="J12" s="1140"/>
      <c r="K12" s="1140">
        <v>232.02</v>
      </c>
      <c r="L12" s="1140">
        <v>64.06</v>
      </c>
      <c r="M12" s="1140"/>
      <c r="N12" s="1140"/>
      <c r="O12" s="1144">
        <v>49.098999999999997</v>
      </c>
      <c r="P12" s="1140">
        <v>5.24</v>
      </c>
      <c r="Q12" s="1140"/>
      <c r="R12" s="1140"/>
      <c r="S12" s="1140">
        <f>SUM(I12+J12+K12+L12+O12+P12)</f>
        <v>402.399</v>
      </c>
      <c r="T12" s="1141"/>
      <c r="U12" s="1141"/>
    </row>
    <row r="13" spans="1:21" s="1143" customFormat="1" ht="42.75">
      <c r="A13" s="1137">
        <v>9</v>
      </c>
      <c r="B13" s="1138" t="s">
        <v>3104</v>
      </c>
      <c r="C13" s="1140"/>
      <c r="D13" s="1140"/>
      <c r="E13" s="1140">
        <v>20.149999999999999</v>
      </c>
      <c r="F13" s="1140"/>
      <c r="G13" s="1140">
        <v>134.99</v>
      </c>
      <c r="H13" s="1140"/>
      <c r="I13" s="1140"/>
      <c r="J13" s="1140"/>
      <c r="K13" s="1140"/>
      <c r="L13" s="1140"/>
      <c r="M13" s="1140"/>
      <c r="N13" s="1140"/>
      <c r="O13" s="1140">
        <v>85.57</v>
      </c>
      <c r="P13" s="1140"/>
      <c r="Q13" s="1140"/>
      <c r="R13" s="1140"/>
      <c r="S13" s="1140">
        <f t="shared" ref="S13:S24" si="1">SUM(C13:R13)</f>
        <v>240.71</v>
      </c>
      <c r="T13" s="1141"/>
      <c r="U13" s="1141"/>
    </row>
    <row r="14" spans="1:21" s="1143" customFormat="1" ht="42.75">
      <c r="A14" s="1137">
        <v>10</v>
      </c>
      <c r="B14" s="1138" t="s">
        <v>806</v>
      </c>
      <c r="C14" s="1140"/>
      <c r="D14" s="1140"/>
      <c r="E14" s="1140">
        <v>43.8</v>
      </c>
      <c r="F14" s="1140"/>
      <c r="G14" s="1140"/>
      <c r="H14" s="1140"/>
      <c r="I14" s="1140"/>
      <c r="J14" s="1140"/>
      <c r="K14" s="1144">
        <v>37.945</v>
      </c>
      <c r="L14" s="1140"/>
      <c r="M14" s="1140"/>
      <c r="N14" s="1140"/>
      <c r="O14" s="1144">
        <v>26.172999999999998</v>
      </c>
      <c r="P14" s="1144">
        <v>0.51600000000000001</v>
      </c>
      <c r="Q14" s="1144">
        <v>58.5</v>
      </c>
      <c r="R14" s="1140"/>
      <c r="S14" s="1140">
        <f t="shared" si="1"/>
        <v>166.93400000000003</v>
      </c>
      <c r="T14" s="1141"/>
      <c r="U14" s="1141"/>
    </row>
    <row r="15" spans="1:21" s="1143" customFormat="1" ht="15.75">
      <c r="A15" s="1137">
        <v>11</v>
      </c>
      <c r="B15" s="1138" t="s">
        <v>1675</v>
      </c>
      <c r="C15" s="1146"/>
      <c r="D15" s="1146"/>
      <c r="E15" s="1146"/>
      <c r="F15" s="1146"/>
      <c r="G15" s="1146"/>
      <c r="H15" s="1146"/>
      <c r="I15" s="1146">
        <v>30.07</v>
      </c>
      <c r="J15" s="1146"/>
      <c r="K15" s="1146">
        <v>191.89</v>
      </c>
      <c r="L15" s="1146"/>
      <c r="M15" s="1146"/>
      <c r="N15" s="1146"/>
      <c r="O15" s="1143">
        <v>36.24</v>
      </c>
      <c r="P15" s="1146"/>
      <c r="Q15" s="1146">
        <v>35.32</v>
      </c>
      <c r="R15" s="1146"/>
      <c r="S15" s="1140">
        <f t="shared" si="1"/>
        <v>293.52</v>
      </c>
      <c r="T15" s="1141"/>
      <c r="U15" s="1141"/>
    </row>
    <row r="16" spans="1:21" s="1143" customFormat="1" ht="15.75">
      <c r="A16" s="1137">
        <v>12</v>
      </c>
      <c r="B16" s="1138" t="s">
        <v>1671</v>
      </c>
      <c r="C16" s="1140"/>
      <c r="D16" s="1140"/>
      <c r="E16" s="1140"/>
      <c r="F16" s="1140"/>
      <c r="G16" s="1140">
        <v>98</v>
      </c>
      <c r="H16" s="1140"/>
      <c r="I16" s="1140">
        <v>77.27</v>
      </c>
      <c r="J16" s="1140"/>
      <c r="K16" s="1140">
        <v>57.72</v>
      </c>
      <c r="L16" s="1140"/>
      <c r="M16" s="1140"/>
      <c r="N16" s="1140"/>
      <c r="O16" s="1140">
        <v>60.53</v>
      </c>
      <c r="P16" s="1140"/>
      <c r="Q16" s="1140">
        <v>28.17</v>
      </c>
      <c r="R16" s="1140"/>
      <c r="S16" s="1140">
        <f t="shared" si="1"/>
        <v>321.69</v>
      </c>
      <c r="T16" s="1141"/>
      <c r="U16" s="1141"/>
    </row>
    <row r="17" spans="1:21" s="1143" customFormat="1" ht="15.75">
      <c r="A17" s="1137">
        <v>13</v>
      </c>
      <c r="B17" s="1138" t="s">
        <v>3105</v>
      </c>
      <c r="C17" s="1140">
        <v>157.19999999999999</v>
      </c>
      <c r="D17" s="1140"/>
      <c r="E17" s="1140"/>
      <c r="F17" s="1140"/>
      <c r="G17" s="1140">
        <v>62.55</v>
      </c>
      <c r="H17" s="1140"/>
      <c r="I17" s="1140"/>
      <c r="J17" s="1140"/>
      <c r="K17" s="1140">
        <v>50</v>
      </c>
      <c r="L17" s="1140"/>
      <c r="M17" s="1140"/>
      <c r="N17" s="1140"/>
      <c r="O17" s="1140">
        <v>10.1</v>
      </c>
      <c r="P17" s="1140"/>
      <c r="Q17" s="1140">
        <v>20.28</v>
      </c>
      <c r="R17" s="1140"/>
      <c r="S17" s="1140">
        <f t="shared" si="1"/>
        <v>300.13</v>
      </c>
      <c r="T17" s="1141"/>
      <c r="U17" s="1141"/>
    </row>
    <row r="18" spans="1:21" s="1143" customFormat="1" ht="15.75">
      <c r="A18" s="1137">
        <v>14</v>
      </c>
      <c r="B18" s="1138" t="s">
        <v>3106</v>
      </c>
      <c r="C18" s="1140">
        <v>235.65</v>
      </c>
      <c r="D18" s="1140">
        <v>10.5</v>
      </c>
      <c r="E18" s="1140"/>
      <c r="F18" s="1140"/>
      <c r="G18" s="1140"/>
      <c r="H18" s="1140"/>
      <c r="I18" s="1140"/>
      <c r="J18" s="1140"/>
      <c r="K18" s="1140">
        <v>6</v>
      </c>
      <c r="L18" s="1140">
        <v>40.5</v>
      </c>
      <c r="M18" s="1140"/>
      <c r="N18" s="1140"/>
      <c r="O18" s="1140">
        <v>45.67</v>
      </c>
      <c r="P18" s="1140"/>
      <c r="Q18" s="1140">
        <v>36.76</v>
      </c>
      <c r="R18" s="1140"/>
      <c r="S18" s="1140">
        <f t="shared" si="1"/>
        <v>375.08</v>
      </c>
      <c r="T18" s="1141"/>
      <c r="U18" s="1142"/>
    </row>
    <row r="19" spans="1:21" s="1143" customFormat="1" ht="15.75">
      <c r="A19" s="1137">
        <v>15</v>
      </c>
      <c r="B19" s="1138" t="s">
        <v>3107</v>
      </c>
      <c r="C19" s="1140">
        <v>119.8</v>
      </c>
      <c r="D19" s="1140"/>
      <c r="E19" s="1140"/>
      <c r="F19" s="1140"/>
      <c r="G19" s="1140"/>
      <c r="H19" s="1140"/>
      <c r="I19" s="1140"/>
      <c r="J19" s="1140"/>
      <c r="K19" s="1140">
        <v>3.7</v>
      </c>
      <c r="L19" s="1140">
        <v>15.01</v>
      </c>
      <c r="M19" s="1140"/>
      <c r="N19" s="1140"/>
      <c r="O19" s="1140">
        <v>22.57</v>
      </c>
      <c r="P19" s="1140">
        <v>9.39</v>
      </c>
      <c r="Q19" s="1140"/>
      <c r="R19" s="1140"/>
      <c r="S19" s="1140">
        <f t="shared" si="1"/>
        <v>170.46999999999997</v>
      </c>
      <c r="T19" s="1141"/>
      <c r="U19" s="1141"/>
    </row>
    <row r="20" spans="1:21" s="1143" customFormat="1" ht="15.75">
      <c r="A20" s="1137">
        <v>16</v>
      </c>
      <c r="B20" s="1138" t="s">
        <v>3108</v>
      </c>
      <c r="C20" s="1140"/>
      <c r="D20" s="1140"/>
      <c r="E20" s="1140"/>
      <c r="F20" s="1140"/>
      <c r="G20" s="1140"/>
      <c r="H20" s="1140"/>
      <c r="I20" s="1140"/>
      <c r="J20" s="1140"/>
      <c r="K20" s="1144">
        <v>218.71</v>
      </c>
      <c r="L20" s="1140"/>
      <c r="M20" s="1140"/>
      <c r="N20" s="1140"/>
      <c r="O20" s="1144">
        <v>110.18300000000001</v>
      </c>
      <c r="P20" s="1140"/>
      <c r="Q20" s="1140">
        <v>111.98</v>
      </c>
      <c r="R20" s="1140"/>
      <c r="S20" s="1140">
        <f t="shared" si="1"/>
        <v>440.87300000000005</v>
      </c>
      <c r="T20" s="1141"/>
      <c r="U20" s="1142"/>
    </row>
    <row r="21" spans="1:21" s="1143" customFormat="1" ht="15.75">
      <c r="A21" s="1137">
        <v>17</v>
      </c>
      <c r="B21" s="1138" t="s">
        <v>1036</v>
      </c>
      <c r="C21" s="1140"/>
      <c r="D21" s="1140"/>
      <c r="E21" s="1140"/>
      <c r="F21" s="1140"/>
      <c r="G21" s="1140">
        <v>116.57</v>
      </c>
      <c r="H21" s="1140"/>
      <c r="I21" s="1140">
        <v>24.83</v>
      </c>
      <c r="J21" s="1140"/>
      <c r="K21" s="1140">
        <v>187.68</v>
      </c>
      <c r="L21" s="1140"/>
      <c r="M21" s="1140"/>
      <c r="N21" s="1140"/>
      <c r="O21" s="1140">
        <v>33.729999999999997</v>
      </c>
      <c r="P21" s="1140">
        <v>4.01</v>
      </c>
      <c r="Q21" s="1140"/>
      <c r="R21" s="1140"/>
      <c r="S21" s="1140">
        <f t="shared" si="1"/>
        <v>366.82</v>
      </c>
      <c r="T21" s="1141"/>
      <c r="U21" s="1142"/>
    </row>
    <row r="22" spans="1:21" s="1143" customFormat="1" ht="15.75">
      <c r="A22" s="1137">
        <v>18</v>
      </c>
      <c r="B22" s="1138" t="s">
        <v>13</v>
      </c>
      <c r="C22" s="1140"/>
      <c r="D22" s="1140"/>
      <c r="E22" s="1140"/>
      <c r="F22" s="1140"/>
      <c r="G22" s="1140">
        <v>47.78</v>
      </c>
      <c r="H22" s="1140"/>
      <c r="I22" s="1140">
        <v>78.34</v>
      </c>
      <c r="J22" s="1140"/>
      <c r="K22" s="1140">
        <v>163.80000000000001</v>
      </c>
      <c r="L22" s="1140"/>
      <c r="M22" s="1140"/>
      <c r="N22" s="1140"/>
      <c r="O22" s="1140">
        <v>67.03</v>
      </c>
      <c r="P22" s="1145">
        <v>6.5</v>
      </c>
      <c r="Q22" s="1140">
        <v>66.19</v>
      </c>
      <c r="R22" s="1140">
        <v>21.35</v>
      </c>
      <c r="S22" s="1140">
        <f t="shared" si="1"/>
        <v>450.99000000000007</v>
      </c>
      <c r="T22" s="1141"/>
      <c r="U22" s="1142"/>
    </row>
    <row r="23" spans="1:21" s="1143" customFormat="1" ht="15.75">
      <c r="A23" s="1137">
        <v>19</v>
      </c>
      <c r="B23" s="1138" t="s">
        <v>3109</v>
      </c>
      <c r="C23" s="1140"/>
      <c r="D23" s="1140"/>
      <c r="E23" s="1140"/>
      <c r="F23" s="1140"/>
      <c r="G23" s="1140">
        <v>12.68</v>
      </c>
      <c r="H23" s="1140"/>
      <c r="I23" s="1140">
        <v>118.85</v>
      </c>
      <c r="J23" s="1140"/>
      <c r="K23" s="1140">
        <v>106.86</v>
      </c>
      <c r="L23" s="1140"/>
      <c r="M23" s="1140"/>
      <c r="N23" s="1140"/>
      <c r="O23" s="1140">
        <v>41.01</v>
      </c>
      <c r="P23" s="1140"/>
      <c r="Q23" s="1140">
        <v>15.31</v>
      </c>
      <c r="R23" s="1140"/>
      <c r="S23" s="1140">
        <f t="shared" si="1"/>
        <v>294.70999999999998</v>
      </c>
      <c r="T23" s="1141"/>
      <c r="U23" s="1141"/>
    </row>
    <row r="24" spans="1:21" s="1143" customFormat="1" ht="15.75">
      <c r="A24" s="1137">
        <v>20</v>
      </c>
      <c r="B24" s="1138" t="s">
        <v>3110</v>
      </c>
      <c r="C24" s="1140">
        <v>114.89</v>
      </c>
      <c r="D24" s="1140"/>
      <c r="E24" s="1140"/>
      <c r="F24" s="1140"/>
      <c r="G24" s="1140"/>
      <c r="H24" s="1140"/>
      <c r="I24" s="1140"/>
      <c r="J24" s="1140"/>
      <c r="K24" s="1140">
        <v>89.37</v>
      </c>
      <c r="L24" s="1140"/>
      <c r="M24" s="1140"/>
      <c r="N24" s="1140"/>
      <c r="O24" s="1140"/>
      <c r="P24" s="1140"/>
      <c r="Q24" s="1140">
        <v>5.31</v>
      </c>
      <c r="R24" s="1140"/>
      <c r="S24" s="1140">
        <f t="shared" si="1"/>
        <v>209.57</v>
      </c>
      <c r="T24" s="1141"/>
      <c r="U24" s="1142"/>
    </row>
    <row r="25" spans="1:21" ht="15.75">
      <c r="A25" s="712"/>
      <c r="B25" s="714" t="s">
        <v>186</v>
      </c>
      <c r="C25" s="842">
        <f>SUM(C5:C24)</f>
        <v>627.54</v>
      </c>
      <c r="D25" s="842">
        <f>SUM(D5:D24)</f>
        <v>10.5</v>
      </c>
      <c r="E25" s="842">
        <f t="shared" ref="E25:R25" si="2">SUM(E5:E24)</f>
        <v>183.39999999999998</v>
      </c>
      <c r="F25" s="842">
        <f t="shared" si="2"/>
        <v>0</v>
      </c>
      <c r="G25" s="842">
        <f t="shared" si="2"/>
        <v>713.9899999999999</v>
      </c>
      <c r="H25" s="842">
        <f t="shared" si="2"/>
        <v>0</v>
      </c>
      <c r="I25" s="842">
        <f t="shared" si="2"/>
        <v>753.78000000000009</v>
      </c>
      <c r="J25" s="842">
        <f t="shared" si="2"/>
        <v>25</v>
      </c>
      <c r="K25" s="842">
        <f t="shared" si="2"/>
        <v>1874.56</v>
      </c>
      <c r="L25" s="842">
        <f t="shared" si="2"/>
        <v>318.47399999999999</v>
      </c>
      <c r="M25" s="842">
        <f t="shared" si="2"/>
        <v>311.07</v>
      </c>
      <c r="N25" s="842">
        <f t="shared" si="2"/>
        <v>2.58</v>
      </c>
      <c r="O25" s="842">
        <f t="shared" si="2"/>
        <v>1016.082</v>
      </c>
      <c r="P25" s="842">
        <f t="shared" si="2"/>
        <v>87.817000000000007</v>
      </c>
      <c r="Q25" s="842">
        <f t="shared" si="2"/>
        <v>631.92499999999995</v>
      </c>
      <c r="R25" s="842">
        <f t="shared" si="2"/>
        <v>58.089999999999996</v>
      </c>
      <c r="S25" s="715">
        <f>SUM(S5:S24)</f>
        <v>6614.808</v>
      </c>
      <c r="T25" s="716"/>
      <c r="U25" s="713"/>
    </row>
    <row r="26" spans="1:21">
      <c r="A26" s="843"/>
      <c r="B26" s="844"/>
      <c r="C26" s="869">
        <f>C25+D25</f>
        <v>638.04</v>
      </c>
      <c r="D26" s="870"/>
      <c r="E26" s="869">
        <f>E25+F25</f>
        <v>183.39999999999998</v>
      </c>
      <c r="F26" s="870"/>
      <c r="G26" s="869">
        <f>G25+H25</f>
        <v>713.9899999999999</v>
      </c>
      <c r="H26" s="870"/>
      <c r="I26" s="869">
        <f>I25+J25</f>
        <v>778.78000000000009</v>
      </c>
      <c r="J26" s="870"/>
      <c r="K26" s="869">
        <f>K25+L25</f>
        <v>2193.0340000000001</v>
      </c>
      <c r="L26" s="870"/>
      <c r="M26" s="869">
        <f>M25+N25</f>
        <v>313.64999999999998</v>
      </c>
      <c r="N26" s="870"/>
      <c r="O26" s="869">
        <f>O25+P25</f>
        <v>1103.8989999999999</v>
      </c>
      <c r="P26" s="870"/>
      <c r="Q26" s="869">
        <f>Q25+R25</f>
        <v>690.01499999999999</v>
      </c>
      <c r="R26" s="870"/>
      <c r="S26" s="848">
        <f>C26+E26+G26+I26+K26+M26+O26+Q26</f>
        <v>6614.808</v>
      </c>
      <c r="T26" s="845"/>
      <c r="U26" s="704"/>
    </row>
    <row r="27" spans="1:21">
      <c r="A27" s="704"/>
      <c r="B27" s="709"/>
      <c r="C27" s="704"/>
      <c r="D27" s="704"/>
      <c r="E27" s="704"/>
      <c r="F27" s="704"/>
      <c r="G27" s="704"/>
      <c r="H27" s="704"/>
      <c r="I27" s="717"/>
      <c r="J27" s="717"/>
      <c r="K27" s="704"/>
      <c r="L27" s="704"/>
      <c r="M27" s="704"/>
      <c r="N27" s="704"/>
      <c r="O27" s="704"/>
      <c r="P27" s="704"/>
      <c r="Q27" s="704"/>
      <c r="R27" s="704"/>
      <c r="S27" s="704"/>
      <c r="T27" s="704"/>
      <c r="U27" s="704"/>
    </row>
    <row r="28" spans="1:21">
      <c r="A28" s="704"/>
      <c r="B28" s="709"/>
      <c r="C28" s="704"/>
      <c r="D28" s="704"/>
      <c r="E28" s="704"/>
      <c r="F28" s="704"/>
      <c r="G28" s="704"/>
      <c r="H28" s="704"/>
      <c r="I28" s="717"/>
      <c r="J28" s="717"/>
      <c r="K28" s="704"/>
      <c r="L28" s="704"/>
      <c r="M28" s="704"/>
      <c r="N28" s="704"/>
      <c r="O28" s="704"/>
      <c r="P28" s="704"/>
      <c r="Q28" s="704"/>
      <c r="R28" s="704"/>
      <c r="S28" s="704"/>
      <c r="T28" s="704"/>
      <c r="U28" s="704"/>
    </row>
  </sheetData>
  <mergeCells count="20">
    <mergeCell ref="A1:S1"/>
    <mergeCell ref="G2:H2"/>
    <mergeCell ref="I2:J2"/>
    <mergeCell ref="K2:L2"/>
    <mergeCell ref="M2:N2"/>
    <mergeCell ref="O2:P2"/>
    <mergeCell ref="Q2:R2"/>
    <mergeCell ref="S2:S3"/>
    <mergeCell ref="A2:A3"/>
    <mergeCell ref="B2:B3"/>
    <mergeCell ref="C2:D2"/>
    <mergeCell ref="E2:F2"/>
    <mergeCell ref="M26:N26"/>
    <mergeCell ref="O26:P26"/>
    <mergeCell ref="Q26:R26"/>
    <mergeCell ref="C26:D26"/>
    <mergeCell ref="E26:F26"/>
    <mergeCell ref="G26:H26"/>
    <mergeCell ref="I26:J26"/>
    <mergeCell ref="K26:L26"/>
  </mergeCells>
  <printOptions horizontalCentered="1"/>
  <pageMargins left="0.23622047244094491" right="0.23622047244094491" top="0.74803149606299213" bottom="0.74803149606299213" header="0.31496062992125984" footer="0.31496062992125984"/>
  <pageSetup paperSize="5" scale="85" orientation="landscape" horizontalDpi="0" verticalDpi="0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topLeftCell="B1" workbookViewId="0">
      <pane xSplit="10" ySplit="8" topLeftCell="L9" activePane="bottomRight" state="frozen"/>
      <selection activeCell="B1" sqref="B1"/>
      <selection pane="topRight" activeCell="L1" sqref="L1"/>
      <selection pane="bottomLeft" activeCell="B9" sqref="B9"/>
      <selection pane="bottomRight" activeCell="R30" sqref="R30"/>
    </sheetView>
  </sheetViews>
  <sheetFormatPr defaultColWidth="9.140625" defaultRowHeight="14.25"/>
  <cols>
    <col min="1" max="1" width="4.5703125" style="705" customWidth="1"/>
    <col min="2" max="2" width="10.85546875" style="718" customWidth="1"/>
    <col min="3" max="9" width="9.28515625" style="705" bestFit="1" customWidth="1"/>
    <col min="10" max="11" width="10.28515625" style="705" customWidth="1"/>
    <col min="12" max="12" width="18" style="705" bestFit="1" customWidth="1"/>
    <col min="13" max="13" width="9.28515625" style="705" bestFit="1" customWidth="1"/>
    <col min="14" max="16384" width="9.140625" style="705"/>
  </cols>
  <sheetData>
    <row r="1" spans="1:13">
      <c r="A1" s="871" t="s">
        <v>3097</v>
      </c>
      <c r="B1" s="871"/>
      <c r="C1" s="871"/>
      <c r="D1" s="871"/>
      <c r="E1" s="871"/>
      <c r="F1" s="871"/>
      <c r="G1" s="871"/>
      <c r="H1" s="871"/>
      <c r="I1" s="871"/>
      <c r="J1" s="871"/>
      <c r="K1" s="871"/>
      <c r="L1" s="704"/>
      <c r="M1" s="704"/>
    </row>
    <row r="2" spans="1:13" ht="14.25" customHeight="1">
      <c r="A2" s="874" t="s">
        <v>3098</v>
      </c>
      <c r="B2" s="874" t="s">
        <v>3099</v>
      </c>
      <c r="C2" s="881"/>
      <c r="D2" s="881"/>
      <c r="E2" s="881"/>
      <c r="F2" s="881"/>
      <c r="G2" s="881"/>
      <c r="H2" s="881"/>
      <c r="I2" s="881"/>
      <c r="J2" s="881"/>
      <c r="K2" s="881"/>
      <c r="L2" s="704"/>
      <c r="M2" s="704"/>
    </row>
    <row r="3" spans="1:13">
      <c r="A3" s="875"/>
      <c r="B3" s="875"/>
      <c r="C3" s="707" t="s">
        <v>2980</v>
      </c>
      <c r="D3" s="708" t="s">
        <v>210</v>
      </c>
      <c r="E3" s="708" t="s">
        <v>24</v>
      </c>
      <c r="F3" s="708" t="s">
        <v>27</v>
      </c>
      <c r="G3" s="708" t="s">
        <v>157</v>
      </c>
      <c r="H3" s="708" t="s">
        <v>2596</v>
      </c>
      <c r="I3" s="708" t="s">
        <v>31</v>
      </c>
      <c r="J3" s="708" t="s">
        <v>884</v>
      </c>
      <c r="K3" s="708" t="s">
        <v>22</v>
      </c>
      <c r="L3" s="704"/>
      <c r="M3" s="709"/>
    </row>
    <row r="4" spans="1:13" ht="15">
      <c r="A4" s="710"/>
      <c r="B4" s="711">
        <v>1</v>
      </c>
      <c r="C4" s="710">
        <v>2</v>
      </c>
      <c r="D4" s="710">
        <v>3</v>
      </c>
      <c r="E4" s="710">
        <v>4</v>
      </c>
      <c r="F4" s="710">
        <v>5</v>
      </c>
      <c r="G4" s="710">
        <v>6</v>
      </c>
      <c r="H4" s="710">
        <v>7</v>
      </c>
      <c r="I4" s="710">
        <v>8</v>
      </c>
      <c r="J4" s="710">
        <v>10</v>
      </c>
      <c r="K4" s="710">
        <v>12</v>
      </c>
      <c r="L4" s="704"/>
      <c r="M4" s="704"/>
    </row>
    <row r="5" spans="1:13" s="866" customFormat="1" ht="42.75">
      <c r="A5" s="860">
        <v>1</v>
      </c>
      <c r="B5" s="861" t="s">
        <v>3100</v>
      </c>
      <c r="C5" s="862"/>
      <c r="D5" s="862"/>
      <c r="E5" s="862"/>
      <c r="F5" s="862"/>
      <c r="G5" s="862">
        <v>18.670000000000002</v>
      </c>
      <c r="H5" s="863">
        <v>193.41</v>
      </c>
      <c r="I5" s="863">
        <v>21.36</v>
      </c>
      <c r="J5" s="863">
        <v>2.09</v>
      </c>
      <c r="K5" s="863">
        <f t="shared" ref="K5:K24" si="0">SUM(C5:J5)</f>
        <v>235.53</v>
      </c>
      <c r="L5" s="864"/>
      <c r="M5" s="865"/>
    </row>
    <row r="6" spans="1:13" s="866" customFormat="1" ht="42.75">
      <c r="A6" s="860">
        <v>2</v>
      </c>
      <c r="B6" s="861" t="s">
        <v>3101</v>
      </c>
      <c r="C6" s="863"/>
      <c r="D6" s="863">
        <v>18.25</v>
      </c>
      <c r="E6" s="863"/>
      <c r="F6" s="863">
        <v>40.380000000000003</v>
      </c>
      <c r="G6" s="863"/>
      <c r="H6" s="863">
        <v>120.24</v>
      </c>
      <c r="I6" s="863">
        <v>4.7</v>
      </c>
      <c r="J6" s="863">
        <v>16</v>
      </c>
      <c r="K6" s="863">
        <f>SUM(C6:J6)</f>
        <v>199.57</v>
      </c>
      <c r="L6" s="864"/>
      <c r="M6" s="864"/>
    </row>
    <row r="7" spans="1:13" s="866" customFormat="1" ht="15.75">
      <c r="A7" s="860">
        <v>3</v>
      </c>
      <c r="B7" s="861" t="s">
        <v>1033</v>
      </c>
      <c r="C7" s="863"/>
      <c r="D7" s="863"/>
      <c r="E7" s="863"/>
      <c r="F7" s="863">
        <v>82.5</v>
      </c>
      <c r="G7" s="863">
        <v>87.32</v>
      </c>
      <c r="H7" s="863"/>
      <c r="I7" s="863">
        <v>135.553</v>
      </c>
      <c r="J7" s="863">
        <v>159.995</v>
      </c>
      <c r="K7" s="863">
        <f t="shared" si="0"/>
        <v>465.36799999999999</v>
      </c>
      <c r="L7" s="864"/>
      <c r="M7" s="865"/>
    </row>
    <row r="8" spans="1:13" s="866" customFormat="1" ht="15.75">
      <c r="A8" s="860">
        <v>4</v>
      </c>
      <c r="B8" s="861" t="s">
        <v>3102</v>
      </c>
      <c r="C8" s="863"/>
      <c r="D8" s="863">
        <v>95</v>
      </c>
      <c r="E8" s="863">
        <v>39.47</v>
      </c>
      <c r="F8" s="863">
        <v>85.15</v>
      </c>
      <c r="G8" s="863">
        <v>104.58</v>
      </c>
      <c r="H8" s="863"/>
      <c r="I8" s="863">
        <v>56.954000000000001</v>
      </c>
      <c r="J8" s="863">
        <v>81.680000000000007</v>
      </c>
      <c r="K8" s="863">
        <f t="shared" si="0"/>
        <v>462.834</v>
      </c>
      <c r="L8" s="864"/>
      <c r="M8" s="865"/>
    </row>
    <row r="9" spans="1:13" s="866" customFormat="1" ht="15.75">
      <c r="A9" s="860">
        <v>5</v>
      </c>
      <c r="B9" s="861" t="s">
        <v>3103</v>
      </c>
      <c r="C9" s="863"/>
      <c r="D9" s="863"/>
      <c r="E9" s="863">
        <v>89.5</v>
      </c>
      <c r="F9" s="863">
        <v>49.05</v>
      </c>
      <c r="G9" s="863">
        <v>81.819999999999993</v>
      </c>
      <c r="H9" s="863"/>
      <c r="I9" s="863">
        <v>37.674999999999997</v>
      </c>
      <c r="J9" s="863"/>
      <c r="K9" s="863">
        <f t="shared" si="0"/>
        <v>258.04500000000002</v>
      </c>
      <c r="L9" s="864"/>
      <c r="M9" s="864"/>
    </row>
    <row r="10" spans="1:13" s="866" customFormat="1" ht="15.75">
      <c r="A10" s="860">
        <v>6</v>
      </c>
      <c r="B10" s="861" t="s">
        <v>892</v>
      </c>
      <c r="C10" s="863"/>
      <c r="D10" s="863"/>
      <c r="E10" s="863"/>
      <c r="F10" s="863">
        <v>122.36</v>
      </c>
      <c r="G10" s="863">
        <v>372.75400000000002</v>
      </c>
      <c r="H10" s="863"/>
      <c r="I10" s="863">
        <v>119.512</v>
      </c>
      <c r="J10" s="863"/>
      <c r="K10" s="863">
        <f t="shared" si="0"/>
        <v>614.62599999999998</v>
      </c>
      <c r="L10" s="865"/>
      <c r="M10" s="865"/>
    </row>
    <row r="11" spans="1:13" s="866" customFormat="1" ht="15.75">
      <c r="A11" s="860">
        <v>7</v>
      </c>
      <c r="B11" s="861" t="s">
        <v>2488</v>
      </c>
      <c r="C11" s="863"/>
      <c r="D11" s="863">
        <v>6.2</v>
      </c>
      <c r="E11" s="863">
        <v>112.45</v>
      </c>
      <c r="F11" s="863">
        <v>18</v>
      </c>
      <c r="G11" s="863">
        <v>62.625</v>
      </c>
      <c r="H11" s="863"/>
      <c r="I11" s="863">
        <v>114.581</v>
      </c>
      <c r="J11" s="863">
        <v>31.08</v>
      </c>
      <c r="K11" s="863">
        <f t="shared" si="0"/>
        <v>344.93599999999998</v>
      </c>
      <c r="L11" s="864"/>
      <c r="M11" s="864"/>
    </row>
    <row r="12" spans="1:13" s="866" customFormat="1" ht="15.75">
      <c r="A12" s="860">
        <v>8</v>
      </c>
      <c r="B12" s="861" t="s">
        <v>2105</v>
      </c>
      <c r="C12" s="863"/>
      <c r="D12" s="863"/>
      <c r="E12" s="863"/>
      <c r="F12" s="863">
        <v>51.98</v>
      </c>
      <c r="G12" s="863">
        <v>296.08</v>
      </c>
      <c r="H12" s="863"/>
      <c r="I12" s="867">
        <v>54.338999999999999</v>
      </c>
      <c r="J12" s="863"/>
      <c r="K12" s="863">
        <f t="shared" si="0"/>
        <v>402.399</v>
      </c>
      <c r="L12" s="864"/>
      <c r="M12" s="864"/>
    </row>
    <row r="13" spans="1:13" s="866" customFormat="1" ht="42.75">
      <c r="A13" s="860">
        <v>9</v>
      </c>
      <c r="B13" s="861" t="s">
        <v>3104</v>
      </c>
      <c r="C13" s="863"/>
      <c r="D13" s="863">
        <v>20.149999999999999</v>
      </c>
      <c r="E13" s="863">
        <v>134.99</v>
      </c>
      <c r="F13" s="863"/>
      <c r="G13" s="863"/>
      <c r="H13" s="863"/>
      <c r="I13" s="863">
        <v>85.57</v>
      </c>
      <c r="J13" s="863"/>
      <c r="K13" s="863">
        <f t="shared" si="0"/>
        <v>240.71</v>
      </c>
      <c r="L13" s="864"/>
      <c r="M13" s="864"/>
    </row>
    <row r="14" spans="1:13" s="866" customFormat="1" ht="42.75">
      <c r="A14" s="860">
        <v>10</v>
      </c>
      <c r="B14" s="861" t="s">
        <v>806</v>
      </c>
      <c r="C14" s="863"/>
      <c r="D14" s="863">
        <v>43.8</v>
      </c>
      <c r="E14" s="863"/>
      <c r="F14" s="863"/>
      <c r="G14" s="867">
        <v>37.945</v>
      </c>
      <c r="H14" s="863"/>
      <c r="I14" s="863">
        <v>26.689</v>
      </c>
      <c r="J14" s="863">
        <v>58.5</v>
      </c>
      <c r="K14" s="863">
        <f>SUM(D14:J14)</f>
        <v>166.934</v>
      </c>
      <c r="L14" s="865"/>
      <c r="M14" s="864"/>
    </row>
    <row r="15" spans="1:13" s="866" customFormat="1" ht="15.75">
      <c r="A15" s="860">
        <v>11</v>
      </c>
      <c r="B15" s="861" t="s">
        <v>1675</v>
      </c>
      <c r="C15" s="868"/>
      <c r="D15" s="868"/>
      <c r="E15" s="868"/>
      <c r="F15" s="868">
        <v>30.07</v>
      </c>
      <c r="G15" s="868">
        <v>191.89</v>
      </c>
      <c r="H15" s="868"/>
      <c r="I15" s="866">
        <v>36.24</v>
      </c>
      <c r="J15" s="868">
        <v>35.32</v>
      </c>
      <c r="K15" s="863">
        <f t="shared" si="0"/>
        <v>293.52</v>
      </c>
      <c r="L15" s="864"/>
      <c r="M15" s="864"/>
    </row>
    <row r="16" spans="1:13" s="866" customFormat="1" ht="16.5" customHeight="1">
      <c r="A16" s="860">
        <v>12</v>
      </c>
      <c r="B16" s="861" t="s">
        <v>1671</v>
      </c>
      <c r="C16" s="863"/>
      <c r="D16" s="863"/>
      <c r="E16" s="863">
        <v>98</v>
      </c>
      <c r="F16" s="863">
        <v>77.27</v>
      </c>
      <c r="G16" s="863">
        <v>57.72</v>
      </c>
      <c r="H16" s="863"/>
      <c r="I16" s="863">
        <v>60.53</v>
      </c>
      <c r="J16" s="863">
        <v>28.17</v>
      </c>
      <c r="K16" s="863">
        <f t="shared" si="0"/>
        <v>321.69</v>
      </c>
      <c r="L16" s="864"/>
      <c r="M16" s="864"/>
    </row>
    <row r="17" spans="1:13" s="866" customFormat="1" ht="15.75">
      <c r="A17" s="860">
        <v>13</v>
      </c>
      <c r="B17" s="861" t="s">
        <v>3105</v>
      </c>
      <c r="C17" s="863">
        <v>157.19999999999999</v>
      </c>
      <c r="D17" s="863"/>
      <c r="E17" s="863">
        <v>62.55</v>
      </c>
      <c r="F17" s="863"/>
      <c r="G17" s="863">
        <v>50</v>
      </c>
      <c r="H17" s="863"/>
      <c r="I17" s="863">
        <v>10.1</v>
      </c>
      <c r="J17" s="863">
        <v>20.28</v>
      </c>
      <c r="K17" s="863">
        <f t="shared" si="0"/>
        <v>300.13</v>
      </c>
      <c r="L17" s="864"/>
      <c r="M17" s="864"/>
    </row>
    <row r="18" spans="1:13" s="866" customFormat="1" ht="15.75">
      <c r="A18" s="860">
        <v>14</v>
      </c>
      <c r="B18" s="861" t="s">
        <v>3106</v>
      </c>
      <c r="C18" s="863">
        <v>246.15</v>
      </c>
      <c r="D18" s="863"/>
      <c r="E18" s="863"/>
      <c r="F18" s="863"/>
      <c r="G18" s="863">
        <v>46.5</v>
      </c>
      <c r="H18" s="863"/>
      <c r="I18" s="863">
        <v>45.67</v>
      </c>
      <c r="J18" s="863">
        <v>36.76</v>
      </c>
      <c r="K18" s="863">
        <f t="shared" si="0"/>
        <v>375.08</v>
      </c>
      <c r="L18" s="864"/>
      <c r="M18" s="865"/>
    </row>
    <row r="19" spans="1:13" s="866" customFormat="1" ht="15.75">
      <c r="A19" s="860">
        <v>15</v>
      </c>
      <c r="B19" s="861" t="s">
        <v>3107</v>
      </c>
      <c r="C19" s="863">
        <v>119.8</v>
      </c>
      <c r="D19" s="863"/>
      <c r="E19" s="863"/>
      <c r="F19" s="863"/>
      <c r="G19" s="863">
        <v>18.71</v>
      </c>
      <c r="H19" s="863"/>
      <c r="I19" s="863">
        <v>31.96</v>
      </c>
      <c r="J19" s="863"/>
      <c r="K19" s="863">
        <f t="shared" si="0"/>
        <v>170.47</v>
      </c>
      <c r="L19" s="864"/>
      <c r="M19" s="864"/>
    </row>
    <row r="20" spans="1:13" s="866" customFormat="1" ht="15.75">
      <c r="A20" s="860">
        <v>16</v>
      </c>
      <c r="B20" s="861" t="s">
        <v>3108</v>
      </c>
      <c r="C20" s="863"/>
      <c r="D20" s="863"/>
      <c r="E20" s="863"/>
      <c r="F20" s="863"/>
      <c r="G20" s="867">
        <v>218.71</v>
      </c>
      <c r="H20" s="863"/>
      <c r="I20" s="867">
        <v>110.18300000000001</v>
      </c>
      <c r="J20" s="863">
        <v>111.98</v>
      </c>
      <c r="K20" s="863">
        <f t="shared" si="0"/>
        <v>440.87300000000005</v>
      </c>
      <c r="L20" s="864"/>
      <c r="M20" s="865"/>
    </row>
    <row r="21" spans="1:13" s="866" customFormat="1" ht="15.75">
      <c r="A21" s="860">
        <v>17</v>
      </c>
      <c r="B21" s="861" t="s">
        <v>1036</v>
      </c>
      <c r="C21" s="863"/>
      <c r="D21" s="863"/>
      <c r="E21" s="863">
        <v>116.57</v>
      </c>
      <c r="F21" s="863">
        <v>24.83</v>
      </c>
      <c r="G21" s="863">
        <v>187.68</v>
      </c>
      <c r="H21" s="863"/>
      <c r="I21" s="863">
        <v>37.74</v>
      </c>
      <c r="J21" s="863"/>
      <c r="K21" s="863">
        <f>SUM(C21:J21)</f>
        <v>366.82</v>
      </c>
      <c r="L21" s="864"/>
      <c r="M21" s="865"/>
    </row>
    <row r="22" spans="1:13" s="866" customFormat="1" ht="15.75">
      <c r="A22" s="860">
        <v>18</v>
      </c>
      <c r="B22" s="861" t="s">
        <v>13</v>
      </c>
      <c r="C22" s="863"/>
      <c r="D22" s="863"/>
      <c r="E22" s="863">
        <v>47.78</v>
      </c>
      <c r="F22" s="863">
        <v>78.34</v>
      </c>
      <c r="G22" s="863">
        <v>163.80000000000001</v>
      </c>
      <c r="H22" s="863"/>
      <c r="I22" s="863">
        <v>73.53</v>
      </c>
      <c r="J22" s="863">
        <v>87.54</v>
      </c>
      <c r="K22" s="863">
        <f t="shared" si="0"/>
        <v>450.99000000000007</v>
      </c>
      <c r="L22" s="864"/>
      <c r="M22" s="865"/>
    </row>
    <row r="23" spans="1:13" s="866" customFormat="1" ht="15.75">
      <c r="A23" s="860">
        <v>19</v>
      </c>
      <c r="B23" s="861" t="s">
        <v>3109</v>
      </c>
      <c r="C23" s="863"/>
      <c r="D23" s="863"/>
      <c r="E23" s="863">
        <v>12.68</v>
      </c>
      <c r="F23" s="863">
        <v>118.85</v>
      </c>
      <c r="G23" s="863">
        <v>106.86</v>
      </c>
      <c r="H23" s="863"/>
      <c r="I23" s="863">
        <v>41.01</v>
      </c>
      <c r="J23" s="863">
        <v>15.31</v>
      </c>
      <c r="K23" s="863">
        <f t="shared" si="0"/>
        <v>294.70999999999998</v>
      </c>
      <c r="L23" s="864"/>
      <c r="M23" s="864"/>
    </row>
    <row r="24" spans="1:13" s="866" customFormat="1" ht="15.75">
      <c r="A24" s="860">
        <v>20</v>
      </c>
      <c r="B24" s="861" t="s">
        <v>3110</v>
      </c>
      <c r="C24" s="863">
        <v>114.89</v>
      </c>
      <c r="D24" s="863"/>
      <c r="E24" s="863"/>
      <c r="F24" s="863"/>
      <c r="G24" s="863">
        <v>89.37</v>
      </c>
      <c r="H24" s="863"/>
      <c r="I24" s="863"/>
      <c r="J24" s="863">
        <v>5.31</v>
      </c>
      <c r="K24" s="863">
        <f t="shared" si="0"/>
        <v>209.57</v>
      </c>
      <c r="L24" s="864"/>
      <c r="M24" s="865"/>
    </row>
    <row r="25" spans="1:13" ht="15.75">
      <c r="A25" s="712"/>
      <c r="B25" s="714" t="s">
        <v>186</v>
      </c>
      <c r="C25" s="715">
        <f t="shared" ref="C25:J25" si="1">SUM(C5:C24)</f>
        <v>638.04</v>
      </c>
      <c r="D25" s="715">
        <f t="shared" si="1"/>
        <v>183.39999999999998</v>
      </c>
      <c r="E25" s="715">
        <f t="shared" si="1"/>
        <v>713.9899999999999</v>
      </c>
      <c r="F25" s="715">
        <f t="shared" si="1"/>
        <v>778.78000000000009</v>
      </c>
      <c r="G25" s="715">
        <f t="shared" si="1"/>
        <v>2193.0339999999997</v>
      </c>
      <c r="H25" s="715">
        <f t="shared" si="1"/>
        <v>313.64999999999998</v>
      </c>
      <c r="I25" s="715">
        <f t="shared" si="1"/>
        <v>1103.896</v>
      </c>
      <c r="J25" s="715">
        <f t="shared" si="1"/>
        <v>690.01499999999987</v>
      </c>
      <c r="K25" s="715">
        <f>SUM(K5:K24)</f>
        <v>6614.8049999999994</v>
      </c>
      <c r="L25" s="716"/>
      <c r="M25" s="713"/>
    </row>
    <row r="26" spans="1:13">
      <c r="A26" s="704"/>
      <c r="B26" s="709"/>
      <c r="C26" s="704"/>
      <c r="D26" s="704"/>
      <c r="E26" s="704"/>
      <c r="F26" s="717"/>
      <c r="G26" s="704"/>
      <c r="H26" s="713"/>
      <c r="I26" s="713"/>
      <c r="J26" s="713"/>
      <c r="K26" s="704"/>
      <c r="L26" s="704"/>
      <c r="M26" s="704"/>
    </row>
    <row r="27" spans="1:13">
      <c r="A27" s="704"/>
      <c r="B27" s="709"/>
      <c r="C27" s="704"/>
      <c r="D27" s="704"/>
      <c r="E27" s="704"/>
      <c r="F27" s="717"/>
      <c r="G27" s="704"/>
      <c r="H27" s="704"/>
      <c r="I27" s="704"/>
      <c r="J27" s="704"/>
      <c r="K27" s="704"/>
      <c r="L27" s="704"/>
      <c r="M27" s="704"/>
    </row>
    <row r="28" spans="1:13">
      <c r="A28" s="704"/>
      <c r="B28" s="709"/>
      <c r="C28" s="704"/>
      <c r="D28" s="704"/>
      <c r="E28" s="704"/>
      <c r="F28" s="717"/>
      <c r="G28" s="704"/>
      <c r="H28" s="704"/>
      <c r="I28" s="704"/>
      <c r="J28" s="704"/>
      <c r="K28" s="704"/>
      <c r="L28" s="704"/>
      <c r="M28" s="704"/>
    </row>
  </sheetData>
  <mergeCells count="4">
    <mergeCell ref="A1:K1"/>
    <mergeCell ref="A2:A3"/>
    <mergeCell ref="B2:B3"/>
    <mergeCell ref="C2:K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workbookViewId="0">
      <selection activeCell="E12" sqref="E12"/>
    </sheetView>
  </sheetViews>
  <sheetFormatPr defaultRowHeight="15"/>
  <cols>
    <col min="1" max="1" width="6.42578125" customWidth="1"/>
    <col min="2" max="2" width="15.85546875" customWidth="1"/>
    <col min="3" max="3" width="31.140625" style="483" customWidth="1"/>
    <col min="4" max="4" width="16.5703125" customWidth="1"/>
    <col min="5" max="5" width="14" customWidth="1"/>
  </cols>
  <sheetData>
    <row r="1" spans="1:5" ht="21">
      <c r="A1" s="883" t="s">
        <v>3094</v>
      </c>
      <c r="B1" s="883"/>
      <c r="C1" s="883"/>
      <c r="D1" s="883"/>
      <c r="E1" s="883"/>
    </row>
    <row r="2" spans="1:5" ht="56.25">
      <c r="A2" s="47" t="s">
        <v>2592</v>
      </c>
      <c r="B2" s="47" t="s">
        <v>2</v>
      </c>
      <c r="C2" s="47" t="s">
        <v>3</v>
      </c>
      <c r="D2" s="627" t="s">
        <v>2593</v>
      </c>
      <c r="E2" s="47" t="s">
        <v>2594</v>
      </c>
    </row>
    <row r="3" spans="1:5" ht="15.75">
      <c r="A3" s="628"/>
      <c r="B3" s="628"/>
      <c r="C3" s="628" t="s">
        <v>644</v>
      </c>
      <c r="D3" s="50"/>
      <c r="E3" s="628"/>
    </row>
    <row r="4" spans="1:5" ht="15.75">
      <c r="A4" s="48">
        <v>1</v>
      </c>
      <c r="B4" s="49"/>
      <c r="C4" s="48" t="s">
        <v>208</v>
      </c>
      <c r="D4" s="50"/>
      <c r="E4" s="51"/>
    </row>
    <row r="5" spans="1:5" ht="15.75">
      <c r="A5" s="54">
        <f>A4+1</f>
        <v>2</v>
      </c>
      <c r="B5" s="49"/>
      <c r="C5" s="48" t="s">
        <v>10</v>
      </c>
      <c r="D5" s="50"/>
      <c r="E5" s="51"/>
    </row>
    <row r="6" spans="1:5" ht="15.75">
      <c r="A6" s="54">
        <f t="shared" ref="A6:A10" si="0">A5+1</f>
        <v>3</v>
      </c>
      <c r="B6" s="56"/>
      <c r="C6" s="54" t="s">
        <v>11</v>
      </c>
      <c r="D6" s="50"/>
      <c r="E6" s="54"/>
    </row>
    <row r="7" spans="1:5" ht="15.75">
      <c r="A7" s="54">
        <f t="shared" si="0"/>
        <v>4</v>
      </c>
      <c r="B7" s="56"/>
      <c r="C7" s="54" t="s">
        <v>14</v>
      </c>
      <c r="D7" s="50"/>
      <c r="E7" s="54"/>
    </row>
    <row r="8" spans="1:5" ht="15.75">
      <c r="A8" s="54">
        <f t="shared" si="0"/>
        <v>5</v>
      </c>
      <c r="B8" s="56"/>
      <c r="C8" s="54" t="s">
        <v>16</v>
      </c>
      <c r="D8" s="50"/>
      <c r="E8" s="57">
        <v>18.667000000000002</v>
      </c>
    </row>
    <row r="9" spans="1:5" ht="15.75">
      <c r="A9" s="54">
        <f t="shared" si="0"/>
        <v>6</v>
      </c>
      <c r="B9" s="56"/>
      <c r="C9" s="54" t="s">
        <v>17</v>
      </c>
      <c r="D9" s="50"/>
      <c r="E9" s="57">
        <v>189.71700000000013</v>
      </c>
    </row>
    <row r="10" spans="1:5" ht="15.75">
      <c r="A10" s="54">
        <f t="shared" si="0"/>
        <v>7</v>
      </c>
      <c r="B10" s="56"/>
      <c r="C10" s="54" t="s">
        <v>18</v>
      </c>
      <c r="D10" s="50"/>
      <c r="E10" s="57">
        <v>21.360999999999997</v>
      </c>
    </row>
    <row r="11" spans="1:5" ht="15.75">
      <c r="A11" s="48">
        <v>8</v>
      </c>
      <c r="B11" s="629"/>
      <c r="C11" s="48" t="s">
        <v>19</v>
      </c>
      <c r="D11" s="50"/>
      <c r="E11" s="51">
        <f>E280</f>
        <v>3.6879999999999997</v>
      </c>
    </row>
    <row r="12" spans="1:5" ht="15.75">
      <c r="A12" s="54">
        <v>9</v>
      </c>
      <c r="B12" s="56"/>
      <c r="C12" s="54" t="s">
        <v>20</v>
      </c>
      <c r="D12" s="50"/>
      <c r="E12" s="51">
        <f>E283</f>
        <v>2.0939999999999999</v>
      </c>
    </row>
    <row r="13" spans="1:5" ht="15.75">
      <c r="A13" s="54">
        <v>10</v>
      </c>
      <c r="B13" s="56"/>
      <c r="C13" s="54" t="s">
        <v>21</v>
      </c>
      <c r="D13" s="50"/>
      <c r="E13" s="51"/>
    </row>
    <row r="14" spans="1:5" ht="15.75">
      <c r="A14" s="628"/>
      <c r="B14" s="628"/>
      <c r="C14" s="628"/>
      <c r="D14" s="50" t="s">
        <v>22</v>
      </c>
      <c r="E14" s="630">
        <f>SUM(E8:E13)</f>
        <v>235.5270000000001</v>
      </c>
    </row>
    <row r="15" spans="1:5" ht="18.75">
      <c r="A15" s="631" t="s">
        <v>17</v>
      </c>
      <c r="B15" s="632"/>
      <c r="C15" s="632"/>
      <c r="D15" s="633"/>
      <c r="E15" s="632"/>
    </row>
    <row r="16" spans="1:5" ht="47.25">
      <c r="A16" s="48">
        <v>1</v>
      </c>
      <c r="B16" s="48">
        <v>317</v>
      </c>
      <c r="C16" s="49" t="s">
        <v>2595</v>
      </c>
      <c r="D16" s="634" t="s">
        <v>2596</v>
      </c>
      <c r="E16" s="635">
        <v>0.56599999999999995</v>
      </c>
    </row>
    <row r="17" spans="1:5" ht="31.5">
      <c r="A17" s="48">
        <v>2</v>
      </c>
      <c r="B17" s="54">
        <v>318</v>
      </c>
      <c r="C17" s="69" t="s">
        <v>2597</v>
      </c>
      <c r="D17" s="634" t="s">
        <v>2596</v>
      </c>
      <c r="E17" s="67">
        <v>2.5219999999999998</v>
      </c>
    </row>
    <row r="18" spans="1:5" ht="47.25">
      <c r="A18" s="48">
        <v>3</v>
      </c>
      <c r="B18" s="54">
        <v>319</v>
      </c>
      <c r="C18" s="69" t="s">
        <v>2598</v>
      </c>
      <c r="D18" s="634" t="s">
        <v>2596</v>
      </c>
      <c r="E18" s="67">
        <v>1.2769999999999999</v>
      </c>
    </row>
    <row r="19" spans="1:5" ht="47.25">
      <c r="A19" s="48">
        <v>4</v>
      </c>
      <c r="B19" s="54">
        <v>320</v>
      </c>
      <c r="C19" s="69" t="s">
        <v>2599</v>
      </c>
      <c r="D19" s="634" t="s">
        <v>2596</v>
      </c>
      <c r="E19" s="67">
        <v>0.495</v>
      </c>
    </row>
    <row r="20" spans="1:5" ht="63">
      <c r="A20" s="48">
        <v>5</v>
      </c>
      <c r="B20" s="54">
        <v>321</v>
      </c>
      <c r="C20" s="69" t="s">
        <v>2600</v>
      </c>
      <c r="D20" s="634" t="s">
        <v>2596</v>
      </c>
      <c r="E20" s="67">
        <v>3.4</v>
      </c>
    </row>
    <row r="21" spans="1:5" ht="47.25">
      <c r="A21" s="48">
        <v>6</v>
      </c>
      <c r="B21" s="54">
        <v>322</v>
      </c>
      <c r="C21" s="69" t="s">
        <v>2601</v>
      </c>
      <c r="D21" s="634" t="s">
        <v>2596</v>
      </c>
      <c r="E21" s="67">
        <v>1.7190000000000001</v>
      </c>
    </row>
    <row r="22" spans="1:5" ht="47.25">
      <c r="A22" s="48">
        <v>7</v>
      </c>
      <c r="B22" s="54">
        <v>323</v>
      </c>
      <c r="C22" s="69" t="s">
        <v>2602</v>
      </c>
      <c r="D22" s="634" t="s">
        <v>2596</v>
      </c>
      <c r="E22" s="67">
        <v>0.76800000000000002</v>
      </c>
    </row>
    <row r="23" spans="1:5" ht="31.5">
      <c r="A23" s="48">
        <v>8</v>
      </c>
      <c r="B23" s="54">
        <v>324</v>
      </c>
      <c r="C23" s="69" t="s">
        <v>2603</v>
      </c>
      <c r="D23" s="634" t="s">
        <v>2596</v>
      </c>
      <c r="E23" s="67">
        <v>2.5</v>
      </c>
    </row>
    <row r="24" spans="1:5" ht="31.5">
      <c r="A24" s="48">
        <v>9</v>
      </c>
      <c r="B24" s="54">
        <v>325</v>
      </c>
      <c r="C24" s="69" t="s">
        <v>2604</v>
      </c>
      <c r="D24" s="634" t="s">
        <v>2596</v>
      </c>
      <c r="E24" s="67">
        <v>1.458</v>
      </c>
    </row>
    <row r="25" spans="1:5" ht="63">
      <c r="A25" s="48">
        <v>10</v>
      </c>
      <c r="B25" s="54">
        <v>326</v>
      </c>
      <c r="C25" s="76" t="s">
        <v>2605</v>
      </c>
      <c r="D25" s="634" t="s">
        <v>2596</v>
      </c>
      <c r="E25" s="67">
        <v>1.83</v>
      </c>
    </row>
    <row r="26" spans="1:5" ht="47.25">
      <c r="A26" s="48">
        <v>11</v>
      </c>
      <c r="B26" s="54">
        <v>327</v>
      </c>
      <c r="C26" s="69" t="s">
        <v>2606</v>
      </c>
      <c r="D26" s="634" t="s">
        <v>2596</v>
      </c>
      <c r="E26" s="67">
        <v>2.484</v>
      </c>
    </row>
    <row r="27" spans="1:5" ht="47.25">
      <c r="A27" s="48">
        <v>12</v>
      </c>
      <c r="B27" s="54">
        <v>331</v>
      </c>
      <c r="C27" s="69" t="s">
        <v>2607</v>
      </c>
      <c r="D27" s="634" t="s">
        <v>2596</v>
      </c>
      <c r="E27" s="67">
        <v>2.028</v>
      </c>
    </row>
    <row r="28" spans="1:5" ht="47.25">
      <c r="A28" s="48">
        <v>13</v>
      </c>
      <c r="B28" s="54">
        <v>332</v>
      </c>
      <c r="C28" s="69" t="s">
        <v>2608</v>
      </c>
      <c r="D28" s="634" t="s">
        <v>2596</v>
      </c>
      <c r="E28" s="78">
        <v>4.9539999999999997</v>
      </c>
    </row>
    <row r="29" spans="1:5" ht="63">
      <c r="A29" s="48">
        <v>14</v>
      </c>
      <c r="B29" s="54">
        <v>333</v>
      </c>
      <c r="C29" s="69" t="s">
        <v>2609</v>
      </c>
      <c r="D29" s="634" t="s">
        <v>2596</v>
      </c>
      <c r="E29" s="67">
        <v>0.59099999999999997</v>
      </c>
    </row>
    <row r="30" spans="1:5" ht="63">
      <c r="A30" s="48">
        <v>15</v>
      </c>
      <c r="B30" s="54">
        <v>334</v>
      </c>
      <c r="C30" s="69" t="s">
        <v>2610</v>
      </c>
      <c r="D30" s="634" t="s">
        <v>2596</v>
      </c>
      <c r="E30" s="67">
        <v>0.65900000000000003</v>
      </c>
    </row>
    <row r="31" spans="1:5" ht="47.25">
      <c r="A31" s="48">
        <v>16</v>
      </c>
      <c r="B31" s="54">
        <v>335</v>
      </c>
      <c r="C31" s="69" t="s">
        <v>2611</v>
      </c>
      <c r="D31" s="634" t="s">
        <v>2596</v>
      </c>
      <c r="E31" s="67">
        <v>0.92900000000000005</v>
      </c>
    </row>
    <row r="32" spans="1:5" ht="31.5">
      <c r="A32" s="48">
        <v>17</v>
      </c>
      <c r="B32" s="54">
        <v>336</v>
      </c>
      <c r="C32" s="69" t="s">
        <v>2612</v>
      </c>
      <c r="D32" s="634" t="s">
        <v>2596</v>
      </c>
      <c r="E32" s="67">
        <v>1.0029999999999999</v>
      </c>
    </row>
    <row r="33" spans="1:5" ht="47.25">
      <c r="A33" s="48">
        <v>18</v>
      </c>
      <c r="B33" s="54">
        <v>337</v>
      </c>
      <c r="C33" s="69" t="s">
        <v>2613</v>
      </c>
      <c r="D33" s="634" t="s">
        <v>2596</v>
      </c>
      <c r="E33" s="67">
        <v>0.313</v>
      </c>
    </row>
    <row r="34" spans="1:5" ht="47.25">
      <c r="A34" s="48">
        <v>19</v>
      </c>
      <c r="B34" s="54">
        <v>339</v>
      </c>
      <c r="C34" s="69" t="s">
        <v>2614</v>
      </c>
      <c r="D34" s="634" t="s">
        <v>2596</v>
      </c>
      <c r="E34" s="67">
        <v>0.38500000000000001</v>
      </c>
    </row>
    <row r="35" spans="1:5" ht="63">
      <c r="A35" s="48">
        <v>20</v>
      </c>
      <c r="B35" s="54">
        <v>340</v>
      </c>
      <c r="C35" s="69" t="s">
        <v>2615</v>
      </c>
      <c r="D35" s="634" t="s">
        <v>2596</v>
      </c>
      <c r="E35" s="67">
        <v>0.187</v>
      </c>
    </row>
    <row r="36" spans="1:5" ht="63">
      <c r="A36" s="48">
        <v>21</v>
      </c>
      <c r="B36" s="54">
        <v>341</v>
      </c>
      <c r="C36" s="69" t="s">
        <v>2616</v>
      </c>
      <c r="D36" s="634" t="s">
        <v>2596</v>
      </c>
      <c r="E36" s="67">
        <v>1.389</v>
      </c>
    </row>
    <row r="37" spans="1:5" ht="47.25">
      <c r="A37" s="48">
        <v>22</v>
      </c>
      <c r="B37" s="54">
        <v>342</v>
      </c>
      <c r="C37" s="69" t="s">
        <v>2617</v>
      </c>
      <c r="D37" s="634" t="s">
        <v>2596</v>
      </c>
      <c r="E37" s="67">
        <v>2.0630000000000002</v>
      </c>
    </row>
    <row r="38" spans="1:5" ht="63">
      <c r="A38" s="48">
        <v>23</v>
      </c>
      <c r="B38" s="54">
        <v>343</v>
      </c>
      <c r="C38" s="69" t="s">
        <v>2618</v>
      </c>
      <c r="D38" s="634" t="s">
        <v>2596</v>
      </c>
      <c r="E38" s="67">
        <v>0.313</v>
      </c>
    </row>
    <row r="39" spans="1:5" ht="47.25">
      <c r="A39" s="48">
        <v>24</v>
      </c>
      <c r="B39" s="54">
        <v>344</v>
      </c>
      <c r="C39" s="69" t="s">
        <v>2619</v>
      </c>
      <c r="D39" s="634" t="s">
        <v>2596</v>
      </c>
      <c r="E39" s="67">
        <v>0.84799999999999998</v>
      </c>
    </row>
    <row r="40" spans="1:5" ht="63">
      <c r="A40" s="48">
        <v>25</v>
      </c>
      <c r="B40" s="54">
        <v>345</v>
      </c>
      <c r="C40" s="69" t="s">
        <v>2620</v>
      </c>
      <c r="D40" s="634" t="s">
        <v>2596</v>
      </c>
      <c r="E40" s="67">
        <v>0.17100000000000001</v>
      </c>
    </row>
    <row r="41" spans="1:5" ht="47.25">
      <c r="A41" s="48">
        <v>26</v>
      </c>
      <c r="B41" s="54">
        <v>346</v>
      </c>
      <c r="C41" s="69" t="s">
        <v>2621</v>
      </c>
      <c r="D41" s="634" t="s">
        <v>2596</v>
      </c>
      <c r="E41" s="67">
        <v>1.4370000000000001</v>
      </c>
    </row>
    <row r="42" spans="1:5" ht="47.25">
      <c r="A42" s="48">
        <v>27</v>
      </c>
      <c r="B42" s="54">
        <v>347</v>
      </c>
      <c r="C42" s="69" t="s">
        <v>2622</v>
      </c>
      <c r="D42" s="634" t="s">
        <v>2596</v>
      </c>
      <c r="E42" s="67">
        <v>0.751</v>
      </c>
    </row>
    <row r="43" spans="1:5" ht="63">
      <c r="A43" s="48">
        <v>28</v>
      </c>
      <c r="B43" s="54">
        <v>348</v>
      </c>
      <c r="C43" s="69" t="s">
        <v>2623</v>
      </c>
      <c r="D43" s="634" t="s">
        <v>2596</v>
      </c>
      <c r="E43" s="67">
        <v>0.371</v>
      </c>
    </row>
    <row r="44" spans="1:5" ht="63">
      <c r="A44" s="48">
        <v>29</v>
      </c>
      <c r="B44" s="54">
        <v>349</v>
      </c>
      <c r="C44" s="69" t="s">
        <v>2624</v>
      </c>
      <c r="D44" s="634" t="s">
        <v>2596</v>
      </c>
      <c r="E44" s="67">
        <v>0.71799999999999997</v>
      </c>
    </row>
    <row r="45" spans="1:5" ht="31.5">
      <c r="A45" s="48">
        <v>30</v>
      </c>
      <c r="B45" s="54">
        <v>350</v>
      </c>
      <c r="C45" s="69" t="s">
        <v>2625</v>
      </c>
      <c r="D45" s="634" t="s">
        <v>2596</v>
      </c>
      <c r="E45" s="67">
        <v>0.48099999999999998</v>
      </c>
    </row>
    <row r="46" spans="1:5" ht="31.5">
      <c r="A46" s="48">
        <v>31</v>
      </c>
      <c r="B46" s="54">
        <v>351</v>
      </c>
      <c r="C46" s="69" t="s">
        <v>2626</v>
      </c>
      <c r="D46" s="634" t="s">
        <v>2596</v>
      </c>
      <c r="E46" s="67">
        <v>0.124</v>
      </c>
    </row>
    <row r="47" spans="1:5" ht="47.25">
      <c r="A47" s="48">
        <v>32</v>
      </c>
      <c r="B47" s="54">
        <v>352</v>
      </c>
      <c r="C47" s="69" t="s">
        <v>2627</v>
      </c>
      <c r="D47" s="634" t="s">
        <v>2596</v>
      </c>
      <c r="E47" s="67">
        <v>0.156</v>
      </c>
    </row>
    <row r="48" spans="1:5" ht="31.5">
      <c r="A48" s="48">
        <v>33</v>
      </c>
      <c r="B48" s="54">
        <v>353</v>
      </c>
      <c r="C48" s="69" t="s">
        <v>2628</v>
      </c>
      <c r="D48" s="634" t="s">
        <v>2596</v>
      </c>
      <c r="E48" s="67">
        <v>0.66</v>
      </c>
    </row>
    <row r="49" spans="1:5" ht="47.25">
      <c r="A49" s="48">
        <v>34</v>
      </c>
      <c r="B49" s="54">
        <v>355</v>
      </c>
      <c r="C49" s="69" t="s">
        <v>2629</v>
      </c>
      <c r="D49" s="634" t="s">
        <v>2596</v>
      </c>
      <c r="E49" s="67">
        <v>3.536</v>
      </c>
    </row>
    <row r="50" spans="1:5" ht="47.25">
      <c r="A50" s="48">
        <v>35</v>
      </c>
      <c r="B50" s="54">
        <v>356</v>
      </c>
      <c r="C50" s="69" t="s">
        <v>2630</v>
      </c>
      <c r="D50" s="634" t="s">
        <v>2596</v>
      </c>
      <c r="E50" s="67">
        <v>0.85499999999999998</v>
      </c>
    </row>
    <row r="51" spans="1:5" ht="31.5">
      <c r="A51" s="48">
        <v>36</v>
      </c>
      <c r="B51" s="54">
        <v>357</v>
      </c>
      <c r="C51" s="69" t="s">
        <v>2631</v>
      </c>
      <c r="D51" s="634" t="s">
        <v>2596</v>
      </c>
      <c r="E51" s="67">
        <v>0.33900000000000002</v>
      </c>
    </row>
    <row r="52" spans="1:5" ht="47.25">
      <c r="A52" s="48">
        <v>37</v>
      </c>
      <c r="B52" s="54">
        <v>358</v>
      </c>
      <c r="C52" s="69" t="s">
        <v>2632</v>
      </c>
      <c r="D52" s="634" t="s">
        <v>2596</v>
      </c>
      <c r="E52" s="67">
        <v>0.92300000000000004</v>
      </c>
    </row>
    <row r="53" spans="1:5" ht="47.25">
      <c r="A53" s="48">
        <v>38</v>
      </c>
      <c r="B53" s="54">
        <v>359</v>
      </c>
      <c r="C53" s="69" t="s">
        <v>2633</v>
      </c>
      <c r="D53" s="634" t="s">
        <v>2596</v>
      </c>
      <c r="E53" s="67">
        <v>1.992</v>
      </c>
    </row>
    <row r="54" spans="1:5" ht="31.5">
      <c r="A54" s="48">
        <v>39</v>
      </c>
      <c r="B54" s="54">
        <v>360</v>
      </c>
      <c r="C54" s="69" t="s">
        <v>2634</v>
      </c>
      <c r="D54" s="634" t="s">
        <v>2596</v>
      </c>
      <c r="E54" s="67">
        <v>2.8919999999999999</v>
      </c>
    </row>
    <row r="55" spans="1:5" ht="63">
      <c r="A55" s="48">
        <v>40</v>
      </c>
      <c r="B55" s="54">
        <v>363</v>
      </c>
      <c r="C55" s="69" t="s">
        <v>2635</v>
      </c>
      <c r="D55" s="634" t="s">
        <v>2596</v>
      </c>
      <c r="E55" s="67">
        <v>0.84299999999999997</v>
      </c>
    </row>
    <row r="56" spans="1:5" ht="78.75">
      <c r="A56" s="48">
        <v>41</v>
      </c>
      <c r="B56" s="54">
        <v>364</v>
      </c>
      <c r="C56" s="69" t="s">
        <v>2636</v>
      </c>
      <c r="D56" s="634" t="s">
        <v>2596</v>
      </c>
      <c r="E56" s="67">
        <v>0.65100000000000002</v>
      </c>
    </row>
    <row r="57" spans="1:5" ht="63">
      <c r="A57" s="48">
        <v>42</v>
      </c>
      <c r="B57" s="54">
        <v>365</v>
      </c>
      <c r="C57" s="69" t="s">
        <v>2637</v>
      </c>
      <c r="D57" s="634" t="s">
        <v>2596</v>
      </c>
      <c r="E57" s="67">
        <v>0.53</v>
      </c>
    </row>
    <row r="58" spans="1:5" ht="47.25">
      <c r="A58" s="48">
        <v>43</v>
      </c>
      <c r="B58" s="54">
        <v>366</v>
      </c>
      <c r="C58" s="69" t="s">
        <v>2638</v>
      </c>
      <c r="D58" s="634" t="s">
        <v>2596</v>
      </c>
      <c r="E58" s="67">
        <v>0.95399999999999996</v>
      </c>
    </row>
    <row r="59" spans="1:5" ht="63">
      <c r="A59" s="48">
        <v>44</v>
      </c>
      <c r="B59" s="54">
        <v>367</v>
      </c>
      <c r="C59" s="69" t="s">
        <v>2639</v>
      </c>
      <c r="D59" s="634" t="s">
        <v>2596</v>
      </c>
      <c r="E59" s="67">
        <v>5.702</v>
      </c>
    </row>
    <row r="60" spans="1:5" ht="31.5">
      <c r="A60" s="48">
        <v>45</v>
      </c>
      <c r="B60" s="54">
        <v>368</v>
      </c>
      <c r="C60" s="69" t="s">
        <v>2640</v>
      </c>
      <c r="D60" s="634" t="s">
        <v>2596</v>
      </c>
      <c r="E60" s="67">
        <v>6.3E-2</v>
      </c>
    </row>
    <row r="61" spans="1:5" ht="47.25">
      <c r="A61" s="48">
        <v>46</v>
      </c>
      <c r="B61" s="54">
        <v>369</v>
      </c>
      <c r="C61" s="69" t="s">
        <v>2641</v>
      </c>
      <c r="D61" s="634" t="s">
        <v>2596</v>
      </c>
      <c r="E61" s="67">
        <v>0.42899999999999999</v>
      </c>
    </row>
    <row r="62" spans="1:5" ht="31.5">
      <c r="A62" s="48">
        <v>47</v>
      </c>
      <c r="B62" s="54">
        <v>371</v>
      </c>
      <c r="C62" s="69" t="s">
        <v>2642</v>
      </c>
      <c r="D62" s="634" t="s">
        <v>2596</v>
      </c>
      <c r="E62" s="67">
        <v>0.33800000000000002</v>
      </c>
    </row>
    <row r="63" spans="1:5" ht="47.25">
      <c r="A63" s="48">
        <v>48</v>
      </c>
      <c r="B63" s="54">
        <v>372</v>
      </c>
      <c r="C63" s="69" t="s">
        <v>2643</v>
      </c>
      <c r="D63" s="634" t="s">
        <v>2596</v>
      </c>
      <c r="E63" s="67">
        <v>0.755</v>
      </c>
    </row>
    <row r="64" spans="1:5" ht="47.25">
      <c r="A64" s="48">
        <v>49</v>
      </c>
      <c r="B64" s="54">
        <v>373</v>
      </c>
      <c r="C64" s="69" t="s">
        <v>2644</v>
      </c>
      <c r="D64" s="634" t="s">
        <v>2596</v>
      </c>
      <c r="E64" s="67">
        <v>0.32100000000000001</v>
      </c>
    </row>
    <row r="65" spans="1:5" ht="47.25">
      <c r="A65" s="48">
        <v>50</v>
      </c>
      <c r="B65" s="54">
        <v>374</v>
      </c>
      <c r="C65" s="69" t="s">
        <v>2645</v>
      </c>
      <c r="D65" s="634" t="s">
        <v>2596</v>
      </c>
      <c r="E65" s="67">
        <v>0.64900000000000002</v>
      </c>
    </row>
    <row r="66" spans="1:5" ht="47.25">
      <c r="A66" s="48">
        <v>51</v>
      </c>
      <c r="B66" s="54">
        <v>375</v>
      </c>
      <c r="C66" s="69" t="s">
        <v>2646</v>
      </c>
      <c r="D66" s="634" t="s">
        <v>2596</v>
      </c>
      <c r="E66" s="67">
        <v>0.46899999999999997</v>
      </c>
    </row>
    <row r="67" spans="1:5" ht="31.5">
      <c r="A67" s="48">
        <v>52</v>
      </c>
      <c r="B67" s="54">
        <v>376</v>
      </c>
      <c r="C67" s="69" t="s">
        <v>2647</v>
      </c>
      <c r="D67" s="634" t="s">
        <v>2596</v>
      </c>
      <c r="E67" s="67">
        <v>0.40400000000000003</v>
      </c>
    </row>
    <row r="68" spans="1:5" ht="63">
      <c r="A68" s="48">
        <v>53</v>
      </c>
      <c r="B68" s="54">
        <v>377</v>
      </c>
      <c r="C68" s="69" t="s">
        <v>2648</v>
      </c>
      <c r="D68" s="634" t="s">
        <v>2596</v>
      </c>
      <c r="E68" s="67">
        <v>0.254</v>
      </c>
    </row>
    <row r="69" spans="1:5" ht="63">
      <c r="A69" s="48">
        <v>54</v>
      </c>
      <c r="B69" s="54">
        <v>378</v>
      </c>
      <c r="C69" s="69" t="s">
        <v>2649</v>
      </c>
      <c r="D69" s="634" t="s">
        <v>2596</v>
      </c>
      <c r="E69" s="67">
        <v>0.13900000000000001</v>
      </c>
    </row>
    <row r="70" spans="1:5" ht="31.5">
      <c r="A70" s="48">
        <v>55</v>
      </c>
      <c r="B70" s="54">
        <v>379</v>
      </c>
      <c r="C70" s="69" t="s">
        <v>2650</v>
      </c>
      <c r="D70" s="634" t="s">
        <v>2596</v>
      </c>
      <c r="E70" s="67">
        <v>0.23499999999999999</v>
      </c>
    </row>
    <row r="71" spans="1:5" ht="31.5">
      <c r="A71" s="48">
        <v>56</v>
      </c>
      <c r="B71" s="54">
        <v>380</v>
      </c>
      <c r="C71" s="69" t="s">
        <v>2651</v>
      </c>
      <c r="D71" s="634" t="s">
        <v>2596</v>
      </c>
      <c r="E71" s="67">
        <v>0.70399999999999996</v>
      </c>
    </row>
    <row r="72" spans="1:5" ht="31.5">
      <c r="A72" s="48">
        <v>57</v>
      </c>
      <c r="B72" s="54">
        <v>381</v>
      </c>
      <c r="C72" s="69" t="s">
        <v>2652</v>
      </c>
      <c r="D72" s="634" t="s">
        <v>2596</v>
      </c>
      <c r="E72" s="67">
        <v>6.4000000000000001E-2</v>
      </c>
    </row>
    <row r="73" spans="1:5" ht="47.25">
      <c r="A73" s="48">
        <v>58</v>
      </c>
      <c r="B73" s="54">
        <v>382</v>
      </c>
      <c r="C73" s="69" t="s">
        <v>2653</v>
      </c>
      <c r="D73" s="634" t="s">
        <v>2596</v>
      </c>
      <c r="E73" s="67">
        <v>0.20899999999999999</v>
      </c>
    </row>
    <row r="74" spans="1:5" ht="31.5">
      <c r="A74" s="48">
        <v>59</v>
      </c>
      <c r="B74" s="54">
        <v>383</v>
      </c>
      <c r="C74" s="69" t="s">
        <v>2654</v>
      </c>
      <c r="D74" s="634" t="s">
        <v>2596</v>
      </c>
      <c r="E74" s="67">
        <v>1.0129999999999999</v>
      </c>
    </row>
    <row r="75" spans="1:5" ht="47.25">
      <c r="A75" s="48">
        <v>60</v>
      </c>
      <c r="B75" s="54">
        <v>384</v>
      </c>
      <c r="C75" s="69" t="s">
        <v>2655</v>
      </c>
      <c r="D75" s="634" t="s">
        <v>2596</v>
      </c>
      <c r="E75" s="67">
        <v>1.0629999999999999</v>
      </c>
    </row>
    <row r="76" spans="1:5" ht="47.25">
      <c r="A76" s="48">
        <v>61</v>
      </c>
      <c r="B76" s="54">
        <v>385</v>
      </c>
      <c r="C76" s="69" t="s">
        <v>2656</v>
      </c>
      <c r="D76" s="634" t="s">
        <v>2596</v>
      </c>
      <c r="E76" s="67">
        <v>0.374</v>
      </c>
    </row>
    <row r="77" spans="1:5" ht="31.5">
      <c r="A77" s="48">
        <v>62</v>
      </c>
      <c r="B77" s="54">
        <v>386</v>
      </c>
      <c r="C77" s="69" t="s">
        <v>2657</v>
      </c>
      <c r="D77" s="634" t="s">
        <v>2596</v>
      </c>
      <c r="E77" s="67">
        <v>0.71199999999999997</v>
      </c>
    </row>
    <row r="78" spans="1:5" ht="63">
      <c r="A78" s="48">
        <v>63</v>
      </c>
      <c r="B78" s="54">
        <v>388</v>
      </c>
      <c r="C78" s="69" t="s">
        <v>2658</v>
      </c>
      <c r="D78" s="634" t="s">
        <v>2596</v>
      </c>
      <c r="E78" s="67">
        <v>0.219</v>
      </c>
    </row>
    <row r="79" spans="1:5" ht="47.25">
      <c r="A79" s="48">
        <v>64</v>
      </c>
      <c r="B79" s="54">
        <v>389</v>
      </c>
      <c r="C79" s="69" t="s">
        <v>2659</v>
      </c>
      <c r="D79" s="634" t="s">
        <v>2596</v>
      </c>
      <c r="E79" s="67">
        <v>0.28499999999999998</v>
      </c>
    </row>
    <row r="80" spans="1:5" ht="31.5">
      <c r="A80" s="48">
        <v>65</v>
      </c>
      <c r="B80" s="54">
        <v>390</v>
      </c>
      <c r="C80" s="69" t="s">
        <v>2660</v>
      </c>
      <c r="D80" s="634" t="s">
        <v>2596</v>
      </c>
      <c r="E80" s="67">
        <v>0.65900000000000003</v>
      </c>
    </row>
    <row r="81" spans="1:5" ht="47.25">
      <c r="A81" s="48">
        <v>66</v>
      </c>
      <c r="B81" s="54">
        <v>391</v>
      </c>
      <c r="C81" s="69" t="s">
        <v>2661</v>
      </c>
      <c r="D81" s="634" t="s">
        <v>2596</v>
      </c>
      <c r="E81" s="67">
        <v>0.41</v>
      </c>
    </row>
    <row r="82" spans="1:5" ht="47.25">
      <c r="A82" s="48">
        <v>67</v>
      </c>
      <c r="B82" s="54">
        <v>392</v>
      </c>
      <c r="C82" s="69" t="s">
        <v>2662</v>
      </c>
      <c r="D82" s="634" t="s">
        <v>2596</v>
      </c>
      <c r="E82" s="67">
        <v>0.152</v>
      </c>
    </row>
    <row r="83" spans="1:5" ht="47.25">
      <c r="A83" s="48">
        <v>68</v>
      </c>
      <c r="B83" s="54">
        <v>393</v>
      </c>
      <c r="C83" s="69" t="s">
        <v>2663</v>
      </c>
      <c r="D83" s="634" t="s">
        <v>2596</v>
      </c>
      <c r="E83" s="67">
        <v>0.70299999999999996</v>
      </c>
    </row>
    <row r="84" spans="1:5" ht="47.25">
      <c r="A84" s="48">
        <v>69</v>
      </c>
      <c r="B84" s="54">
        <v>394</v>
      </c>
      <c r="C84" s="69" t="s">
        <v>2664</v>
      </c>
      <c r="D84" s="634" t="s">
        <v>2596</v>
      </c>
      <c r="E84" s="67">
        <v>0.32400000000000001</v>
      </c>
    </row>
    <row r="85" spans="1:5" ht="47.25">
      <c r="A85" s="48">
        <v>70</v>
      </c>
      <c r="B85" s="54">
        <v>395</v>
      </c>
      <c r="C85" s="69" t="s">
        <v>2665</v>
      </c>
      <c r="D85" s="634" t="s">
        <v>2596</v>
      </c>
      <c r="E85" s="67">
        <v>0.46200000000000002</v>
      </c>
    </row>
    <row r="86" spans="1:5" ht="31.5">
      <c r="A86" s="48">
        <v>71</v>
      </c>
      <c r="B86" s="54">
        <v>396</v>
      </c>
      <c r="C86" s="69" t="s">
        <v>2666</v>
      </c>
      <c r="D86" s="634" t="s">
        <v>2596</v>
      </c>
      <c r="E86" s="67">
        <v>0.25700000000000001</v>
      </c>
    </row>
    <row r="87" spans="1:5" ht="47.25">
      <c r="A87" s="48">
        <v>72</v>
      </c>
      <c r="B87" s="54">
        <v>397</v>
      </c>
      <c r="C87" s="69" t="s">
        <v>2667</v>
      </c>
      <c r="D87" s="634" t="s">
        <v>2596</v>
      </c>
      <c r="E87" s="67">
        <v>8.5000000000000006E-2</v>
      </c>
    </row>
    <row r="88" spans="1:5" ht="63">
      <c r="A88" s="48">
        <v>73</v>
      </c>
      <c r="B88" s="54">
        <v>398</v>
      </c>
      <c r="C88" s="69" t="s">
        <v>2668</v>
      </c>
      <c r="D88" s="634" t="s">
        <v>2596</v>
      </c>
      <c r="E88" s="67">
        <v>0.27200000000000002</v>
      </c>
    </row>
    <row r="89" spans="1:5" ht="63">
      <c r="A89" s="48">
        <v>74</v>
      </c>
      <c r="B89" s="54">
        <v>399</v>
      </c>
      <c r="C89" s="69" t="s">
        <v>2669</v>
      </c>
      <c r="D89" s="634" t="s">
        <v>2596</v>
      </c>
      <c r="E89" s="67">
        <v>8.8999999999999996E-2</v>
      </c>
    </row>
    <row r="90" spans="1:5" ht="15.75">
      <c r="A90" s="48">
        <v>75</v>
      </c>
      <c r="B90" s="54">
        <v>400</v>
      </c>
      <c r="C90" s="69" t="s">
        <v>2670</v>
      </c>
      <c r="D90" s="634" t="s">
        <v>2596</v>
      </c>
      <c r="E90" s="67">
        <v>0.65600000000000003</v>
      </c>
    </row>
    <row r="91" spans="1:5" ht="31.5">
      <c r="A91" s="48">
        <v>76</v>
      </c>
      <c r="B91" s="54">
        <v>402</v>
      </c>
      <c r="C91" s="69" t="s">
        <v>2671</v>
      </c>
      <c r="D91" s="634" t="s">
        <v>2596</v>
      </c>
      <c r="E91" s="67">
        <v>0.36899999999999999</v>
      </c>
    </row>
    <row r="92" spans="1:5" ht="31.5">
      <c r="A92" s="48">
        <v>77</v>
      </c>
      <c r="B92" s="54">
        <v>403</v>
      </c>
      <c r="C92" s="69" t="s">
        <v>2672</v>
      </c>
      <c r="D92" s="634" t="s">
        <v>2596</v>
      </c>
      <c r="E92" s="67">
        <v>0.182</v>
      </c>
    </row>
    <row r="93" spans="1:5" ht="47.25">
      <c r="A93" s="48">
        <v>78</v>
      </c>
      <c r="B93" s="54">
        <v>405</v>
      </c>
      <c r="C93" s="69" t="s">
        <v>2673</v>
      </c>
      <c r="D93" s="634" t="s">
        <v>2596</v>
      </c>
      <c r="E93" s="67">
        <v>7.1580000000000004</v>
      </c>
    </row>
    <row r="94" spans="1:5" ht="47.25">
      <c r="A94" s="48">
        <v>79</v>
      </c>
      <c r="B94" s="54">
        <v>406</v>
      </c>
      <c r="C94" s="69" t="s">
        <v>2674</v>
      </c>
      <c r="D94" s="634" t="s">
        <v>2596</v>
      </c>
      <c r="E94" s="67">
        <v>3.7839999999999998</v>
      </c>
    </row>
    <row r="95" spans="1:5" ht="47.25">
      <c r="A95" s="48">
        <v>80</v>
      </c>
      <c r="B95" s="54">
        <v>407</v>
      </c>
      <c r="C95" s="69" t="s">
        <v>2675</v>
      </c>
      <c r="D95" s="634" t="s">
        <v>2596</v>
      </c>
      <c r="E95" s="67">
        <v>0.16</v>
      </c>
    </row>
    <row r="96" spans="1:5" ht="47.25">
      <c r="A96" s="48">
        <v>81</v>
      </c>
      <c r="B96" s="54">
        <v>408</v>
      </c>
      <c r="C96" s="69" t="s">
        <v>2676</v>
      </c>
      <c r="D96" s="634" t="s">
        <v>2596</v>
      </c>
      <c r="E96" s="67">
        <v>5.8000000000000003E-2</v>
      </c>
    </row>
    <row r="97" spans="1:5" ht="47.25">
      <c r="A97" s="48">
        <v>82</v>
      </c>
      <c r="B97" s="54">
        <v>409</v>
      </c>
      <c r="C97" s="69" t="s">
        <v>2677</v>
      </c>
      <c r="D97" s="634" t="s">
        <v>2596</v>
      </c>
      <c r="E97" s="67">
        <v>2.7</v>
      </c>
    </row>
    <row r="98" spans="1:5" ht="47.25">
      <c r="A98" s="48">
        <v>83</v>
      </c>
      <c r="B98" s="54">
        <v>410</v>
      </c>
      <c r="C98" s="69" t="s">
        <v>2678</v>
      </c>
      <c r="D98" s="634" t="s">
        <v>2596</v>
      </c>
      <c r="E98" s="67">
        <v>0.26900000000000002</v>
      </c>
    </row>
    <row r="99" spans="1:5" ht="63">
      <c r="A99" s="48">
        <v>84</v>
      </c>
      <c r="B99" s="54">
        <v>411</v>
      </c>
      <c r="C99" s="69" t="s">
        <v>2679</v>
      </c>
      <c r="D99" s="634" t="s">
        <v>2596</v>
      </c>
      <c r="E99" s="67">
        <v>0.34100000000000003</v>
      </c>
    </row>
    <row r="100" spans="1:5" ht="47.25">
      <c r="A100" s="48">
        <v>85</v>
      </c>
      <c r="B100" s="54">
        <v>413</v>
      </c>
      <c r="C100" s="69" t="s">
        <v>2680</v>
      </c>
      <c r="D100" s="634" t="s">
        <v>2596</v>
      </c>
      <c r="E100" s="67">
        <v>0.71899999999999997</v>
      </c>
    </row>
    <row r="101" spans="1:5" ht="31.5">
      <c r="A101" s="48">
        <v>86</v>
      </c>
      <c r="B101" s="54">
        <v>414</v>
      </c>
      <c r="C101" s="69" t="s">
        <v>2681</v>
      </c>
      <c r="D101" s="634" t="s">
        <v>2596</v>
      </c>
      <c r="E101" s="67">
        <v>0.48399999999999999</v>
      </c>
    </row>
    <row r="102" spans="1:5" ht="47.25">
      <c r="A102" s="48">
        <v>87</v>
      </c>
      <c r="B102" s="54">
        <v>415</v>
      </c>
      <c r="C102" s="69" t="s">
        <v>2682</v>
      </c>
      <c r="D102" s="634" t="s">
        <v>2596</v>
      </c>
      <c r="E102" s="67">
        <v>0.13500000000000001</v>
      </c>
    </row>
    <row r="103" spans="1:5" ht="63">
      <c r="A103" s="48">
        <v>88</v>
      </c>
      <c r="B103" s="636">
        <v>416</v>
      </c>
      <c r="C103" s="76" t="s">
        <v>2683</v>
      </c>
      <c r="D103" s="634" t="s">
        <v>2596</v>
      </c>
      <c r="E103" s="78">
        <v>0.13200000000000001</v>
      </c>
    </row>
    <row r="104" spans="1:5" ht="47.25">
      <c r="A104" s="48">
        <v>89</v>
      </c>
      <c r="B104" s="54">
        <v>417</v>
      </c>
      <c r="C104" s="69" t="s">
        <v>2684</v>
      </c>
      <c r="D104" s="634" t="s">
        <v>2596</v>
      </c>
      <c r="E104" s="67">
        <v>0.64100000000000001</v>
      </c>
    </row>
    <row r="105" spans="1:5" ht="47.25">
      <c r="A105" s="48">
        <v>90</v>
      </c>
      <c r="B105" s="54">
        <v>418</v>
      </c>
      <c r="C105" s="69" t="s">
        <v>2685</v>
      </c>
      <c r="D105" s="634" t="s">
        <v>2596</v>
      </c>
      <c r="E105" s="67">
        <v>0.51500000000000001</v>
      </c>
    </row>
    <row r="106" spans="1:5" ht="47.25">
      <c r="A106" s="48">
        <v>91</v>
      </c>
      <c r="B106" s="54">
        <v>419</v>
      </c>
      <c r="C106" s="69" t="s">
        <v>2686</v>
      </c>
      <c r="D106" s="634" t="s">
        <v>2596</v>
      </c>
      <c r="E106" s="67">
        <v>0.81699999999999995</v>
      </c>
    </row>
    <row r="107" spans="1:5" ht="31.5">
      <c r="A107" s="48">
        <v>92</v>
      </c>
      <c r="B107" s="54">
        <v>420</v>
      </c>
      <c r="C107" s="69" t="s">
        <v>2687</v>
      </c>
      <c r="D107" s="634" t="s">
        <v>2596</v>
      </c>
      <c r="E107" s="67">
        <v>0.74</v>
      </c>
    </row>
    <row r="108" spans="1:5" ht="31.5">
      <c r="A108" s="48">
        <v>93</v>
      </c>
      <c r="B108" s="54">
        <v>421</v>
      </c>
      <c r="C108" s="69" t="s">
        <v>2688</v>
      </c>
      <c r="D108" s="634" t="s">
        <v>2596</v>
      </c>
      <c r="E108" s="67">
        <v>2.4809999999999999</v>
      </c>
    </row>
    <row r="109" spans="1:5" ht="31.5">
      <c r="A109" s="48">
        <v>94</v>
      </c>
      <c r="B109" s="54">
        <v>422</v>
      </c>
      <c r="C109" s="69" t="s">
        <v>2689</v>
      </c>
      <c r="D109" s="634" t="s">
        <v>2596</v>
      </c>
      <c r="E109" s="67">
        <v>4.25</v>
      </c>
    </row>
    <row r="110" spans="1:5" ht="47.25">
      <c r="A110" s="48">
        <v>95</v>
      </c>
      <c r="B110" s="54">
        <v>423</v>
      </c>
      <c r="C110" s="69" t="s">
        <v>2690</v>
      </c>
      <c r="D110" s="634" t="s">
        <v>2596</v>
      </c>
      <c r="E110" s="67">
        <v>2.1720000000000002</v>
      </c>
    </row>
    <row r="111" spans="1:5" ht="63">
      <c r="A111" s="48">
        <v>96</v>
      </c>
      <c r="B111" s="54">
        <v>424</v>
      </c>
      <c r="C111" s="69" t="s">
        <v>2691</v>
      </c>
      <c r="D111" s="634" t="s">
        <v>2596</v>
      </c>
      <c r="E111" s="67">
        <v>0.46300000000000002</v>
      </c>
    </row>
    <row r="112" spans="1:5" ht="63">
      <c r="A112" s="48">
        <v>97</v>
      </c>
      <c r="B112" s="54">
        <v>425</v>
      </c>
      <c r="C112" s="69" t="s">
        <v>2692</v>
      </c>
      <c r="D112" s="634" t="s">
        <v>2596</v>
      </c>
      <c r="E112" s="67">
        <v>0.28100000000000003</v>
      </c>
    </row>
    <row r="113" spans="1:5" ht="47.25">
      <c r="A113" s="48">
        <v>98</v>
      </c>
      <c r="B113" s="54">
        <v>426</v>
      </c>
      <c r="C113" s="69" t="s">
        <v>2693</v>
      </c>
      <c r="D113" s="634" t="s">
        <v>2596</v>
      </c>
      <c r="E113" s="67">
        <v>0.27300000000000002</v>
      </c>
    </row>
    <row r="114" spans="1:5" ht="47.25">
      <c r="A114" s="48">
        <v>99</v>
      </c>
      <c r="B114" s="54">
        <v>427</v>
      </c>
      <c r="C114" s="69" t="s">
        <v>2694</v>
      </c>
      <c r="D114" s="634" t="s">
        <v>2596</v>
      </c>
      <c r="E114" s="67">
        <v>0.44</v>
      </c>
    </row>
    <row r="115" spans="1:5" ht="63">
      <c r="A115" s="48">
        <v>100</v>
      </c>
      <c r="B115" s="54">
        <v>428</v>
      </c>
      <c r="C115" s="69" t="s">
        <v>2695</v>
      </c>
      <c r="D115" s="634" t="s">
        <v>2596</v>
      </c>
      <c r="E115" s="67">
        <v>0.17399999999999999</v>
      </c>
    </row>
    <row r="116" spans="1:5" ht="31.5">
      <c r="A116" s="48">
        <v>101</v>
      </c>
      <c r="B116" s="54">
        <v>429</v>
      </c>
      <c r="C116" s="69" t="s">
        <v>2696</v>
      </c>
      <c r="D116" s="634" t="s">
        <v>2596</v>
      </c>
      <c r="E116" s="67">
        <v>1.44</v>
      </c>
    </row>
    <row r="117" spans="1:5" ht="47.25">
      <c r="A117" s="48">
        <v>102</v>
      </c>
      <c r="B117" s="54">
        <v>430</v>
      </c>
      <c r="C117" s="69" t="s">
        <v>2697</v>
      </c>
      <c r="D117" s="634" t="s">
        <v>2596</v>
      </c>
      <c r="E117" s="67">
        <v>0.32600000000000001</v>
      </c>
    </row>
    <row r="118" spans="1:5" ht="47.25">
      <c r="A118" s="48">
        <v>103</v>
      </c>
      <c r="B118" s="54">
        <v>431</v>
      </c>
      <c r="C118" s="69" t="s">
        <v>2698</v>
      </c>
      <c r="D118" s="634" t="s">
        <v>2596</v>
      </c>
      <c r="E118" s="67">
        <v>0.27200000000000002</v>
      </c>
    </row>
    <row r="119" spans="1:5" ht="47.25">
      <c r="A119" s="48">
        <v>104</v>
      </c>
      <c r="B119" s="54">
        <v>432</v>
      </c>
      <c r="C119" s="69" t="s">
        <v>2699</v>
      </c>
      <c r="D119" s="634" t="s">
        <v>2596</v>
      </c>
      <c r="E119" s="67">
        <v>0.52400000000000002</v>
      </c>
    </row>
    <row r="120" spans="1:5" ht="31.5">
      <c r="A120" s="48">
        <v>105</v>
      </c>
      <c r="B120" s="54">
        <v>433</v>
      </c>
      <c r="C120" s="69" t="s">
        <v>2700</v>
      </c>
      <c r="D120" s="634" t="s">
        <v>2596</v>
      </c>
      <c r="E120" s="67">
        <v>0.15</v>
      </c>
    </row>
    <row r="121" spans="1:5" ht="47.25">
      <c r="A121" s="48">
        <v>106</v>
      </c>
      <c r="B121" s="54">
        <v>434</v>
      </c>
      <c r="C121" s="69" t="s">
        <v>2701</v>
      </c>
      <c r="D121" s="634" t="s">
        <v>2596</v>
      </c>
      <c r="E121" s="67">
        <v>0.13900000000000001</v>
      </c>
    </row>
    <row r="122" spans="1:5" ht="63">
      <c r="A122" s="48">
        <v>107</v>
      </c>
      <c r="B122" s="54">
        <v>435</v>
      </c>
      <c r="C122" s="69" t="s">
        <v>2702</v>
      </c>
      <c r="D122" s="634" t="s">
        <v>2596</v>
      </c>
      <c r="E122" s="67">
        <v>0.20200000000000001</v>
      </c>
    </row>
    <row r="123" spans="1:5" ht="47.25">
      <c r="A123" s="48">
        <v>108</v>
      </c>
      <c r="B123" s="54">
        <v>436</v>
      </c>
      <c r="C123" s="69" t="s">
        <v>2703</v>
      </c>
      <c r="D123" s="634" t="s">
        <v>2596</v>
      </c>
      <c r="E123" s="67">
        <v>1.5149999999999999</v>
      </c>
    </row>
    <row r="124" spans="1:5" ht="47.25">
      <c r="A124" s="48">
        <v>109</v>
      </c>
      <c r="B124" s="54">
        <v>437</v>
      </c>
      <c r="C124" s="69" t="s">
        <v>2704</v>
      </c>
      <c r="D124" s="634" t="s">
        <v>2596</v>
      </c>
      <c r="E124" s="67">
        <v>1.1879999999999999</v>
      </c>
    </row>
    <row r="125" spans="1:5" ht="31.5">
      <c r="A125" s="48">
        <v>110</v>
      </c>
      <c r="B125" s="54">
        <v>438</v>
      </c>
      <c r="C125" s="69" t="s">
        <v>2705</v>
      </c>
      <c r="D125" s="634" t="s">
        <v>2596</v>
      </c>
      <c r="E125" s="67">
        <v>1.3919999999999999</v>
      </c>
    </row>
    <row r="126" spans="1:5" ht="63">
      <c r="A126" s="48">
        <v>111</v>
      </c>
      <c r="B126" s="54">
        <v>439</v>
      </c>
      <c r="C126" s="69" t="s">
        <v>2706</v>
      </c>
      <c r="D126" s="634" t="s">
        <v>2596</v>
      </c>
      <c r="E126" s="67">
        <v>1.446</v>
      </c>
    </row>
    <row r="127" spans="1:5" ht="47.25">
      <c r="A127" s="48">
        <v>112</v>
      </c>
      <c r="B127" s="54">
        <v>440</v>
      </c>
      <c r="C127" s="69" t="s">
        <v>2707</v>
      </c>
      <c r="D127" s="634" t="s">
        <v>2596</v>
      </c>
      <c r="E127" s="67">
        <v>1.03</v>
      </c>
    </row>
    <row r="128" spans="1:5" ht="47.25">
      <c r="A128" s="48">
        <v>113</v>
      </c>
      <c r="B128" s="54">
        <v>441</v>
      </c>
      <c r="C128" s="69" t="s">
        <v>2708</v>
      </c>
      <c r="D128" s="634" t="s">
        <v>2596</v>
      </c>
      <c r="E128" s="67">
        <v>0.86299999999999999</v>
      </c>
    </row>
    <row r="129" spans="1:5" ht="31.5">
      <c r="A129" s="48">
        <v>114</v>
      </c>
      <c r="B129" s="54">
        <v>442</v>
      </c>
      <c r="C129" s="69" t="s">
        <v>2709</v>
      </c>
      <c r="D129" s="634" t="s">
        <v>2596</v>
      </c>
      <c r="E129" s="67">
        <v>0.23699999999999999</v>
      </c>
    </row>
    <row r="130" spans="1:5" ht="31.5">
      <c r="A130" s="48">
        <v>115</v>
      </c>
      <c r="B130" s="54">
        <v>443</v>
      </c>
      <c r="C130" s="69" t="s">
        <v>2710</v>
      </c>
      <c r="D130" s="634" t="s">
        <v>2596</v>
      </c>
      <c r="E130" s="67">
        <v>0.73399999999999999</v>
      </c>
    </row>
    <row r="131" spans="1:5" ht="47.25">
      <c r="A131" s="48">
        <v>116</v>
      </c>
      <c r="B131" s="54">
        <v>444</v>
      </c>
      <c r="C131" s="69" t="s">
        <v>2711</v>
      </c>
      <c r="D131" s="634" t="s">
        <v>2596</v>
      </c>
      <c r="E131" s="67">
        <v>1.2270000000000001</v>
      </c>
    </row>
    <row r="132" spans="1:5" ht="47.25">
      <c r="A132" s="48">
        <v>117</v>
      </c>
      <c r="B132" s="54">
        <v>445</v>
      </c>
      <c r="C132" s="69" t="s">
        <v>2712</v>
      </c>
      <c r="D132" s="634" t="s">
        <v>2596</v>
      </c>
      <c r="E132" s="67">
        <v>0.61399999999999999</v>
      </c>
    </row>
    <row r="133" spans="1:5" ht="47.25">
      <c r="A133" s="48">
        <v>118</v>
      </c>
      <c r="B133" s="54">
        <v>446</v>
      </c>
      <c r="C133" s="69" t="s">
        <v>2713</v>
      </c>
      <c r="D133" s="634" t="s">
        <v>2596</v>
      </c>
      <c r="E133" s="67">
        <v>0.39700000000000002</v>
      </c>
    </row>
    <row r="134" spans="1:5" ht="47.25">
      <c r="A134" s="48">
        <v>119</v>
      </c>
      <c r="B134" s="54">
        <v>447</v>
      </c>
      <c r="C134" s="69" t="s">
        <v>2714</v>
      </c>
      <c r="D134" s="634" t="s">
        <v>2596</v>
      </c>
      <c r="E134" s="67">
        <v>0.38100000000000001</v>
      </c>
    </row>
    <row r="135" spans="1:5" ht="31.5">
      <c r="A135" s="48">
        <v>120</v>
      </c>
      <c r="B135" s="54">
        <v>448</v>
      </c>
      <c r="C135" s="69" t="s">
        <v>2715</v>
      </c>
      <c r="D135" s="634" t="s">
        <v>2596</v>
      </c>
      <c r="E135" s="67">
        <v>0.39900000000000002</v>
      </c>
    </row>
    <row r="136" spans="1:5" ht="47.25">
      <c r="A136" s="48">
        <v>121</v>
      </c>
      <c r="B136" s="54">
        <v>449</v>
      </c>
      <c r="C136" s="69" t="s">
        <v>2716</v>
      </c>
      <c r="D136" s="634" t="s">
        <v>2596</v>
      </c>
      <c r="E136" s="67">
        <v>0.21</v>
      </c>
    </row>
    <row r="137" spans="1:5" ht="31.5">
      <c r="A137" s="48">
        <v>122</v>
      </c>
      <c r="B137" s="54">
        <v>450</v>
      </c>
      <c r="C137" s="69" t="s">
        <v>2717</v>
      </c>
      <c r="D137" s="634" t="s">
        <v>2596</v>
      </c>
      <c r="E137" s="67">
        <v>0.23</v>
      </c>
    </row>
    <row r="138" spans="1:5" ht="47.25">
      <c r="A138" s="48">
        <v>123</v>
      </c>
      <c r="B138" s="54">
        <v>451</v>
      </c>
      <c r="C138" s="69" t="s">
        <v>2718</v>
      </c>
      <c r="D138" s="634" t="s">
        <v>2596</v>
      </c>
      <c r="E138" s="67">
        <v>1.016</v>
      </c>
    </row>
    <row r="139" spans="1:5" ht="31.5">
      <c r="A139" s="48">
        <v>124</v>
      </c>
      <c r="B139" s="54">
        <v>452</v>
      </c>
      <c r="C139" s="69" t="s">
        <v>2719</v>
      </c>
      <c r="D139" s="634" t="s">
        <v>2596</v>
      </c>
      <c r="E139" s="67">
        <v>0.57299999999999995</v>
      </c>
    </row>
    <row r="140" spans="1:5" ht="47.25">
      <c r="A140" s="48">
        <v>125</v>
      </c>
      <c r="B140" s="54">
        <v>453</v>
      </c>
      <c r="C140" s="69" t="s">
        <v>2720</v>
      </c>
      <c r="D140" s="634" t="s">
        <v>2596</v>
      </c>
      <c r="E140" s="67">
        <v>1.252</v>
      </c>
    </row>
    <row r="141" spans="1:5" ht="47.25">
      <c r="A141" s="48">
        <v>126</v>
      </c>
      <c r="B141" s="54">
        <v>455</v>
      </c>
      <c r="C141" s="69" t="s">
        <v>2721</v>
      </c>
      <c r="D141" s="634" t="s">
        <v>2596</v>
      </c>
      <c r="E141" s="67">
        <v>5.1999999999999998E-2</v>
      </c>
    </row>
    <row r="142" spans="1:5" ht="31.5">
      <c r="A142" s="48">
        <v>127</v>
      </c>
      <c r="B142" s="54">
        <v>456</v>
      </c>
      <c r="C142" s="69" t="s">
        <v>2722</v>
      </c>
      <c r="D142" s="634" t="s">
        <v>2596</v>
      </c>
      <c r="E142" s="67">
        <v>0.20699999999999999</v>
      </c>
    </row>
    <row r="143" spans="1:5" ht="31.5">
      <c r="A143" s="48">
        <v>128</v>
      </c>
      <c r="B143" s="54">
        <v>457</v>
      </c>
      <c r="C143" s="69" t="s">
        <v>2723</v>
      </c>
      <c r="D143" s="634" t="s">
        <v>2596</v>
      </c>
      <c r="E143" s="67">
        <v>0.20100000000000001</v>
      </c>
    </row>
    <row r="144" spans="1:5" ht="47.25">
      <c r="A144" s="48">
        <v>129</v>
      </c>
      <c r="B144" s="54">
        <v>458</v>
      </c>
      <c r="C144" s="69" t="s">
        <v>2724</v>
      </c>
      <c r="D144" s="634" t="s">
        <v>2596</v>
      </c>
      <c r="E144" s="67">
        <v>0.82699999999999996</v>
      </c>
    </row>
    <row r="145" spans="1:5" ht="47.25">
      <c r="A145" s="48">
        <v>130</v>
      </c>
      <c r="B145" s="54">
        <v>459</v>
      </c>
      <c r="C145" s="69" t="s">
        <v>2725</v>
      </c>
      <c r="D145" s="634" t="s">
        <v>2596</v>
      </c>
      <c r="E145" s="67">
        <v>0.222</v>
      </c>
    </row>
    <row r="146" spans="1:5" ht="31.5">
      <c r="A146" s="48">
        <v>131</v>
      </c>
      <c r="B146" s="54">
        <v>460</v>
      </c>
      <c r="C146" s="69" t="s">
        <v>2726</v>
      </c>
      <c r="D146" s="634" t="s">
        <v>2596</v>
      </c>
      <c r="E146" s="67">
        <v>0.32900000000000001</v>
      </c>
    </row>
    <row r="147" spans="1:5" ht="47.25">
      <c r="A147" s="48">
        <v>132</v>
      </c>
      <c r="B147" s="54">
        <v>461</v>
      </c>
      <c r="C147" s="69" t="s">
        <v>2727</v>
      </c>
      <c r="D147" s="634" t="s">
        <v>2596</v>
      </c>
      <c r="E147" s="67">
        <v>7.8E-2</v>
      </c>
    </row>
    <row r="148" spans="1:5" ht="47.25">
      <c r="A148" s="48">
        <v>133</v>
      </c>
      <c r="B148" s="54">
        <v>462</v>
      </c>
      <c r="C148" s="69" t="s">
        <v>2728</v>
      </c>
      <c r="D148" s="634" t="s">
        <v>2596</v>
      </c>
      <c r="E148" s="67">
        <v>0.41</v>
      </c>
    </row>
    <row r="149" spans="1:5" ht="47.25">
      <c r="A149" s="48">
        <v>134</v>
      </c>
      <c r="B149" s="54">
        <v>463</v>
      </c>
      <c r="C149" s="69" t="s">
        <v>2729</v>
      </c>
      <c r="D149" s="634" t="s">
        <v>2596</v>
      </c>
      <c r="E149" s="67">
        <v>8.7999999999999995E-2</v>
      </c>
    </row>
    <row r="150" spans="1:5" ht="47.25">
      <c r="A150" s="48">
        <v>135</v>
      </c>
      <c r="B150" s="54">
        <v>464</v>
      </c>
      <c r="C150" s="69" t="s">
        <v>2730</v>
      </c>
      <c r="D150" s="634" t="s">
        <v>2596</v>
      </c>
      <c r="E150" s="67">
        <v>0.13800000000000001</v>
      </c>
    </row>
    <row r="151" spans="1:5" ht="47.25">
      <c r="A151" s="48">
        <v>136</v>
      </c>
      <c r="B151" s="54">
        <v>465</v>
      </c>
      <c r="C151" s="69" t="s">
        <v>2731</v>
      </c>
      <c r="D151" s="634" t="s">
        <v>2596</v>
      </c>
      <c r="E151" s="67">
        <v>5.8999999999999997E-2</v>
      </c>
    </row>
    <row r="152" spans="1:5" ht="47.25">
      <c r="A152" s="48">
        <v>137</v>
      </c>
      <c r="B152" s="54">
        <v>466</v>
      </c>
      <c r="C152" s="69" t="s">
        <v>2732</v>
      </c>
      <c r="D152" s="634" t="s">
        <v>2596</v>
      </c>
      <c r="E152" s="67">
        <v>0.224</v>
      </c>
    </row>
    <row r="153" spans="1:5" ht="47.25">
      <c r="A153" s="48">
        <v>138</v>
      </c>
      <c r="B153" s="54">
        <v>467</v>
      </c>
      <c r="C153" s="69" t="s">
        <v>2733</v>
      </c>
      <c r="D153" s="634" t="s">
        <v>2596</v>
      </c>
      <c r="E153" s="67">
        <v>0.59199999999999997</v>
      </c>
    </row>
    <row r="154" spans="1:5" ht="47.25">
      <c r="A154" s="48">
        <v>139</v>
      </c>
      <c r="B154" s="54">
        <v>468</v>
      </c>
      <c r="C154" s="69" t="s">
        <v>2734</v>
      </c>
      <c r="D154" s="634" t="s">
        <v>2596</v>
      </c>
      <c r="E154" s="67">
        <v>0.20499999999999999</v>
      </c>
    </row>
    <row r="155" spans="1:5" ht="78.75">
      <c r="A155" s="48">
        <v>140</v>
      </c>
      <c r="B155" s="54">
        <v>469</v>
      </c>
      <c r="C155" s="69" t="s">
        <v>2735</v>
      </c>
      <c r="D155" s="634" t="s">
        <v>2596</v>
      </c>
      <c r="E155" s="67">
        <v>0.158</v>
      </c>
    </row>
    <row r="156" spans="1:5" ht="78.75">
      <c r="A156" s="48">
        <v>141</v>
      </c>
      <c r="B156" s="54">
        <v>470</v>
      </c>
      <c r="C156" s="69" t="s">
        <v>2736</v>
      </c>
      <c r="D156" s="634" t="s">
        <v>2596</v>
      </c>
      <c r="E156" s="67">
        <v>0.115</v>
      </c>
    </row>
    <row r="157" spans="1:5" ht="31.5">
      <c r="A157" s="48">
        <v>142</v>
      </c>
      <c r="B157" s="54">
        <v>471</v>
      </c>
      <c r="C157" s="69" t="s">
        <v>2737</v>
      </c>
      <c r="D157" s="634" t="s">
        <v>2596</v>
      </c>
      <c r="E157" s="67">
        <v>0.46500000000000002</v>
      </c>
    </row>
    <row r="158" spans="1:5" ht="31.5">
      <c r="A158" s="48">
        <v>143</v>
      </c>
      <c r="B158" s="54">
        <v>472</v>
      </c>
      <c r="C158" s="69" t="s">
        <v>2738</v>
      </c>
      <c r="D158" s="634" t="s">
        <v>2596</v>
      </c>
      <c r="E158" s="67">
        <v>0.17899999999999999</v>
      </c>
    </row>
    <row r="159" spans="1:5" ht="31.5">
      <c r="A159" s="48">
        <v>144</v>
      </c>
      <c r="B159" s="54">
        <v>473</v>
      </c>
      <c r="C159" s="69" t="s">
        <v>2739</v>
      </c>
      <c r="D159" s="634" t="s">
        <v>2596</v>
      </c>
      <c r="E159" s="67">
        <v>0.40899999999999997</v>
      </c>
    </row>
    <row r="160" spans="1:5" ht="47.25">
      <c r="A160" s="48">
        <v>145</v>
      </c>
      <c r="B160" s="54">
        <v>474</v>
      </c>
      <c r="C160" s="69" t="s">
        <v>2740</v>
      </c>
      <c r="D160" s="634" t="s">
        <v>2596</v>
      </c>
      <c r="E160" s="67">
        <v>2.8140000000000001</v>
      </c>
    </row>
    <row r="161" spans="1:5" ht="47.25">
      <c r="A161" s="48">
        <v>146</v>
      </c>
      <c r="B161" s="54">
        <v>475</v>
      </c>
      <c r="C161" s="69" t="s">
        <v>2741</v>
      </c>
      <c r="D161" s="634" t="s">
        <v>2596</v>
      </c>
      <c r="E161" s="67">
        <v>0.12</v>
      </c>
    </row>
    <row r="162" spans="1:5" ht="63">
      <c r="A162" s="48">
        <v>147</v>
      </c>
      <c r="B162" s="54">
        <v>476</v>
      </c>
      <c r="C162" s="69" t="s">
        <v>2742</v>
      </c>
      <c r="D162" s="634" t="s">
        <v>2596</v>
      </c>
      <c r="E162" s="67">
        <v>0.36899999999999999</v>
      </c>
    </row>
    <row r="163" spans="1:5" ht="63">
      <c r="A163" s="48">
        <v>148</v>
      </c>
      <c r="B163" s="54">
        <v>477</v>
      </c>
      <c r="C163" s="69" t="s">
        <v>2743</v>
      </c>
      <c r="D163" s="634" t="s">
        <v>2596</v>
      </c>
      <c r="E163" s="67">
        <v>1.601</v>
      </c>
    </row>
    <row r="164" spans="1:5" ht="47.25">
      <c r="A164" s="48">
        <v>149</v>
      </c>
      <c r="B164" s="54">
        <v>478</v>
      </c>
      <c r="C164" s="69" t="s">
        <v>2744</v>
      </c>
      <c r="D164" s="634" t="s">
        <v>2596</v>
      </c>
      <c r="E164" s="67">
        <v>4.1150000000000002</v>
      </c>
    </row>
    <row r="165" spans="1:5" ht="63">
      <c r="A165" s="48">
        <v>150</v>
      </c>
      <c r="B165" s="54">
        <v>479</v>
      </c>
      <c r="C165" s="69" t="s">
        <v>2745</v>
      </c>
      <c r="D165" s="634" t="s">
        <v>2596</v>
      </c>
      <c r="E165" s="67">
        <v>0.441</v>
      </c>
    </row>
    <row r="166" spans="1:5" ht="31.5">
      <c r="A166" s="48">
        <v>151</v>
      </c>
      <c r="B166" s="54">
        <v>481</v>
      </c>
      <c r="C166" s="69" t="s">
        <v>2746</v>
      </c>
      <c r="D166" s="634" t="s">
        <v>2596</v>
      </c>
      <c r="E166" s="67">
        <v>0.11799999999999999</v>
      </c>
    </row>
    <row r="167" spans="1:5" ht="63">
      <c r="A167" s="48">
        <v>152</v>
      </c>
      <c r="B167" s="54">
        <v>482</v>
      </c>
      <c r="C167" s="69" t="s">
        <v>2747</v>
      </c>
      <c r="D167" s="634" t="s">
        <v>2596</v>
      </c>
      <c r="E167" s="67">
        <v>0.56899999999999995</v>
      </c>
    </row>
    <row r="168" spans="1:5" ht="31.5">
      <c r="A168" s="48">
        <v>153</v>
      </c>
      <c r="B168" s="54">
        <v>483</v>
      </c>
      <c r="C168" s="69" t="s">
        <v>2748</v>
      </c>
      <c r="D168" s="634" t="s">
        <v>2596</v>
      </c>
      <c r="E168" s="67">
        <v>0.60399999999999998</v>
      </c>
    </row>
    <row r="169" spans="1:5" ht="47.25">
      <c r="A169" s="48">
        <v>154</v>
      </c>
      <c r="B169" s="54">
        <v>484</v>
      </c>
      <c r="C169" s="69" t="s">
        <v>2749</v>
      </c>
      <c r="D169" s="634" t="s">
        <v>2596</v>
      </c>
      <c r="E169" s="67">
        <v>0.26200000000000001</v>
      </c>
    </row>
    <row r="170" spans="1:5" ht="47.25">
      <c r="A170" s="48">
        <v>155</v>
      </c>
      <c r="B170" s="54">
        <v>485</v>
      </c>
      <c r="C170" s="69" t="s">
        <v>2750</v>
      </c>
      <c r="D170" s="634" t="s">
        <v>2596</v>
      </c>
      <c r="E170" s="78">
        <v>11.817</v>
      </c>
    </row>
    <row r="171" spans="1:5" ht="47.25">
      <c r="A171" s="48">
        <v>156</v>
      </c>
      <c r="B171" s="54">
        <v>486</v>
      </c>
      <c r="C171" s="69" t="s">
        <v>2751</v>
      </c>
      <c r="D171" s="634" t="s">
        <v>2596</v>
      </c>
      <c r="E171" s="67">
        <v>0.56399999999999995</v>
      </c>
    </row>
    <row r="172" spans="1:5" ht="47.25">
      <c r="A172" s="48">
        <v>157</v>
      </c>
      <c r="B172" s="54">
        <v>487</v>
      </c>
      <c r="C172" s="69" t="s">
        <v>2752</v>
      </c>
      <c r="D172" s="634" t="s">
        <v>2596</v>
      </c>
      <c r="E172" s="67">
        <v>0.36</v>
      </c>
    </row>
    <row r="173" spans="1:5" ht="47.25">
      <c r="A173" s="48">
        <v>158</v>
      </c>
      <c r="B173" s="54">
        <v>488</v>
      </c>
      <c r="C173" s="69" t="s">
        <v>2753</v>
      </c>
      <c r="D173" s="634" t="s">
        <v>2596</v>
      </c>
      <c r="E173" s="67">
        <v>0.109</v>
      </c>
    </row>
    <row r="174" spans="1:5" ht="63">
      <c r="A174" s="48">
        <v>159</v>
      </c>
      <c r="B174" s="54">
        <v>489</v>
      </c>
      <c r="C174" s="69" t="s">
        <v>2754</v>
      </c>
      <c r="D174" s="634" t="s">
        <v>2596</v>
      </c>
      <c r="E174" s="67">
        <v>1.028</v>
      </c>
    </row>
    <row r="175" spans="1:5" ht="31.5">
      <c r="A175" s="48">
        <v>160</v>
      </c>
      <c r="B175" s="54">
        <v>490</v>
      </c>
      <c r="C175" s="69" t="s">
        <v>2755</v>
      </c>
      <c r="D175" s="634" t="s">
        <v>2596</v>
      </c>
      <c r="E175" s="67">
        <v>0.33800000000000002</v>
      </c>
    </row>
    <row r="176" spans="1:5" ht="47.25">
      <c r="A176" s="48">
        <v>161</v>
      </c>
      <c r="B176" s="54">
        <v>491</v>
      </c>
      <c r="C176" s="69" t="s">
        <v>2756</v>
      </c>
      <c r="D176" s="634" t="s">
        <v>2596</v>
      </c>
      <c r="E176" s="67">
        <v>1.9470000000000001</v>
      </c>
    </row>
    <row r="177" spans="1:5" ht="31.5">
      <c r="A177" s="48">
        <v>162</v>
      </c>
      <c r="B177" s="54">
        <v>492</v>
      </c>
      <c r="C177" s="69" t="s">
        <v>2757</v>
      </c>
      <c r="D177" s="634" t="s">
        <v>2596</v>
      </c>
      <c r="E177" s="67">
        <v>1.2450000000000001</v>
      </c>
    </row>
    <row r="178" spans="1:5" ht="47.25">
      <c r="A178" s="48">
        <v>163</v>
      </c>
      <c r="B178" s="54">
        <v>493</v>
      </c>
      <c r="C178" s="69" t="s">
        <v>2758</v>
      </c>
      <c r="D178" s="634" t="s">
        <v>2596</v>
      </c>
      <c r="E178" s="67">
        <v>1.0669999999999999</v>
      </c>
    </row>
    <row r="179" spans="1:5" ht="31.5">
      <c r="A179" s="48">
        <v>164</v>
      </c>
      <c r="B179" s="54">
        <v>494</v>
      </c>
      <c r="C179" s="69" t="s">
        <v>2759</v>
      </c>
      <c r="D179" s="634" t="s">
        <v>2596</v>
      </c>
      <c r="E179" s="67">
        <v>1.246</v>
      </c>
    </row>
    <row r="180" spans="1:5" ht="47.25">
      <c r="A180" s="48">
        <v>165</v>
      </c>
      <c r="B180" s="54">
        <v>495</v>
      </c>
      <c r="C180" s="69" t="s">
        <v>2760</v>
      </c>
      <c r="D180" s="634" t="s">
        <v>2596</v>
      </c>
      <c r="E180" s="67">
        <v>1.5369999999999999</v>
      </c>
    </row>
    <row r="181" spans="1:5" ht="47.25">
      <c r="A181" s="48">
        <v>166</v>
      </c>
      <c r="B181" s="54">
        <v>496</v>
      </c>
      <c r="C181" s="69" t="s">
        <v>2761</v>
      </c>
      <c r="D181" s="634" t="s">
        <v>2596</v>
      </c>
      <c r="E181" s="67">
        <v>1.0960000000000001</v>
      </c>
    </row>
    <row r="182" spans="1:5" ht="47.25">
      <c r="A182" s="48">
        <v>167</v>
      </c>
      <c r="B182" s="54">
        <v>497</v>
      </c>
      <c r="C182" s="69" t="s">
        <v>2762</v>
      </c>
      <c r="D182" s="634" t="s">
        <v>2596</v>
      </c>
      <c r="E182" s="67">
        <v>0.751</v>
      </c>
    </row>
    <row r="183" spans="1:5" ht="47.25">
      <c r="A183" s="48">
        <v>168</v>
      </c>
      <c r="B183" s="54">
        <v>498</v>
      </c>
      <c r="C183" s="69" t="s">
        <v>2763</v>
      </c>
      <c r="D183" s="634" t="s">
        <v>2596</v>
      </c>
      <c r="E183" s="67">
        <v>1.0820000000000001</v>
      </c>
    </row>
    <row r="184" spans="1:5" ht="31.5">
      <c r="A184" s="48">
        <v>169</v>
      </c>
      <c r="B184" s="54">
        <v>499</v>
      </c>
      <c r="C184" s="69" t="s">
        <v>2764</v>
      </c>
      <c r="D184" s="634" t="s">
        <v>2596</v>
      </c>
      <c r="E184" s="67">
        <v>0.435</v>
      </c>
    </row>
    <row r="185" spans="1:5" ht="31.5">
      <c r="A185" s="48">
        <v>170</v>
      </c>
      <c r="B185" s="54">
        <v>500</v>
      </c>
      <c r="C185" s="69" t="s">
        <v>2765</v>
      </c>
      <c r="D185" s="634" t="s">
        <v>2596</v>
      </c>
      <c r="E185" s="67">
        <v>0.45</v>
      </c>
    </row>
    <row r="186" spans="1:5" ht="63">
      <c r="A186" s="48">
        <v>171</v>
      </c>
      <c r="B186" s="54">
        <v>501</v>
      </c>
      <c r="C186" s="69" t="s">
        <v>2766</v>
      </c>
      <c r="D186" s="634" t="s">
        <v>2596</v>
      </c>
      <c r="E186" s="67">
        <v>1.768</v>
      </c>
    </row>
    <row r="187" spans="1:5" ht="47.25">
      <c r="A187" s="48">
        <v>172</v>
      </c>
      <c r="B187" s="54">
        <v>502</v>
      </c>
      <c r="C187" s="69" t="s">
        <v>2767</v>
      </c>
      <c r="D187" s="634" t="s">
        <v>2596</v>
      </c>
      <c r="E187" s="67">
        <v>0.155</v>
      </c>
    </row>
    <row r="188" spans="1:5" ht="47.25">
      <c r="A188" s="48">
        <v>173</v>
      </c>
      <c r="B188" s="54">
        <v>503</v>
      </c>
      <c r="C188" s="69" t="s">
        <v>2768</v>
      </c>
      <c r="D188" s="634" t="s">
        <v>2596</v>
      </c>
      <c r="E188" s="67">
        <v>1.613</v>
      </c>
    </row>
    <row r="189" spans="1:5" ht="47.25">
      <c r="A189" s="48">
        <v>174</v>
      </c>
      <c r="B189" s="54">
        <v>504</v>
      </c>
      <c r="C189" s="69" t="s">
        <v>2769</v>
      </c>
      <c r="D189" s="634" t="s">
        <v>2596</v>
      </c>
      <c r="E189" s="67">
        <v>0.28100000000000003</v>
      </c>
    </row>
    <row r="190" spans="1:5" ht="31.5">
      <c r="A190" s="48">
        <v>175</v>
      </c>
      <c r="B190" s="54">
        <v>505</v>
      </c>
      <c r="C190" s="69" t="s">
        <v>2770</v>
      </c>
      <c r="D190" s="634" t="s">
        <v>2596</v>
      </c>
      <c r="E190" s="67">
        <v>0.441</v>
      </c>
    </row>
    <row r="191" spans="1:5" ht="47.25">
      <c r="A191" s="48">
        <v>176</v>
      </c>
      <c r="B191" s="54">
        <v>506</v>
      </c>
      <c r="C191" s="69" t="s">
        <v>2771</v>
      </c>
      <c r="D191" s="634" t="s">
        <v>2596</v>
      </c>
      <c r="E191" s="67">
        <v>2.9849999999999999</v>
      </c>
    </row>
    <row r="192" spans="1:5" ht="31.5">
      <c r="A192" s="48">
        <v>177</v>
      </c>
      <c r="B192" s="54">
        <v>507</v>
      </c>
      <c r="C192" s="69" t="s">
        <v>2772</v>
      </c>
      <c r="D192" s="634" t="s">
        <v>2596</v>
      </c>
      <c r="E192" s="67">
        <v>1.351</v>
      </c>
    </row>
    <row r="193" spans="1:5" ht="63">
      <c r="A193" s="48">
        <v>178</v>
      </c>
      <c r="B193" s="54">
        <v>508</v>
      </c>
      <c r="C193" s="69" t="s">
        <v>2773</v>
      </c>
      <c r="D193" s="634" t="s">
        <v>2596</v>
      </c>
      <c r="E193" s="67">
        <v>0.23</v>
      </c>
    </row>
    <row r="194" spans="1:5" ht="31.5">
      <c r="A194" s="48">
        <v>179</v>
      </c>
      <c r="B194" s="54">
        <v>513</v>
      </c>
      <c r="C194" s="69" t="s">
        <v>2774</v>
      </c>
      <c r="D194" s="634" t="s">
        <v>2596</v>
      </c>
      <c r="E194" s="884">
        <f>0.602+0.884</f>
        <v>1.486</v>
      </c>
    </row>
    <row r="195" spans="1:5" ht="47.25">
      <c r="A195" s="48">
        <v>180</v>
      </c>
      <c r="B195" s="54">
        <v>514</v>
      </c>
      <c r="C195" s="69" t="s">
        <v>2775</v>
      </c>
      <c r="D195" s="634" t="s">
        <v>2596</v>
      </c>
      <c r="E195" s="885"/>
    </row>
    <row r="196" spans="1:5" ht="31.5">
      <c r="A196" s="48">
        <v>181</v>
      </c>
      <c r="B196" s="54">
        <v>515</v>
      </c>
      <c r="C196" s="69" t="s">
        <v>2776</v>
      </c>
      <c r="D196" s="634" t="s">
        <v>2596</v>
      </c>
      <c r="E196" s="67">
        <v>0.46500000000000002</v>
      </c>
    </row>
    <row r="197" spans="1:5" ht="31.5">
      <c r="A197" s="48">
        <v>182</v>
      </c>
      <c r="B197" s="54">
        <v>516</v>
      </c>
      <c r="C197" s="69" t="s">
        <v>2777</v>
      </c>
      <c r="D197" s="634" t="s">
        <v>2596</v>
      </c>
      <c r="E197" s="67">
        <v>0.34</v>
      </c>
    </row>
    <row r="198" spans="1:5" ht="47.25">
      <c r="A198" s="48">
        <v>183</v>
      </c>
      <c r="B198" s="54">
        <v>517</v>
      </c>
      <c r="C198" s="69" t="s">
        <v>2778</v>
      </c>
      <c r="D198" s="634" t="s">
        <v>2596</v>
      </c>
      <c r="E198" s="67">
        <v>1.9590000000000001</v>
      </c>
    </row>
    <row r="199" spans="1:5" ht="31.5">
      <c r="A199" s="48">
        <v>184</v>
      </c>
      <c r="B199" s="54">
        <v>518</v>
      </c>
      <c r="C199" s="69" t="s">
        <v>2779</v>
      </c>
      <c r="D199" s="634" t="s">
        <v>2596</v>
      </c>
      <c r="E199" s="67">
        <v>0.61699999999999999</v>
      </c>
    </row>
    <row r="200" spans="1:5" ht="47.25">
      <c r="A200" s="48">
        <v>185</v>
      </c>
      <c r="B200" s="54">
        <v>519</v>
      </c>
      <c r="C200" s="69" t="s">
        <v>2780</v>
      </c>
      <c r="D200" s="634" t="s">
        <v>2596</v>
      </c>
      <c r="E200" s="67">
        <v>1.103</v>
      </c>
    </row>
    <row r="201" spans="1:5" ht="47.25">
      <c r="A201" s="48">
        <v>186</v>
      </c>
      <c r="B201" s="54">
        <v>520</v>
      </c>
      <c r="C201" s="69" t="s">
        <v>2781</v>
      </c>
      <c r="D201" s="634" t="s">
        <v>2596</v>
      </c>
      <c r="E201" s="67">
        <v>1.21</v>
      </c>
    </row>
    <row r="202" spans="1:5" ht="31.5">
      <c r="A202" s="48">
        <v>187</v>
      </c>
      <c r="B202" s="54">
        <v>521</v>
      </c>
      <c r="C202" s="69" t="s">
        <v>2782</v>
      </c>
      <c r="D202" s="634" t="s">
        <v>2596</v>
      </c>
      <c r="E202" s="67">
        <v>0.57399999999999995</v>
      </c>
    </row>
    <row r="203" spans="1:5" ht="63">
      <c r="A203" s="48">
        <v>188</v>
      </c>
      <c r="B203" s="54">
        <v>522</v>
      </c>
      <c r="C203" s="69" t="s">
        <v>2783</v>
      </c>
      <c r="D203" s="634" t="s">
        <v>2596</v>
      </c>
      <c r="E203" s="67">
        <v>0.23100000000000001</v>
      </c>
    </row>
    <row r="204" spans="1:5" ht="31.5">
      <c r="A204" s="48">
        <v>189</v>
      </c>
      <c r="B204" s="54">
        <v>523</v>
      </c>
      <c r="C204" s="69" t="s">
        <v>2784</v>
      </c>
      <c r="D204" s="634" t="s">
        <v>2596</v>
      </c>
      <c r="E204" s="67">
        <v>4.2000000000000003E-2</v>
      </c>
    </row>
    <row r="205" spans="1:5" ht="15.75">
      <c r="A205" s="48">
        <v>190</v>
      </c>
      <c r="B205" s="54">
        <v>524</v>
      </c>
      <c r="C205" s="69" t="s">
        <v>2785</v>
      </c>
      <c r="D205" s="634" t="s">
        <v>2596</v>
      </c>
      <c r="E205" s="67">
        <v>0.33800000000000002</v>
      </c>
    </row>
    <row r="206" spans="1:5" ht="47.25">
      <c r="A206" s="48">
        <v>191</v>
      </c>
      <c r="B206" s="54">
        <v>525</v>
      </c>
      <c r="C206" s="69" t="s">
        <v>2786</v>
      </c>
      <c r="D206" s="634" t="s">
        <v>2596</v>
      </c>
      <c r="E206" s="67">
        <v>0.96699999999999997</v>
      </c>
    </row>
    <row r="207" spans="1:5" ht="31.5">
      <c r="A207" s="48">
        <v>192</v>
      </c>
      <c r="B207" s="54">
        <v>526</v>
      </c>
      <c r="C207" s="69" t="s">
        <v>2787</v>
      </c>
      <c r="D207" s="634" t="s">
        <v>2596</v>
      </c>
      <c r="E207" s="67">
        <v>0.191</v>
      </c>
    </row>
    <row r="208" spans="1:5" ht="31.5">
      <c r="A208" s="48">
        <v>193</v>
      </c>
      <c r="B208" s="54">
        <v>527</v>
      </c>
      <c r="C208" s="69" t="s">
        <v>2788</v>
      </c>
      <c r="D208" s="634" t="s">
        <v>2596</v>
      </c>
      <c r="E208" s="67">
        <v>0.28199999999999997</v>
      </c>
    </row>
    <row r="209" spans="1:5" ht="31.5">
      <c r="A209" s="48">
        <v>194</v>
      </c>
      <c r="B209" s="54">
        <v>528</v>
      </c>
      <c r="C209" s="69" t="s">
        <v>2789</v>
      </c>
      <c r="D209" s="634" t="s">
        <v>2596</v>
      </c>
      <c r="E209" s="67">
        <v>0.309</v>
      </c>
    </row>
    <row r="210" spans="1:5" ht="63">
      <c r="A210" s="48">
        <v>195</v>
      </c>
      <c r="B210" s="54">
        <v>529</v>
      </c>
      <c r="C210" s="69" t="s">
        <v>2790</v>
      </c>
      <c r="D210" s="634" t="s">
        <v>2596</v>
      </c>
      <c r="E210" s="67">
        <v>0.34699999999999998</v>
      </c>
    </row>
    <row r="211" spans="1:5" ht="31.5">
      <c r="A211" s="48">
        <v>196</v>
      </c>
      <c r="B211" s="54">
        <v>530</v>
      </c>
      <c r="C211" s="69" t="s">
        <v>2791</v>
      </c>
      <c r="D211" s="634" t="s">
        <v>2596</v>
      </c>
      <c r="E211" s="67">
        <v>0.627</v>
      </c>
    </row>
    <row r="212" spans="1:5" ht="31.5">
      <c r="A212" s="48">
        <v>197</v>
      </c>
      <c r="B212" s="54">
        <v>531</v>
      </c>
      <c r="C212" s="69" t="s">
        <v>2792</v>
      </c>
      <c r="D212" s="634" t="s">
        <v>2596</v>
      </c>
      <c r="E212" s="67">
        <v>1.175</v>
      </c>
    </row>
    <row r="213" spans="1:5" ht="31.5">
      <c r="A213" s="48">
        <v>198</v>
      </c>
      <c r="B213" s="54">
        <v>532</v>
      </c>
      <c r="C213" s="69" t="s">
        <v>2793</v>
      </c>
      <c r="D213" s="634" t="s">
        <v>2596</v>
      </c>
      <c r="E213" s="67">
        <v>0.53300000000000003</v>
      </c>
    </row>
    <row r="214" spans="1:5" ht="31.5">
      <c r="A214" s="48">
        <v>199</v>
      </c>
      <c r="B214" s="54">
        <v>534</v>
      </c>
      <c r="C214" s="69" t="s">
        <v>2794</v>
      </c>
      <c r="D214" s="634" t="s">
        <v>2596</v>
      </c>
      <c r="E214" s="67">
        <v>0.13300000000000001</v>
      </c>
    </row>
    <row r="215" spans="1:5" ht="63">
      <c r="A215" s="48">
        <v>200</v>
      </c>
      <c r="B215" s="54">
        <v>535</v>
      </c>
      <c r="C215" s="69" t="s">
        <v>2795</v>
      </c>
      <c r="D215" s="634" t="s">
        <v>2596</v>
      </c>
      <c r="E215" s="67">
        <v>0.34100000000000003</v>
      </c>
    </row>
    <row r="216" spans="1:5" ht="47.25">
      <c r="A216" s="48">
        <v>201</v>
      </c>
      <c r="B216" s="54">
        <v>536</v>
      </c>
      <c r="C216" s="69" t="s">
        <v>2796</v>
      </c>
      <c r="D216" s="634" t="s">
        <v>2596</v>
      </c>
      <c r="E216" s="67">
        <v>0.26900000000000002</v>
      </c>
    </row>
    <row r="217" spans="1:5" ht="31.5">
      <c r="A217" s="48">
        <v>202</v>
      </c>
      <c r="B217" s="54">
        <v>537</v>
      </c>
      <c r="C217" s="69" t="s">
        <v>2797</v>
      </c>
      <c r="D217" s="634" t="s">
        <v>2596</v>
      </c>
      <c r="E217" s="67">
        <v>4.2859999999999996</v>
      </c>
    </row>
    <row r="218" spans="1:5" ht="47.25">
      <c r="A218" s="48">
        <v>203</v>
      </c>
      <c r="B218" s="54">
        <v>538</v>
      </c>
      <c r="C218" s="69" t="s">
        <v>2798</v>
      </c>
      <c r="D218" s="634" t="s">
        <v>2596</v>
      </c>
      <c r="E218" s="67">
        <v>0.6</v>
      </c>
    </row>
    <row r="219" spans="1:5" ht="31.5">
      <c r="A219" s="48">
        <v>204</v>
      </c>
      <c r="B219" s="54">
        <v>539</v>
      </c>
      <c r="C219" s="69" t="s">
        <v>2799</v>
      </c>
      <c r="D219" s="634" t="s">
        <v>2596</v>
      </c>
      <c r="E219" s="67">
        <v>0.41899999999999998</v>
      </c>
    </row>
    <row r="220" spans="1:5" ht="47.25">
      <c r="A220" s="48">
        <v>205</v>
      </c>
      <c r="B220" s="54">
        <v>540</v>
      </c>
      <c r="C220" s="69" t="s">
        <v>2800</v>
      </c>
      <c r="D220" s="634" t="s">
        <v>2596</v>
      </c>
      <c r="E220" s="67">
        <v>0.33800000000000002</v>
      </c>
    </row>
    <row r="221" spans="1:5" ht="47.25">
      <c r="A221" s="48">
        <v>206</v>
      </c>
      <c r="B221" s="54">
        <v>543</v>
      </c>
      <c r="C221" s="69" t="s">
        <v>2801</v>
      </c>
      <c r="D221" s="634" t="s">
        <v>2596</v>
      </c>
      <c r="E221" s="67">
        <v>1.3380000000000001</v>
      </c>
    </row>
    <row r="222" spans="1:5" ht="31.5">
      <c r="A222" s="48">
        <v>207</v>
      </c>
      <c r="B222" s="54">
        <v>2784</v>
      </c>
      <c r="C222" s="69" t="s">
        <v>2802</v>
      </c>
      <c r="D222" s="634" t="s">
        <v>2596</v>
      </c>
      <c r="E222" s="67">
        <v>0.3</v>
      </c>
    </row>
    <row r="223" spans="1:5" ht="16.5" thickBot="1">
      <c r="A223" s="886" t="s">
        <v>2803</v>
      </c>
      <c r="B223" s="887"/>
      <c r="C223" s="887"/>
      <c r="D223" s="888"/>
      <c r="E223" s="638">
        <f>SUM(E16:E222)</f>
        <v>189.71700000000013</v>
      </c>
    </row>
    <row r="224" spans="1:5" ht="16.5" thickBot="1">
      <c r="A224" s="889" t="s">
        <v>18</v>
      </c>
      <c r="B224" s="890"/>
      <c r="C224" s="890"/>
      <c r="D224" s="890"/>
      <c r="E224" s="890"/>
    </row>
    <row r="225" spans="1:5" ht="47.25">
      <c r="A225" s="48">
        <v>1</v>
      </c>
      <c r="B225" s="48">
        <v>328</v>
      </c>
      <c r="C225" s="49" t="s">
        <v>2804</v>
      </c>
      <c r="D225" s="634" t="s">
        <v>31</v>
      </c>
      <c r="E225" s="635">
        <v>2.101</v>
      </c>
    </row>
    <row r="226" spans="1:5" ht="47.25">
      <c r="A226" s="54">
        <v>2</v>
      </c>
      <c r="B226" s="54">
        <v>512</v>
      </c>
      <c r="C226" s="69" t="s">
        <v>2805</v>
      </c>
      <c r="D226" s="634" t="s">
        <v>31</v>
      </c>
      <c r="E226" s="67">
        <v>0.626</v>
      </c>
    </row>
    <row r="227" spans="1:5" ht="31.5">
      <c r="A227" s="48">
        <v>3</v>
      </c>
      <c r="B227" s="54">
        <v>541</v>
      </c>
      <c r="C227" s="69" t="s">
        <v>2806</v>
      </c>
      <c r="D227" s="634" t="s">
        <v>31</v>
      </c>
      <c r="E227" s="67">
        <v>2.048</v>
      </c>
    </row>
    <row r="228" spans="1:5" ht="31.5">
      <c r="A228" s="48">
        <v>4</v>
      </c>
      <c r="B228" s="54">
        <v>2936</v>
      </c>
      <c r="C228" s="69" t="s">
        <v>2807</v>
      </c>
      <c r="D228" s="634" t="s">
        <v>31</v>
      </c>
      <c r="E228" s="67">
        <v>0.1</v>
      </c>
    </row>
    <row r="229" spans="1:5" ht="47.25">
      <c r="A229" s="54">
        <v>5</v>
      </c>
      <c r="B229" s="54">
        <v>2938</v>
      </c>
      <c r="C229" s="69" t="s">
        <v>2808</v>
      </c>
      <c r="D229" s="634" t="s">
        <v>31</v>
      </c>
      <c r="E229" s="67">
        <v>0.67600000000000005</v>
      </c>
    </row>
    <row r="230" spans="1:5" ht="63">
      <c r="A230" s="48">
        <v>6</v>
      </c>
      <c r="B230" s="54">
        <v>2939</v>
      </c>
      <c r="C230" s="69" t="s">
        <v>2857</v>
      </c>
      <c r="D230" s="634" t="s">
        <v>31</v>
      </c>
      <c r="E230" s="67">
        <v>0.44900000000000001</v>
      </c>
    </row>
    <row r="231" spans="1:5" ht="63">
      <c r="A231" s="48">
        <v>7</v>
      </c>
      <c r="B231" s="54">
        <v>2940</v>
      </c>
      <c r="C231" s="69" t="s">
        <v>2809</v>
      </c>
      <c r="D231" s="634" t="s">
        <v>31</v>
      </c>
      <c r="E231" s="67">
        <v>3.6999999999999998E-2</v>
      </c>
    </row>
    <row r="232" spans="1:5" ht="47.25">
      <c r="A232" s="54">
        <v>8</v>
      </c>
      <c r="B232" s="54">
        <v>2941</v>
      </c>
      <c r="C232" s="69" t="s">
        <v>2810</v>
      </c>
      <c r="D232" s="634" t="s">
        <v>31</v>
      </c>
      <c r="E232" s="67">
        <v>0.26800000000000002</v>
      </c>
    </row>
    <row r="233" spans="1:5" ht="63">
      <c r="A233" s="48">
        <v>9</v>
      </c>
      <c r="B233" s="54">
        <v>2942</v>
      </c>
      <c r="C233" s="69" t="s">
        <v>2811</v>
      </c>
      <c r="D233" s="634" t="s">
        <v>31</v>
      </c>
      <c r="E233" s="67">
        <v>0.158</v>
      </c>
    </row>
    <row r="234" spans="1:5" ht="47.25">
      <c r="A234" s="48">
        <v>10</v>
      </c>
      <c r="B234" s="54">
        <v>2944</v>
      </c>
      <c r="C234" s="69" t="s">
        <v>2812</v>
      </c>
      <c r="D234" s="634" t="s">
        <v>31</v>
      </c>
      <c r="E234" s="67">
        <v>0.40799999999999997</v>
      </c>
    </row>
    <row r="235" spans="1:5" ht="63">
      <c r="A235" s="54">
        <v>11</v>
      </c>
      <c r="B235" s="54">
        <v>2945</v>
      </c>
      <c r="C235" s="69" t="s">
        <v>2813</v>
      </c>
      <c r="D235" s="634" t="s">
        <v>31</v>
      </c>
      <c r="E235" s="67">
        <v>0.35499999999999998</v>
      </c>
    </row>
    <row r="236" spans="1:5" ht="63">
      <c r="A236" s="48">
        <v>12</v>
      </c>
      <c r="B236" s="54">
        <v>2946</v>
      </c>
      <c r="C236" s="69" t="s">
        <v>2814</v>
      </c>
      <c r="D236" s="634" t="s">
        <v>31</v>
      </c>
      <c r="E236" s="67">
        <v>0.23599999999999999</v>
      </c>
    </row>
    <row r="237" spans="1:5" ht="47.25">
      <c r="A237" s="48">
        <v>13</v>
      </c>
      <c r="B237" s="54">
        <v>2948</v>
      </c>
      <c r="C237" s="69" t="s">
        <v>2815</v>
      </c>
      <c r="D237" s="634" t="s">
        <v>31</v>
      </c>
      <c r="E237" s="67">
        <v>0.95</v>
      </c>
    </row>
    <row r="238" spans="1:5" ht="47.25">
      <c r="A238" s="54">
        <v>14</v>
      </c>
      <c r="B238" s="54">
        <v>2949</v>
      </c>
      <c r="C238" s="69" t="s">
        <v>2816</v>
      </c>
      <c r="D238" s="634" t="s">
        <v>31</v>
      </c>
      <c r="E238" s="67">
        <v>8.8999999999999996E-2</v>
      </c>
    </row>
    <row r="239" spans="1:5" ht="47.25">
      <c r="A239" s="48">
        <v>15</v>
      </c>
      <c r="B239" s="54">
        <v>2950</v>
      </c>
      <c r="C239" s="69" t="s">
        <v>2817</v>
      </c>
      <c r="D239" s="634" t="s">
        <v>31</v>
      </c>
      <c r="E239" s="67">
        <v>0.52800000000000002</v>
      </c>
    </row>
    <row r="240" spans="1:5" ht="63">
      <c r="A240" s="48">
        <v>16</v>
      </c>
      <c r="B240" s="54">
        <v>2951</v>
      </c>
      <c r="C240" s="69" t="s">
        <v>2818</v>
      </c>
      <c r="D240" s="634" t="s">
        <v>31</v>
      </c>
      <c r="E240" s="67">
        <v>0.182</v>
      </c>
    </row>
    <row r="241" spans="1:5" ht="47.25">
      <c r="A241" s="54">
        <v>17</v>
      </c>
      <c r="B241" s="54">
        <v>2952</v>
      </c>
      <c r="C241" s="69" t="s">
        <v>2819</v>
      </c>
      <c r="D241" s="634" t="s">
        <v>31</v>
      </c>
      <c r="E241" s="67">
        <v>0.15</v>
      </c>
    </row>
    <row r="242" spans="1:5" ht="47.25">
      <c r="A242" s="48">
        <v>18</v>
      </c>
      <c r="B242" s="54">
        <v>2956</v>
      </c>
      <c r="C242" s="69" t="s">
        <v>2820</v>
      </c>
      <c r="D242" s="634" t="s">
        <v>31</v>
      </c>
      <c r="E242" s="67">
        <v>0.61</v>
      </c>
    </row>
    <row r="243" spans="1:5" ht="47.25">
      <c r="A243" s="48">
        <v>19</v>
      </c>
      <c r="B243" s="54">
        <v>3116</v>
      </c>
      <c r="C243" s="69" t="s">
        <v>2821</v>
      </c>
      <c r="D243" s="634" t="s">
        <v>31</v>
      </c>
      <c r="E243" s="67">
        <v>0.17399999999999999</v>
      </c>
    </row>
    <row r="244" spans="1:5" ht="47.25">
      <c r="A244" s="54">
        <v>20</v>
      </c>
      <c r="B244" s="54">
        <v>3117</v>
      </c>
      <c r="C244" s="69" t="s">
        <v>2822</v>
      </c>
      <c r="D244" s="634" t="s">
        <v>31</v>
      </c>
      <c r="E244" s="67">
        <v>0.46700000000000003</v>
      </c>
    </row>
    <row r="245" spans="1:5" ht="47.25">
      <c r="A245" s="48">
        <v>21</v>
      </c>
      <c r="B245" s="54">
        <v>3118</v>
      </c>
      <c r="C245" s="69" t="s">
        <v>2823</v>
      </c>
      <c r="D245" s="634" t="s">
        <v>31</v>
      </c>
      <c r="E245" s="67">
        <v>0.442</v>
      </c>
    </row>
    <row r="246" spans="1:5" ht="31.5">
      <c r="A246" s="48">
        <v>22</v>
      </c>
      <c r="B246" s="54">
        <v>3119</v>
      </c>
      <c r="C246" s="69" t="s">
        <v>2824</v>
      </c>
      <c r="D246" s="634" t="s">
        <v>31</v>
      </c>
      <c r="E246" s="67">
        <v>0.49099999999999999</v>
      </c>
    </row>
    <row r="247" spans="1:5" ht="47.25">
      <c r="A247" s="54">
        <v>23</v>
      </c>
      <c r="B247" s="54">
        <v>3120</v>
      </c>
      <c r="C247" s="69" t="s">
        <v>2825</v>
      </c>
      <c r="D247" s="634" t="s">
        <v>31</v>
      </c>
      <c r="E247" s="67">
        <v>1.042</v>
      </c>
    </row>
    <row r="248" spans="1:5" ht="47.25">
      <c r="A248" s="48">
        <v>24</v>
      </c>
      <c r="B248" s="54">
        <v>3121</v>
      </c>
      <c r="C248" s="69" t="s">
        <v>2826</v>
      </c>
      <c r="D248" s="634" t="s">
        <v>31</v>
      </c>
      <c r="E248" s="67">
        <v>0.63700000000000001</v>
      </c>
    </row>
    <row r="249" spans="1:5" ht="47.25">
      <c r="A249" s="48">
        <v>25</v>
      </c>
      <c r="B249" s="54">
        <v>3122</v>
      </c>
      <c r="C249" s="69" t="s">
        <v>2827</v>
      </c>
      <c r="D249" s="634" t="s">
        <v>31</v>
      </c>
      <c r="E249" s="67">
        <v>2.9630000000000001</v>
      </c>
    </row>
    <row r="250" spans="1:5" ht="31.5">
      <c r="A250" s="54">
        <v>26</v>
      </c>
      <c r="B250" s="54">
        <v>3123</v>
      </c>
      <c r="C250" s="69" t="s">
        <v>2828</v>
      </c>
      <c r="D250" s="634" t="s">
        <v>31</v>
      </c>
      <c r="E250" s="67">
        <v>0.65</v>
      </c>
    </row>
    <row r="251" spans="1:5" ht="47.25">
      <c r="A251" s="48">
        <v>27</v>
      </c>
      <c r="B251" s="54">
        <v>3124</v>
      </c>
      <c r="C251" s="69" t="s">
        <v>2829</v>
      </c>
      <c r="D251" s="634" t="s">
        <v>31</v>
      </c>
      <c r="E251" s="67">
        <v>0.42099999999999999</v>
      </c>
    </row>
    <row r="252" spans="1:5" ht="47.25">
      <c r="A252" s="48">
        <v>28</v>
      </c>
      <c r="B252" s="54">
        <v>3125</v>
      </c>
      <c r="C252" s="69" t="s">
        <v>2830</v>
      </c>
      <c r="D252" s="634" t="s">
        <v>31</v>
      </c>
      <c r="E252" s="67">
        <v>0.33400000000000002</v>
      </c>
    </row>
    <row r="253" spans="1:5" ht="47.25">
      <c r="A253" s="54">
        <v>29</v>
      </c>
      <c r="B253" s="54">
        <v>3126</v>
      </c>
      <c r="C253" s="69" t="s">
        <v>2831</v>
      </c>
      <c r="D253" s="634" t="s">
        <v>31</v>
      </c>
      <c r="E253" s="67">
        <v>0.39100000000000001</v>
      </c>
    </row>
    <row r="254" spans="1:5" ht="47.25">
      <c r="A254" s="48">
        <v>30</v>
      </c>
      <c r="B254" s="54">
        <v>3127</v>
      </c>
      <c r="C254" s="69" t="s">
        <v>2832</v>
      </c>
      <c r="D254" s="634" t="s">
        <v>31</v>
      </c>
      <c r="E254" s="67">
        <v>0.128</v>
      </c>
    </row>
    <row r="255" spans="1:5" ht="47.25">
      <c r="A255" s="48">
        <v>31</v>
      </c>
      <c r="B255" s="54">
        <v>3128</v>
      </c>
      <c r="C255" s="69" t="s">
        <v>2833</v>
      </c>
      <c r="D255" s="634" t="s">
        <v>31</v>
      </c>
      <c r="E255" s="67">
        <v>0.186</v>
      </c>
    </row>
    <row r="256" spans="1:5" ht="47.25">
      <c r="A256" s="54">
        <v>32</v>
      </c>
      <c r="B256" s="54">
        <v>3129</v>
      </c>
      <c r="C256" s="69" t="s">
        <v>2834</v>
      </c>
      <c r="D256" s="634" t="s">
        <v>31</v>
      </c>
      <c r="E256" s="67">
        <v>0.74399999999999999</v>
      </c>
    </row>
    <row r="257" spans="1:5" ht="63">
      <c r="A257" s="48">
        <v>33</v>
      </c>
      <c r="B257" s="54">
        <v>3131</v>
      </c>
      <c r="C257" s="69" t="s">
        <v>2835</v>
      </c>
      <c r="D257" s="634" t="s">
        <v>31</v>
      </c>
      <c r="E257" s="67">
        <v>0.81100000000000005</v>
      </c>
    </row>
    <row r="258" spans="1:5" ht="47.25">
      <c r="A258" s="48">
        <v>34</v>
      </c>
      <c r="B258" s="54">
        <v>3132</v>
      </c>
      <c r="C258" s="69" t="s">
        <v>2836</v>
      </c>
      <c r="D258" s="634" t="s">
        <v>31</v>
      </c>
      <c r="E258" s="67">
        <v>0.26100000000000001</v>
      </c>
    </row>
    <row r="259" spans="1:5" ht="63">
      <c r="A259" s="54">
        <v>35</v>
      </c>
      <c r="B259" s="54">
        <v>3145</v>
      </c>
      <c r="C259" s="69" t="s">
        <v>2837</v>
      </c>
      <c r="D259" s="634" t="s">
        <v>31</v>
      </c>
      <c r="E259" s="67">
        <v>0.219</v>
      </c>
    </row>
    <row r="260" spans="1:5" ht="63">
      <c r="A260" s="48">
        <v>36</v>
      </c>
      <c r="B260" s="54">
        <v>3146</v>
      </c>
      <c r="C260" s="69" t="s">
        <v>2838</v>
      </c>
      <c r="D260" s="634" t="s">
        <v>31</v>
      </c>
      <c r="E260" s="67">
        <v>0.215</v>
      </c>
    </row>
    <row r="261" spans="1:5" ht="47.25">
      <c r="A261" s="48">
        <v>37</v>
      </c>
      <c r="B261" s="54">
        <v>3149</v>
      </c>
      <c r="C261" s="69" t="s">
        <v>2839</v>
      </c>
      <c r="D261" s="634" t="s">
        <v>31</v>
      </c>
      <c r="E261" s="67">
        <v>0.38200000000000001</v>
      </c>
    </row>
    <row r="262" spans="1:5" ht="31.5">
      <c r="A262" s="54">
        <v>38</v>
      </c>
      <c r="B262" s="54">
        <v>3150</v>
      </c>
      <c r="C262" s="69" t="s">
        <v>2840</v>
      </c>
      <c r="D262" s="634" t="s">
        <v>31</v>
      </c>
      <c r="E262" s="67">
        <v>0.432</v>
      </c>
    </row>
    <row r="263" spans="1:5" ht="15.75">
      <c r="A263" s="891" t="s">
        <v>2841</v>
      </c>
      <c r="B263" s="892"/>
      <c r="C263" s="892"/>
      <c r="D263" s="893"/>
      <c r="E263" s="60">
        <f>SUM(E225:E262)</f>
        <v>21.360999999999997</v>
      </c>
    </row>
    <row r="264" spans="1:5" ht="15.75">
      <c r="A264" s="894" t="s">
        <v>16</v>
      </c>
      <c r="B264" s="894"/>
      <c r="C264" s="894"/>
      <c r="D264" s="894"/>
      <c r="E264" s="894"/>
    </row>
    <row r="265" spans="1:5" ht="31.5">
      <c r="A265" s="54">
        <v>1</v>
      </c>
      <c r="B265" s="54">
        <v>542</v>
      </c>
      <c r="C265" s="54" t="s">
        <v>2842</v>
      </c>
      <c r="D265" s="639" t="s">
        <v>157</v>
      </c>
      <c r="E265" s="67">
        <v>3.4220000000000002</v>
      </c>
    </row>
    <row r="266" spans="1:5" ht="31.5">
      <c r="A266" s="54">
        <v>2</v>
      </c>
      <c r="B266" s="54">
        <v>634</v>
      </c>
      <c r="C266" s="54" t="s">
        <v>2843</v>
      </c>
      <c r="D266" s="639" t="s">
        <v>157</v>
      </c>
      <c r="E266" s="67">
        <v>1.341</v>
      </c>
    </row>
    <row r="267" spans="1:5" ht="31.5">
      <c r="A267" s="54">
        <v>3</v>
      </c>
      <c r="B267" s="54">
        <v>635</v>
      </c>
      <c r="C267" s="54" t="s">
        <v>2844</v>
      </c>
      <c r="D267" s="639" t="s">
        <v>157</v>
      </c>
      <c r="E267" s="67">
        <v>3.3109999999999999</v>
      </c>
    </row>
    <row r="268" spans="1:5" ht="47.25">
      <c r="A268" s="54">
        <v>4</v>
      </c>
      <c r="B268" s="640">
        <v>3130</v>
      </c>
      <c r="C268" s="640" t="s">
        <v>2845</v>
      </c>
      <c r="D268" s="639" t="s">
        <v>157</v>
      </c>
      <c r="E268" s="637">
        <v>10.593</v>
      </c>
    </row>
    <row r="269" spans="1:5" ht="15.75">
      <c r="A269" s="891" t="s">
        <v>2846</v>
      </c>
      <c r="B269" s="892"/>
      <c r="C269" s="892"/>
      <c r="D269" s="893"/>
      <c r="E269" s="60">
        <f>SUM(E265:E268)</f>
        <v>18.667000000000002</v>
      </c>
    </row>
    <row r="270" spans="1:5" ht="15.75">
      <c r="A270" s="481"/>
      <c r="B270" s="482"/>
      <c r="C270" s="892" t="s">
        <v>2847</v>
      </c>
      <c r="D270" s="893"/>
      <c r="E270" s="60">
        <f>E269+E263+E223</f>
        <v>229.74500000000012</v>
      </c>
    </row>
    <row r="271" spans="1:5" ht="18.75">
      <c r="A271" s="895" t="s">
        <v>19</v>
      </c>
      <c r="B271" s="896"/>
      <c r="C271" s="896"/>
      <c r="D271" s="641"/>
      <c r="E271" s="642"/>
    </row>
    <row r="272" spans="1:5" ht="15.75">
      <c r="A272" s="48">
        <v>1</v>
      </c>
      <c r="B272" s="54"/>
      <c r="C272" s="76" t="s">
        <v>3692</v>
      </c>
      <c r="D272" s="634" t="s">
        <v>2596</v>
      </c>
      <c r="E272" s="67">
        <v>0.26500000000000001</v>
      </c>
    </row>
    <row r="273" spans="1:7" ht="31.5">
      <c r="A273" s="48">
        <v>2</v>
      </c>
      <c r="B273" s="54"/>
      <c r="C273" s="76" t="s">
        <v>2848</v>
      </c>
      <c r="D273" s="634" t="s">
        <v>2596</v>
      </c>
      <c r="E273" s="67">
        <v>0.45</v>
      </c>
    </row>
    <row r="274" spans="1:7" ht="31.5">
      <c r="A274" s="48">
        <f t="shared" ref="A274:A279" si="1">A273+1</f>
        <v>3</v>
      </c>
      <c r="B274" s="54"/>
      <c r="C274" s="69" t="s">
        <v>2849</v>
      </c>
      <c r="D274" s="634" t="s">
        <v>2596</v>
      </c>
      <c r="E274" s="67">
        <v>0.27</v>
      </c>
    </row>
    <row r="275" spans="1:7" ht="31.5">
      <c r="A275" s="48">
        <f t="shared" si="1"/>
        <v>4</v>
      </c>
      <c r="B275" s="54"/>
      <c r="C275" s="69" t="s">
        <v>2850</v>
      </c>
      <c r="D275" s="634" t="s">
        <v>2596</v>
      </c>
      <c r="E275" s="67">
        <v>0.42</v>
      </c>
    </row>
    <row r="276" spans="1:7" ht="31.5">
      <c r="A276" s="48">
        <f t="shared" si="1"/>
        <v>5</v>
      </c>
      <c r="B276" s="54"/>
      <c r="C276" s="69" t="s">
        <v>2851</v>
      </c>
      <c r="D276" s="634" t="s">
        <v>2596</v>
      </c>
      <c r="E276" s="67">
        <v>0.4</v>
      </c>
    </row>
    <row r="277" spans="1:7" ht="31.5">
      <c r="A277" s="48">
        <f t="shared" si="1"/>
        <v>6</v>
      </c>
      <c r="B277" s="54"/>
      <c r="C277" s="69" t="s">
        <v>2852</v>
      </c>
      <c r="D277" s="634" t="s">
        <v>2596</v>
      </c>
      <c r="E277" s="67">
        <v>0.49</v>
      </c>
    </row>
    <row r="278" spans="1:7" ht="15.75">
      <c r="A278" s="48">
        <f t="shared" si="1"/>
        <v>7</v>
      </c>
      <c r="B278" s="54"/>
      <c r="C278" s="69" t="s">
        <v>2853</v>
      </c>
      <c r="D278" s="634" t="s">
        <v>2596</v>
      </c>
      <c r="E278" s="67">
        <v>0.25</v>
      </c>
    </row>
    <row r="279" spans="1:7" ht="47.25">
      <c r="A279" s="48">
        <f t="shared" si="1"/>
        <v>8</v>
      </c>
      <c r="B279" s="54"/>
      <c r="C279" s="69" t="s">
        <v>2858</v>
      </c>
      <c r="D279" s="634" t="s">
        <v>2596</v>
      </c>
      <c r="E279" s="67">
        <v>1.143</v>
      </c>
    </row>
    <row r="280" spans="1:7" ht="15.75">
      <c r="A280" s="897" t="s">
        <v>2854</v>
      </c>
      <c r="B280" s="897"/>
      <c r="C280" s="897"/>
      <c r="D280" s="897"/>
      <c r="E280" s="60">
        <f>SUM(E272:E279)</f>
        <v>3.6879999999999997</v>
      </c>
      <c r="G280" t="s">
        <v>424</v>
      </c>
    </row>
    <row r="281" spans="1:7" ht="18.75">
      <c r="A281" s="283"/>
      <c r="B281" s="898" t="s">
        <v>2855</v>
      </c>
      <c r="C281" s="898"/>
      <c r="D281" s="898"/>
      <c r="E281" s="372">
        <f>E269+E263+E223+E280</f>
        <v>233.43300000000011</v>
      </c>
    </row>
    <row r="282" spans="1:7" ht="18.75">
      <c r="A282" s="882" t="s">
        <v>188</v>
      </c>
      <c r="B282" s="882"/>
      <c r="C282" s="882"/>
      <c r="D282" s="281"/>
      <c r="E282" s="283"/>
    </row>
    <row r="283" spans="1:7" ht="31.5">
      <c r="A283" s="54">
        <v>1</v>
      </c>
      <c r="B283" s="54">
        <v>533</v>
      </c>
      <c r="C283" s="69" t="s">
        <v>2856</v>
      </c>
      <c r="D283" s="65" t="s">
        <v>157</v>
      </c>
      <c r="E283" s="67">
        <v>2.0939999999999999</v>
      </c>
    </row>
    <row r="284" spans="1:7">
      <c r="A284" s="283"/>
      <c r="B284" s="283"/>
      <c r="C284" s="283"/>
      <c r="D284" s="283"/>
      <c r="E284" s="283"/>
    </row>
  </sheetData>
  <mergeCells count="12">
    <mergeCell ref="A282:C282"/>
    <mergeCell ref="A1:E1"/>
    <mergeCell ref="E194:E195"/>
    <mergeCell ref="A223:D223"/>
    <mergeCell ref="A224:E224"/>
    <mergeCell ref="A263:D263"/>
    <mergeCell ref="A264:E264"/>
    <mergeCell ref="A269:D269"/>
    <mergeCell ref="C270:D270"/>
    <mergeCell ref="A271:C271"/>
    <mergeCell ref="A280:D280"/>
    <mergeCell ref="B281:D28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workbookViewId="0">
      <selection activeCell="B219" sqref="B219"/>
    </sheetView>
  </sheetViews>
  <sheetFormatPr defaultRowHeight="15"/>
  <cols>
    <col min="1" max="1" width="6.140625" customWidth="1"/>
    <col min="2" max="2" width="29.28515625" customWidth="1"/>
    <col min="4" max="4" width="11.7109375" customWidth="1"/>
    <col min="6" max="6" width="13.85546875" customWidth="1"/>
    <col min="7" max="7" width="10.85546875" customWidth="1"/>
  </cols>
  <sheetData>
    <row r="1" spans="1:7" ht="40.5" customHeight="1">
      <c r="A1" s="904" t="s">
        <v>2257</v>
      </c>
      <c r="B1" s="904"/>
      <c r="C1" s="904"/>
      <c r="D1" s="904"/>
      <c r="E1" s="904"/>
      <c r="F1" s="904"/>
      <c r="G1" s="904"/>
    </row>
    <row r="2" spans="1:7">
      <c r="A2" s="523"/>
      <c r="B2" s="524"/>
      <c r="C2" s="523"/>
      <c r="D2" s="523"/>
      <c r="E2" s="523"/>
      <c r="F2" s="523"/>
      <c r="G2" s="523"/>
    </row>
    <row r="3" spans="1:7" ht="27.75" customHeight="1">
      <c r="A3" s="905" t="s">
        <v>2258</v>
      </c>
      <c r="B3" s="906" t="s">
        <v>887</v>
      </c>
      <c r="C3" s="905" t="s">
        <v>7</v>
      </c>
      <c r="D3" s="905" t="s">
        <v>888</v>
      </c>
      <c r="E3" s="905" t="s">
        <v>1174</v>
      </c>
      <c r="F3" s="905"/>
      <c r="G3" s="905" t="s">
        <v>798</v>
      </c>
    </row>
    <row r="4" spans="1:7">
      <c r="A4" s="906"/>
      <c r="B4" s="907"/>
      <c r="C4" s="906"/>
      <c r="D4" s="906"/>
      <c r="E4" s="341" t="s">
        <v>799</v>
      </c>
      <c r="F4" s="341" t="s">
        <v>800</v>
      </c>
      <c r="G4" s="906"/>
    </row>
    <row r="5" spans="1:7">
      <c r="A5" s="525" t="s">
        <v>2086</v>
      </c>
      <c r="B5" s="526" t="s">
        <v>8</v>
      </c>
      <c r="C5" s="525"/>
      <c r="D5" s="525"/>
      <c r="E5" s="525"/>
      <c r="F5" s="525"/>
      <c r="G5" s="525"/>
    </row>
    <row r="6" spans="1:7">
      <c r="A6" s="342"/>
      <c r="B6" s="342" t="s">
        <v>9</v>
      </c>
      <c r="C6" s="342"/>
      <c r="D6" s="342"/>
      <c r="E6" s="342"/>
      <c r="F6" s="342"/>
      <c r="G6" s="342"/>
    </row>
    <row r="7" spans="1:7">
      <c r="A7" s="523"/>
      <c r="B7" s="524"/>
      <c r="C7" s="523"/>
      <c r="D7" s="523"/>
      <c r="E7" s="523"/>
      <c r="F7" s="523"/>
      <c r="G7" s="523"/>
    </row>
    <row r="8" spans="1:7">
      <c r="A8" s="527" t="s">
        <v>2090</v>
      </c>
      <c r="B8" s="528" t="s">
        <v>10</v>
      </c>
      <c r="C8" s="529"/>
      <c r="D8" s="529"/>
      <c r="E8" s="529"/>
      <c r="F8" s="529"/>
      <c r="G8" s="529"/>
    </row>
    <row r="9" spans="1:7">
      <c r="A9" s="362">
        <v>1</v>
      </c>
      <c r="B9" s="530" t="s">
        <v>2259</v>
      </c>
      <c r="C9" s="362" t="s">
        <v>1618</v>
      </c>
      <c r="D9" s="362" t="s">
        <v>1668</v>
      </c>
      <c r="E9" s="531">
        <v>13.25</v>
      </c>
      <c r="F9" s="531" t="s">
        <v>2092</v>
      </c>
      <c r="G9" s="362"/>
    </row>
    <row r="10" spans="1:7">
      <c r="A10" s="532">
        <v>2</v>
      </c>
      <c r="B10" s="533" t="s">
        <v>2260</v>
      </c>
      <c r="C10" s="532" t="s">
        <v>1618</v>
      </c>
      <c r="D10" s="360" t="s">
        <v>1668</v>
      </c>
      <c r="E10" s="361">
        <v>5</v>
      </c>
      <c r="F10" s="361"/>
      <c r="G10" s="532" t="s">
        <v>2261</v>
      </c>
    </row>
    <row r="11" spans="1:7">
      <c r="A11" s="330"/>
      <c r="B11" s="509" t="s">
        <v>2262</v>
      </c>
      <c r="C11" s="330"/>
      <c r="D11" s="275"/>
      <c r="E11" s="321">
        <f>SUM(E9:E10)</f>
        <v>18.25</v>
      </c>
      <c r="F11" s="321"/>
      <c r="G11" s="330"/>
    </row>
    <row r="12" spans="1:7">
      <c r="A12" s="534"/>
      <c r="B12" s="535"/>
      <c r="C12" s="536"/>
      <c r="D12" s="534"/>
      <c r="E12" s="536"/>
      <c r="F12" s="536"/>
      <c r="G12" s="534"/>
    </row>
    <row r="13" spans="1:7">
      <c r="A13" s="527" t="s">
        <v>2093</v>
      </c>
      <c r="B13" s="528" t="s">
        <v>2263</v>
      </c>
      <c r="C13" s="529"/>
      <c r="D13" s="529"/>
      <c r="E13" s="537"/>
      <c r="F13" s="537"/>
      <c r="G13" s="529"/>
    </row>
    <row r="14" spans="1:7" ht="30">
      <c r="A14" s="362">
        <v>1</v>
      </c>
      <c r="B14" s="538" t="s">
        <v>2264</v>
      </c>
      <c r="C14" s="362" t="s">
        <v>1618</v>
      </c>
      <c r="D14" s="362" t="s">
        <v>1668</v>
      </c>
      <c r="E14" s="531">
        <v>0.36</v>
      </c>
      <c r="F14" s="531" t="s">
        <v>2092</v>
      </c>
      <c r="G14" s="362"/>
    </row>
    <row r="15" spans="1:7" ht="45">
      <c r="A15" s="362">
        <v>2</v>
      </c>
      <c r="B15" s="539" t="s">
        <v>2265</v>
      </c>
      <c r="C15" s="354" t="s">
        <v>1618</v>
      </c>
      <c r="D15" s="354" t="s">
        <v>1668</v>
      </c>
      <c r="E15" s="451">
        <v>0.61</v>
      </c>
      <c r="F15" s="451" t="s">
        <v>2092</v>
      </c>
      <c r="G15" s="354"/>
    </row>
    <row r="16" spans="1:7" ht="30">
      <c r="A16" s="362">
        <v>3</v>
      </c>
      <c r="B16" s="540" t="s">
        <v>2266</v>
      </c>
      <c r="C16" s="354" t="s">
        <v>1618</v>
      </c>
      <c r="D16" s="354" t="s">
        <v>1668</v>
      </c>
      <c r="E16" s="451">
        <v>2.62</v>
      </c>
      <c r="F16" s="451" t="s">
        <v>2092</v>
      </c>
      <c r="G16" s="354"/>
    </row>
    <row r="17" spans="1:7" ht="30">
      <c r="A17" s="362">
        <v>4</v>
      </c>
      <c r="B17" s="540" t="s">
        <v>2267</v>
      </c>
      <c r="C17" s="354" t="s">
        <v>1618</v>
      </c>
      <c r="D17" s="354" t="s">
        <v>1668</v>
      </c>
      <c r="E17" s="451">
        <v>0.18</v>
      </c>
      <c r="F17" s="451" t="s">
        <v>2092</v>
      </c>
      <c r="G17" s="354"/>
    </row>
    <row r="18" spans="1:7" ht="30">
      <c r="A18" s="362">
        <v>5</v>
      </c>
      <c r="B18" s="540" t="s">
        <v>2268</v>
      </c>
      <c r="C18" s="354" t="s">
        <v>1618</v>
      </c>
      <c r="D18" s="354" t="s">
        <v>1668</v>
      </c>
      <c r="E18" s="451">
        <v>0.83</v>
      </c>
      <c r="F18" s="451" t="s">
        <v>2092</v>
      </c>
      <c r="G18" s="354"/>
    </row>
    <row r="19" spans="1:7" ht="45">
      <c r="A19" s="362">
        <v>6</v>
      </c>
      <c r="B19" s="539" t="s">
        <v>2269</v>
      </c>
      <c r="C19" s="354" t="s">
        <v>1618</v>
      </c>
      <c r="D19" s="354" t="s">
        <v>1668</v>
      </c>
      <c r="E19" s="451">
        <v>0.09</v>
      </c>
      <c r="F19" s="451" t="s">
        <v>2092</v>
      </c>
      <c r="G19" s="354"/>
    </row>
    <row r="20" spans="1:7" ht="30">
      <c r="A20" s="362">
        <v>7</v>
      </c>
      <c r="B20" s="540" t="s">
        <v>2270</v>
      </c>
      <c r="C20" s="354" t="s">
        <v>1618</v>
      </c>
      <c r="D20" s="354" t="s">
        <v>1668</v>
      </c>
      <c r="E20" s="451">
        <v>0.4</v>
      </c>
      <c r="F20" s="451" t="s">
        <v>2092</v>
      </c>
      <c r="G20" s="354"/>
    </row>
    <row r="21" spans="1:7" ht="60">
      <c r="A21" s="362">
        <v>8</v>
      </c>
      <c r="B21" s="540" t="s">
        <v>2271</v>
      </c>
      <c r="C21" s="354" t="s">
        <v>1618</v>
      </c>
      <c r="D21" s="354" t="s">
        <v>1668</v>
      </c>
      <c r="E21" s="451">
        <v>0.32</v>
      </c>
      <c r="F21" s="451" t="s">
        <v>2092</v>
      </c>
      <c r="G21" s="354" t="s">
        <v>2272</v>
      </c>
    </row>
    <row r="22" spans="1:7" ht="30">
      <c r="A22" s="362">
        <v>9</v>
      </c>
      <c r="B22" s="540" t="s">
        <v>2273</v>
      </c>
      <c r="C22" s="354" t="s">
        <v>1618</v>
      </c>
      <c r="D22" s="354" t="s">
        <v>1668</v>
      </c>
      <c r="E22" s="451">
        <v>1.17</v>
      </c>
      <c r="F22" s="451" t="s">
        <v>2092</v>
      </c>
      <c r="G22" s="354"/>
    </row>
    <row r="23" spans="1:7" ht="30">
      <c r="A23" s="362">
        <v>10</v>
      </c>
      <c r="B23" s="540" t="s">
        <v>2274</v>
      </c>
      <c r="C23" s="354" t="s">
        <v>1618</v>
      </c>
      <c r="D23" s="354" t="s">
        <v>1668</v>
      </c>
      <c r="E23" s="451">
        <v>1.8</v>
      </c>
      <c r="F23" s="451" t="s">
        <v>2092</v>
      </c>
      <c r="G23" s="354"/>
    </row>
    <row r="24" spans="1:7">
      <c r="A24" s="362">
        <v>11</v>
      </c>
      <c r="B24" s="539" t="s">
        <v>2275</v>
      </c>
      <c r="C24" s="354" t="s">
        <v>1618</v>
      </c>
      <c r="D24" s="354" t="s">
        <v>1668</v>
      </c>
      <c r="E24" s="451">
        <v>1.1000000000000001</v>
      </c>
      <c r="F24" s="451" t="s">
        <v>2092</v>
      </c>
      <c r="G24" s="354"/>
    </row>
    <row r="25" spans="1:7" ht="45">
      <c r="A25" s="362">
        <v>12</v>
      </c>
      <c r="B25" s="540" t="s">
        <v>2276</v>
      </c>
      <c r="C25" s="354" t="s">
        <v>1618</v>
      </c>
      <c r="D25" s="354" t="s">
        <v>1668</v>
      </c>
      <c r="E25" s="451">
        <v>0.55000000000000004</v>
      </c>
      <c r="F25" s="451" t="s">
        <v>2092</v>
      </c>
      <c r="G25" s="354"/>
    </row>
    <row r="26" spans="1:7" ht="60">
      <c r="A26" s="362">
        <v>13</v>
      </c>
      <c r="B26" s="539" t="s">
        <v>2277</v>
      </c>
      <c r="C26" s="354" t="s">
        <v>1618</v>
      </c>
      <c r="D26" s="354" t="s">
        <v>1668</v>
      </c>
      <c r="E26" s="451">
        <v>1.1000000000000001</v>
      </c>
      <c r="F26" s="451" t="s">
        <v>2092</v>
      </c>
      <c r="G26" s="354"/>
    </row>
    <row r="27" spans="1:7" ht="30">
      <c r="A27" s="362">
        <v>14</v>
      </c>
      <c r="B27" s="539" t="s">
        <v>2278</v>
      </c>
      <c r="C27" s="354" t="s">
        <v>1618</v>
      </c>
      <c r="D27" s="354" t="s">
        <v>1668</v>
      </c>
      <c r="E27" s="451">
        <v>0.28999999999999998</v>
      </c>
      <c r="F27" s="451" t="s">
        <v>2092</v>
      </c>
      <c r="G27" s="354"/>
    </row>
    <row r="28" spans="1:7" ht="30">
      <c r="A28" s="362">
        <v>15</v>
      </c>
      <c r="B28" s="540" t="s">
        <v>2279</v>
      </c>
      <c r="C28" s="354" t="s">
        <v>1618</v>
      </c>
      <c r="D28" s="354" t="s">
        <v>1668</v>
      </c>
      <c r="E28" s="451">
        <v>0.57999999999999996</v>
      </c>
      <c r="F28" s="451" t="s">
        <v>2092</v>
      </c>
      <c r="G28" s="354"/>
    </row>
    <row r="29" spans="1:7" ht="30">
      <c r="A29" s="362">
        <v>16</v>
      </c>
      <c r="B29" s="539" t="s">
        <v>2280</v>
      </c>
      <c r="C29" s="354" t="s">
        <v>1618</v>
      </c>
      <c r="D29" s="354" t="s">
        <v>1668</v>
      </c>
      <c r="E29" s="451">
        <v>0.51</v>
      </c>
      <c r="F29" s="451" t="s">
        <v>2092</v>
      </c>
      <c r="G29" s="354"/>
    </row>
    <row r="30" spans="1:7">
      <c r="A30" s="362">
        <v>17</v>
      </c>
      <c r="B30" s="540" t="s">
        <v>2281</v>
      </c>
      <c r="C30" s="354" t="s">
        <v>1618</v>
      </c>
      <c r="D30" s="354" t="s">
        <v>1668</v>
      </c>
      <c r="E30" s="451">
        <v>0.64</v>
      </c>
      <c r="F30" s="451" t="s">
        <v>2092</v>
      </c>
      <c r="G30" s="354"/>
    </row>
    <row r="31" spans="1:7" ht="30">
      <c r="A31" s="362">
        <v>18</v>
      </c>
      <c r="B31" s="540" t="s">
        <v>2282</v>
      </c>
      <c r="C31" s="354" t="s">
        <v>1618</v>
      </c>
      <c r="D31" s="354" t="s">
        <v>1668</v>
      </c>
      <c r="E31" s="451">
        <v>0.35</v>
      </c>
      <c r="F31" s="451" t="s">
        <v>2092</v>
      </c>
      <c r="G31" s="354"/>
    </row>
    <row r="32" spans="1:7" ht="30">
      <c r="A32" s="362">
        <v>19</v>
      </c>
      <c r="B32" s="540" t="s">
        <v>2283</v>
      </c>
      <c r="C32" s="354" t="s">
        <v>1618</v>
      </c>
      <c r="D32" s="354" t="s">
        <v>1668</v>
      </c>
      <c r="E32" s="451">
        <v>0.2</v>
      </c>
      <c r="F32" s="451" t="s">
        <v>2092</v>
      </c>
      <c r="G32" s="354"/>
    </row>
    <row r="33" spans="1:7" ht="30">
      <c r="A33" s="362">
        <v>20</v>
      </c>
      <c r="B33" s="539" t="s">
        <v>2284</v>
      </c>
      <c r="C33" s="354" t="s">
        <v>1618</v>
      </c>
      <c r="D33" s="354" t="s">
        <v>1668</v>
      </c>
      <c r="E33" s="451">
        <v>0.16</v>
      </c>
      <c r="F33" s="451" t="s">
        <v>2092</v>
      </c>
      <c r="G33" s="354"/>
    </row>
    <row r="34" spans="1:7">
      <c r="A34" s="362">
        <v>21</v>
      </c>
      <c r="B34" s="540" t="s">
        <v>2285</v>
      </c>
      <c r="C34" s="354" t="s">
        <v>1618</v>
      </c>
      <c r="D34" s="354" t="s">
        <v>1668</v>
      </c>
      <c r="E34" s="451">
        <v>0.55000000000000004</v>
      </c>
      <c r="F34" s="451" t="s">
        <v>2092</v>
      </c>
      <c r="G34" s="354"/>
    </row>
    <row r="35" spans="1:7" ht="30">
      <c r="A35" s="362">
        <v>22</v>
      </c>
      <c r="B35" s="540" t="s">
        <v>2286</v>
      </c>
      <c r="C35" s="354" t="s">
        <v>1618</v>
      </c>
      <c r="D35" s="354" t="s">
        <v>1668</v>
      </c>
      <c r="E35" s="451">
        <v>0.74</v>
      </c>
      <c r="F35" s="451" t="s">
        <v>2092</v>
      </c>
      <c r="G35" s="354"/>
    </row>
    <row r="36" spans="1:7" ht="30">
      <c r="A36" s="362">
        <v>23</v>
      </c>
      <c r="B36" s="540" t="s">
        <v>2287</v>
      </c>
      <c r="C36" s="354" t="s">
        <v>1618</v>
      </c>
      <c r="D36" s="354" t="s">
        <v>1668</v>
      </c>
      <c r="E36" s="451">
        <v>0.27</v>
      </c>
      <c r="F36" s="451" t="s">
        <v>2092</v>
      </c>
      <c r="G36" s="354"/>
    </row>
    <row r="37" spans="1:7" ht="30">
      <c r="A37" s="362">
        <v>24</v>
      </c>
      <c r="B37" s="540" t="s">
        <v>2288</v>
      </c>
      <c r="C37" s="354" t="s">
        <v>1618</v>
      </c>
      <c r="D37" s="354" t="s">
        <v>1668</v>
      </c>
      <c r="E37" s="451">
        <v>0.24</v>
      </c>
      <c r="F37" s="451" t="s">
        <v>2092</v>
      </c>
      <c r="G37" s="354"/>
    </row>
    <row r="38" spans="1:7" ht="30">
      <c r="A38" s="362">
        <v>25</v>
      </c>
      <c r="B38" s="539" t="s">
        <v>2289</v>
      </c>
      <c r="C38" s="354" t="s">
        <v>1618</v>
      </c>
      <c r="D38" s="354" t="s">
        <v>1668</v>
      </c>
      <c r="E38" s="451">
        <v>0.08</v>
      </c>
      <c r="F38" s="451" t="s">
        <v>2092</v>
      </c>
      <c r="G38" s="354"/>
    </row>
    <row r="39" spans="1:7" ht="30">
      <c r="A39" s="362">
        <v>26</v>
      </c>
      <c r="B39" s="539" t="s">
        <v>2290</v>
      </c>
      <c r="C39" s="354" t="s">
        <v>1618</v>
      </c>
      <c r="D39" s="354" t="s">
        <v>1668</v>
      </c>
      <c r="E39" s="451">
        <v>7.0000000000000007E-2</v>
      </c>
      <c r="F39" s="451" t="s">
        <v>2092</v>
      </c>
      <c r="G39" s="354"/>
    </row>
    <row r="40" spans="1:7">
      <c r="A40" s="362">
        <v>27</v>
      </c>
      <c r="B40" s="540" t="s">
        <v>2291</v>
      </c>
      <c r="C40" s="354" t="s">
        <v>1618</v>
      </c>
      <c r="D40" s="354" t="s">
        <v>1668</v>
      </c>
      <c r="E40" s="451">
        <v>0.44</v>
      </c>
      <c r="F40" s="451" t="s">
        <v>2092</v>
      </c>
      <c r="G40" s="354"/>
    </row>
    <row r="41" spans="1:7" ht="30">
      <c r="A41" s="362">
        <v>28</v>
      </c>
      <c r="B41" s="540" t="s">
        <v>2292</v>
      </c>
      <c r="C41" s="354" t="s">
        <v>1618</v>
      </c>
      <c r="D41" s="354" t="s">
        <v>1668</v>
      </c>
      <c r="E41" s="451">
        <v>7.0000000000000007E-2</v>
      </c>
      <c r="F41" s="451" t="s">
        <v>2092</v>
      </c>
      <c r="G41" s="354"/>
    </row>
    <row r="42" spans="1:7">
      <c r="A42" s="362">
        <v>29</v>
      </c>
      <c r="B42" s="540" t="s">
        <v>2293</v>
      </c>
      <c r="C42" s="354" t="s">
        <v>1618</v>
      </c>
      <c r="D42" s="354" t="s">
        <v>1668</v>
      </c>
      <c r="E42" s="451">
        <v>0.98</v>
      </c>
      <c r="F42" s="451" t="s">
        <v>2092</v>
      </c>
      <c r="G42" s="354"/>
    </row>
    <row r="43" spans="1:7" ht="30">
      <c r="A43" s="362">
        <v>30</v>
      </c>
      <c r="B43" s="540" t="s">
        <v>2294</v>
      </c>
      <c r="C43" s="354" t="s">
        <v>1618</v>
      </c>
      <c r="D43" s="354" t="s">
        <v>1668</v>
      </c>
      <c r="E43" s="451">
        <v>0.15</v>
      </c>
      <c r="F43" s="451" t="s">
        <v>2092</v>
      </c>
      <c r="G43" s="354"/>
    </row>
    <row r="44" spans="1:7" ht="30">
      <c r="A44" s="362">
        <v>31</v>
      </c>
      <c r="B44" s="540" t="s">
        <v>2295</v>
      </c>
      <c r="C44" s="354" t="s">
        <v>1618</v>
      </c>
      <c r="D44" s="354" t="s">
        <v>1668</v>
      </c>
      <c r="E44" s="451">
        <v>0.16</v>
      </c>
      <c r="F44" s="451" t="s">
        <v>2092</v>
      </c>
      <c r="G44" s="354"/>
    </row>
    <row r="45" spans="1:7" ht="30">
      <c r="A45" s="362">
        <v>32</v>
      </c>
      <c r="B45" s="540" t="s">
        <v>2296</v>
      </c>
      <c r="C45" s="354" t="s">
        <v>1618</v>
      </c>
      <c r="D45" s="354" t="s">
        <v>1668</v>
      </c>
      <c r="E45" s="451">
        <v>0.27</v>
      </c>
      <c r="F45" s="451" t="s">
        <v>2092</v>
      </c>
      <c r="G45" s="354"/>
    </row>
    <row r="46" spans="1:7" ht="30">
      <c r="A46" s="362">
        <v>33</v>
      </c>
      <c r="B46" s="540" t="s">
        <v>2297</v>
      </c>
      <c r="C46" s="354" t="s">
        <v>1618</v>
      </c>
      <c r="D46" s="354" t="s">
        <v>1668</v>
      </c>
      <c r="E46" s="451">
        <v>0.5</v>
      </c>
      <c r="F46" s="451" t="s">
        <v>2092</v>
      </c>
      <c r="G46" s="354"/>
    </row>
    <row r="47" spans="1:7" ht="30">
      <c r="A47" s="362">
        <v>34</v>
      </c>
      <c r="B47" s="540" t="s">
        <v>2298</v>
      </c>
      <c r="C47" s="354" t="s">
        <v>1618</v>
      </c>
      <c r="D47" s="354" t="s">
        <v>1668</v>
      </c>
      <c r="E47" s="451">
        <v>0.74</v>
      </c>
      <c r="F47" s="451" t="s">
        <v>2092</v>
      </c>
      <c r="G47" s="354"/>
    </row>
    <row r="48" spans="1:7" ht="30">
      <c r="A48" s="362">
        <v>35</v>
      </c>
      <c r="B48" s="540" t="s">
        <v>2299</v>
      </c>
      <c r="C48" s="354" t="s">
        <v>1618</v>
      </c>
      <c r="D48" s="354" t="s">
        <v>1668</v>
      </c>
      <c r="E48" s="451">
        <v>0.84</v>
      </c>
      <c r="F48" s="451" t="s">
        <v>2092</v>
      </c>
      <c r="G48" s="354"/>
    </row>
    <row r="49" spans="1:7">
      <c r="A49" s="362">
        <v>36</v>
      </c>
      <c r="B49" s="539" t="str">
        <f>+'[1]1'!$B$7</f>
        <v>Approach Road To AIR Station</v>
      </c>
      <c r="C49" s="354" t="s">
        <v>1618</v>
      </c>
      <c r="D49" s="354" t="s">
        <v>1668</v>
      </c>
      <c r="E49" s="451">
        <v>0.17</v>
      </c>
      <c r="F49" s="451" t="s">
        <v>2092</v>
      </c>
      <c r="G49" s="354"/>
    </row>
    <row r="50" spans="1:7">
      <c r="A50" s="362">
        <v>37</v>
      </c>
      <c r="B50" s="540" t="s">
        <v>2300</v>
      </c>
      <c r="C50" s="354" t="s">
        <v>1618</v>
      </c>
      <c r="D50" s="354" t="s">
        <v>1668</v>
      </c>
      <c r="E50" s="451">
        <v>1.72</v>
      </c>
      <c r="F50" s="451" t="s">
        <v>2092</v>
      </c>
      <c r="G50" s="354"/>
    </row>
    <row r="51" spans="1:7" ht="30">
      <c r="A51" s="362">
        <v>38</v>
      </c>
      <c r="B51" s="540" t="s">
        <v>2301</v>
      </c>
      <c r="C51" s="354" t="s">
        <v>1618</v>
      </c>
      <c r="D51" s="354" t="s">
        <v>1668</v>
      </c>
      <c r="E51" s="451">
        <v>0.11</v>
      </c>
      <c r="F51" s="451" t="s">
        <v>2092</v>
      </c>
      <c r="G51" s="354"/>
    </row>
    <row r="52" spans="1:7" ht="30">
      <c r="A52" s="362">
        <v>39</v>
      </c>
      <c r="B52" s="540" t="s">
        <v>2302</v>
      </c>
      <c r="C52" s="354" t="s">
        <v>1618</v>
      </c>
      <c r="D52" s="354" t="s">
        <v>1668</v>
      </c>
      <c r="E52" s="451">
        <v>0.55000000000000004</v>
      </c>
      <c r="F52" s="451" t="s">
        <v>2092</v>
      </c>
      <c r="G52" s="354"/>
    </row>
    <row r="53" spans="1:7" ht="30">
      <c r="A53" s="362">
        <v>40</v>
      </c>
      <c r="B53" s="540" t="s">
        <v>2303</v>
      </c>
      <c r="C53" s="354" t="s">
        <v>1618</v>
      </c>
      <c r="D53" s="354" t="s">
        <v>1668</v>
      </c>
      <c r="E53" s="451">
        <v>0.51</v>
      </c>
      <c r="F53" s="451" t="s">
        <v>2092</v>
      </c>
      <c r="G53" s="354"/>
    </row>
    <row r="54" spans="1:7" ht="30">
      <c r="A54" s="362">
        <v>41</v>
      </c>
      <c r="B54" s="540" t="s">
        <v>2304</v>
      </c>
      <c r="C54" s="354" t="s">
        <v>1618</v>
      </c>
      <c r="D54" s="354" t="s">
        <v>1668</v>
      </c>
      <c r="E54" s="451">
        <v>0.17</v>
      </c>
      <c r="F54" s="451" t="s">
        <v>2092</v>
      </c>
      <c r="G54" s="354"/>
    </row>
    <row r="55" spans="1:7" ht="30">
      <c r="A55" s="362">
        <v>42</v>
      </c>
      <c r="B55" s="540" t="s">
        <v>2305</v>
      </c>
      <c r="C55" s="354" t="s">
        <v>1618</v>
      </c>
      <c r="D55" s="354" t="s">
        <v>1668</v>
      </c>
      <c r="E55" s="451">
        <v>0.16</v>
      </c>
      <c r="F55" s="451" t="s">
        <v>2092</v>
      </c>
      <c r="G55" s="354"/>
    </row>
    <row r="56" spans="1:7">
      <c r="A56" s="362">
        <v>43</v>
      </c>
      <c r="B56" s="540" t="s">
        <v>2306</v>
      </c>
      <c r="C56" s="354" t="s">
        <v>1618</v>
      </c>
      <c r="D56" s="354" t="s">
        <v>1668</v>
      </c>
      <c r="E56" s="451">
        <v>1.18</v>
      </c>
      <c r="F56" s="451" t="s">
        <v>2092</v>
      </c>
      <c r="G56" s="354"/>
    </row>
    <row r="57" spans="1:7" ht="30">
      <c r="A57" s="362">
        <v>44</v>
      </c>
      <c r="B57" s="540" t="s">
        <v>2307</v>
      </c>
      <c r="C57" s="354" t="s">
        <v>1618</v>
      </c>
      <c r="D57" s="354" t="s">
        <v>1668</v>
      </c>
      <c r="E57" s="451">
        <v>0.28000000000000003</v>
      </c>
      <c r="F57" s="451" t="s">
        <v>2092</v>
      </c>
      <c r="G57" s="354"/>
    </row>
    <row r="58" spans="1:7">
      <c r="A58" s="362">
        <v>45</v>
      </c>
      <c r="B58" s="540" t="s">
        <v>2308</v>
      </c>
      <c r="C58" s="354" t="s">
        <v>1618</v>
      </c>
      <c r="D58" s="354" t="s">
        <v>1668</v>
      </c>
      <c r="E58" s="451">
        <v>0.32</v>
      </c>
      <c r="F58" s="451" t="s">
        <v>2092</v>
      </c>
      <c r="G58" s="354"/>
    </row>
    <row r="59" spans="1:7">
      <c r="A59" s="362">
        <v>46</v>
      </c>
      <c r="B59" s="540" t="s">
        <v>2309</v>
      </c>
      <c r="C59" s="354" t="s">
        <v>1618</v>
      </c>
      <c r="D59" s="354" t="s">
        <v>1668</v>
      </c>
      <c r="E59" s="451">
        <v>0.6</v>
      </c>
      <c r="F59" s="451" t="s">
        <v>2092</v>
      </c>
      <c r="G59" s="354"/>
    </row>
    <row r="60" spans="1:7" ht="30">
      <c r="A60" s="362">
        <v>47</v>
      </c>
      <c r="B60" s="540" t="s">
        <v>2310</v>
      </c>
      <c r="C60" s="354" t="s">
        <v>1618</v>
      </c>
      <c r="D60" s="354" t="s">
        <v>1668</v>
      </c>
      <c r="E60" s="451">
        <v>0.75</v>
      </c>
      <c r="F60" s="451" t="s">
        <v>2092</v>
      </c>
      <c r="G60" s="354"/>
    </row>
    <row r="61" spans="1:7" ht="30">
      <c r="A61" s="362">
        <v>48</v>
      </c>
      <c r="B61" s="540" t="s">
        <v>2311</v>
      </c>
      <c r="C61" s="354" t="s">
        <v>1618</v>
      </c>
      <c r="D61" s="354" t="s">
        <v>1668</v>
      </c>
      <c r="E61" s="451">
        <v>0.61</v>
      </c>
      <c r="F61" s="451" t="s">
        <v>2092</v>
      </c>
      <c r="G61" s="354"/>
    </row>
    <row r="62" spans="1:7" ht="30">
      <c r="A62" s="362">
        <v>49</v>
      </c>
      <c r="B62" s="540" t="s">
        <v>2312</v>
      </c>
      <c r="C62" s="354" t="s">
        <v>1618</v>
      </c>
      <c r="D62" s="354" t="s">
        <v>1668</v>
      </c>
      <c r="E62" s="451">
        <v>0.21</v>
      </c>
      <c r="F62" s="451" t="s">
        <v>2092</v>
      </c>
      <c r="G62" s="354"/>
    </row>
    <row r="63" spans="1:7" ht="18">
      <c r="A63" s="362">
        <v>50</v>
      </c>
      <c r="B63" s="539" t="s">
        <v>2313</v>
      </c>
      <c r="C63" s="354" t="s">
        <v>1618</v>
      </c>
      <c r="D63" s="354" t="s">
        <v>1668</v>
      </c>
      <c r="E63" s="451">
        <v>2.2400000000000002</v>
      </c>
      <c r="F63" s="451" t="s">
        <v>2092</v>
      </c>
      <c r="G63" s="354"/>
    </row>
    <row r="64" spans="1:7" ht="30">
      <c r="A64" s="362">
        <v>51</v>
      </c>
      <c r="B64" s="540" t="s">
        <v>2314</v>
      </c>
      <c r="C64" s="354" t="s">
        <v>1618</v>
      </c>
      <c r="D64" s="354" t="s">
        <v>1668</v>
      </c>
      <c r="E64" s="451">
        <v>0.28000000000000003</v>
      </c>
      <c r="F64" s="451" t="s">
        <v>2092</v>
      </c>
      <c r="G64" s="354"/>
    </row>
    <row r="65" spans="1:7">
      <c r="A65" s="362">
        <v>52</v>
      </c>
      <c r="B65" s="540" t="s">
        <v>2315</v>
      </c>
      <c r="C65" s="354" t="s">
        <v>1618</v>
      </c>
      <c r="D65" s="354" t="s">
        <v>1668</v>
      </c>
      <c r="E65" s="451">
        <v>0.42</v>
      </c>
      <c r="F65" s="451" t="s">
        <v>2092</v>
      </c>
      <c r="G65" s="354"/>
    </row>
    <row r="66" spans="1:7">
      <c r="A66" s="362">
        <v>53</v>
      </c>
      <c r="B66" s="540" t="s">
        <v>2316</v>
      </c>
      <c r="C66" s="354" t="s">
        <v>1618</v>
      </c>
      <c r="D66" s="354" t="s">
        <v>1668</v>
      </c>
      <c r="E66" s="451">
        <v>1.2</v>
      </c>
      <c r="F66" s="451" t="s">
        <v>2092</v>
      </c>
      <c r="G66" s="354"/>
    </row>
    <row r="67" spans="1:7" ht="30">
      <c r="A67" s="362">
        <v>54</v>
      </c>
      <c r="B67" s="540" t="s">
        <v>2317</v>
      </c>
      <c r="C67" s="354" t="s">
        <v>1618</v>
      </c>
      <c r="D67" s="354" t="s">
        <v>1668</v>
      </c>
      <c r="E67" s="451">
        <v>0.24</v>
      </c>
      <c r="F67" s="451" t="s">
        <v>2092</v>
      </c>
      <c r="G67" s="354"/>
    </row>
    <row r="68" spans="1:7" ht="30">
      <c r="A68" s="362">
        <v>55</v>
      </c>
      <c r="B68" s="540" t="s">
        <v>2318</v>
      </c>
      <c r="C68" s="354" t="s">
        <v>1618</v>
      </c>
      <c r="D68" s="354" t="s">
        <v>1668</v>
      </c>
      <c r="E68" s="451">
        <v>0.17</v>
      </c>
      <c r="F68" s="451" t="s">
        <v>2092</v>
      </c>
      <c r="G68" s="354"/>
    </row>
    <row r="69" spans="1:7">
      <c r="A69" s="362">
        <v>56</v>
      </c>
      <c r="B69" s="540" t="s">
        <v>2319</v>
      </c>
      <c r="C69" s="354" t="s">
        <v>1618</v>
      </c>
      <c r="D69" s="354" t="s">
        <v>1668</v>
      </c>
      <c r="E69" s="451">
        <v>0.7</v>
      </c>
      <c r="F69" s="451" t="s">
        <v>2092</v>
      </c>
      <c r="G69" s="354"/>
    </row>
    <row r="70" spans="1:7">
      <c r="A70" s="362">
        <v>57</v>
      </c>
      <c r="B70" s="539" t="s">
        <v>2320</v>
      </c>
      <c r="C70" s="354" t="s">
        <v>1618</v>
      </c>
      <c r="D70" s="354" t="s">
        <v>1668</v>
      </c>
      <c r="E70" s="451">
        <v>0.93</v>
      </c>
      <c r="F70" s="451" t="s">
        <v>2092</v>
      </c>
      <c r="G70" s="354"/>
    </row>
    <row r="71" spans="1:7" ht="30">
      <c r="A71" s="362">
        <v>58</v>
      </c>
      <c r="B71" s="539" t="s">
        <v>2321</v>
      </c>
      <c r="C71" s="354" t="s">
        <v>1618</v>
      </c>
      <c r="D71" s="354" t="s">
        <v>1668</v>
      </c>
      <c r="E71" s="451">
        <v>1.81</v>
      </c>
      <c r="F71" s="451" t="s">
        <v>2092</v>
      </c>
      <c r="G71" s="354"/>
    </row>
    <row r="72" spans="1:7" ht="30">
      <c r="A72" s="362">
        <v>59</v>
      </c>
      <c r="B72" s="540" t="s">
        <v>2322</v>
      </c>
      <c r="C72" s="354" t="s">
        <v>1618</v>
      </c>
      <c r="D72" s="354" t="s">
        <v>1668</v>
      </c>
      <c r="E72" s="451">
        <v>7.0000000000000007E-2</v>
      </c>
      <c r="F72" s="451" t="s">
        <v>2092</v>
      </c>
      <c r="G72" s="354"/>
    </row>
    <row r="73" spans="1:7" ht="30">
      <c r="A73" s="362">
        <v>60</v>
      </c>
      <c r="B73" s="539" t="s">
        <v>2323</v>
      </c>
      <c r="C73" s="354" t="s">
        <v>1618</v>
      </c>
      <c r="D73" s="354" t="s">
        <v>1668</v>
      </c>
      <c r="E73" s="451">
        <v>0.54</v>
      </c>
      <c r="F73" s="451" t="s">
        <v>2092</v>
      </c>
      <c r="G73" s="354"/>
    </row>
    <row r="74" spans="1:7">
      <c r="A74" s="362">
        <v>61</v>
      </c>
      <c r="B74" s="539" t="s">
        <v>2324</v>
      </c>
      <c r="C74" s="354" t="s">
        <v>1618</v>
      </c>
      <c r="D74" s="354" t="s">
        <v>1668</v>
      </c>
      <c r="E74" s="451">
        <v>0.16</v>
      </c>
      <c r="F74" s="451" t="s">
        <v>2092</v>
      </c>
      <c r="G74" s="354"/>
    </row>
    <row r="75" spans="1:7" ht="30">
      <c r="A75" s="362">
        <v>62</v>
      </c>
      <c r="B75" s="540" t="s">
        <v>2325</v>
      </c>
      <c r="C75" s="354" t="s">
        <v>1618</v>
      </c>
      <c r="D75" s="354" t="s">
        <v>1668</v>
      </c>
      <c r="E75" s="451">
        <v>0.44</v>
      </c>
      <c r="F75" s="451" t="s">
        <v>2092</v>
      </c>
      <c r="G75" s="354"/>
    </row>
    <row r="76" spans="1:7">
      <c r="A76" s="362">
        <v>63</v>
      </c>
      <c r="B76" s="540" t="s">
        <v>2326</v>
      </c>
      <c r="C76" s="354" t="s">
        <v>1618</v>
      </c>
      <c r="D76" s="354" t="s">
        <v>1668</v>
      </c>
      <c r="E76" s="451">
        <v>0.32</v>
      </c>
      <c r="F76" s="451" t="s">
        <v>2092</v>
      </c>
      <c r="G76" s="354"/>
    </row>
    <row r="77" spans="1:7" ht="30">
      <c r="A77" s="362">
        <v>64</v>
      </c>
      <c r="B77" s="540" t="s">
        <v>2327</v>
      </c>
      <c r="C77" s="354" t="s">
        <v>1618</v>
      </c>
      <c r="D77" s="354" t="s">
        <v>1668</v>
      </c>
      <c r="E77" s="451">
        <v>0.38</v>
      </c>
      <c r="F77" s="451" t="s">
        <v>2092</v>
      </c>
      <c r="G77" s="354"/>
    </row>
    <row r="78" spans="1:7">
      <c r="A78" s="362">
        <v>65</v>
      </c>
      <c r="B78" s="540" t="s">
        <v>2328</v>
      </c>
      <c r="C78" s="354" t="s">
        <v>1618</v>
      </c>
      <c r="D78" s="354" t="s">
        <v>1668</v>
      </c>
      <c r="E78" s="451">
        <v>0.54</v>
      </c>
      <c r="F78" s="451" t="s">
        <v>2092</v>
      </c>
      <c r="G78" s="354"/>
    </row>
    <row r="79" spans="1:7">
      <c r="A79" s="362">
        <v>66</v>
      </c>
      <c r="B79" s="540" t="s">
        <v>2329</v>
      </c>
      <c r="C79" s="354" t="s">
        <v>1618</v>
      </c>
      <c r="D79" s="354" t="s">
        <v>1668</v>
      </c>
      <c r="E79" s="451">
        <v>0.39</v>
      </c>
      <c r="F79" s="451" t="s">
        <v>2092</v>
      </c>
      <c r="G79" s="354"/>
    </row>
    <row r="80" spans="1:7" ht="30">
      <c r="A80" s="362">
        <v>67</v>
      </c>
      <c r="B80" s="540" t="s">
        <v>2330</v>
      </c>
      <c r="C80" s="354" t="s">
        <v>1618</v>
      </c>
      <c r="D80" s="354" t="s">
        <v>1668</v>
      </c>
      <c r="E80" s="451">
        <v>0.27</v>
      </c>
      <c r="F80" s="451" t="s">
        <v>2092</v>
      </c>
      <c r="G80" s="354"/>
    </row>
    <row r="81" spans="1:7" ht="30">
      <c r="A81" s="362">
        <v>68</v>
      </c>
      <c r="B81" s="540" t="s">
        <v>2331</v>
      </c>
      <c r="C81" s="354" t="s">
        <v>1618</v>
      </c>
      <c r="D81" s="354" t="s">
        <v>1668</v>
      </c>
      <c r="E81" s="451">
        <v>0.73</v>
      </c>
      <c r="F81" s="451" t="s">
        <v>2092</v>
      </c>
      <c r="G81" s="354"/>
    </row>
    <row r="82" spans="1:7" ht="30">
      <c r="A82" s="362">
        <v>69</v>
      </c>
      <c r="B82" s="540" t="s">
        <v>2332</v>
      </c>
      <c r="C82" s="354" t="s">
        <v>1618</v>
      </c>
      <c r="D82" s="354" t="s">
        <v>1668</v>
      </c>
      <c r="E82" s="451">
        <v>0.44</v>
      </c>
      <c r="F82" s="451" t="s">
        <v>2092</v>
      </c>
      <c r="G82" s="354"/>
    </row>
    <row r="83" spans="1:7">
      <c r="A83" s="362">
        <v>70</v>
      </c>
      <c r="B83" s="540" t="s">
        <v>2333</v>
      </c>
      <c r="C83" s="354" t="s">
        <v>1618</v>
      </c>
      <c r="D83" s="354" t="s">
        <v>1668</v>
      </c>
      <c r="E83" s="451">
        <v>0.17</v>
      </c>
      <c r="F83" s="451" t="s">
        <v>2092</v>
      </c>
      <c r="G83" s="354"/>
    </row>
    <row r="84" spans="1:7">
      <c r="A84" s="362">
        <v>71</v>
      </c>
      <c r="B84" s="540" t="s">
        <v>2334</v>
      </c>
      <c r="C84" s="354" t="s">
        <v>1618</v>
      </c>
      <c r="D84" s="354" t="s">
        <v>1668</v>
      </c>
      <c r="E84" s="451">
        <v>0.5</v>
      </c>
      <c r="F84" s="451" t="s">
        <v>2092</v>
      </c>
      <c r="G84" s="354"/>
    </row>
    <row r="85" spans="1:7" ht="30">
      <c r="A85" s="362">
        <v>72</v>
      </c>
      <c r="B85" s="540" t="s">
        <v>2335</v>
      </c>
      <c r="C85" s="354" t="s">
        <v>1618</v>
      </c>
      <c r="D85" s="354" t="s">
        <v>1668</v>
      </c>
      <c r="E85" s="451">
        <v>0.2</v>
      </c>
      <c r="F85" s="451" t="s">
        <v>2092</v>
      </c>
      <c r="G85" s="354"/>
    </row>
    <row r="86" spans="1:7">
      <c r="A86" s="362">
        <v>73</v>
      </c>
      <c r="B86" s="540" t="s">
        <v>2336</v>
      </c>
      <c r="C86" s="354" t="s">
        <v>1618</v>
      </c>
      <c r="D86" s="354" t="s">
        <v>1668</v>
      </c>
      <c r="E86" s="451">
        <v>0.28000000000000003</v>
      </c>
      <c r="F86" s="451" t="s">
        <v>2092</v>
      </c>
      <c r="G86" s="354"/>
    </row>
    <row r="87" spans="1:7" ht="30">
      <c r="A87" s="362">
        <v>74</v>
      </c>
      <c r="B87" s="540" t="s">
        <v>2337</v>
      </c>
      <c r="C87" s="354" t="s">
        <v>1618</v>
      </c>
      <c r="D87" s="354" t="s">
        <v>1668</v>
      </c>
      <c r="E87" s="451">
        <v>0.67</v>
      </c>
      <c r="F87" s="451" t="s">
        <v>2092</v>
      </c>
      <c r="G87" s="354"/>
    </row>
    <row r="88" spans="1:7" ht="30">
      <c r="A88" s="362">
        <v>75</v>
      </c>
      <c r="B88" s="540" t="s">
        <v>2338</v>
      </c>
      <c r="C88" s="354" t="s">
        <v>1618</v>
      </c>
      <c r="D88" s="354" t="s">
        <v>1668</v>
      </c>
      <c r="E88" s="451">
        <v>0.23</v>
      </c>
      <c r="F88" s="451" t="s">
        <v>2092</v>
      </c>
      <c r="G88" s="354"/>
    </row>
    <row r="89" spans="1:7">
      <c r="A89" s="362">
        <v>76</v>
      </c>
      <c r="B89" s="540" t="s">
        <v>2339</v>
      </c>
      <c r="C89" s="354" t="s">
        <v>1618</v>
      </c>
      <c r="D89" s="354" t="s">
        <v>1668</v>
      </c>
      <c r="E89" s="451">
        <v>0.55000000000000004</v>
      </c>
      <c r="F89" s="451" t="s">
        <v>2092</v>
      </c>
      <c r="G89" s="354"/>
    </row>
    <row r="90" spans="1:7">
      <c r="A90" s="362">
        <v>77</v>
      </c>
      <c r="B90" s="540" t="s">
        <v>2340</v>
      </c>
      <c r="C90" s="354" t="s">
        <v>1618</v>
      </c>
      <c r="D90" s="354" t="s">
        <v>1668</v>
      </c>
      <c r="E90" s="451">
        <v>0.51</v>
      </c>
      <c r="F90" s="451" t="s">
        <v>2092</v>
      </c>
      <c r="G90" s="354"/>
    </row>
    <row r="91" spans="1:7" ht="30">
      <c r="A91" s="362">
        <v>78</v>
      </c>
      <c r="B91" s="540" t="s">
        <v>2341</v>
      </c>
      <c r="C91" s="354" t="s">
        <v>1618</v>
      </c>
      <c r="D91" s="354" t="s">
        <v>1668</v>
      </c>
      <c r="E91" s="451">
        <v>0.09</v>
      </c>
      <c r="F91" s="451" t="s">
        <v>2092</v>
      </c>
      <c r="G91" s="354"/>
    </row>
    <row r="92" spans="1:7">
      <c r="A92" s="362">
        <v>79</v>
      </c>
      <c r="B92" s="540" t="s">
        <v>2342</v>
      </c>
      <c r="C92" s="354" t="s">
        <v>1618</v>
      </c>
      <c r="D92" s="354" t="s">
        <v>1668</v>
      </c>
      <c r="E92" s="451">
        <v>0.34</v>
      </c>
      <c r="F92" s="451" t="s">
        <v>2092</v>
      </c>
      <c r="G92" s="354"/>
    </row>
    <row r="93" spans="1:7" ht="45">
      <c r="A93" s="362">
        <v>80</v>
      </c>
      <c r="B93" s="540" t="s">
        <v>2343</v>
      </c>
      <c r="C93" s="354" t="s">
        <v>1618</v>
      </c>
      <c r="D93" s="354" t="s">
        <v>1668</v>
      </c>
      <c r="E93" s="451">
        <v>0.78</v>
      </c>
      <c r="F93" s="451" t="s">
        <v>2092</v>
      </c>
      <c r="G93" s="354"/>
    </row>
    <row r="94" spans="1:7" ht="60">
      <c r="A94" s="362">
        <v>81</v>
      </c>
      <c r="B94" s="540" t="s">
        <v>2344</v>
      </c>
      <c r="C94" s="354" t="s">
        <v>1618</v>
      </c>
      <c r="D94" s="354" t="s">
        <v>1668</v>
      </c>
      <c r="E94" s="451">
        <v>0.88</v>
      </c>
      <c r="F94" s="451">
        <v>0.28000000000000003</v>
      </c>
      <c r="G94" s="354" t="s">
        <v>2272</v>
      </c>
    </row>
    <row r="95" spans="1:7">
      <c r="A95" s="362">
        <v>82</v>
      </c>
      <c r="B95" s="540" t="s">
        <v>2345</v>
      </c>
      <c r="C95" s="354" t="s">
        <v>1618</v>
      </c>
      <c r="D95" s="354" t="s">
        <v>1668</v>
      </c>
      <c r="E95" s="451">
        <v>0.33</v>
      </c>
      <c r="F95" s="451" t="s">
        <v>2092</v>
      </c>
      <c r="G95" s="354"/>
    </row>
    <row r="96" spans="1:7" ht="30">
      <c r="A96" s="362">
        <v>83</v>
      </c>
      <c r="B96" s="540" t="s">
        <v>2346</v>
      </c>
      <c r="C96" s="354" t="s">
        <v>1618</v>
      </c>
      <c r="D96" s="354" t="s">
        <v>1668</v>
      </c>
      <c r="E96" s="451">
        <v>0.39</v>
      </c>
      <c r="F96" s="451" t="s">
        <v>2092</v>
      </c>
      <c r="G96" s="354"/>
    </row>
    <row r="97" spans="1:7" ht="30">
      <c r="A97" s="362">
        <v>84</v>
      </c>
      <c r="B97" s="540" t="s">
        <v>2347</v>
      </c>
      <c r="C97" s="354" t="s">
        <v>1618</v>
      </c>
      <c r="D97" s="354" t="s">
        <v>1668</v>
      </c>
      <c r="E97" s="451">
        <v>0.33</v>
      </c>
      <c r="F97" s="451" t="s">
        <v>2092</v>
      </c>
      <c r="G97" s="354"/>
    </row>
    <row r="98" spans="1:7" ht="45">
      <c r="A98" s="362">
        <v>85</v>
      </c>
      <c r="B98" s="540" t="s">
        <v>2348</v>
      </c>
      <c r="C98" s="354" t="s">
        <v>1618</v>
      </c>
      <c r="D98" s="354" t="s">
        <v>1668</v>
      </c>
      <c r="E98" s="451">
        <v>0.26</v>
      </c>
      <c r="F98" s="451" t="s">
        <v>2092</v>
      </c>
      <c r="G98" s="354"/>
    </row>
    <row r="99" spans="1:7">
      <c r="A99" s="362">
        <v>86</v>
      </c>
      <c r="B99" s="540" t="s">
        <v>2349</v>
      </c>
      <c r="C99" s="354" t="s">
        <v>1618</v>
      </c>
      <c r="D99" s="354" t="s">
        <v>1668</v>
      </c>
      <c r="E99" s="451">
        <v>1.8</v>
      </c>
      <c r="F99" s="451" t="s">
        <v>2092</v>
      </c>
      <c r="G99" s="354"/>
    </row>
    <row r="100" spans="1:7" ht="30">
      <c r="A100" s="362">
        <v>87</v>
      </c>
      <c r="B100" s="540" t="s">
        <v>2350</v>
      </c>
      <c r="C100" s="354" t="s">
        <v>1618</v>
      </c>
      <c r="D100" s="354" t="s">
        <v>1668</v>
      </c>
      <c r="E100" s="451">
        <v>0.18</v>
      </c>
      <c r="F100" s="451" t="s">
        <v>2092</v>
      </c>
      <c r="G100" s="354"/>
    </row>
    <row r="101" spans="1:7" ht="30">
      <c r="A101" s="362">
        <v>88</v>
      </c>
      <c r="B101" s="540" t="s">
        <v>2351</v>
      </c>
      <c r="C101" s="354" t="s">
        <v>1618</v>
      </c>
      <c r="D101" s="354" t="s">
        <v>1668</v>
      </c>
      <c r="E101" s="451">
        <v>0.14000000000000001</v>
      </c>
      <c r="F101" s="451" t="s">
        <v>2092</v>
      </c>
      <c r="G101" s="354"/>
    </row>
    <row r="102" spans="1:7" ht="30">
      <c r="A102" s="362">
        <v>89</v>
      </c>
      <c r="B102" s="539" t="s">
        <v>2352</v>
      </c>
      <c r="C102" s="354" t="s">
        <v>1618</v>
      </c>
      <c r="D102" s="354" t="s">
        <v>1668</v>
      </c>
      <c r="E102" s="451">
        <v>0.24</v>
      </c>
      <c r="F102" s="451" t="s">
        <v>2092</v>
      </c>
      <c r="G102" s="354"/>
    </row>
    <row r="103" spans="1:7" ht="30">
      <c r="A103" s="362">
        <v>90</v>
      </c>
      <c r="B103" s="539" t="s">
        <v>2353</v>
      </c>
      <c r="C103" s="354" t="s">
        <v>1618</v>
      </c>
      <c r="D103" s="354" t="s">
        <v>1668</v>
      </c>
      <c r="E103" s="451">
        <v>0.2</v>
      </c>
      <c r="F103" s="451" t="s">
        <v>2092</v>
      </c>
      <c r="G103" s="354"/>
    </row>
    <row r="104" spans="1:7" ht="45">
      <c r="A104" s="362">
        <v>91</v>
      </c>
      <c r="B104" s="539" t="s">
        <v>2354</v>
      </c>
      <c r="C104" s="354" t="s">
        <v>1618</v>
      </c>
      <c r="D104" s="354" t="s">
        <v>1668</v>
      </c>
      <c r="E104" s="451">
        <v>0.18</v>
      </c>
      <c r="F104" s="451" t="s">
        <v>2092</v>
      </c>
      <c r="G104" s="354"/>
    </row>
    <row r="105" spans="1:7" ht="30">
      <c r="A105" s="362">
        <v>92</v>
      </c>
      <c r="B105" s="539" t="s">
        <v>2355</v>
      </c>
      <c r="C105" s="354" t="s">
        <v>1618</v>
      </c>
      <c r="D105" s="354" t="s">
        <v>1668</v>
      </c>
      <c r="E105" s="451">
        <v>0.12</v>
      </c>
      <c r="F105" s="451" t="s">
        <v>2092</v>
      </c>
      <c r="G105" s="354"/>
    </row>
    <row r="106" spans="1:7" ht="45">
      <c r="A106" s="362">
        <v>93</v>
      </c>
      <c r="B106" s="539" t="s">
        <v>2356</v>
      </c>
      <c r="C106" s="354" t="s">
        <v>1618</v>
      </c>
      <c r="D106" s="354" t="s">
        <v>1668</v>
      </c>
      <c r="E106" s="451">
        <v>0.21</v>
      </c>
      <c r="F106" s="451" t="s">
        <v>2092</v>
      </c>
      <c r="G106" s="354"/>
    </row>
    <row r="107" spans="1:7" ht="30">
      <c r="A107" s="362">
        <v>94</v>
      </c>
      <c r="B107" s="539" t="s">
        <v>2357</v>
      </c>
      <c r="C107" s="354" t="s">
        <v>1618</v>
      </c>
      <c r="D107" s="354" t="s">
        <v>1668</v>
      </c>
      <c r="E107" s="451">
        <v>0.05</v>
      </c>
      <c r="F107" s="451" t="s">
        <v>2092</v>
      </c>
      <c r="G107" s="354"/>
    </row>
    <row r="108" spans="1:7">
      <c r="A108" s="362">
        <v>95</v>
      </c>
      <c r="B108" s="539" t="s">
        <v>2358</v>
      </c>
      <c r="C108" s="354" t="s">
        <v>1618</v>
      </c>
      <c r="D108" s="354" t="s">
        <v>1668</v>
      </c>
      <c r="E108" s="451">
        <v>7.0000000000000007E-2</v>
      </c>
      <c r="F108" s="451" t="s">
        <v>2092</v>
      </c>
      <c r="G108" s="354"/>
    </row>
    <row r="109" spans="1:7" ht="30">
      <c r="A109" s="362">
        <v>96</v>
      </c>
      <c r="B109" s="539" t="s">
        <v>2359</v>
      </c>
      <c r="C109" s="354" t="s">
        <v>1618</v>
      </c>
      <c r="D109" s="354" t="s">
        <v>1668</v>
      </c>
      <c r="E109" s="451">
        <v>0.39</v>
      </c>
      <c r="F109" s="451" t="s">
        <v>2092</v>
      </c>
      <c r="G109" s="354"/>
    </row>
    <row r="110" spans="1:7" ht="30">
      <c r="A110" s="362">
        <v>97</v>
      </c>
      <c r="B110" s="539" t="s">
        <v>2360</v>
      </c>
      <c r="C110" s="354" t="s">
        <v>1618</v>
      </c>
      <c r="D110" s="354" t="s">
        <v>1668</v>
      </c>
      <c r="E110" s="451">
        <v>0.49</v>
      </c>
      <c r="F110" s="451" t="s">
        <v>2092</v>
      </c>
      <c r="G110" s="354"/>
    </row>
    <row r="111" spans="1:7" ht="30">
      <c r="A111" s="362">
        <v>98</v>
      </c>
      <c r="B111" s="539" t="s">
        <v>2361</v>
      </c>
      <c r="C111" s="354" t="s">
        <v>1618</v>
      </c>
      <c r="D111" s="354" t="s">
        <v>1668</v>
      </c>
      <c r="E111" s="451">
        <v>0.7</v>
      </c>
      <c r="F111" s="451" t="s">
        <v>2092</v>
      </c>
      <c r="G111" s="354"/>
    </row>
    <row r="112" spans="1:7" ht="30">
      <c r="A112" s="362">
        <v>99</v>
      </c>
      <c r="B112" s="539" t="s">
        <v>2362</v>
      </c>
      <c r="C112" s="354" t="s">
        <v>1618</v>
      </c>
      <c r="D112" s="354" t="s">
        <v>1668</v>
      </c>
      <c r="E112" s="451">
        <v>0.28000000000000003</v>
      </c>
      <c r="F112" s="451" t="s">
        <v>2092</v>
      </c>
      <c r="G112" s="354"/>
    </row>
    <row r="113" spans="1:7" ht="30">
      <c r="A113" s="362">
        <v>100</v>
      </c>
      <c r="B113" s="541" t="s">
        <v>2363</v>
      </c>
      <c r="C113" s="542" t="s">
        <v>1618</v>
      </c>
      <c r="D113" s="542" t="s">
        <v>1668</v>
      </c>
      <c r="E113" s="543">
        <v>0.09</v>
      </c>
      <c r="F113" s="451" t="s">
        <v>2092</v>
      </c>
      <c r="G113" s="354"/>
    </row>
    <row r="114" spans="1:7" ht="30">
      <c r="A114" s="362">
        <v>101</v>
      </c>
      <c r="B114" s="541" t="s">
        <v>2364</v>
      </c>
      <c r="C114" s="542" t="s">
        <v>1618</v>
      </c>
      <c r="D114" s="542" t="s">
        <v>1668</v>
      </c>
      <c r="E114" s="543">
        <v>0.6</v>
      </c>
      <c r="F114" s="451" t="s">
        <v>2092</v>
      </c>
      <c r="G114" s="354"/>
    </row>
    <row r="115" spans="1:7" ht="45">
      <c r="A115" s="362">
        <v>102</v>
      </c>
      <c r="B115" s="541" t="s">
        <v>2365</v>
      </c>
      <c r="C115" s="542" t="s">
        <v>1618</v>
      </c>
      <c r="D115" s="542" t="s">
        <v>1668</v>
      </c>
      <c r="E115" s="544">
        <v>0.4</v>
      </c>
      <c r="F115" s="451" t="s">
        <v>2092</v>
      </c>
      <c r="G115" s="354"/>
    </row>
    <row r="116" spans="1:7">
      <c r="A116" s="362">
        <v>103</v>
      </c>
      <c r="B116" s="545" t="s">
        <v>2366</v>
      </c>
      <c r="C116" s="542" t="s">
        <v>1618</v>
      </c>
      <c r="D116" s="542" t="s">
        <v>1668</v>
      </c>
      <c r="E116" s="543">
        <v>1.25</v>
      </c>
      <c r="F116" s="451" t="s">
        <v>2092</v>
      </c>
      <c r="G116" s="354"/>
    </row>
    <row r="117" spans="1:7" ht="30">
      <c r="A117" s="362">
        <v>104</v>
      </c>
      <c r="B117" s="541" t="s">
        <v>2367</v>
      </c>
      <c r="C117" s="542" t="s">
        <v>1618</v>
      </c>
      <c r="D117" s="542" t="s">
        <v>1668</v>
      </c>
      <c r="E117" s="543">
        <v>0.5</v>
      </c>
      <c r="F117" s="451" t="s">
        <v>2092</v>
      </c>
      <c r="G117" s="354"/>
    </row>
    <row r="118" spans="1:7" ht="45">
      <c r="A118" s="362">
        <v>105</v>
      </c>
      <c r="B118" s="541" t="s">
        <v>2368</v>
      </c>
      <c r="C118" s="542" t="s">
        <v>1618</v>
      </c>
      <c r="D118" s="542" t="s">
        <v>1668</v>
      </c>
      <c r="E118" s="543">
        <v>0.25</v>
      </c>
      <c r="F118" s="451" t="s">
        <v>2092</v>
      </c>
      <c r="G118" s="354"/>
    </row>
    <row r="119" spans="1:7">
      <c r="A119" s="362">
        <v>106</v>
      </c>
      <c r="B119" s="545" t="s">
        <v>2369</v>
      </c>
      <c r="C119" s="542" t="s">
        <v>1618</v>
      </c>
      <c r="D119" s="542" t="s">
        <v>1668</v>
      </c>
      <c r="E119" s="543">
        <v>1.72</v>
      </c>
      <c r="F119" s="451" t="s">
        <v>2092</v>
      </c>
      <c r="G119" s="354"/>
    </row>
    <row r="120" spans="1:7">
      <c r="A120" s="362">
        <v>107</v>
      </c>
      <c r="B120" s="545" t="s">
        <v>2370</v>
      </c>
      <c r="C120" s="542" t="s">
        <v>1618</v>
      </c>
      <c r="D120" s="542" t="s">
        <v>1668</v>
      </c>
      <c r="E120" s="543">
        <v>1.6</v>
      </c>
      <c r="F120" s="451" t="s">
        <v>2092</v>
      </c>
      <c r="G120" s="354"/>
    </row>
    <row r="121" spans="1:7">
      <c r="A121" s="362">
        <v>108</v>
      </c>
      <c r="B121" s="545" t="s">
        <v>2371</v>
      </c>
      <c r="C121" s="542" t="s">
        <v>1618</v>
      </c>
      <c r="D121" s="542" t="s">
        <v>1668</v>
      </c>
      <c r="E121" s="543">
        <v>0.6</v>
      </c>
      <c r="F121" s="451" t="s">
        <v>2092</v>
      </c>
      <c r="G121" s="354"/>
    </row>
    <row r="122" spans="1:7">
      <c r="A122" s="362">
        <v>109</v>
      </c>
      <c r="B122" s="541" t="s">
        <v>2372</v>
      </c>
      <c r="C122" s="542" t="s">
        <v>1618</v>
      </c>
      <c r="D122" s="542" t="s">
        <v>1668</v>
      </c>
      <c r="E122" s="544">
        <v>0</v>
      </c>
      <c r="F122" s="543">
        <v>1.1000000000000001</v>
      </c>
      <c r="G122" s="354"/>
    </row>
    <row r="123" spans="1:7" ht="30">
      <c r="A123" s="362">
        <v>110</v>
      </c>
      <c r="B123" s="541" t="s">
        <v>2373</v>
      </c>
      <c r="C123" s="542" t="s">
        <v>1618</v>
      </c>
      <c r="D123" s="542" t="s">
        <v>1668</v>
      </c>
      <c r="E123" s="544">
        <v>1.6</v>
      </c>
      <c r="F123" s="543" t="s">
        <v>2092</v>
      </c>
      <c r="G123" s="354"/>
    </row>
    <row r="124" spans="1:7">
      <c r="A124" s="362">
        <v>111</v>
      </c>
      <c r="B124" s="541" t="s">
        <v>2374</v>
      </c>
      <c r="C124" s="542" t="s">
        <v>1618</v>
      </c>
      <c r="D124" s="542" t="s">
        <v>1668</v>
      </c>
      <c r="E124" s="544">
        <v>0.8</v>
      </c>
      <c r="F124" s="543" t="s">
        <v>2092</v>
      </c>
      <c r="G124" s="354"/>
    </row>
    <row r="125" spans="1:7" ht="30">
      <c r="A125" s="362">
        <v>112</v>
      </c>
      <c r="B125" s="541" t="s">
        <v>2375</v>
      </c>
      <c r="C125" s="542" t="s">
        <v>1618</v>
      </c>
      <c r="D125" s="542" t="s">
        <v>1668</v>
      </c>
      <c r="E125" s="543">
        <v>0.3</v>
      </c>
      <c r="F125" s="543" t="s">
        <v>2092</v>
      </c>
      <c r="G125" s="354"/>
    </row>
    <row r="126" spans="1:7">
      <c r="A126" s="362">
        <v>113</v>
      </c>
      <c r="B126" s="545" t="s">
        <v>2376</v>
      </c>
      <c r="C126" s="542" t="s">
        <v>1618</v>
      </c>
      <c r="D126" s="542" t="s">
        <v>1668</v>
      </c>
      <c r="E126" s="543">
        <v>2.14</v>
      </c>
      <c r="F126" s="543" t="s">
        <v>2092</v>
      </c>
      <c r="G126" s="354"/>
    </row>
    <row r="127" spans="1:7">
      <c r="A127" s="362">
        <v>114</v>
      </c>
      <c r="B127" s="545" t="s">
        <v>2377</v>
      </c>
      <c r="C127" s="542" t="s">
        <v>1618</v>
      </c>
      <c r="D127" s="542" t="s">
        <v>1668</v>
      </c>
      <c r="E127" s="543">
        <v>0.35</v>
      </c>
      <c r="F127" s="543" t="s">
        <v>2092</v>
      </c>
      <c r="G127" s="354"/>
    </row>
    <row r="128" spans="1:7">
      <c r="A128" s="362">
        <v>115</v>
      </c>
      <c r="B128" s="541" t="s">
        <v>2378</v>
      </c>
      <c r="C128" s="542" t="s">
        <v>1618</v>
      </c>
      <c r="D128" s="542" t="s">
        <v>1668</v>
      </c>
      <c r="E128" s="543">
        <v>0.47</v>
      </c>
      <c r="F128" s="543" t="s">
        <v>2092</v>
      </c>
      <c r="G128" s="354"/>
    </row>
    <row r="129" spans="1:7" ht="30">
      <c r="A129" s="362">
        <v>116</v>
      </c>
      <c r="B129" s="541" t="s">
        <v>2379</v>
      </c>
      <c r="C129" s="542" t="s">
        <v>1618</v>
      </c>
      <c r="D129" s="542" t="s">
        <v>1668</v>
      </c>
      <c r="E129" s="544">
        <v>0.35</v>
      </c>
      <c r="F129" s="543">
        <v>0</v>
      </c>
      <c r="G129" s="354"/>
    </row>
    <row r="130" spans="1:7" ht="30">
      <c r="A130" s="362">
        <v>117</v>
      </c>
      <c r="B130" s="541" t="s">
        <v>2380</v>
      </c>
      <c r="C130" s="542" t="s">
        <v>1618</v>
      </c>
      <c r="D130" s="542" t="s">
        <v>1668</v>
      </c>
      <c r="E130" s="544">
        <v>0.34</v>
      </c>
      <c r="F130" s="543">
        <v>0</v>
      </c>
      <c r="G130" s="354"/>
    </row>
    <row r="131" spans="1:7">
      <c r="A131" s="362">
        <v>118</v>
      </c>
      <c r="B131" s="541" t="s">
        <v>2381</v>
      </c>
      <c r="C131" s="542" t="s">
        <v>1618</v>
      </c>
      <c r="D131" s="542" t="s">
        <v>1668</v>
      </c>
      <c r="E131" s="543">
        <v>0.11</v>
      </c>
      <c r="F131" s="543">
        <v>0</v>
      </c>
      <c r="G131" s="354"/>
    </row>
    <row r="132" spans="1:7" ht="45">
      <c r="A132" s="362">
        <v>119</v>
      </c>
      <c r="B132" s="541" t="s">
        <v>2382</v>
      </c>
      <c r="C132" s="542" t="s">
        <v>1618</v>
      </c>
      <c r="D132" s="542" t="s">
        <v>1668</v>
      </c>
      <c r="E132" s="543">
        <v>0.57999999999999996</v>
      </c>
      <c r="F132" s="543">
        <v>1.17</v>
      </c>
      <c r="G132" s="354"/>
    </row>
    <row r="133" spans="1:7" ht="30">
      <c r="A133" s="362">
        <v>120</v>
      </c>
      <c r="B133" s="541" t="s">
        <v>2383</v>
      </c>
      <c r="C133" s="542" t="s">
        <v>1618</v>
      </c>
      <c r="D133" s="542" t="s">
        <v>1668</v>
      </c>
      <c r="E133" s="543">
        <v>0.6</v>
      </c>
      <c r="F133" s="543">
        <v>0.03</v>
      </c>
      <c r="G133" s="354"/>
    </row>
    <row r="134" spans="1:7" ht="30">
      <c r="A134" s="362">
        <v>121</v>
      </c>
      <c r="B134" s="541" t="s">
        <v>2384</v>
      </c>
      <c r="C134" s="542" t="s">
        <v>1618</v>
      </c>
      <c r="D134" s="542" t="s">
        <v>1668</v>
      </c>
      <c r="E134" s="543">
        <v>0.16</v>
      </c>
      <c r="F134" s="543" t="s">
        <v>2092</v>
      </c>
      <c r="G134" s="354"/>
    </row>
    <row r="135" spans="1:7" ht="30">
      <c r="A135" s="362">
        <v>122</v>
      </c>
      <c r="B135" s="540" t="s">
        <v>2385</v>
      </c>
      <c r="C135" s="546" t="s">
        <v>1618</v>
      </c>
      <c r="D135" s="542" t="s">
        <v>1668</v>
      </c>
      <c r="E135" s="547">
        <v>1.86</v>
      </c>
      <c r="F135" s="543" t="s">
        <v>2092</v>
      </c>
      <c r="G135" s="354"/>
    </row>
    <row r="136" spans="1:7">
      <c r="A136" s="362">
        <v>123</v>
      </c>
      <c r="B136" s="540" t="s">
        <v>2386</v>
      </c>
      <c r="C136" s="546" t="s">
        <v>1618</v>
      </c>
      <c r="D136" s="542" t="s">
        <v>1668</v>
      </c>
      <c r="E136" s="547">
        <v>0.41</v>
      </c>
      <c r="F136" s="543" t="s">
        <v>2092</v>
      </c>
      <c r="G136" s="354"/>
    </row>
    <row r="137" spans="1:7" ht="30">
      <c r="A137" s="362">
        <v>124</v>
      </c>
      <c r="B137" s="540" t="s">
        <v>2387</v>
      </c>
      <c r="C137" s="546" t="s">
        <v>1618</v>
      </c>
      <c r="D137" s="542" t="s">
        <v>1668</v>
      </c>
      <c r="E137" s="547">
        <v>1.7</v>
      </c>
      <c r="F137" s="543" t="s">
        <v>2092</v>
      </c>
      <c r="G137" s="354"/>
    </row>
    <row r="138" spans="1:7">
      <c r="A138" s="362">
        <v>125</v>
      </c>
      <c r="B138" s="540" t="s">
        <v>2388</v>
      </c>
      <c r="C138" s="546" t="s">
        <v>1618</v>
      </c>
      <c r="D138" s="542" t="s">
        <v>1668</v>
      </c>
      <c r="E138" s="547">
        <v>0.16</v>
      </c>
      <c r="F138" s="543" t="s">
        <v>2092</v>
      </c>
      <c r="G138" s="354"/>
    </row>
    <row r="139" spans="1:7">
      <c r="A139" s="362">
        <v>126</v>
      </c>
      <c r="B139" s="540" t="s">
        <v>2389</v>
      </c>
      <c r="C139" s="546" t="s">
        <v>1618</v>
      </c>
      <c r="D139" s="542" t="s">
        <v>1668</v>
      </c>
      <c r="E139" s="547">
        <v>0.18</v>
      </c>
      <c r="F139" s="543" t="s">
        <v>2092</v>
      </c>
      <c r="G139" s="354"/>
    </row>
    <row r="140" spans="1:7" ht="45">
      <c r="A140" s="362">
        <v>127</v>
      </c>
      <c r="B140" s="540" t="s">
        <v>2390</v>
      </c>
      <c r="C140" s="546" t="s">
        <v>1618</v>
      </c>
      <c r="D140" s="542" t="s">
        <v>1668</v>
      </c>
      <c r="E140" s="547">
        <v>0.05</v>
      </c>
      <c r="F140" s="543" t="s">
        <v>2092</v>
      </c>
      <c r="G140" s="354"/>
    </row>
    <row r="141" spans="1:7" ht="30">
      <c r="A141" s="362">
        <v>128</v>
      </c>
      <c r="B141" s="540" t="s">
        <v>2391</v>
      </c>
      <c r="C141" s="546" t="s">
        <v>1618</v>
      </c>
      <c r="D141" s="542" t="s">
        <v>1668</v>
      </c>
      <c r="E141" s="547">
        <v>1.36</v>
      </c>
      <c r="F141" s="543" t="s">
        <v>2092</v>
      </c>
      <c r="G141" s="354"/>
    </row>
    <row r="142" spans="1:7">
      <c r="A142" s="362">
        <v>129</v>
      </c>
      <c r="B142" s="540" t="s">
        <v>2392</v>
      </c>
      <c r="C142" s="546" t="s">
        <v>1618</v>
      </c>
      <c r="D142" s="542" t="s">
        <v>1668</v>
      </c>
      <c r="E142" s="547">
        <v>1.05</v>
      </c>
      <c r="F142" s="543" t="s">
        <v>2092</v>
      </c>
      <c r="G142" s="354"/>
    </row>
    <row r="143" spans="1:7" ht="45">
      <c r="A143" s="362">
        <v>130</v>
      </c>
      <c r="B143" s="540" t="s">
        <v>2393</v>
      </c>
      <c r="C143" s="546" t="s">
        <v>1618</v>
      </c>
      <c r="D143" s="542" t="s">
        <v>1668</v>
      </c>
      <c r="E143" s="547">
        <v>1.3</v>
      </c>
      <c r="F143" s="543" t="s">
        <v>2092</v>
      </c>
      <c r="G143" s="354"/>
    </row>
    <row r="144" spans="1:7" ht="45">
      <c r="A144" s="362">
        <v>131</v>
      </c>
      <c r="B144" s="540" t="s">
        <v>2394</v>
      </c>
      <c r="C144" s="546" t="s">
        <v>1618</v>
      </c>
      <c r="D144" s="542" t="s">
        <v>1668</v>
      </c>
      <c r="E144" s="547">
        <v>0.42</v>
      </c>
      <c r="F144" s="543" t="s">
        <v>2092</v>
      </c>
      <c r="G144" s="354"/>
    </row>
    <row r="145" spans="1:7" ht="30">
      <c r="A145" s="362">
        <v>132</v>
      </c>
      <c r="B145" s="540" t="s">
        <v>2395</v>
      </c>
      <c r="C145" s="546" t="s">
        <v>1618</v>
      </c>
      <c r="D145" s="542" t="s">
        <v>1668</v>
      </c>
      <c r="E145" s="547">
        <v>0.15</v>
      </c>
      <c r="F145" s="543" t="s">
        <v>2092</v>
      </c>
      <c r="G145" s="354"/>
    </row>
    <row r="146" spans="1:7">
      <c r="A146" s="362">
        <v>133</v>
      </c>
      <c r="B146" s="540" t="s">
        <v>2396</v>
      </c>
      <c r="C146" s="546" t="s">
        <v>1618</v>
      </c>
      <c r="D146" s="542" t="s">
        <v>1668</v>
      </c>
      <c r="E146" s="547">
        <v>1.68</v>
      </c>
      <c r="F146" s="543" t="s">
        <v>2092</v>
      </c>
      <c r="G146" s="354"/>
    </row>
    <row r="147" spans="1:7">
      <c r="A147" s="362">
        <v>134</v>
      </c>
      <c r="B147" s="540" t="s">
        <v>2397</v>
      </c>
      <c r="C147" s="546" t="s">
        <v>1618</v>
      </c>
      <c r="D147" s="542" t="s">
        <v>1668</v>
      </c>
      <c r="E147" s="547">
        <v>2.2000000000000002</v>
      </c>
      <c r="F147" s="543" t="s">
        <v>2092</v>
      </c>
      <c r="G147" s="354"/>
    </row>
    <row r="148" spans="1:7">
      <c r="A148" s="362">
        <v>135</v>
      </c>
      <c r="B148" s="540" t="s">
        <v>2398</v>
      </c>
      <c r="C148" s="546" t="s">
        <v>1618</v>
      </c>
      <c r="D148" s="542" t="s">
        <v>1668</v>
      </c>
      <c r="E148" s="547">
        <v>0.9</v>
      </c>
      <c r="F148" s="543" t="s">
        <v>2092</v>
      </c>
      <c r="G148" s="354"/>
    </row>
    <row r="149" spans="1:7" ht="30">
      <c r="A149" s="362">
        <v>136</v>
      </c>
      <c r="B149" s="540" t="s">
        <v>2399</v>
      </c>
      <c r="C149" s="546" t="s">
        <v>1618</v>
      </c>
      <c r="D149" s="542" t="s">
        <v>1668</v>
      </c>
      <c r="E149" s="547">
        <v>0.16</v>
      </c>
      <c r="F149" s="543" t="s">
        <v>2092</v>
      </c>
      <c r="G149" s="354"/>
    </row>
    <row r="150" spans="1:7" ht="30">
      <c r="A150" s="362">
        <v>137</v>
      </c>
      <c r="B150" s="540" t="s">
        <v>2400</v>
      </c>
      <c r="C150" s="546" t="s">
        <v>1618</v>
      </c>
      <c r="D150" s="542" t="s">
        <v>1668</v>
      </c>
      <c r="E150" s="547">
        <v>0.13</v>
      </c>
      <c r="F150" s="543" t="s">
        <v>2092</v>
      </c>
      <c r="G150" s="354"/>
    </row>
    <row r="151" spans="1:7" ht="30">
      <c r="A151" s="362">
        <v>138</v>
      </c>
      <c r="B151" s="540" t="s">
        <v>2401</v>
      </c>
      <c r="C151" s="546" t="s">
        <v>1618</v>
      </c>
      <c r="D151" s="542" t="s">
        <v>1668</v>
      </c>
      <c r="E151" s="547">
        <v>0.25</v>
      </c>
      <c r="F151" s="543" t="s">
        <v>2092</v>
      </c>
      <c r="G151" s="354"/>
    </row>
    <row r="152" spans="1:7" ht="30">
      <c r="A152" s="362">
        <v>139</v>
      </c>
      <c r="B152" s="540" t="s">
        <v>2402</v>
      </c>
      <c r="C152" s="546" t="s">
        <v>1618</v>
      </c>
      <c r="D152" s="542" t="s">
        <v>1668</v>
      </c>
      <c r="E152" s="547">
        <v>0.12</v>
      </c>
      <c r="F152" s="543" t="s">
        <v>2092</v>
      </c>
      <c r="G152" s="354"/>
    </row>
    <row r="153" spans="1:7" ht="30">
      <c r="A153" s="362">
        <v>140</v>
      </c>
      <c r="B153" s="540" t="s">
        <v>2403</v>
      </c>
      <c r="C153" s="546" t="s">
        <v>1618</v>
      </c>
      <c r="D153" s="542" t="s">
        <v>1668</v>
      </c>
      <c r="E153" s="547">
        <v>0.7</v>
      </c>
      <c r="F153" s="543" t="s">
        <v>2092</v>
      </c>
      <c r="G153" s="354"/>
    </row>
    <row r="154" spans="1:7" ht="30">
      <c r="A154" s="362">
        <v>141</v>
      </c>
      <c r="B154" s="540" t="s">
        <v>2404</v>
      </c>
      <c r="C154" s="546" t="s">
        <v>1618</v>
      </c>
      <c r="D154" s="542" t="s">
        <v>1668</v>
      </c>
      <c r="E154" s="547">
        <v>0.05</v>
      </c>
      <c r="F154" s="543" t="s">
        <v>2092</v>
      </c>
      <c r="G154" s="354"/>
    </row>
    <row r="155" spans="1:7" ht="30">
      <c r="A155" s="362">
        <v>142</v>
      </c>
      <c r="B155" s="540" t="s">
        <v>2405</v>
      </c>
      <c r="C155" s="546" t="s">
        <v>1618</v>
      </c>
      <c r="D155" s="542" t="s">
        <v>1668</v>
      </c>
      <c r="E155" s="547">
        <v>7.0000000000000007E-2</v>
      </c>
      <c r="F155" s="543" t="s">
        <v>2092</v>
      </c>
      <c r="G155" s="354"/>
    </row>
    <row r="156" spans="1:7" ht="30">
      <c r="A156" s="362">
        <v>143</v>
      </c>
      <c r="B156" s="540" t="s">
        <v>2406</v>
      </c>
      <c r="C156" s="546" t="s">
        <v>1618</v>
      </c>
      <c r="D156" s="542" t="s">
        <v>1668</v>
      </c>
      <c r="E156" s="547">
        <v>0.25</v>
      </c>
      <c r="F156" s="543" t="s">
        <v>2092</v>
      </c>
      <c r="G156" s="354"/>
    </row>
    <row r="157" spans="1:7" ht="30">
      <c r="A157" s="362">
        <v>144</v>
      </c>
      <c r="B157" s="540" t="s">
        <v>2407</v>
      </c>
      <c r="C157" s="546" t="s">
        <v>1618</v>
      </c>
      <c r="D157" s="542" t="s">
        <v>1668</v>
      </c>
      <c r="E157" s="547">
        <v>0.67</v>
      </c>
      <c r="F157" s="543" t="s">
        <v>2092</v>
      </c>
      <c r="G157" s="354"/>
    </row>
    <row r="158" spans="1:7" ht="30">
      <c r="A158" s="362">
        <v>145</v>
      </c>
      <c r="B158" s="540" t="s">
        <v>2408</v>
      </c>
      <c r="C158" s="546" t="s">
        <v>1618</v>
      </c>
      <c r="D158" s="542" t="s">
        <v>1668</v>
      </c>
      <c r="E158" s="547">
        <v>0.66</v>
      </c>
      <c r="F158" s="543" t="s">
        <v>2092</v>
      </c>
      <c r="G158" s="354"/>
    </row>
    <row r="159" spans="1:7" ht="30">
      <c r="A159" s="362">
        <v>146</v>
      </c>
      <c r="B159" s="540" t="s">
        <v>2409</v>
      </c>
      <c r="C159" s="546" t="s">
        <v>1618</v>
      </c>
      <c r="D159" s="542" t="s">
        <v>1668</v>
      </c>
      <c r="E159" s="547">
        <v>0.28999999999999998</v>
      </c>
      <c r="F159" s="543" t="s">
        <v>2092</v>
      </c>
      <c r="G159" s="354"/>
    </row>
    <row r="160" spans="1:7" ht="45">
      <c r="A160" s="362">
        <v>147</v>
      </c>
      <c r="B160" s="540" t="s">
        <v>2410</v>
      </c>
      <c r="C160" s="546" t="s">
        <v>1618</v>
      </c>
      <c r="D160" s="542" t="s">
        <v>1668</v>
      </c>
      <c r="E160" s="547">
        <v>0.35</v>
      </c>
      <c r="F160" s="543" t="s">
        <v>2092</v>
      </c>
      <c r="G160" s="354"/>
    </row>
    <row r="161" spans="1:7" ht="30">
      <c r="A161" s="362">
        <v>148</v>
      </c>
      <c r="B161" s="540" t="s">
        <v>2411</v>
      </c>
      <c r="C161" s="546" t="s">
        <v>1618</v>
      </c>
      <c r="D161" s="542" t="s">
        <v>1668</v>
      </c>
      <c r="E161" s="547">
        <v>0.25</v>
      </c>
      <c r="F161" s="543" t="s">
        <v>2092</v>
      </c>
      <c r="G161" s="354"/>
    </row>
    <row r="162" spans="1:7" ht="45">
      <c r="A162" s="362">
        <v>149</v>
      </c>
      <c r="B162" s="540" t="s">
        <v>2412</v>
      </c>
      <c r="C162" s="546" t="s">
        <v>1618</v>
      </c>
      <c r="D162" s="542" t="s">
        <v>1668</v>
      </c>
      <c r="E162" s="547">
        <v>1.31</v>
      </c>
      <c r="F162" s="543" t="s">
        <v>2092</v>
      </c>
      <c r="G162" s="354"/>
    </row>
    <row r="163" spans="1:7" ht="30">
      <c r="A163" s="362">
        <v>150</v>
      </c>
      <c r="B163" s="540" t="s">
        <v>2413</v>
      </c>
      <c r="C163" s="546" t="s">
        <v>1618</v>
      </c>
      <c r="D163" s="542" t="s">
        <v>1668</v>
      </c>
      <c r="E163" s="547">
        <v>1.4</v>
      </c>
      <c r="F163" s="543" t="s">
        <v>2092</v>
      </c>
      <c r="G163" s="354"/>
    </row>
    <row r="164" spans="1:7" ht="45">
      <c r="A164" s="362">
        <v>151</v>
      </c>
      <c r="B164" s="540" t="s">
        <v>2414</v>
      </c>
      <c r="C164" s="546" t="s">
        <v>1618</v>
      </c>
      <c r="D164" s="542" t="s">
        <v>1668</v>
      </c>
      <c r="E164" s="547">
        <v>0.67</v>
      </c>
      <c r="F164" s="543" t="s">
        <v>2092</v>
      </c>
      <c r="G164" s="354"/>
    </row>
    <row r="165" spans="1:7" ht="30">
      <c r="A165" s="362">
        <v>152</v>
      </c>
      <c r="B165" s="540" t="s">
        <v>2415</v>
      </c>
      <c r="C165" s="546" t="s">
        <v>1618</v>
      </c>
      <c r="D165" s="542" t="s">
        <v>1668</v>
      </c>
      <c r="E165" s="547">
        <v>0.25</v>
      </c>
      <c r="F165" s="543" t="s">
        <v>2092</v>
      </c>
      <c r="G165" s="354"/>
    </row>
    <row r="166" spans="1:7" ht="30">
      <c r="A166" s="362">
        <v>153</v>
      </c>
      <c r="B166" s="548" t="s">
        <v>2416</v>
      </c>
      <c r="C166" s="546" t="s">
        <v>1618</v>
      </c>
      <c r="D166" s="542" t="s">
        <v>1668</v>
      </c>
      <c r="E166" s="547">
        <v>2.21</v>
      </c>
      <c r="F166" s="543" t="s">
        <v>2092</v>
      </c>
      <c r="G166" s="354"/>
    </row>
    <row r="167" spans="1:7" ht="30">
      <c r="A167" s="362">
        <v>154</v>
      </c>
      <c r="B167" s="540" t="s">
        <v>2417</v>
      </c>
      <c r="C167" s="546" t="s">
        <v>1618</v>
      </c>
      <c r="D167" s="542" t="s">
        <v>1668</v>
      </c>
      <c r="E167" s="547">
        <v>0.11</v>
      </c>
      <c r="F167" s="543" t="s">
        <v>2092</v>
      </c>
      <c r="G167" s="354"/>
    </row>
    <row r="168" spans="1:7" ht="30">
      <c r="A168" s="362">
        <v>155</v>
      </c>
      <c r="B168" s="540" t="s">
        <v>2418</v>
      </c>
      <c r="C168" s="546" t="s">
        <v>1618</v>
      </c>
      <c r="D168" s="542" t="s">
        <v>1668</v>
      </c>
      <c r="E168" s="547">
        <v>1.02</v>
      </c>
      <c r="F168" s="543" t="s">
        <v>2092</v>
      </c>
      <c r="G168" s="354"/>
    </row>
    <row r="169" spans="1:7">
      <c r="A169" s="362">
        <v>156</v>
      </c>
      <c r="B169" s="540" t="s">
        <v>2419</v>
      </c>
      <c r="C169" s="546" t="s">
        <v>1618</v>
      </c>
      <c r="D169" s="542" t="s">
        <v>1668</v>
      </c>
      <c r="E169" s="547">
        <v>0.16</v>
      </c>
      <c r="F169" s="543" t="s">
        <v>2092</v>
      </c>
      <c r="G169" s="354"/>
    </row>
    <row r="170" spans="1:7" ht="30">
      <c r="A170" s="362">
        <v>157</v>
      </c>
      <c r="B170" s="540" t="s">
        <v>2420</v>
      </c>
      <c r="C170" s="546" t="s">
        <v>1618</v>
      </c>
      <c r="D170" s="542" t="s">
        <v>1668</v>
      </c>
      <c r="E170" s="547">
        <v>0.28000000000000003</v>
      </c>
      <c r="F170" s="543" t="s">
        <v>2092</v>
      </c>
      <c r="G170" s="354"/>
    </row>
    <row r="171" spans="1:7" ht="45">
      <c r="A171" s="362">
        <v>158</v>
      </c>
      <c r="B171" s="540" t="s">
        <v>2421</v>
      </c>
      <c r="C171" s="546" t="s">
        <v>1618</v>
      </c>
      <c r="D171" s="542" t="s">
        <v>1668</v>
      </c>
      <c r="E171" s="547">
        <v>1.06</v>
      </c>
      <c r="F171" s="543" t="s">
        <v>2092</v>
      </c>
      <c r="G171" s="354"/>
    </row>
    <row r="172" spans="1:7" ht="30">
      <c r="A172" s="362">
        <v>159</v>
      </c>
      <c r="B172" s="540" t="s">
        <v>2422</v>
      </c>
      <c r="C172" s="546" t="s">
        <v>1618</v>
      </c>
      <c r="D172" s="542" t="s">
        <v>1668</v>
      </c>
      <c r="E172" s="547">
        <v>0.28999999999999998</v>
      </c>
      <c r="F172" s="543" t="s">
        <v>2092</v>
      </c>
      <c r="G172" s="354"/>
    </row>
    <row r="173" spans="1:7" ht="45">
      <c r="A173" s="362">
        <v>160</v>
      </c>
      <c r="B173" s="540" t="s">
        <v>2423</v>
      </c>
      <c r="C173" s="546" t="s">
        <v>1618</v>
      </c>
      <c r="D173" s="542" t="s">
        <v>1668</v>
      </c>
      <c r="E173" s="547">
        <v>1.5</v>
      </c>
      <c r="F173" s="543" t="s">
        <v>2092</v>
      </c>
      <c r="G173" s="354"/>
    </row>
    <row r="174" spans="1:7">
      <c r="A174" s="362">
        <v>161</v>
      </c>
      <c r="B174" s="540" t="s">
        <v>2424</v>
      </c>
      <c r="C174" s="546" t="s">
        <v>1618</v>
      </c>
      <c r="D174" s="542" t="s">
        <v>1668</v>
      </c>
      <c r="E174" s="547">
        <v>4.04</v>
      </c>
      <c r="F174" s="543" t="s">
        <v>2092</v>
      </c>
      <c r="G174" s="354"/>
    </row>
    <row r="175" spans="1:7" ht="30">
      <c r="A175" s="362">
        <v>162</v>
      </c>
      <c r="B175" s="540" t="s">
        <v>2425</v>
      </c>
      <c r="C175" s="546" t="s">
        <v>1618</v>
      </c>
      <c r="D175" s="542" t="s">
        <v>1668</v>
      </c>
      <c r="E175" s="547">
        <v>2.6</v>
      </c>
      <c r="F175" s="543" t="s">
        <v>2092</v>
      </c>
      <c r="G175" s="354"/>
    </row>
    <row r="176" spans="1:7" ht="30">
      <c r="A176" s="362">
        <v>163</v>
      </c>
      <c r="B176" s="540" t="s">
        <v>2426</v>
      </c>
      <c r="C176" s="546" t="s">
        <v>1618</v>
      </c>
      <c r="D176" s="542" t="s">
        <v>1668</v>
      </c>
      <c r="E176" s="547">
        <v>1.63</v>
      </c>
      <c r="F176" s="543" t="s">
        <v>2092</v>
      </c>
      <c r="G176" s="354"/>
    </row>
    <row r="177" spans="1:7">
      <c r="A177" s="362">
        <v>164</v>
      </c>
      <c r="B177" s="540" t="s">
        <v>2427</v>
      </c>
      <c r="C177" s="546" t="s">
        <v>1618</v>
      </c>
      <c r="D177" s="542" t="s">
        <v>1668</v>
      </c>
      <c r="E177" s="547">
        <v>0.08</v>
      </c>
      <c r="F177" s="543" t="s">
        <v>2092</v>
      </c>
      <c r="G177" s="354"/>
    </row>
    <row r="178" spans="1:7" ht="30">
      <c r="A178" s="362">
        <v>165</v>
      </c>
      <c r="B178" s="540" t="s">
        <v>2428</v>
      </c>
      <c r="C178" s="546" t="s">
        <v>1618</v>
      </c>
      <c r="D178" s="542" t="s">
        <v>1668</v>
      </c>
      <c r="E178" s="547">
        <v>0.22</v>
      </c>
      <c r="F178" s="543" t="s">
        <v>2092</v>
      </c>
      <c r="G178" s="354"/>
    </row>
    <row r="179" spans="1:7">
      <c r="A179" s="362">
        <v>166</v>
      </c>
      <c r="B179" s="540" t="s">
        <v>2429</v>
      </c>
      <c r="C179" s="546" t="s">
        <v>1618</v>
      </c>
      <c r="D179" s="542" t="s">
        <v>1668</v>
      </c>
      <c r="E179" s="547">
        <v>0.02</v>
      </c>
      <c r="F179" s="543" t="s">
        <v>2092</v>
      </c>
      <c r="G179" s="354"/>
    </row>
    <row r="180" spans="1:7">
      <c r="A180" s="362">
        <v>167</v>
      </c>
      <c r="B180" s="540" t="s">
        <v>2430</v>
      </c>
      <c r="C180" s="546" t="s">
        <v>1618</v>
      </c>
      <c r="D180" s="542" t="s">
        <v>1668</v>
      </c>
      <c r="E180" s="547">
        <v>0.19</v>
      </c>
      <c r="F180" s="543" t="s">
        <v>2092</v>
      </c>
      <c r="G180" s="354"/>
    </row>
    <row r="181" spans="1:7" ht="30">
      <c r="A181" s="362">
        <v>168</v>
      </c>
      <c r="B181" s="540" t="s">
        <v>2431</v>
      </c>
      <c r="C181" s="546" t="s">
        <v>1618</v>
      </c>
      <c r="D181" s="542" t="s">
        <v>1668</v>
      </c>
      <c r="E181" s="547">
        <v>0.12</v>
      </c>
      <c r="F181" s="543" t="s">
        <v>2092</v>
      </c>
      <c r="G181" s="354"/>
    </row>
    <row r="182" spans="1:7">
      <c r="A182" s="362">
        <v>169</v>
      </c>
      <c r="B182" s="540" t="s">
        <v>2432</v>
      </c>
      <c r="C182" s="546" t="s">
        <v>1618</v>
      </c>
      <c r="D182" s="542" t="s">
        <v>1668</v>
      </c>
      <c r="E182" s="547">
        <v>1.36</v>
      </c>
      <c r="F182" s="543" t="s">
        <v>2092</v>
      </c>
      <c r="G182" s="354"/>
    </row>
    <row r="183" spans="1:7" ht="30">
      <c r="A183" s="362">
        <v>170</v>
      </c>
      <c r="B183" s="540" t="s">
        <v>2433</v>
      </c>
      <c r="C183" s="546" t="s">
        <v>1618</v>
      </c>
      <c r="D183" s="542" t="s">
        <v>1668</v>
      </c>
      <c r="E183" s="547">
        <v>0.62</v>
      </c>
      <c r="F183" s="543" t="s">
        <v>2092</v>
      </c>
      <c r="G183" s="354"/>
    </row>
    <row r="184" spans="1:7">
      <c r="A184" s="362">
        <v>171</v>
      </c>
      <c r="B184" s="540" t="s">
        <v>2434</v>
      </c>
      <c r="C184" s="546" t="s">
        <v>1618</v>
      </c>
      <c r="D184" s="542" t="s">
        <v>1668</v>
      </c>
      <c r="E184" s="547">
        <v>0.59</v>
      </c>
      <c r="F184" s="543" t="s">
        <v>2092</v>
      </c>
      <c r="G184" s="354"/>
    </row>
    <row r="185" spans="1:7">
      <c r="A185" s="362">
        <v>172</v>
      </c>
      <c r="B185" s="540" t="s">
        <v>2435</v>
      </c>
      <c r="C185" s="546" t="s">
        <v>1618</v>
      </c>
      <c r="D185" s="542" t="s">
        <v>1668</v>
      </c>
      <c r="E185" s="547">
        <v>0.3</v>
      </c>
      <c r="F185" s="543" t="s">
        <v>2092</v>
      </c>
      <c r="G185" s="354"/>
    </row>
    <row r="186" spans="1:7" ht="30">
      <c r="A186" s="362">
        <v>173</v>
      </c>
      <c r="B186" s="540" t="s">
        <v>2436</v>
      </c>
      <c r="C186" s="546" t="s">
        <v>1618</v>
      </c>
      <c r="D186" s="542" t="s">
        <v>1668</v>
      </c>
      <c r="E186" s="547">
        <v>0.39</v>
      </c>
      <c r="F186" s="543" t="s">
        <v>2092</v>
      </c>
      <c r="G186" s="354"/>
    </row>
    <row r="187" spans="1:7" ht="30">
      <c r="A187" s="362">
        <v>174</v>
      </c>
      <c r="B187" s="549" t="s">
        <v>2437</v>
      </c>
      <c r="C187" s="310" t="s">
        <v>1618</v>
      </c>
      <c r="D187" s="310" t="s">
        <v>1668</v>
      </c>
      <c r="E187" s="355">
        <v>1.24</v>
      </c>
      <c r="F187" s="543" t="s">
        <v>2092</v>
      </c>
      <c r="G187" s="310" t="s">
        <v>2261</v>
      </c>
    </row>
    <row r="188" spans="1:7">
      <c r="A188" s="362">
        <v>175</v>
      </c>
      <c r="B188" s="549" t="s">
        <v>2438</v>
      </c>
      <c r="C188" s="310" t="s">
        <v>1618</v>
      </c>
      <c r="D188" s="310" t="s">
        <v>1668</v>
      </c>
      <c r="E188" s="355">
        <v>0.42</v>
      </c>
      <c r="F188" s="543" t="s">
        <v>2092</v>
      </c>
      <c r="G188" s="310" t="s">
        <v>2261</v>
      </c>
    </row>
    <row r="189" spans="1:7">
      <c r="A189" s="362">
        <v>176</v>
      </c>
      <c r="B189" s="549" t="s">
        <v>2439</v>
      </c>
      <c r="C189" s="310" t="s">
        <v>1618</v>
      </c>
      <c r="D189" s="310" t="s">
        <v>1668</v>
      </c>
      <c r="E189" s="355">
        <v>0.23</v>
      </c>
      <c r="F189" s="543" t="s">
        <v>2092</v>
      </c>
      <c r="G189" s="310" t="s">
        <v>2261</v>
      </c>
    </row>
    <row r="190" spans="1:7" ht="45">
      <c r="A190" s="362">
        <v>177</v>
      </c>
      <c r="B190" s="549" t="s">
        <v>2440</v>
      </c>
      <c r="C190" s="310" t="s">
        <v>1618</v>
      </c>
      <c r="D190" s="310" t="s">
        <v>1668</v>
      </c>
      <c r="E190" s="355">
        <v>0.6</v>
      </c>
      <c r="F190" s="543" t="s">
        <v>2092</v>
      </c>
      <c r="G190" s="310" t="s">
        <v>2261</v>
      </c>
    </row>
    <row r="191" spans="1:7" ht="45">
      <c r="A191" s="362">
        <v>178</v>
      </c>
      <c r="B191" s="549" t="s">
        <v>2441</v>
      </c>
      <c r="C191" s="310" t="s">
        <v>1618</v>
      </c>
      <c r="D191" s="310" t="s">
        <v>1668</v>
      </c>
      <c r="E191" s="355">
        <v>0.66</v>
      </c>
      <c r="F191" s="543" t="s">
        <v>2092</v>
      </c>
      <c r="G191" s="310" t="s">
        <v>2261</v>
      </c>
    </row>
    <row r="192" spans="1:7" ht="30">
      <c r="A192" s="362">
        <v>179</v>
      </c>
      <c r="B192" s="549" t="s">
        <v>2442</v>
      </c>
      <c r="C192" s="310" t="s">
        <v>1618</v>
      </c>
      <c r="D192" s="310" t="s">
        <v>1668</v>
      </c>
      <c r="E192" s="355">
        <v>0.5</v>
      </c>
      <c r="F192" s="543" t="s">
        <v>2092</v>
      </c>
      <c r="G192" s="310" t="s">
        <v>2261</v>
      </c>
    </row>
    <row r="193" spans="1:7" ht="45">
      <c r="A193" s="362">
        <v>180</v>
      </c>
      <c r="B193" s="549" t="s">
        <v>2443</v>
      </c>
      <c r="C193" s="310" t="s">
        <v>1618</v>
      </c>
      <c r="D193" s="310" t="s">
        <v>1668</v>
      </c>
      <c r="E193" s="355">
        <v>1.08</v>
      </c>
      <c r="F193" s="543" t="s">
        <v>2092</v>
      </c>
      <c r="G193" s="310" t="s">
        <v>2261</v>
      </c>
    </row>
    <row r="194" spans="1:7" ht="30">
      <c r="A194" s="362">
        <v>181</v>
      </c>
      <c r="B194" s="549" t="s">
        <v>2444</v>
      </c>
      <c r="C194" s="310" t="s">
        <v>1618</v>
      </c>
      <c r="D194" s="310" t="s">
        <v>1668</v>
      </c>
      <c r="E194" s="355">
        <v>0.54</v>
      </c>
      <c r="F194" s="543" t="s">
        <v>2092</v>
      </c>
      <c r="G194" s="310" t="s">
        <v>2261</v>
      </c>
    </row>
    <row r="195" spans="1:7" ht="30">
      <c r="A195" s="362">
        <v>182</v>
      </c>
      <c r="B195" s="549" t="s">
        <v>2445</v>
      </c>
      <c r="C195" s="310" t="s">
        <v>1618</v>
      </c>
      <c r="D195" s="310" t="s">
        <v>1668</v>
      </c>
      <c r="E195" s="355">
        <v>0.74</v>
      </c>
      <c r="F195" s="543" t="s">
        <v>2092</v>
      </c>
      <c r="G195" s="310" t="s">
        <v>2261</v>
      </c>
    </row>
    <row r="196" spans="1:7" ht="30">
      <c r="A196" s="362">
        <v>183</v>
      </c>
      <c r="B196" s="549" t="s">
        <v>2446</v>
      </c>
      <c r="C196" s="310" t="s">
        <v>1618</v>
      </c>
      <c r="D196" s="310" t="s">
        <v>1668</v>
      </c>
      <c r="E196" s="355">
        <v>0.24</v>
      </c>
      <c r="F196" s="543" t="s">
        <v>2092</v>
      </c>
      <c r="G196" s="310" t="s">
        <v>2261</v>
      </c>
    </row>
    <row r="197" spans="1:7" ht="30">
      <c r="A197" s="362">
        <v>184</v>
      </c>
      <c r="B197" s="549" t="s">
        <v>2447</v>
      </c>
      <c r="C197" s="310" t="s">
        <v>1618</v>
      </c>
      <c r="D197" s="310" t="s">
        <v>1668</v>
      </c>
      <c r="E197" s="355">
        <v>0.12</v>
      </c>
      <c r="F197" s="543" t="s">
        <v>2092</v>
      </c>
      <c r="G197" s="310" t="s">
        <v>2261</v>
      </c>
    </row>
    <row r="198" spans="1:7" ht="30">
      <c r="A198" s="362">
        <v>185</v>
      </c>
      <c r="B198" s="549" t="s">
        <v>2448</v>
      </c>
      <c r="C198" s="310" t="s">
        <v>1618</v>
      </c>
      <c r="D198" s="310" t="s">
        <v>1668</v>
      </c>
      <c r="E198" s="355">
        <v>0.1</v>
      </c>
      <c r="F198" s="543" t="s">
        <v>2092</v>
      </c>
      <c r="G198" s="310" t="s">
        <v>2261</v>
      </c>
    </row>
    <row r="199" spans="1:7" ht="30">
      <c r="A199" s="362">
        <v>186</v>
      </c>
      <c r="B199" s="549" t="s">
        <v>2449</v>
      </c>
      <c r="C199" s="310" t="s">
        <v>1618</v>
      </c>
      <c r="D199" s="310" t="s">
        <v>1668</v>
      </c>
      <c r="E199" s="355">
        <v>0.17</v>
      </c>
      <c r="F199" s="543" t="s">
        <v>2092</v>
      </c>
      <c r="G199" s="310" t="s">
        <v>2261</v>
      </c>
    </row>
    <row r="200" spans="1:7" ht="30">
      <c r="A200" s="362">
        <v>187</v>
      </c>
      <c r="B200" s="549" t="s">
        <v>2450</v>
      </c>
      <c r="C200" s="310" t="s">
        <v>1618</v>
      </c>
      <c r="D200" s="310" t="s">
        <v>1668</v>
      </c>
      <c r="E200" s="355">
        <v>2.71</v>
      </c>
      <c r="F200" s="543" t="s">
        <v>2092</v>
      </c>
      <c r="G200" s="310" t="s">
        <v>2261</v>
      </c>
    </row>
    <row r="201" spans="1:7" ht="30">
      <c r="A201" s="362">
        <v>188</v>
      </c>
      <c r="B201" s="549" t="s">
        <v>2451</v>
      </c>
      <c r="C201" s="310" t="s">
        <v>1618</v>
      </c>
      <c r="D201" s="310" t="s">
        <v>1668</v>
      </c>
      <c r="E201" s="355">
        <v>0.44</v>
      </c>
      <c r="F201" s="543" t="s">
        <v>2092</v>
      </c>
      <c r="G201" s="310" t="s">
        <v>2261</v>
      </c>
    </row>
    <row r="202" spans="1:7" ht="30">
      <c r="A202" s="362">
        <v>189</v>
      </c>
      <c r="B202" s="549" t="s">
        <v>2452</v>
      </c>
      <c r="C202" s="310" t="s">
        <v>1618</v>
      </c>
      <c r="D202" s="310" t="s">
        <v>1668</v>
      </c>
      <c r="E202" s="355">
        <v>0.2</v>
      </c>
      <c r="F202" s="543" t="s">
        <v>2092</v>
      </c>
      <c r="G202" s="310" t="s">
        <v>2261</v>
      </c>
    </row>
    <row r="203" spans="1:7" ht="30">
      <c r="A203" s="362">
        <v>190</v>
      </c>
      <c r="B203" s="549" t="s">
        <v>2453</v>
      </c>
      <c r="C203" s="310" t="s">
        <v>1618</v>
      </c>
      <c r="D203" s="310" t="s">
        <v>1668</v>
      </c>
      <c r="E203" s="355">
        <v>0.87</v>
      </c>
      <c r="F203" s="543" t="s">
        <v>2092</v>
      </c>
      <c r="G203" s="310" t="s">
        <v>2261</v>
      </c>
    </row>
    <row r="204" spans="1:7" ht="30">
      <c r="A204" s="362">
        <v>191</v>
      </c>
      <c r="B204" s="549" t="s">
        <v>2454</v>
      </c>
      <c r="C204" s="310" t="s">
        <v>1618</v>
      </c>
      <c r="D204" s="310" t="s">
        <v>1668</v>
      </c>
      <c r="E204" s="355">
        <v>0.7</v>
      </c>
      <c r="F204" s="543" t="s">
        <v>2092</v>
      </c>
      <c r="G204" s="310" t="s">
        <v>2261</v>
      </c>
    </row>
    <row r="205" spans="1:7" ht="30">
      <c r="A205" s="354">
        <v>192</v>
      </c>
      <c r="B205" s="550" t="s">
        <v>2455</v>
      </c>
      <c r="C205" s="310" t="s">
        <v>1618</v>
      </c>
      <c r="D205" s="310" t="s">
        <v>1668</v>
      </c>
      <c r="E205" s="355">
        <v>0.37</v>
      </c>
      <c r="F205" s="543" t="s">
        <v>2092</v>
      </c>
      <c r="G205" s="310" t="s">
        <v>2261</v>
      </c>
    </row>
    <row r="206" spans="1:7">
      <c r="A206" s="551"/>
      <c r="B206" s="509" t="s">
        <v>2262</v>
      </c>
      <c r="C206" s="275"/>
      <c r="D206" s="275"/>
      <c r="E206" s="510">
        <f>SUM(E14:E205)</f>
        <v>117.66000000000001</v>
      </c>
      <c r="F206" s="510">
        <f>SUM(F14:F205)</f>
        <v>2.5799999999999996</v>
      </c>
      <c r="G206" s="275"/>
    </row>
    <row r="207" spans="1:7">
      <c r="A207" s="552"/>
      <c r="B207" s="553"/>
      <c r="C207" s="554"/>
      <c r="D207" s="554"/>
      <c r="E207" s="555"/>
      <c r="F207" s="555"/>
      <c r="G207" s="554"/>
    </row>
    <row r="208" spans="1:7">
      <c r="A208" s="556" t="s">
        <v>2099</v>
      </c>
      <c r="B208" s="557" t="s">
        <v>2456</v>
      </c>
      <c r="C208" s="558"/>
      <c r="D208" s="558"/>
      <c r="E208" s="559"/>
      <c r="F208" s="559"/>
      <c r="G208" s="558"/>
    </row>
    <row r="209" spans="1:7">
      <c r="A209" s="560" t="s">
        <v>2457</v>
      </c>
      <c r="B209" s="561" t="s">
        <v>2458</v>
      </c>
      <c r="C209" s="562"/>
      <c r="D209" s="562"/>
      <c r="E209" s="563"/>
      <c r="F209" s="563"/>
      <c r="G209" s="564"/>
    </row>
    <row r="210" spans="1:7" ht="30">
      <c r="A210" s="542">
        <v>1</v>
      </c>
      <c r="B210" s="565" t="s">
        <v>2459</v>
      </c>
      <c r="C210" s="566" t="s">
        <v>1671</v>
      </c>
      <c r="D210" s="566" t="s">
        <v>1672</v>
      </c>
      <c r="E210" s="567">
        <v>0.82</v>
      </c>
      <c r="F210" s="568">
        <v>0</v>
      </c>
      <c r="G210" s="569"/>
    </row>
    <row r="211" spans="1:7">
      <c r="A211" s="542">
        <v>2</v>
      </c>
      <c r="B211" s="545" t="s">
        <v>2460</v>
      </c>
      <c r="C211" s="542" t="s">
        <v>1671</v>
      </c>
      <c r="D211" s="542" t="s">
        <v>1672</v>
      </c>
      <c r="E211" s="543">
        <v>0.36</v>
      </c>
      <c r="F211" s="544">
        <v>0</v>
      </c>
      <c r="G211" s="570"/>
    </row>
    <row r="212" spans="1:7" ht="30">
      <c r="A212" s="542">
        <v>3</v>
      </c>
      <c r="B212" s="541" t="s">
        <v>2461</v>
      </c>
      <c r="C212" s="542" t="s">
        <v>1671</v>
      </c>
      <c r="D212" s="542" t="s">
        <v>1672</v>
      </c>
      <c r="E212" s="543">
        <v>0.4</v>
      </c>
      <c r="F212" s="544">
        <v>0</v>
      </c>
      <c r="G212" s="570"/>
    </row>
    <row r="213" spans="1:7" ht="30">
      <c r="A213" s="542">
        <v>4</v>
      </c>
      <c r="B213" s="541" t="s">
        <v>2462</v>
      </c>
      <c r="C213" s="542" t="s">
        <v>1671</v>
      </c>
      <c r="D213" s="542" t="s">
        <v>1672</v>
      </c>
      <c r="E213" s="543">
        <v>7.0000000000000007E-2</v>
      </c>
      <c r="F213" s="544">
        <v>0</v>
      </c>
      <c r="G213" s="571"/>
    </row>
    <row r="214" spans="1:7" ht="30">
      <c r="A214" s="542">
        <v>5</v>
      </c>
      <c r="B214" s="541" t="s">
        <v>2463</v>
      </c>
      <c r="C214" s="542" t="s">
        <v>1671</v>
      </c>
      <c r="D214" s="542" t="s">
        <v>1672</v>
      </c>
      <c r="E214" s="543">
        <v>0.43</v>
      </c>
      <c r="F214" s="544">
        <v>0</v>
      </c>
      <c r="G214" s="571"/>
    </row>
    <row r="215" spans="1:7" ht="45">
      <c r="A215" s="542">
        <v>6</v>
      </c>
      <c r="B215" s="572" t="s">
        <v>2464</v>
      </c>
      <c r="C215" s="573" t="s">
        <v>1671</v>
      </c>
      <c r="D215" s="573" t="s">
        <v>1672</v>
      </c>
      <c r="E215" s="574">
        <v>0.72</v>
      </c>
      <c r="F215" s="575">
        <v>0</v>
      </c>
      <c r="G215" s="576"/>
    </row>
    <row r="216" spans="1:7" ht="28.5">
      <c r="A216" s="560" t="s">
        <v>2465</v>
      </c>
      <c r="B216" s="561" t="s">
        <v>2466</v>
      </c>
      <c r="C216" s="562"/>
      <c r="D216" s="562"/>
      <c r="E216" s="563"/>
      <c r="F216" s="563"/>
      <c r="G216" s="564"/>
    </row>
    <row r="217" spans="1:7">
      <c r="A217" s="542">
        <v>1</v>
      </c>
      <c r="B217" s="565" t="s">
        <v>2467</v>
      </c>
      <c r="C217" s="566" t="s">
        <v>1671</v>
      </c>
      <c r="D217" s="566" t="s">
        <v>1672</v>
      </c>
      <c r="E217" s="567">
        <v>0.54</v>
      </c>
      <c r="F217" s="568">
        <v>0</v>
      </c>
      <c r="G217" s="569"/>
    </row>
    <row r="218" spans="1:7" ht="30">
      <c r="A218" s="542">
        <v>2</v>
      </c>
      <c r="B218" s="541" t="s">
        <v>2468</v>
      </c>
      <c r="C218" s="542" t="s">
        <v>1671</v>
      </c>
      <c r="D218" s="542" t="s">
        <v>1672</v>
      </c>
      <c r="E218" s="543">
        <v>0</v>
      </c>
      <c r="F218" s="544">
        <v>0.35</v>
      </c>
      <c r="G218" s="570"/>
    </row>
    <row r="219" spans="1:7" ht="30">
      <c r="A219" s="542">
        <v>3</v>
      </c>
      <c r="B219" s="541" t="s">
        <v>2469</v>
      </c>
      <c r="C219" s="542" t="s">
        <v>1671</v>
      </c>
      <c r="D219" s="542" t="s">
        <v>1672</v>
      </c>
      <c r="E219" s="543">
        <v>0.05</v>
      </c>
      <c r="F219" s="544">
        <v>0</v>
      </c>
      <c r="G219" s="570"/>
    </row>
    <row r="220" spans="1:7">
      <c r="A220" s="542">
        <v>4</v>
      </c>
      <c r="B220" s="541" t="s">
        <v>2470</v>
      </c>
      <c r="C220" s="542" t="s">
        <v>1671</v>
      </c>
      <c r="D220" s="542" t="s">
        <v>1672</v>
      </c>
      <c r="E220" s="543">
        <v>0.61</v>
      </c>
      <c r="F220" s="544">
        <v>0.35</v>
      </c>
      <c r="G220" s="571"/>
    </row>
    <row r="221" spans="1:7">
      <c r="A221" s="577"/>
      <c r="B221" s="578" t="s">
        <v>2262</v>
      </c>
      <c r="C221" s="577"/>
      <c r="D221" s="577"/>
      <c r="E221" s="579">
        <f>SUM(E210:E220)</f>
        <v>3.9999999999999996</v>
      </c>
      <c r="F221" s="579">
        <f>SUM(F210:F220)</f>
        <v>0.7</v>
      </c>
      <c r="G221" s="580"/>
    </row>
    <row r="222" spans="1:7">
      <c r="A222" s="581"/>
      <c r="B222" s="535"/>
      <c r="C222" s="581"/>
      <c r="D222" s="581"/>
      <c r="E222" s="582"/>
      <c r="F222" s="582"/>
      <c r="G222" s="581"/>
    </row>
    <row r="223" spans="1:7">
      <c r="A223" s="527" t="s">
        <v>2471</v>
      </c>
      <c r="B223" s="528" t="s">
        <v>2472</v>
      </c>
      <c r="C223" s="529"/>
      <c r="D223" s="529"/>
      <c r="E223" s="537"/>
      <c r="F223" s="537"/>
      <c r="G223" s="529"/>
    </row>
    <row r="224" spans="1:7">
      <c r="A224" s="583"/>
      <c r="B224" s="367" t="s">
        <v>9</v>
      </c>
      <c r="C224" s="583"/>
      <c r="D224" s="583"/>
      <c r="E224" s="584"/>
      <c r="F224" s="584"/>
      <c r="G224" s="583"/>
    </row>
    <row r="225" spans="1:7">
      <c r="A225" s="581"/>
      <c r="B225" s="535"/>
      <c r="C225" s="581"/>
      <c r="D225" s="581"/>
      <c r="E225" s="582"/>
      <c r="F225" s="582"/>
      <c r="G225" s="581"/>
    </row>
    <row r="226" spans="1:7">
      <c r="A226" s="585" t="s">
        <v>2473</v>
      </c>
      <c r="B226" s="586" t="s">
        <v>2474</v>
      </c>
      <c r="C226" s="587"/>
      <c r="D226" s="587"/>
      <c r="E226" s="588"/>
      <c r="F226" s="588"/>
      <c r="G226" s="587"/>
    </row>
    <row r="227" spans="1:7">
      <c r="A227" s="899">
        <v>1</v>
      </c>
      <c r="B227" s="900" t="s">
        <v>2475</v>
      </c>
      <c r="C227" s="589" t="s">
        <v>1618</v>
      </c>
      <c r="D227" s="589" t="s">
        <v>1668</v>
      </c>
      <c r="E227" s="543">
        <v>14.3</v>
      </c>
      <c r="F227" s="543">
        <v>0</v>
      </c>
      <c r="G227" s="899" t="s">
        <v>2476</v>
      </c>
    </row>
    <row r="228" spans="1:7">
      <c r="A228" s="899"/>
      <c r="B228" s="900"/>
      <c r="C228" s="589" t="s">
        <v>1671</v>
      </c>
      <c r="D228" s="589" t="s">
        <v>1672</v>
      </c>
      <c r="E228" s="543">
        <v>21.3</v>
      </c>
      <c r="F228" s="543">
        <v>0</v>
      </c>
      <c r="G228" s="899"/>
    </row>
    <row r="229" spans="1:7">
      <c r="A229" s="590"/>
      <c r="B229" s="550" t="s">
        <v>2477</v>
      </c>
      <c r="C229" s="310" t="s">
        <v>1618</v>
      </c>
      <c r="D229" s="310" t="s">
        <v>1668</v>
      </c>
      <c r="E229" s="451">
        <v>4.78</v>
      </c>
      <c r="F229" s="543">
        <v>0</v>
      </c>
      <c r="G229" s="591"/>
    </row>
    <row r="230" spans="1:7">
      <c r="A230" s="354"/>
      <c r="B230" s="509" t="s">
        <v>2262</v>
      </c>
      <c r="C230" s="275"/>
      <c r="D230" s="275"/>
      <c r="E230" s="510">
        <f>SUM(E227:E229)</f>
        <v>40.380000000000003</v>
      </c>
      <c r="F230" s="451"/>
      <c r="G230" s="354"/>
    </row>
    <row r="231" spans="1:7">
      <c r="A231" s="554"/>
      <c r="B231" s="553"/>
      <c r="C231" s="554"/>
      <c r="D231" s="554"/>
      <c r="E231" s="555"/>
      <c r="F231" s="555"/>
      <c r="G231" s="554"/>
    </row>
    <row r="232" spans="1:7">
      <c r="A232" s="523" t="s">
        <v>2478</v>
      </c>
      <c r="B232" s="524" t="s">
        <v>884</v>
      </c>
      <c r="C232" s="553"/>
      <c r="D232" s="553"/>
      <c r="E232" s="592"/>
      <c r="F232" s="592"/>
      <c r="G232" s="593" t="s">
        <v>2261</v>
      </c>
    </row>
    <row r="233" spans="1:7" ht="30">
      <c r="A233" s="354">
        <v>1</v>
      </c>
      <c r="B233" s="550" t="s">
        <v>2479</v>
      </c>
      <c r="C233" s="310" t="s">
        <v>1618</v>
      </c>
      <c r="D233" s="310" t="s">
        <v>1668</v>
      </c>
      <c r="E233" s="355" t="s">
        <v>2092</v>
      </c>
      <c r="F233" s="594">
        <v>16</v>
      </c>
      <c r="G233" s="362" t="s">
        <v>2480</v>
      </c>
    </row>
    <row r="234" spans="1:7">
      <c r="A234" s="901"/>
      <c r="B234" s="902"/>
      <c r="C234" s="902"/>
      <c r="D234" s="902"/>
      <c r="E234" s="902"/>
      <c r="F234" s="902"/>
      <c r="G234" s="903"/>
    </row>
    <row r="235" spans="1:7" ht="28.5">
      <c r="A235" s="275"/>
      <c r="B235" s="595" t="s">
        <v>2481</v>
      </c>
      <c r="C235" s="275"/>
      <c r="D235" s="275"/>
      <c r="E235" s="510">
        <f>E11+E206+E221+E230</f>
        <v>180.29000000000002</v>
      </c>
      <c r="F235" s="510">
        <f>F206+F221+F233</f>
        <v>19.28</v>
      </c>
      <c r="G235" s="510">
        <f>SUM(E235:F235)</f>
        <v>199.57000000000002</v>
      </c>
    </row>
  </sheetData>
  <mergeCells count="11">
    <mergeCell ref="A227:A228"/>
    <mergeCell ref="B227:B228"/>
    <mergeCell ref="G227:G228"/>
    <mergeCell ref="A234:G234"/>
    <mergeCell ref="A1:G1"/>
    <mergeCell ref="A3:A4"/>
    <mergeCell ref="B3:B4"/>
    <mergeCell ref="C3:C4"/>
    <mergeCell ref="D3:D4"/>
    <mergeCell ref="E3:F3"/>
    <mergeCell ref="G3:G4"/>
  </mergeCells>
  <pageMargins left="0.62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6"/>
  <sheetViews>
    <sheetView topLeftCell="A262" zoomScaleNormal="100" workbookViewId="0">
      <selection activeCell="F266" sqref="F266"/>
    </sheetView>
  </sheetViews>
  <sheetFormatPr defaultRowHeight="15"/>
  <cols>
    <col min="1" max="1" width="7.140625" customWidth="1"/>
    <col min="2" max="2" width="29.7109375" style="364" customWidth="1"/>
    <col min="3" max="4" width="11.5703125" customWidth="1"/>
    <col min="6" max="6" width="11.28515625" customWidth="1"/>
    <col min="7" max="7" width="11.42578125" customWidth="1"/>
  </cols>
  <sheetData>
    <row r="1" spans="1:7" ht="18.75">
      <c r="A1" s="915" t="s">
        <v>1171</v>
      </c>
      <c r="B1" s="915"/>
      <c r="C1" s="915"/>
      <c r="D1" s="915"/>
      <c r="E1" s="915"/>
      <c r="F1" s="915"/>
      <c r="G1" s="915"/>
    </row>
    <row r="2" spans="1:7" ht="18.75">
      <c r="A2" s="914" t="s">
        <v>1172</v>
      </c>
      <c r="B2" s="914"/>
      <c r="C2" s="914"/>
      <c r="D2" s="914"/>
      <c r="E2" s="914"/>
      <c r="F2" s="914"/>
      <c r="G2" s="914"/>
    </row>
    <row r="3" spans="1:7">
      <c r="A3" s="336"/>
      <c r="B3" s="363"/>
      <c r="C3" s="345"/>
      <c r="D3" s="345"/>
      <c r="E3" s="336"/>
      <c r="F3" s="336"/>
      <c r="G3" s="336"/>
    </row>
    <row r="4" spans="1:7" ht="32.25" customHeight="1">
      <c r="A4" s="917" t="s">
        <v>1173</v>
      </c>
      <c r="B4" s="918" t="s">
        <v>794</v>
      </c>
      <c r="C4" s="919" t="s">
        <v>7</v>
      </c>
      <c r="D4" s="919" t="s">
        <v>888</v>
      </c>
      <c r="E4" s="917" t="s">
        <v>1174</v>
      </c>
      <c r="F4" s="917"/>
      <c r="G4" s="918" t="s">
        <v>798</v>
      </c>
    </row>
    <row r="5" spans="1:7" ht="15.75">
      <c r="A5" s="918"/>
      <c r="B5" s="918"/>
      <c r="C5" s="920"/>
      <c r="D5" s="920"/>
      <c r="E5" s="3" t="s">
        <v>799</v>
      </c>
      <c r="F5" s="3" t="s">
        <v>800</v>
      </c>
      <c r="G5" s="918"/>
    </row>
    <row r="6" spans="1:7">
      <c r="A6" s="346">
        <v>1</v>
      </c>
      <c r="B6" s="346">
        <v>2</v>
      </c>
      <c r="C6" s="346">
        <v>3</v>
      </c>
      <c r="D6" s="346">
        <v>4</v>
      </c>
      <c r="E6" s="347">
        <v>5</v>
      </c>
      <c r="F6" s="346">
        <v>6</v>
      </c>
      <c r="G6" s="346">
        <v>7</v>
      </c>
    </row>
    <row r="7" spans="1:7">
      <c r="A7" s="922" t="s">
        <v>1175</v>
      </c>
      <c r="B7" s="923"/>
      <c r="C7" s="923"/>
      <c r="D7" s="923"/>
      <c r="E7" s="923"/>
      <c r="F7" s="923"/>
      <c r="G7" s="924"/>
    </row>
    <row r="8" spans="1:7" ht="63">
      <c r="A8" s="8">
        <v>1</v>
      </c>
      <c r="B8" s="32" t="s">
        <v>1176</v>
      </c>
      <c r="C8" s="348" t="s">
        <v>1033</v>
      </c>
      <c r="D8" s="310" t="s">
        <v>1177</v>
      </c>
      <c r="E8" s="348">
        <v>0.71799999999999997</v>
      </c>
      <c r="F8" s="330"/>
      <c r="G8" s="310"/>
    </row>
    <row r="9" spans="1:7" ht="15.75">
      <c r="A9" s="8">
        <v>2</v>
      </c>
      <c r="B9" s="349" t="s">
        <v>1178</v>
      </c>
      <c r="C9" s="348" t="s">
        <v>1033</v>
      </c>
      <c r="D9" s="310" t="s">
        <v>1177</v>
      </c>
      <c r="E9" s="348">
        <v>1.0569999999999999</v>
      </c>
      <c r="F9" s="330"/>
      <c r="G9" s="310"/>
    </row>
    <row r="10" spans="1:7" ht="47.25">
      <c r="A10" s="8">
        <v>3</v>
      </c>
      <c r="B10" s="311" t="s">
        <v>1179</v>
      </c>
      <c r="C10" s="348" t="s">
        <v>1033</v>
      </c>
      <c r="D10" s="310" t="s">
        <v>1177</v>
      </c>
      <c r="E10" s="350">
        <v>0.28000000000000003</v>
      </c>
      <c r="F10" s="330"/>
      <c r="G10" s="310"/>
    </row>
    <row r="11" spans="1:7" ht="31.5">
      <c r="A11" s="8">
        <v>4</v>
      </c>
      <c r="B11" s="311" t="s">
        <v>1180</v>
      </c>
      <c r="C11" s="348" t="s">
        <v>1033</v>
      </c>
      <c r="D11" s="310" t="s">
        <v>1177</v>
      </c>
      <c r="E11" s="350">
        <v>0.37</v>
      </c>
      <c r="F11" s="330"/>
      <c r="G11" s="310"/>
    </row>
    <row r="12" spans="1:7" ht="47.25">
      <c r="A12" s="8">
        <v>5</v>
      </c>
      <c r="B12" s="311" t="s">
        <v>1181</v>
      </c>
      <c r="C12" s="348" t="s">
        <v>1033</v>
      </c>
      <c r="D12" s="310" t="s">
        <v>1177</v>
      </c>
      <c r="E12" s="350">
        <v>1.2</v>
      </c>
      <c r="F12" s="330"/>
      <c r="G12" s="310"/>
    </row>
    <row r="13" spans="1:7" ht="47.25">
      <c r="A13" s="8">
        <v>6</v>
      </c>
      <c r="B13" s="311" t="s">
        <v>1182</v>
      </c>
      <c r="C13" s="348" t="s">
        <v>1033</v>
      </c>
      <c r="D13" s="310" t="s">
        <v>1177</v>
      </c>
      <c r="E13" s="350">
        <v>0.85</v>
      </c>
      <c r="F13" s="330"/>
      <c r="G13" s="310"/>
    </row>
    <row r="14" spans="1:7" ht="63">
      <c r="A14" s="8">
        <v>7</v>
      </c>
      <c r="B14" s="311" t="s">
        <v>1183</v>
      </c>
      <c r="C14" s="348" t="s">
        <v>1033</v>
      </c>
      <c r="D14" s="310" t="s">
        <v>1177</v>
      </c>
      <c r="E14" s="350">
        <v>0.2</v>
      </c>
      <c r="F14" s="330"/>
      <c r="G14" s="310"/>
    </row>
    <row r="15" spans="1:7" ht="47.25">
      <c r="A15" s="8">
        <v>8</v>
      </c>
      <c r="B15" s="311" t="s">
        <v>1184</v>
      </c>
      <c r="C15" s="348" t="s">
        <v>1033</v>
      </c>
      <c r="D15" s="310" t="s">
        <v>1177</v>
      </c>
      <c r="E15" s="350">
        <v>0.63</v>
      </c>
      <c r="F15" s="330"/>
      <c r="G15" s="310"/>
    </row>
    <row r="16" spans="1:7" ht="47.25">
      <c r="A16" s="8">
        <v>9</v>
      </c>
      <c r="B16" s="311" t="s">
        <v>1185</v>
      </c>
      <c r="C16" s="348" t="s">
        <v>1033</v>
      </c>
      <c r="D16" s="310" t="s">
        <v>1177</v>
      </c>
      <c r="E16" s="350">
        <v>0.2</v>
      </c>
      <c r="F16" s="330"/>
      <c r="G16" s="310"/>
    </row>
    <row r="17" spans="1:7" ht="47.25">
      <c r="A17" s="8">
        <v>10</v>
      </c>
      <c r="B17" s="311" t="s">
        <v>1186</v>
      </c>
      <c r="C17" s="348" t="s">
        <v>1033</v>
      </c>
      <c r="D17" s="310" t="s">
        <v>1177</v>
      </c>
      <c r="E17" s="350">
        <v>0.55000000000000004</v>
      </c>
      <c r="F17" s="330"/>
      <c r="G17" s="310"/>
    </row>
    <row r="18" spans="1:7" ht="31.5">
      <c r="A18" s="8">
        <v>11</v>
      </c>
      <c r="B18" s="311" t="s">
        <v>1187</v>
      </c>
      <c r="C18" s="348" t="s">
        <v>1033</v>
      </c>
      <c r="D18" s="310" t="s">
        <v>1177</v>
      </c>
      <c r="E18" s="350">
        <v>1.5</v>
      </c>
      <c r="F18" s="330"/>
      <c r="G18" s="310"/>
    </row>
    <row r="19" spans="1:7" ht="47.25">
      <c r="A19" s="8">
        <v>12</v>
      </c>
      <c r="B19" s="311" t="s">
        <v>1188</v>
      </c>
      <c r="C19" s="348" t="s">
        <v>1033</v>
      </c>
      <c r="D19" s="310" t="s">
        <v>1177</v>
      </c>
      <c r="E19" s="350">
        <v>0.2</v>
      </c>
      <c r="F19" s="330"/>
      <c r="G19" s="310"/>
    </row>
    <row r="20" spans="1:7" ht="47.25">
      <c r="A20" s="8">
        <v>13</v>
      </c>
      <c r="B20" s="311" t="s">
        <v>1189</v>
      </c>
      <c r="C20" s="348" t="s">
        <v>1033</v>
      </c>
      <c r="D20" s="310" t="s">
        <v>1177</v>
      </c>
      <c r="E20" s="350">
        <v>0.23</v>
      </c>
      <c r="F20" s="330"/>
      <c r="G20" s="310"/>
    </row>
    <row r="21" spans="1:7" ht="31.5">
      <c r="A21" s="8">
        <v>14</v>
      </c>
      <c r="B21" s="311" t="s">
        <v>1190</v>
      </c>
      <c r="C21" s="348" t="s">
        <v>1033</v>
      </c>
      <c r="D21" s="310" t="s">
        <v>1177</v>
      </c>
      <c r="E21" s="350">
        <v>0.3</v>
      </c>
      <c r="F21" s="330"/>
      <c r="G21" s="310"/>
    </row>
    <row r="22" spans="1:7" ht="47.25">
      <c r="A22" s="8">
        <v>15</v>
      </c>
      <c r="B22" s="311" t="s">
        <v>1191</v>
      </c>
      <c r="C22" s="348" t="s">
        <v>1033</v>
      </c>
      <c r="D22" s="310" t="s">
        <v>1177</v>
      </c>
      <c r="E22" s="350">
        <v>0.5</v>
      </c>
      <c r="F22" s="330"/>
      <c r="G22" s="310"/>
    </row>
    <row r="23" spans="1:7" ht="31.5">
      <c r="A23" s="8">
        <v>16</v>
      </c>
      <c r="B23" s="311" t="s">
        <v>1192</v>
      </c>
      <c r="C23" s="348" t="s">
        <v>1033</v>
      </c>
      <c r="D23" s="310" t="s">
        <v>1177</v>
      </c>
      <c r="E23" s="350">
        <v>0.18</v>
      </c>
      <c r="F23" s="330"/>
      <c r="G23" s="310"/>
    </row>
    <row r="24" spans="1:7" ht="47.25">
      <c r="A24" s="8">
        <v>17</v>
      </c>
      <c r="B24" s="311" t="s">
        <v>1193</v>
      </c>
      <c r="C24" s="348" t="s">
        <v>1033</v>
      </c>
      <c r="D24" s="310" t="s">
        <v>1177</v>
      </c>
      <c r="E24" s="350">
        <v>0.27</v>
      </c>
      <c r="F24" s="330"/>
      <c r="G24" s="310"/>
    </row>
    <row r="25" spans="1:7" ht="31.5">
      <c r="A25" s="8">
        <v>18</v>
      </c>
      <c r="B25" s="311" t="s">
        <v>1194</v>
      </c>
      <c r="C25" s="348" t="s">
        <v>1033</v>
      </c>
      <c r="D25" s="310" t="s">
        <v>1177</v>
      </c>
      <c r="E25" s="350">
        <v>1.98</v>
      </c>
      <c r="F25" s="330"/>
      <c r="G25" s="310"/>
    </row>
    <row r="26" spans="1:7" ht="47.25">
      <c r="A26" s="8">
        <v>19</v>
      </c>
      <c r="B26" s="311" t="s">
        <v>1195</v>
      </c>
      <c r="C26" s="348" t="s">
        <v>1033</v>
      </c>
      <c r="D26" s="310" t="s">
        <v>1033</v>
      </c>
      <c r="E26" s="350">
        <v>0.73</v>
      </c>
      <c r="F26" s="330"/>
      <c r="G26" s="310"/>
    </row>
    <row r="27" spans="1:7" ht="47.25">
      <c r="A27" s="8">
        <v>20</v>
      </c>
      <c r="B27" s="311" t="s">
        <v>1196</v>
      </c>
      <c r="C27" s="348" t="s">
        <v>1033</v>
      </c>
      <c r="D27" s="310" t="s">
        <v>1177</v>
      </c>
      <c r="E27" s="350">
        <v>0.6</v>
      </c>
      <c r="F27" s="330"/>
      <c r="G27" s="310"/>
    </row>
    <row r="28" spans="1:7" ht="47.25">
      <c r="A28" s="8">
        <v>21</v>
      </c>
      <c r="B28" s="311" t="s">
        <v>1197</v>
      </c>
      <c r="C28" s="348" t="s">
        <v>1033</v>
      </c>
      <c r="D28" s="310" t="s">
        <v>1033</v>
      </c>
      <c r="E28" s="350">
        <v>0.65</v>
      </c>
      <c r="F28" s="330"/>
      <c r="G28" s="310"/>
    </row>
    <row r="29" spans="1:7" ht="47.25">
      <c r="A29" s="8">
        <v>22</v>
      </c>
      <c r="B29" s="311" t="s">
        <v>1198</v>
      </c>
      <c r="C29" s="348" t="s">
        <v>1033</v>
      </c>
      <c r="D29" s="310" t="s">
        <v>1033</v>
      </c>
      <c r="E29" s="350">
        <v>0.41199999999999998</v>
      </c>
      <c r="F29" s="330"/>
      <c r="G29" s="310"/>
    </row>
    <row r="30" spans="1:7" ht="47.25">
      <c r="A30" s="8">
        <v>23</v>
      </c>
      <c r="B30" s="311" t="s">
        <v>1199</v>
      </c>
      <c r="C30" s="348" t="s">
        <v>1033</v>
      </c>
      <c r="D30" s="310" t="s">
        <v>1177</v>
      </c>
      <c r="E30" s="350">
        <v>0.85</v>
      </c>
      <c r="F30" s="330"/>
      <c r="G30" s="320"/>
    </row>
    <row r="31" spans="1:7" ht="63">
      <c r="A31" s="8">
        <v>24</v>
      </c>
      <c r="B31" s="311" t="s">
        <v>1200</v>
      </c>
      <c r="C31" s="348" t="s">
        <v>1033</v>
      </c>
      <c r="D31" s="310" t="s">
        <v>1177</v>
      </c>
      <c r="E31" s="310"/>
      <c r="F31" s="350">
        <v>0.55000000000000004</v>
      </c>
      <c r="G31" s="320"/>
    </row>
    <row r="32" spans="1:7" ht="31.5">
      <c r="A32" s="8">
        <v>25</v>
      </c>
      <c r="B32" s="311" t="s">
        <v>1201</v>
      </c>
      <c r="C32" s="348" t="s">
        <v>1033</v>
      </c>
      <c r="D32" s="310" t="s">
        <v>1033</v>
      </c>
      <c r="E32" s="310"/>
      <c r="F32" s="350">
        <v>0.15</v>
      </c>
      <c r="G32" s="320"/>
    </row>
    <row r="33" spans="1:9" ht="47.25">
      <c r="A33" s="8">
        <v>26</v>
      </c>
      <c r="B33" s="311" t="s">
        <v>1202</v>
      </c>
      <c r="C33" s="348" t="s">
        <v>1033</v>
      </c>
      <c r="D33" s="310" t="s">
        <v>1177</v>
      </c>
      <c r="E33" s="350">
        <v>0.19</v>
      </c>
      <c r="F33" s="330"/>
      <c r="G33" s="320"/>
    </row>
    <row r="34" spans="1:9" ht="63">
      <c r="A34" s="8">
        <v>27</v>
      </c>
      <c r="B34" s="351" t="s">
        <v>1203</v>
      </c>
      <c r="C34" s="348" t="s">
        <v>1033</v>
      </c>
      <c r="D34" s="310" t="s">
        <v>1177</v>
      </c>
      <c r="E34" s="350">
        <v>1.32</v>
      </c>
      <c r="F34" s="330"/>
      <c r="G34" s="320"/>
    </row>
    <row r="35" spans="1:9" ht="47.25">
      <c r="A35" s="8">
        <v>28</v>
      </c>
      <c r="B35" s="311" t="s">
        <v>1204</v>
      </c>
      <c r="C35" s="348" t="s">
        <v>1033</v>
      </c>
      <c r="D35" s="310" t="s">
        <v>1177</v>
      </c>
      <c r="E35" s="350">
        <v>0.05</v>
      </c>
      <c r="F35" s="330"/>
      <c r="G35" s="320"/>
    </row>
    <row r="36" spans="1:9" ht="31.5">
      <c r="A36" s="8">
        <v>29</v>
      </c>
      <c r="B36" s="311" t="s">
        <v>1205</v>
      </c>
      <c r="C36" s="348" t="s">
        <v>1033</v>
      </c>
      <c r="D36" s="310" t="s">
        <v>1177</v>
      </c>
      <c r="E36" s="350">
        <v>0.06</v>
      </c>
      <c r="F36" s="330"/>
      <c r="G36" s="320"/>
    </row>
    <row r="37" spans="1:9" ht="110.25">
      <c r="A37" s="8">
        <v>30</v>
      </c>
      <c r="B37" s="352" t="s">
        <v>1206</v>
      </c>
      <c r="C37" s="348" t="s">
        <v>1033</v>
      </c>
      <c r="D37" s="310" t="s">
        <v>1033</v>
      </c>
      <c r="E37" s="350">
        <v>3.22</v>
      </c>
      <c r="F37" s="330"/>
      <c r="G37" s="320"/>
    </row>
    <row r="38" spans="1:9">
      <c r="A38" s="922" t="s">
        <v>1207</v>
      </c>
      <c r="B38" s="923"/>
      <c r="C38" s="923"/>
      <c r="D38" s="923"/>
      <c r="E38" s="923"/>
      <c r="F38" s="923"/>
      <c r="G38" s="924"/>
    </row>
    <row r="39" spans="1:9" ht="16.5">
      <c r="A39" s="353">
        <v>1</v>
      </c>
      <c r="B39" s="279" t="s">
        <v>1208</v>
      </c>
      <c r="C39" s="354" t="s">
        <v>1033</v>
      </c>
      <c r="D39" s="354" t="s">
        <v>1033</v>
      </c>
      <c r="E39" s="355">
        <v>0.13100000000000001</v>
      </c>
      <c r="F39" s="356"/>
      <c r="G39" s="357"/>
      <c r="I39" s="856"/>
    </row>
    <row r="40" spans="1:9" ht="31.5">
      <c r="A40" s="353">
        <v>2</v>
      </c>
      <c r="B40" s="279" t="s">
        <v>1209</v>
      </c>
      <c r="C40" s="354" t="s">
        <v>1033</v>
      </c>
      <c r="D40" s="354" t="s">
        <v>1033</v>
      </c>
      <c r="E40" s="355">
        <v>0.41</v>
      </c>
      <c r="F40" s="356"/>
      <c r="G40" s="357"/>
      <c r="I40" s="856"/>
    </row>
    <row r="41" spans="1:9" ht="47.25">
      <c r="A41" s="353">
        <v>3</v>
      </c>
      <c r="B41" s="279" t="s">
        <v>1210</v>
      </c>
      <c r="C41" s="354" t="s">
        <v>1033</v>
      </c>
      <c r="D41" s="354" t="s">
        <v>1033</v>
      </c>
      <c r="E41" s="355">
        <v>7.0000000000000007E-2</v>
      </c>
      <c r="F41" s="356"/>
      <c r="G41" s="357"/>
      <c r="I41" s="856"/>
    </row>
    <row r="42" spans="1:9" ht="47.25">
      <c r="A42" s="353">
        <v>4</v>
      </c>
      <c r="B42" s="279" t="s">
        <v>1211</v>
      </c>
      <c r="C42" s="354" t="s">
        <v>1033</v>
      </c>
      <c r="D42" s="354" t="s">
        <v>1033</v>
      </c>
      <c r="E42" s="355">
        <v>1.0129999999999999</v>
      </c>
      <c r="F42" s="356"/>
      <c r="G42" s="357"/>
      <c r="I42" s="856"/>
    </row>
    <row r="43" spans="1:9" ht="47.25">
      <c r="A43" s="353">
        <v>5</v>
      </c>
      <c r="B43" s="279" t="s">
        <v>1212</v>
      </c>
      <c r="C43" s="354" t="s">
        <v>1033</v>
      </c>
      <c r="D43" s="354" t="s">
        <v>1033</v>
      </c>
      <c r="E43" s="355">
        <v>0.96099999999999997</v>
      </c>
      <c r="F43" s="356"/>
      <c r="G43" s="357"/>
      <c r="I43" s="856"/>
    </row>
    <row r="44" spans="1:9" ht="47.25">
      <c r="A44" s="353">
        <v>6</v>
      </c>
      <c r="B44" s="279" t="s">
        <v>1213</v>
      </c>
      <c r="C44" s="354" t="s">
        <v>1033</v>
      </c>
      <c r="D44" s="354" t="s">
        <v>1033</v>
      </c>
      <c r="E44" s="355">
        <v>1.1000000000000001</v>
      </c>
      <c r="F44" s="356"/>
      <c r="G44" s="357"/>
      <c r="I44" s="856"/>
    </row>
    <row r="45" spans="1:9" ht="16.5">
      <c r="A45" s="353">
        <v>7</v>
      </c>
      <c r="B45" s="358" t="s">
        <v>1214</v>
      </c>
      <c r="C45" s="354" t="s">
        <v>1033</v>
      </c>
      <c r="D45" s="354" t="s">
        <v>1033</v>
      </c>
      <c r="E45" s="355">
        <v>0.95</v>
      </c>
      <c r="F45" s="356"/>
      <c r="G45" s="357"/>
      <c r="I45" s="856"/>
    </row>
    <row r="46" spans="1:9" ht="31.5">
      <c r="A46" s="353">
        <v>8</v>
      </c>
      <c r="B46" s="279" t="s">
        <v>1215</v>
      </c>
      <c r="C46" s="354" t="s">
        <v>1033</v>
      </c>
      <c r="D46" s="354" t="s">
        <v>1033</v>
      </c>
      <c r="E46" s="355">
        <v>0.62</v>
      </c>
      <c r="F46" s="356"/>
      <c r="G46" s="357"/>
      <c r="I46" s="856"/>
    </row>
    <row r="47" spans="1:9" ht="31.5">
      <c r="A47" s="353">
        <v>9</v>
      </c>
      <c r="B47" s="279" t="s">
        <v>1216</v>
      </c>
      <c r="C47" s="354" t="s">
        <v>1033</v>
      </c>
      <c r="D47" s="354" t="s">
        <v>1033</v>
      </c>
      <c r="E47" s="355">
        <v>1.5149999999999999</v>
      </c>
      <c r="F47" s="356"/>
      <c r="G47" s="357"/>
      <c r="I47" s="856"/>
    </row>
    <row r="48" spans="1:9" ht="16.5">
      <c r="A48" s="353">
        <v>10</v>
      </c>
      <c r="B48" s="279" t="s">
        <v>1217</v>
      </c>
      <c r="C48" s="354" t="s">
        <v>1033</v>
      </c>
      <c r="D48" s="354" t="s">
        <v>1033</v>
      </c>
      <c r="E48" s="355">
        <v>0.23100000000000001</v>
      </c>
      <c r="F48" s="356"/>
      <c r="G48" s="357"/>
      <c r="I48" s="856"/>
    </row>
    <row r="49" spans="1:9" ht="31.5">
      <c r="A49" s="353">
        <v>11</v>
      </c>
      <c r="B49" s="279" t="s">
        <v>1218</v>
      </c>
      <c r="C49" s="354" t="s">
        <v>1033</v>
      </c>
      <c r="D49" s="354" t="s">
        <v>1033</v>
      </c>
      <c r="E49" s="355">
        <v>1.181</v>
      </c>
      <c r="F49" s="356"/>
      <c r="G49" s="357"/>
      <c r="I49" s="856"/>
    </row>
    <row r="50" spans="1:9" ht="63">
      <c r="A50" s="353">
        <v>12</v>
      </c>
      <c r="B50" s="279" t="s">
        <v>1219</v>
      </c>
      <c r="C50" s="354" t="s">
        <v>1033</v>
      </c>
      <c r="D50" s="354" t="s">
        <v>1033</v>
      </c>
      <c r="E50" s="355">
        <v>1.4</v>
      </c>
      <c r="F50" s="356"/>
      <c r="G50" s="357"/>
      <c r="I50" s="856"/>
    </row>
    <row r="51" spans="1:9" ht="31.5">
      <c r="A51" s="353">
        <v>13</v>
      </c>
      <c r="B51" s="279" t="s">
        <v>1220</v>
      </c>
      <c r="C51" s="354" t="s">
        <v>1033</v>
      </c>
      <c r="D51" s="354" t="s">
        <v>1033</v>
      </c>
      <c r="E51" s="355">
        <v>0.6</v>
      </c>
      <c r="F51" s="356"/>
      <c r="G51" s="357"/>
      <c r="I51" s="856"/>
    </row>
    <row r="52" spans="1:9" ht="63">
      <c r="A52" s="353">
        <v>14</v>
      </c>
      <c r="B52" s="279" t="s">
        <v>1396</v>
      </c>
      <c r="C52" s="354" t="s">
        <v>1033</v>
      </c>
      <c r="D52" s="354" t="s">
        <v>1033</v>
      </c>
      <c r="E52" s="355">
        <v>0.56699999999999995</v>
      </c>
      <c r="F52" s="356"/>
      <c r="G52" s="357"/>
      <c r="I52" s="856"/>
    </row>
    <row r="53" spans="1:9" ht="47.25">
      <c r="A53" s="353">
        <v>15</v>
      </c>
      <c r="B53" s="279" t="s">
        <v>1221</v>
      </c>
      <c r="C53" s="354" t="s">
        <v>1033</v>
      </c>
      <c r="D53" s="354" t="s">
        <v>1033</v>
      </c>
      <c r="E53" s="355">
        <v>0.34300000000000003</v>
      </c>
      <c r="F53" s="356"/>
      <c r="G53" s="357"/>
      <c r="I53" s="856"/>
    </row>
    <row r="54" spans="1:9" ht="47.25">
      <c r="A54" s="353">
        <v>16</v>
      </c>
      <c r="B54" s="279" t="s">
        <v>1222</v>
      </c>
      <c r="C54" s="354" t="s">
        <v>1033</v>
      </c>
      <c r="D54" s="354" t="s">
        <v>1033</v>
      </c>
      <c r="E54" s="355">
        <v>0.16900000000000001</v>
      </c>
      <c r="F54" s="356"/>
      <c r="G54" s="357"/>
      <c r="I54" s="856"/>
    </row>
    <row r="55" spans="1:9" ht="16.5">
      <c r="A55" s="353">
        <v>17</v>
      </c>
      <c r="B55" s="279" t="s">
        <v>1223</v>
      </c>
      <c r="C55" s="354" t="s">
        <v>1033</v>
      </c>
      <c r="D55" s="354" t="s">
        <v>1033</v>
      </c>
      <c r="E55" s="355">
        <v>0.193</v>
      </c>
      <c r="F55" s="356"/>
      <c r="G55" s="357"/>
      <c r="I55" s="856"/>
    </row>
    <row r="56" spans="1:9" ht="31.5">
      <c r="A56" s="353">
        <v>18</v>
      </c>
      <c r="B56" s="279" t="s">
        <v>1224</v>
      </c>
      <c r="C56" s="354" t="s">
        <v>1033</v>
      </c>
      <c r="D56" s="354" t="s">
        <v>1033</v>
      </c>
      <c r="E56" s="355">
        <v>0.76900000000000002</v>
      </c>
      <c r="F56" s="356"/>
      <c r="G56" s="357"/>
      <c r="I56" s="856"/>
    </row>
    <row r="57" spans="1:9" ht="31.5">
      <c r="A57" s="353">
        <v>19</v>
      </c>
      <c r="B57" s="279" t="s">
        <v>1225</v>
      </c>
      <c r="C57" s="354" t="s">
        <v>1033</v>
      </c>
      <c r="D57" s="354" t="s">
        <v>1033</v>
      </c>
      <c r="E57" s="355">
        <v>0.23599999999999999</v>
      </c>
      <c r="F57" s="356"/>
      <c r="G57" s="357"/>
      <c r="I57" s="856"/>
    </row>
    <row r="58" spans="1:9" ht="31.5">
      <c r="A58" s="353">
        <v>20</v>
      </c>
      <c r="B58" s="279" t="s">
        <v>1226</v>
      </c>
      <c r="C58" s="354" t="s">
        <v>1033</v>
      </c>
      <c r="D58" s="354" t="s">
        <v>1033</v>
      </c>
      <c r="E58" s="355">
        <v>0.1</v>
      </c>
      <c r="F58" s="356"/>
      <c r="G58" s="357"/>
      <c r="I58" s="856"/>
    </row>
    <row r="59" spans="1:9" ht="31.5">
      <c r="A59" s="353">
        <v>21</v>
      </c>
      <c r="B59" s="279" t="s">
        <v>1227</v>
      </c>
      <c r="C59" s="354" t="s">
        <v>1033</v>
      </c>
      <c r="D59" s="354" t="s">
        <v>1033</v>
      </c>
      <c r="E59" s="355">
        <v>0.104</v>
      </c>
      <c r="F59" s="356"/>
      <c r="G59" s="357"/>
      <c r="I59" s="856"/>
    </row>
    <row r="60" spans="1:9" ht="31.5">
      <c r="A60" s="353">
        <v>22</v>
      </c>
      <c r="B60" s="279" t="s">
        <v>1228</v>
      </c>
      <c r="C60" s="354" t="s">
        <v>1033</v>
      </c>
      <c r="D60" s="354" t="s">
        <v>1033</v>
      </c>
      <c r="E60" s="355">
        <v>6.2E-2</v>
      </c>
      <c r="F60" s="356"/>
      <c r="G60" s="357"/>
      <c r="I60" s="856"/>
    </row>
    <row r="61" spans="1:9" ht="31.5">
      <c r="A61" s="353">
        <v>23</v>
      </c>
      <c r="B61" s="279" t="s">
        <v>1229</v>
      </c>
      <c r="C61" s="354" t="s">
        <v>1033</v>
      </c>
      <c r="D61" s="354" t="s">
        <v>1033</v>
      </c>
      <c r="E61" s="355">
        <v>3.7999999999999999E-2</v>
      </c>
      <c r="F61" s="356"/>
      <c r="G61" s="357"/>
      <c r="I61" s="856"/>
    </row>
    <row r="62" spans="1:9" ht="47.25">
      <c r="A62" s="353">
        <v>24</v>
      </c>
      <c r="B62" s="279" t="s">
        <v>1230</v>
      </c>
      <c r="C62" s="354" t="s">
        <v>1033</v>
      </c>
      <c r="D62" s="354" t="s">
        <v>1033</v>
      </c>
      <c r="E62" s="355">
        <v>0.95899999999999996</v>
      </c>
      <c r="F62" s="356"/>
      <c r="G62" s="357"/>
      <c r="I62" s="856"/>
    </row>
    <row r="63" spans="1:9" ht="47.25">
      <c r="A63" s="353">
        <v>25</v>
      </c>
      <c r="B63" s="279" t="s">
        <v>1231</v>
      </c>
      <c r="C63" s="354" t="s">
        <v>1033</v>
      </c>
      <c r="D63" s="354" t="s">
        <v>1033</v>
      </c>
      <c r="E63" s="355">
        <v>0.5</v>
      </c>
      <c r="F63" s="356"/>
      <c r="G63" s="357"/>
      <c r="I63" s="856"/>
    </row>
    <row r="64" spans="1:9" ht="31.5">
      <c r="A64" s="353">
        <v>26</v>
      </c>
      <c r="B64" s="279" t="s">
        <v>1232</v>
      </c>
      <c r="C64" s="354" t="s">
        <v>1033</v>
      </c>
      <c r="D64" s="354" t="s">
        <v>1033</v>
      </c>
      <c r="E64" s="355">
        <v>7.3999999999999996E-2</v>
      </c>
      <c r="F64" s="356"/>
      <c r="G64" s="357"/>
      <c r="I64" s="856"/>
    </row>
    <row r="65" spans="1:9" ht="31.5">
      <c r="A65" s="353">
        <v>27</v>
      </c>
      <c r="B65" s="279" t="s">
        <v>1233</v>
      </c>
      <c r="C65" s="354" t="s">
        <v>1033</v>
      </c>
      <c r="D65" s="354" t="s">
        <v>1033</v>
      </c>
      <c r="E65" s="355">
        <v>0.4</v>
      </c>
      <c r="F65" s="356"/>
      <c r="G65" s="357"/>
      <c r="I65" s="856"/>
    </row>
    <row r="66" spans="1:9" ht="31.5">
      <c r="A66" s="353">
        <v>28</v>
      </c>
      <c r="B66" s="279" t="s">
        <v>1234</v>
      </c>
      <c r="C66" s="354" t="s">
        <v>1033</v>
      </c>
      <c r="D66" s="354" t="s">
        <v>1033</v>
      </c>
      <c r="E66" s="355">
        <v>0.219</v>
      </c>
      <c r="F66" s="356"/>
      <c r="G66" s="357"/>
      <c r="I66" s="856"/>
    </row>
    <row r="67" spans="1:9" ht="63">
      <c r="A67" s="353">
        <v>29</v>
      </c>
      <c r="B67" s="279" t="s">
        <v>1235</v>
      </c>
      <c r="C67" s="354" t="s">
        <v>1033</v>
      </c>
      <c r="D67" s="354" t="s">
        <v>1033</v>
      </c>
      <c r="E67" s="355">
        <v>0.25</v>
      </c>
      <c r="F67" s="356"/>
      <c r="G67" s="357"/>
      <c r="I67" s="856"/>
    </row>
    <row r="68" spans="1:9" ht="31.5">
      <c r="A68" s="353">
        <v>30</v>
      </c>
      <c r="B68" s="279" t="s">
        <v>1236</v>
      </c>
      <c r="C68" s="354" t="s">
        <v>1033</v>
      </c>
      <c r="D68" s="354" t="s">
        <v>1033</v>
      </c>
      <c r="E68" s="355">
        <v>0.35</v>
      </c>
      <c r="F68" s="356"/>
      <c r="G68" s="357"/>
      <c r="I68" s="856"/>
    </row>
    <row r="69" spans="1:9" ht="47.25">
      <c r="A69" s="353">
        <v>31</v>
      </c>
      <c r="B69" s="279" t="s">
        <v>1237</v>
      </c>
      <c r="C69" s="354" t="s">
        <v>1033</v>
      </c>
      <c r="D69" s="354" t="s">
        <v>1033</v>
      </c>
      <c r="E69" s="355">
        <v>0.14699999999999999</v>
      </c>
      <c r="F69" s="356"/>
      <c r="G69" s="357"/>
      <c r="I69" s="856"/>
    </row>
    <row r="70" spans="1:9" ht="47.25">
      <c r="A70" s="353">
        <v>32</v>
      </c>
      <c r="B70" s="279" t="s">
        <v>1238</v>
      </c>
      <c r="C70" s="354" t="s">
        <v>1033</v>
      </c>
      <c r="D70" s="354" t="s">
        <v>1033</v>
      </c>
      <c r="E70" s="355">
        <v>1</v>
      </c>
      <c r="F70" s="356"/>
      <c r="G70" s="357"/>
      <c r="I70" s="856"/>
    </row>
    <row r="71" spans="1:9" ht="31.5">
      <c r="A71" s="353">
        <v>33</v>
      </c>
      <c r="B71" s="279" t="s">
        <v>1239</v>
      </c>
      <c r="C71" s="354" t="s">
        <v>1033</v>
      </c>
      <c r="D71" s="354" t="s">
        <v>1033</v>
      </c>
      <c r="E71" s="355">
        <v>0.66900000000000004</v>
      </c>
      <c r="F71" s="356"/>
      <c r="G71" s="357"/>
      <c r="I71" s="856"/>
    </row>
    <row r="72" spans="1:9" ht="31.5">
      <c r="A72" s="353">
        <v>34</v>
      </c>
      <c r="B72" s="279" t="s">
        <v>1240</v>
      </c>
      <c r="C72" s="354" t="s">
        <v>1033</v>
      </c>
      <c r="D72" s="354" t="s">
        <v>1033</v>
      </c>
      <c r="E72" s="355">
        <v>0.182</v>
      </c>
      <c r="F72" s="356"/>
      <c r="G72" s="357"/>
      <c r="I72" s="856"/>
    </row>
    <row r="73" spans="1:9" ht="31.5">
      <c r="A73" s="353">
        <v>35</v>
      </c>
      <c r="B73" s="279" t="s">
        <v>1241</v>
      </c>
      <c r="C73" s="354" t="s">
        <v>1033</v>
      </c>
      <c r="D73" s="354" t="s">
        <v>1033</v>
      </c>
      <c r="E73" s="355">
        <v>0.318</v>
      </c>
      <c r="F73" s="356"/>
      <c r="G73" s="357"/>
      <c r="I73" s="856"/>
    </row>
    <row r="74" spans="1:9" ht="31.5">
      <c r="A74" s="353">
        <v>36</v>
      </c>
      <c r="B74" s="279" t="s">
        <v>1242</v>
      </c>
      <c r="C74" s="354" t="s">
        <v>1033</v>
      </c>
      <c r="D74" s="354" t="s">
        <v>1033</v>
      </c>
      <c r="E74" s="355">
        <v>0.33300000000000002</v>
      </c>
      <c r="F74" s="356"/>
      <c r="G74" s="357"/>
      <c r="I74" s="856"/>
    </row>
    <row r="75" spans="1:9" ht="31.5">
      <c r="A75" s="353">
        <v>37</v>
      </c>
      <c r="B75" s="279" t="s">
        <v>1243</v>
      </c>
      <c r="C75" s="354" t="s">
        <v>1033</v>
      </c>
      <c r="D75" s="354" t="s">
        <v>1033</v>
      </c>
      <c r="E75" s="355">
        <v>9.9000000000000005E-2</v>
      </c>
      <c r="F75" s="356"/>
      <c r="G75" s="357"/>
      <c r="I75" s="856"/>
    </row>
    <row r="76" spans="1:9" ht="31.5">
      <c r="A76" s="353">
        <v>38</v>
      </c>
      <c r="B76" s="279" t="s">
        <v>1244</v>
      </c>
      <c r="C76" s="354" t="s">
        <v>1033</v>
      </c>
      <c r="D76" s="354" t="s">
        <v>1033</v>
      </c>
      <c r="E76" s="355">
        <v>7.5999999999999998E-2</v>
      </c>
      <c r="F76" s="356"/>
      <c r="G76" s="357"/>
      <c r="I76" s="856"/>
    </row>
    <row r="77" spans="1:9" ht="47.25">
      <c r="A77" s="353">
        <v>39</v>
      </c>
      <c r="B77" s="279" t="s">
        <v>1245</v>
      </c>
      <c r="C77" s="354" t="s">
        <v>1033</v>
      </c>
      <c r="D77" s="354" t="s">
        <v>1033</v>
      </c>
      <c r="E77" s="355">
        <v>0.122</v>
      </c>
      <c r="F77" s="356"/>
      <c r="G77" s="357"/>
      <c r="I77" s="856"/>
    </row>
    <row r="78" spans="1:9" ht="63">
      <c r="A78" s="353">
        <v>40</v>
      </c>
      <c r="B78" s="279" t="s">
        <v>1246</v>
      </c>
      <c r="C78" s="354" t="s">
        <v>1033</v>
      </c>
      <c r="D78" s="354" t="s">
        <v>1033</v>
      </c>
      <c r="E78" s="355">
        <v>0.14000000000000001</v>
      </c>
      <c r="F78" s="356"/>
      <c r="G78" s="357"/>
      <c r="I78" s="856"/>
    </row>
    <row r="79" spans="1:9" ht="47.25">
      <c r="A79" s="353">
        <v>41</v>
      </c>
      <c r="B79" s="279" t="s">
        <v>1247</v>
      </c>
      <c r="C79" s="354" t="s">
        <v>1033</v>
      </c>
      <c r="D79" s="354" t="s">
        <v>1033</v>
      </c>
      <c r="E79" s="355">
        <v>0.93100000000000005</v>
      </c>
      <c r="F79" s="356"/>
      <c r="G79" s="357"/>
      <c r="I79" s="856"/>
    </row>
    <row r="80" spans="1:9" ht="63">
      <c r="A80" s="353">
        <v>42</v>
      </c>
      <c r="B80" s="279" t="s">
        <v>1248</v>
      </c>
      <c r="C80" s="354" t="s">
        <v>1033</v>
      </c>
      <c r="D80" s="354" t="s">
        <v>1033</v>
      </c>
      <c r="E80" s="355">
        <v>0.247</v>
      </c>
      <c r="F80" s="356"/>
      <c r="G80" s="357"/>
      <c r="I80" s="856"/>
    </row>
    <row r="81" spans="1:9" ht="31.5">
      <c r="A81" s="353">
        <v>43</v>
      </c>
      <c r="B81" s="279" t="s">
        <v>1249</v>
      </c>
      <c r="C81" s="354" t="s">
        <v>1033</v>
      </c>
      <c r="D81" s="354" t="s">
        <v>1033</v>
      </c>
      <c r="E81" s="355">
        <v>0.21</v>
      </c>
      <c r="F81" s="356"/>
      <c r="G81" s="357"/>
      <c r="I81" s="856"/>
    </row>
    <row r="82" spans="1:9" ht="47.25">
      <c r="A82" s="353">
        <v>44</v>
      </c>
      <c r="B82" s="279" t="s">
        <v>1250</v>
      </c>
      <c r="C82" s="354" t="s">
        <v>1033</v>
      </c>
      <c r="D82" s="354" t="s">
        <v>1033</v>
      </c>
      <c r="E82" s="355">
        <v>0.48</v>
      </c>
      <c r="F82" s="356"/>
      <c r="G82" s="357"/>
      <c r="I82" s="856"/>
    </row>
    <row r="83" spans="1:9" ht="47.25">
      <c r="A83" s="353">
        <v>45</v>
      </c>
      <c r="B83" s="279" t="s">
        <v>1251</v>
      </c>
      <c r="C83" s="354" t="s">
        <v>1033</v>
      </c>
      <c r="D83" s="354" t="s">
        <v>1033</v>
      </c>
      <c r="E83" s="355">
        <v>1.55</v>
      </c>
      <c r="F83" s="356"/>
      <c r="G83" s="357"/>
      <c r="I83" s="856"/>
    </row>
    <row r="84" spans="1:9" ht="31.5">
      <c r="A84" s="353">
        <v>46</v>
      </c>
      <c r="B84" s="279" t="s">
        <v>1252</v>
      </c>
      <c r="C84" s="354" t="s">
        <v>1033</v>
      </c>
      <c r="D84" s="354" t="s">
        <v>1033</v>
      </c>
      <c r="E84" s="355">
        <v>0.2</v>
      </c>
      <c r="F84" s="356"/>
      <c r="G84" s="357"/>
      <c r="I84" s="856"/>
    </row>
    <row r="85" spans="1:9" ht="47.25">
      <c r="A85" s="353">
        <v>47</v>
      </c>
      <c r="B85" s="279" t="s">
        <v>1253</v>
      </c>
      <c r="C85" s="354" t="s">
        <v>1033</v>
      </c>
      <c r="D85" s="354" t="s">
        <v>1033</v>
      </c>
      <c r="E85" s="355">
        <v>6.9000000000000006E-2</v>
      </c>
      <c r="F85" s="356"/>
      <c r="G85" s="357"/>
      <c r="I85" s="856"/>
    </row>
    <row r="86" spans="1:9" ht="31.5">
      <c r="A86" s="353">
        <v>48</v>
      </c>
      <c r="B86" s="279" t="s">
        <v>1254</v>
      </c>
      <c r="C86" s="354" t="s">
        <v>1033</v>
      </c>
      <c r="D86" s="354" t="s">
        <v>1033</v>
      </c>
      <c r="E86" s="355">
        <v>1.0629999999999999</v>
      </c>
      <c r="F86" s="356"/>
      <c r="G86" s="357"/>
      <c r="I86" s="856"/>
    </row>
    <row r="87" spans="1:9" ht="31.5">
      <c r="A87" s="353">
        <v>49</v>
      </c>
      <c r="B87" s="279" t="s">
        <v>1255</v>
      </c>
      <c r="C87" s="354" t="s">
        <v>1033</v>
      </c>
      <c r="D87" s="354" t="s">
        <v>1033</v>
      </c>
      <c r="E87" s="355">
        <v>0.57999999999999996</v>
      </c>
      <c r="F87" s="356"/>
      <c r="G87" s="357"/>
      <c r="I87" s="856"/>
    </row>
    <row r="88" spans="1:9" ht="63">
      <c r="A88" s="353">
        <v>50</v>
      </c>
      <c r="B88" s="279" t="s">
        <v>1256</v>
      </c>
      <c r="C88" s="354" t="s">
        <v>1033</v>
      </c>
      <c r="D88" s="354" t="s">
        <v>1033</v>
      </c>
      <c r="E88" s="355">
        <v>0.51</v>
      </c>
      <c r="F88" s="356"/>
      <c r="G88" s="357"/>
      <c r="I88" s="856"/>
    </row>
    <row r="89" spans="1:9" ht="47.25">
      <c r="A89" s="353">
        <v>51</v>
      </c>
      <c r="B89" s="279" t="s">
        <v>1257</v>
      </c>
      <c r="C89" s="354" t="s">
        <v>1033</v>
      </c>
      <c r="D89" s="354" t="s">
        <v>1033</v>
      </c>
      <c r="E89" s="355">
        <v>0.22700000000000001</v>
      </c>
      <c r="F89" s="356"/>
      <c r="G89" s="357"/>
      <c r="I89" s="856"/>
    </row>
    <row r="90" spans="1:9" ht="47.25">
      <c r="A90" s="353">
        <v>52</v>
      </c>
      <c r="B90" s="279" t="s">
        <v>1258</v>
      </c>
      <c r="C90" s="354" t="s">
        <v>1033</v>
      </c>
      <c r="D90" s="354" t="s">
        <v>1033</v>
      </c>
      <c r="E90" s="355">
        <v>0.154</v>
      </c>
      <c r="F90" s="356"/>
      <c r="G90" s="357"/>
      <c r="I90" s="856"/>
    </row>
    <row r="91" spans="1:9" ht="31.5">
      <c r="A91" s="353">
        <v>53</v>
      </c>
      <c r="B91" s="279" t="s">
        <v>1259</v>
      </c>
      <c r="C91" s="354" t="s">
        <v>1033</v>
      </c>
      <c r="D91" s="354" t="s">
        <v>1033</v>
      </c>
      <c r="E91" s="355">
        <v>0.22</v>
      </c>
      <c r="F91" s="356"/>
      <c r="G91" s="357"/>
      <c r="I91" s="856"/>
    </row>
    <row r="92" spans="1:9" ht="63">
      <c r="A92" s="353">
        <v>54</v>
      </c>
      <c r="B92" s="279" t="s">
        <v>1260</v>
      </c>
      <c r="C92" s="354" t="s">
        <v>1033</v>
      </c>
      <c r="D92" s="354" t="s">
        <v>1033</v>
      </c>
      <c r="E92" s="355">
        <v>0.6</v>
      </c>
      <c r="F92" s="356"/>
      <c r="G92" s="357"/>
      <c r="I92" s="856"/>
    </row>
    <row r="93" spans="1:9" ht="16.5">
      <c r="A93" s="353">
        <v>55</v>
      </c>
      <c r="B93" s="279" t="s">
        <v>1261</v>
      </c>
      <c r="C93" s="354" t="s">
        <v>1033</v>
      </c>
      <c r="D93" s="354" t="s">
        <v>1033</v>
      </c>
      <c r="E93" s="355">
        <v>0.41799999999999998</v>
      </c>
      <c r="F93" s="356"/>
      <c r="G93" s="357"/>
      <c r="I93" s="856"/>
    </row>
    <row r="94" spans="1:9" ht="47.25">
      <c r="A94" s="353">
        <v>56</v>
      </c>
      <c r="B94" s="279" t="s">
        <v>1262</v>
      </c>
      <c r="C94" s="354" t="s">
        <v>1033</v>
      </c>
      <c r="D94" s="354" t="s">
        <v>1033</v>
      </c>
      <c r="E94" s="355">
        <v>0.59499999999999997</v>
      </c>
      <c r="F94" s="356"/>
      <c r="G94" s="357"/>
      <c r="I94" s="856"/>
    </row>
    <row r="95" spans="1:9" ht="47.25">
      <c r="A95" s="353">
        <v>57</v>
      </c>
      <c r="B95" s="279" t="s">
        <v>1263</v>
      </c>
      <c r="C95" s="354" t="s">
        <v>1033</v>
      </c>
      <c r="D95" s="354" t="s">
        <v>1033</v>
      </c>
      <c r="E95" s="355">
        <v>0.41899999999999998</v>
      </c>
      <c r="F95" s="356"/>
      <c r="G95" s="357"/>
      <c r="I95" s="856"/>
    </row>
    <row r="96" spans="1:9" ht="16.5">
      <c r="A96" s="353">
        <v>58</v>
      </c>
      <c r="B96" s="279" t="s">
        <v>1264</v>
      </c>
      <c r="C96" s="354" t="s">
        <v>1033</v>
      </c>
      <c r="D96" s="354" t="s">
        <v>1033</v>
      </c>
      <c r="E96" s="355">
        <v>0.36199999999999999</v>
      </c>
      <c r="F96" s="356"/>
      <c r="G96" s="357"/>
      <c r="I96" s="856"/>
    </row>
    <row r="97" spans="1:9" ht="31.5">
      <c r="A97" s="353">
        <v>59</v>
      </c>
      <c r="B97" s="279" t="s">
        <v>1265</v>
      </c>
      <c r="C97" s="354" t="s">
        <v>1033</v>
      </c>
      <c r="D97" s="354" t="s">
        <v>1033</v>
      </c>
      <c r="E97" s="355">
        <v>0.5</v>
      </c>
      <c r="F97" s="356"/>
      <c r="G97" s="357"/>
      <c r="I97" s="856"/>
    </row>
    <row r="98" spans="1:9" ht="47.25">
      <c r="A98" s="353">
        <v>60</v>
      </c>
      <c r="B98" s="279" t="s">
        <v>1266</v>
      </c>
      <c r="C98" s="354" t="s">
        <v>1033</v>
      </c>
      <c r="D98" s="354" t="s">
        <v>1033</v>
      </c>
      <c r="E98" s="355">
        <v>0.6</v>
      </c>
      <c r="F98" s="356"/>
      <c r="G98" s="357"/>
      <c r="I98" s="856"/>
    </row>
    <row r="99" spans="1:9" ht="31.5">
      <c r="A99" s="353">
        <v>61</v>
      </c>
      <c r="B99" s="279" t="s">
        <v>1267</v>
      </c>
      <c r="C99" s="354" t="s">
        <v>1033</v>
      </c>
      <c r="D99" s="354" t="s">
        <v>1033</v>
      </c>
      <c r="E99" s="355">
        <v>0.18</v>
      </c>
      <c r="F99" s="356"/>
      <c r="G99" s="357"/>
      <c r="I99" s="856"/>
    </row>
    <row r="100" spans="1:9" ht="78.75">
      <c r="A100" s="353">
        <v>62</v>
      </c>
      <c r="B100" s="279" t="s">
        <v>1268</v>
      </c>
      <c r="C100" s="354" t="s">
        <v>1033</v>
      </c>
      <c r="D100" s="354" t="s">
        <v>1033</v>
      </c>
      <c r="E100" s="355">
        <v>0.72899999999999998</v>
      </c>
      <c r="F100" s="356"/>
      <c r="G100" s="357"/>
      <c r="I100" s="856"/>
    </row>
    <row r="101" spans="1:9" ht="31.5">
      <c r="A101" s="353">
        <v>63</v>
      </c>
      <c r="B101" s="279" t="s">
        <v>1269</v>
      </c>
      <c r="C101" s="354" t="s">
        <v>1033</v>
      </c>
      <c r="D101" s="354" t="s">
        <v>1033</v>
      </c>
      <c r="E101" s="355">
        <v>0.113</v>
      </c>
      <c r="F101" s="356"/>
      <c r="G101" s="357"/>
      <c r="I101" s="856"/>
    </row>
    <row r="102" spans="1:9" ht="31.5">
      <c r="A102" s="353">
        <v>64</v>
      </c>
      <c r="B102" s="279" t="s">
        <v>1270</v>
      </c>
      <c r="C102" s="354" t="s">
        <v>1033</v>
      </c>
      <c r="D102" s="354" t="s">
        <v>1033</v>
      </c>
      <c r="E102" s="355">
        <v>0.3</v>
      </c>
      <c r="F102" s="356"/>
      <c r="G102" s="357"/>
      <c r="I102" s="856"/>
    </row>
    <row r="103" spans="1:9" ht="31.5">
      <c r="A103" s="353">
        <v>65</v>
      </c>
      <c r="B103" s="279" t="s">
        <v>1271</v>
      </c>
      <c r="C103" s="354" t="s">
        <v>1033</v>
      </c>
      <c r="D103" s="354" t="s">
        <v>1033</v>
      </c>
      <c r="E103" s="355">
        <v>0.27</v>
      </c>
      <c r="F103" s="356"/>
      <c r="G103" s="357"/>
      <c r="I103" s="856"/>
    </row>
    <row r="104" spans="1:9" ht="78.75">
      <c r="A104" s="353">
        <v>66</v>
      </c>
      <c r="B104" s="279" t="s">
        <v>1272</v>
      </c>
      <c r="C104" s="354" t="s">
        <v>1033</v>
      </c>
      <c r="D104" s="354" t="s">
        <v>1033</v>
      </c>
      <c r="E104" s="355">
        <v>0.17299999999999999</v>
      </c>
      <c r="F104" s="356"/>
      <c r="G104" s="357"/>
      <c r="I104" s="856"/>
    </row>
    <row r="105" spans="1:9" ht="63">
      <c r="A105" s="353">
        <v>67</v>
      </c>
      <c r="B105" s="279" t="s">
        <v>1273</v>
      </c>
      <c r="C105" s="354" t="s">
        <v>1033</v>
      </c>
      <c r="D105" s="354" t="s">
        <v>1033</v>
      </c>
      <c r="E105" s="355">
        <v>0.95</v>
      </c>
      <c r="F105" s="356"/>
      <c r="G105" s="357"/>
      <c r="I105" s="856"/>
    </row>
    <row r="106" spans="1:9" ht="31.5">
      <c r="A106" s="353">
        <v>68</v>
      </c>
      <c r="B106" s="279" t="s">
        <v>1274</v>
      </c>
      <c r="C106" s="354" t="s">
        <v>1033</v>
      </c>
      <c r="D106" s="354" t="s">
        <v>1033</v>
      </c>
      <c r="E106" s="355">
        <v>0.221</v>
      </c>
      <c r="F106" s="356"/>
      <c r="G106" s="357"/>
      <c r="I106" s="856"/>
    </row>
    <row r="107" spans="1:9" ht="31.5">
      <c r="A107" s="353">
        <v>69</v>
      </c>
      <c r="B107" s="279" t="s">
        <v>1275</v>
      </c>
      <c r="C107" s="354" t="s">
        <v>1033</v>
      </c>
      <c r="D107" s="354" t="s">
        <v>1033</v>
      </c>
      <c r="E107" s="355">
        <v>1.635</v>
      </c>
      <c r="F107" s="356"/>
      <c r="G107" s="357"/>
      <c r="I107" s="856"/>
    </row>
    <row r="108" spans="1:9" ht="47.25">
      <c r="A108" s="353">
        <v>70</v>
      </c>
      <c r="B108" s="279" t="s">
        <v>1276</v>
      </c>
      <c r="C108" s="354" t="s">
        <v>1033</v>
      </c>
      <c r="D108" s="354" t="s">
        <v>1033</v>
      </c>
      <c r="E108" s="355">
        <v>0.11600000000000001</v>
      </c>
      <c r="F108" s="356"/>
      <c r="G108" s="357"/>
      <c r="I108" s="856"/>
    </row>
    <row r="109" spans="1:9" ht="47.25">
      <c r="A109" s="353">
        <v>71</v>
      </c>
      <c r="B109" s="279" t="s">
        <v>1277</v>
      </c>
      <c r="C109" s="354" t="s">
        <v>1033</v>
      </c>
      <c r="D109" s="354" t="s">
        <v>1033</v>
      </c>
      <c r="E109" s="355">
        <v>0.45</v>
      </c>
      <c r="F109" s="356"/>
      <c r="G109" s="357"/>
      <c r="I109" s="856"/>
    </row>
    <row r="110" spans="1:9" ht="31.5">
      <c r="A110" s="353">
        <v>72</v>
      </c>
      <c r="B110" s="279" t="s">
        <v>1278</v>
      </c>
      <c r="C110" s="354" t="s">
        <v>1033</v>
      </c>
      <c r="D110" s="354" t="s">
        <v>1033</v>
      </c>
      <c r="E110" s="355">
        <v>0.154</v>
      </c>
      <c r="F110" s="356"/>
      <c r="G110" s="357"/>
      <c r="I110" s="856"/>
    </row>
    <row r="111" spans="1:9" ht="47.25">
      <c r="A111" s="353">
        <v>73</v>
      </c>
      <c r="B111" s="279" t="s">
        <v>1279</v>
      </c>
      <c r="C111" s="354" t="s">
        <v>1033</v>
      </c>
      <c r="D111" s="354" t="s">
        <v>1033</v>
      </c>
      <c r="E111" s="355">
        <v>0.123</v>
      </c>
      <c r="F111" s="356"/>
      <c r="G111" s="357"/>
      <c r="I111" s="856"/>
    </row>
    <row r="112" spans="1:9" ht="47.25">
      <c r="A112" s="353">
        <v>74</v>
      </c>
      <c r="B112" s="279" t="s">
        <v>1280</v>
      </c>
      <c r="C112" s="354" t="s">
        <v>1033</v>
      </c>
      <c r="D112" s="354" t="s">
        <v>1033</v>
      </c>
      <c r="E112" s="355">
        <v>0.36799999999999999</v>
      </c>
      <c r="F112" s="356"/>
      <c r="G112" s="357"/>
      <c r="I112" s="856"/>
    </row>
    <row r="113" spans="1:9" ht="47.25">
      <c r="A113" s="353">
        <v>75</v>
      </c>
      <c r="B113" s="279" t="s">
        <v>1281</v>
      </c>
      <c r="C113" s="354" t="s">
        <v>1033</v>
      </c>
      <c r="D113" s="354" t="s">
        <v>1033</v>
      </c>
      <c r="E113" s="355">
        <v>0.248</v>
      </c>
      <c r="F113" s="356"/>
      <c r="G113" s="357"/>
      <c r="I113" s="856"/>
    </row>
    <row r="114" spans="1:9" ht="47.25">
      <c r="A114" s="353">
        <v>76</v>
      </c>
      <c r="B114" s="279" t="s">
        <v>1282</v>
      </c>
      <c r="C114" s="354" t="s">
        <v>1033</v>
      </c>
      <c r="D114" s="354" t="s">
        <v>1033</v>
      </c>
      <c r="E114" s="355">
        <v>0.10299999999999999</v>
      </c>
      <c r="F114" s="356"/>
      <c r="G114" s="357"/>
      <c r="I114" s="856"/>
    </row>
    <row r="115" spans="1:9" ht="31.5">
      <c r="A115" s="353">
        <v>77</v>
      </c>
      <c r="B115" s="279" t="s">
        <v>1283</v>
      </c>
      <c r="C115" s="354" t="s">
        <v>1033</v>
      </c>
      <c r="D115" s="354" t="s">
        <v>1033</v>
      </c>
      <c r="E115" s="355">
        <v>2.14</v>
      </c>
      <c r="F115" s="356"/>
      <c r="G115" s="357"/>
      <c r="I115" s="856"/>
    </row>
    <row r="116" spans="1:9" ht="47.25">
      <c r="A116" s="353">
        <v>78</v>
      </c>
      <c r="B116" s="279" t="s">
        <v>1284</v>
      </c>
      <c r="C116" s="354" t="s">
        <v>1033</v>
      </c>
      <c r="D116" s="354" t="s">
        <v>1033</v>
      </c>
      <c r="E116" s="355">
        <v>0.34300000000000003</v>
      </c>
      <c r="F116" s="356"/>
      <c r="G116" s="357"/>
      <c r="I116" s="856"/>
    </row>
    <row r="117" spans="1:9" ht="31.5">
      <c r="A117" s="353">
        <v>79</v>
      </c>
      <c r="B117" s="279" t="s">
        <v>1285</v>
      </c>
      <c r="C117" s="354" t="s">
        <v>1033</v>
      </c>
      <c r="D117" s="354" t="s">
        <v>1033</v>
      </c>
      <c r="E117" s="355">
        <v>0.6</v>
      </c>
      <c r="F117" s="356"/>
      <c r="G117" s="357"/>
      <c r="I117" s="856"/>
    </row>
    <row r="118" spans="1:9" ht="47.25">
      <c r="A118" s="353">
        <v>80</v>
      </c>
      <c r="B118" s="279" t="s">
        <v>1286</v>
      </c>
      <c r="C118" s="354" t="s">
        <v>1033</v>
      </c>
      <c r="D118" s="354" t="s">
        <v>1033</v>
      </c>
      <c r="E118" s="355">
        <v>6.3E-2</v>
      </c>
      <c r="F118" s="356"/>
      <c r="G118" s="357"/>
      <c r="I118" s="856"/>
    </row>
    <row r="119" spans="1:9" ht="31.5">
      <c r="A119" s="353">
        <v>81</v>
      </c>
      <c r="B119" s="279" t="s">
        <v>1287</v>
      </c>
      <c r="C119" s="354" t="s">
        <v>1033</v>
      </c>
      <c r="D119" s="354" t="s">
        <v>1033</v>
      </c>
      <c r="E119" s="355">
        <v>0.18</v>
      </c>
      <c r="F119" s="356"/>
      <c r="G119" s="357"/>
      <c r="I119" s="856"/>
    </row>
    <row r="120" spans="1:9" ht="63">
      <c r="A120" s="353">
        <v>82</v>
      </c>
      <c r="B120" s="279" t="s">
        <v>1288</v>
      </c>
      <c r="C120" s="354" t="s">
        <v>1033</v>
      </c>
      <c r="D120" s="354" t="s">
        <v>1033</v>
      </c>
      <c r="E120" s="355">
        <v>0.751</v>
      </c>
      <c r="F120" s="356"/>
      <c r="G120" s="357"/>
      <c r="I120" s="856"/>
    </row>
    <row r="121" spans="1:9" ht="63">
      <c r="A121" s="353">
        <v>83</v>
      </c>
      <c r="B121" s="279" t="s">
        <v>1289</v>
      </c>
      <c r="C121" s="354" t="s">
        <v>1033</v>
      </c>
      <c r="D121" s="354" t="s">
        <v>1033</v>
      </c>
      <c r="E121" s="355">
        <v>0.17399999999999999</v>
      </c>
      <c r="F121" s="356"/>
      <c r="G121" s="357"/>
      <c r="I121" s="856"/>
    </row>
    <row r="122" spans="1:9" ht="47.25">
      <c r="A122" s="353">
        <v>84</v>
      </c>
      <c r="B122" s="279" t="s">
        <v>1290</v>
      </c>
      <c r="C122" s="354" t="s">
        <v>1033</v>
      </c>
      <c r="D122" s="354" t="s">
        <v>1033</v>
      </c>
      <c r="E122" s="355">
        <v>1.2</v>
      </c>
      <c r="F122" s="356"/>
      <c r="G122" s="357"/>
      <c r="I122" s="856"/>
    </row>
    <row r="123" spans="1:9" ht="31.5">
      <c r="A123" s="353">
        <v>85</v>
      </c>
      <c r="B123" s="279" t="s">
        <v>1291</v>
      </c>
      <c r="C123" s="354" t="s">
        <v>1033</v>
      </c>
      <c r="D123" s="354" t="s">
        <v>1033</v>
      </c>
      <c r="E123" s="355">
        <v>0.2</v>
      </c>
      <c r="F123" s="356"/>
      <c r="G123" s="357"/>
      <c r="I123" s="856"/>
    </row>
    <row r="124" spans="1:9" ht="47.25">
      <c r="A124" s="353">
        <v>86</v>
      </c>
      <c r="B124" s="279" t="s">
        <v>1292</v>
      </c>
      <c r="C124" s="354" t="s">
        <v>1033</v>
      </c>
      <c r="D124" s="354" t="s">
        <v>1033</v>
      </c>
      <c r="E124" s="355">
        <v>0.6</v>
      </c>
      <c r="F124" s="356"/>
      <c r="G124" s="357"/>
      <c r="I124" s="856"/>
    </row>
    <row r="125" spans="1:9" ht="47.25">
      <c r="A125" s="353">
        <v>87</v>
      </c>
      <c r="B125" s="279" t="s">
        <v>1293</v>
      </c>
      <c r="C125" s="354" t="s">
        <v>1033</v>
      </c>
      <c r="D125" s="354" t="s">
        <v>1033</v>
      </c>
      <c r="E125" s="355">
        <v>0</v>
      </c>
      <c r="F125" s="356"/>
      <c r="G125" s="357"/>
      <c r="I125" s="856"/>
    </row>
    <row r="126" spans="1:9" ht="31.5">
      <c r="A126" s="353">
        <v>88</v>
      </c>
      <c r="B126" s="279" t="s">
        <v>1294</v>
      </c>
      <c r="C126" s="354" t="s">
        <v>1033</v>
      </c>
      <c r="D126" s="354" t="s">
        <v>1033</v>
      </c>
      <c r="E126" s="355">
        <v>0</v>
      </c>
      <c r="F126" s="356"/>
      <c r="G126" s="357"/>
      <c r="I126" s="856"/>
    </row>
    <row r="127" spans="1:9" ht="31.5">
      <c r="A127" s="353">
        <v>89</v>
      </c>
      <c r="B127" s="279" t="s">
        <v>1295</v>
      </c>
      <c r="C127" s="354" t="s">
        <v>1033</v>
      </c>
      <c r="D127" s="354" t="s">
        <v>1033</v>
      </c>
      <c r="E127" s="355">
        <v>9.2999999999999999E-2</v>
      </c>
      <c r="F127" s="356"/>
      <c r="G127" s="357"/>
      <c r="I127" s="856"/>
    </row>
    <row r="128" spans="1:9" ht="16.5">
      <c r="A128" s="353">
        <v>90</v>
      </c>
      <c r="B128" s="279" t="s">
        <v>1296</v>
      </c>
      <c r="C128" s="354" t="s">
        <v>1033</v>
      </c>
      <c r="D128" s="354" t="s">
        <v>1033</v>
      </c>
      <c r="E128" s="355">
        <v>0.88</v>
      </c>
      <c r="F128" s="356"/>
      <c r="G128" s="357"/>
      <c r="I128" s="856"/>
    </row>
    <row r="129" spans="1:9" ht="31.5">
      <c r="A129" s="353">
        <v>91</v>
      </c>
      <c r="B129" s="279" t="s">
        <v>1297</v>
      </c>
      <c r="C129" s="354" t="s">
        <v>1033</v>
      </c>
      <c r="D129" s="354" t="s">
        <v>1033</v>
      </c>
      <c r="E129" s="355">
        <v>0.35</v>
      </c>
      <c r="F129" s="356"/>
      <c r="G129" s="357"/>
      <c r="I129" s="856"/>
    </row>
    <row r="130" spans="1:9" ht="63">
      <c r="A130" s="353">
        <v>92</v>
      </c>
      <c r="B130" s="279" t="s">
        <v>1298</v>
      </c>
      <c r="C130" s="354" t="s">
        <v>1033</v>
      </c>
      <c r="D130" s="354" t="s">
        <v>1033</v>
      </c>
      <c r="E130" s="355">
        <v>0.57999999999999996</v>
      </c>
      <c r="F130" s="356"/>
      <c r="G130" s="357"/>
      <c r="I130" s="856"/>
    </row>
    <row r="131" spans="1:9" ht="47.25">
      <c r="A131" s="353">
        <v>93</v>
      </c>
      <c r="B131" s="279" t="s">
        <v>1299</v>
      </c>
      <c r="C131" s="354" t="s">
        <v>1033</v>
      </c>
      <c r="D131" s="354" t="s">
        <v>1033</v>
      </c>
      <c r="E131" s="355">
        <v>0.52200000000000002</v>
      </c>
      <c r="F131" s="356"/>
      <c r="G131" s="357"/>
      <c r="I131" s="856"/>
    </row>
    <row r="132" spans="1:9" ht="31.5">
      <c r="A132" s="353">
        <v>94</v>
      </c>
      <c r="B132" s="279" t="s">
        <v>1300</v>
      </c>
      <c r="C132" s="354" t="s">
        <v>1033</v>
      </c>
      <c r="D132" s="354" t="s">
        <v>1033</v>
      </c>
      <c r="E132" s="355">
        <v>0.14199999999999999</v>
      </c>
      <c r="F132" s="356"/>
      <c r="G132" s="357"/>
      <c r="I132" s="856"/>
    </row>
    <row r="133" spans="1:9" ht="47.25">
      <c r="A133" s="353">
        <v>95</v>
      </c>
      <c r="B133" s="279" t="s">
        <v>1301</v>
      </c>
      <c r="C133" s="354" t="s">
        <v>1033</v>
      </c>
      <c r="D133" s="354" t="s">
        <v>1033</v>
      </c>
      <c r="E133" s="355">
        <v>4.6500000000000004</v>
      </c>
      <c r="F133" s="356"/>
      <c r="G133" s="357"/>
      <c r="I133" s="856"/>
    </row>
    <row r="134" spans="1:9" ht="31.5">
      <c r="A134" s="353">
        <v>96</v>
      </c>
      <c r="B134" s="279" t="s">
        <v>1302</v>
      </c>
      <c r="C134" s="354" t="s">
        <v>1033</v>
      </c>
      <c r="D134" s="354" t="s">
        <v>1033</v>
      </c>
      <c r="E134" s="355">
        <v>0.251</v>
      </c>
      <c r="F134" s="356"/>
      <c r="G134" s="357"/>
      <c r="I134" s="856"/>
    </row>
    <row r="135" spans="1:9" ht="31.5">
      <c r="A135" s="353">
        <v>97</v>
      </c>
      <c r="B135" s="279" t="s">
        <v>1303</v>
      </c>
      <c r="C135" s="354" t="s">
        <v>1033</v>
      </c>
      <c r="D135" s="354" t="s">
        <v>1033</v>
      </c>
      <c r="E135" s="355">
        <v>1.35</v>
      </c>
      <c r="F135" s="356"/>
      <c r="G135" s="357"/>
      <c r="I135" s="856"/>
    </row>
    <row r="136" spans="1:9" ht="47.25">
      <c r="A136" s="353">
        <v>98</v>
      </c>
      <c r="B136" s="279" t="s">
        <v>1304</v>
      </c>
      <c r="C136" s="354" t="s">
        <v>1033</v>
      </c>
      <c r="D136" s="354" t="s">
        <v>1033</v>
      </c>
      <c r="E136" s="355">
        <v>0.75</v>
      </c>
      <c r="F136" s="356"/>
      <c r="G136" s="357"/>
      <c r="I136" s="856"/>
    </row>
    <row r="137" spans="1:9" ht="31.5">
      <c r="A137" s="353">
        <v>99</v>
      </c>
      <c r="B137" s="279" t="s">
        <v>1305</v>
      </c>
      <c r="C137" s="354" t="s">
        <v>1033</v>
      </c>
      <c r="D137" s="354" t="s">
        <v>1033</v>
      </c>
      <c r="E137" s="355">
        <v>1.7</v>
      </c>
      <c r="F137" s="356"/>
      <c r="G137" s="357"/>
      <c r="I137" s="856"/>
    </row>
    <row r="138" spans="1:9" ht="31.5">
      <c r="A138" s="353">
        <v>100</v>
      </c>
      <c r="B138" s="279" t="s">
        <v>1306</v>
      </c>
      <c r="C138" s="354" t="s">
        <v>1033</v>
      </c>
      <c r="D138" s="354" t="s">
        <v>1033</v>
      </c>
      <c r="E138" s="355">
        <v>0.224</v>
      </c>
      <c r="F138" s="356"/>
      <c r="G138" s="357"/>
      <c r="I138" s="856"/>
    </row>
    <row r="139" spans="1:9" ht="47.25">
      <c r="A139" s="353">
        <v>101</v>
      </c>
      <c r="B139" s="279" t="s">
        <v>1307</v>
      </c>
      <c r="C139" s="354" t="s">
        <v>1033</v>
      </c>
      <c r="D139" s="354" t="s">
        <v>1033</v>
      </c>
      <c r="E139" s="355">
        <v>0.33500000000000002</v>
      </c>
      <c r="F139" s="356"/>
      <c r="G139" s="357"/>
      <c r="I139" s="856"/>
    </row>
    <row r="140" spans="1:9" ht="47.25">
      <c r="A140" s="353">
        <v>102</v>
      </c>
      <c r="B140" s="279" t="s">
        <v>1308</v>
      </c>
      <c r="C140" s="354" t="s">
        <v>1033</v>
      </c>
      <c r="D140" s="354" t="s">
        <v>1033</v>
      </c>
      <c r="E140" s="355">
        <v>0.72</v>
      </c>
      <c r="F140" s="356"/>
      <c r="G140" s="357"/>
      <c r="I140" s="856"/>
    </row>
    <row r="141" spans="1:9" ht="47.25">
      <c r="A141" s="353">
        <v>103</v>
      </c>
      <c r="B141" s="279" t="s">
        <v>1309</v>
      </c>
      <c r="C141" s="354" t="s">
        <v>1033</v>
      </c>
      <c r="D141" s="354" t="s">
        <v>1033</v>
      </c>
      <c r="E141" s="355">
        <v>0.80100000000000005</v>
      </c>
      <c r="F141" s="356"/>
      <c r="G141" s="357"/>
      <c r="I141" s="856"/>
    </row>
    <row r="142" spans="1:9" ht="47.25">
      <c r="A142" s="353">
        <v>104</v>
      </c>
      <c r="B142" s="279" t="s">
        <v>1310</v>
      </c>
      <c r="C142" s="354" t="s">
        <v>1033</v>
      </c>
      <c r="D142" s="354" t="s">
        <v>1033</v>
      </c>
      <c r="E142" s="355">
        <v>0.47899999999999998</v>
      </c>
      <c r="F142" s="356"/>
      <c r="G142" s="357"/>
      <c r="I142" s="856"/>
    </row>
    <row r="143" spans="1:9" ht="47.25">
      <c r="A143" s="353">
        <v>105</v>
      </c>
      <c r="B143" s="279" t="s">
        <v>1311</v>
      </c>
      <c r="C143" s="354" t="s">
        <v>1033</v>
      </c>
      <c r="D143" s="354" t="s">
        <v>1033</v>
      </c>
      <c r="E143" s="355">
        <v>0.96699999999999997</v>
      </c>
      <c r="F143" s="356"/>
      <c r="G143" s="357"/>
      <c r="I143" s="856"/>
    </row>
    <row r="144" spans="1:9" ht="47.25">
      <c r="A144" s="353">
        <v>106</v>
      </c>
      <c r="B144" s="279" t="s">
        <v>1312</v>
      </c>
      <c r="C144" s="354" t="s">
        <v>1033</v>
      </c>
      <c r="D144" s="354" t="s">
        <v>1033</v>
      </c>
      <c r="E144" s="355">
        <v>0.43</v>
      </c>
      <c r="F144" s="356"/>
      <c r="G144" s="357"/>
      <c r="I144" s="856"/>
    </row>
    <row r="145" spans="1:9" ht="31.5">
      <c r="A145" s="353">
        <v>107</v>
      </c>
      <c r="B145" s="279" t="s">
        <v>1313</v>
      </c>
      <c r="C145" s="354" t="s">
        <v>1033</v>
      </c>
      <c r="D145" s="354" t="s">
        <v>1033</v>
      </c>
      <c r="E145" s="355">
        <v>0.22</v>
      </c>
      <c r="F145" s="356"/>
      <c r="G145" s="357"/>
      <c r="I145" s="856"/>
    </row>
    <row r="146" spans="1:9" ht="47.25">
      <c r="A146" s="353">
        <v>108</v>
      </c>
      <c r="B146" s="279" t="s">
        <v>1314</v>
      </c>
      <c r="C146" s="354" t="s">
        <v>1033</v>
      </c>
      <c r="D146" s="354" t="s">
        <v>1033</v>
      </c>
      <c r="E146" s="355">
        <v>0.41099999999999998</v>
      </c>
      <c r="F146" s="356"/>
      <c r="G146" s="357"/>
      <c r="I146" s="856"/>
    </row>
    <row r="147" spans="1:9" ht="47.25">
      <c r="A147" s="353">
        <v>109</v>
      </c>
      <c r="B147" s="279" t="s">
        <v>1315</v>
      </c>
      <c r="C147" s="354" t="s">
        <v>1033</v>
      </c>
      <c r="D147" s="354" t="s">
        <v>1033</v>
      </c>
      <c r="E147" s="355">
        <v>1.2210000000000001</v>
      </c>
      <c r="F147" s="356"/>
      <c r="G147" s="357"/>
      <c r="I147" s="856"/>
    </row>
    <row r="148" spans="1:9" ht="63">
      <c r="A148" s="353">
        <v>110</v>
      </c>
      <c r="B148" s="279" t="s">
        <v>1316</v>
      </c>
      <c r="C148" s="354" t="s">
        <v>1033</v>
      </c>
      <c r="D148" s="354" t="s">
        <v>1033</v>
      </c>
      <c r="E148" s="355">
        <v>1.55</v>
      </c>
      <c r="F148" s="356"/>
      <c r="G148" s="357"/>
      <c r="I148" s="856"/>
    </row>
    <row r="149" spans="1:9" ht="47.25">
      <c r="A149" s="353">
        <v>111</v>
      </c>
      <c r="B149" s="279" t="s">
        <v>1317</v>
      </c>
      <c r="C149" s="354" t="s">
        <v>1033</v>
      </c>
      <c r="D149" s="354" t="s">
        <v>1033</v>
      </c>
      <c r="E149" s="355">
        <v>3.9</v>
      </c>
      <c r="F149" s="356"/>
      <c r="G149" s="357"/>
      <c r="I149" s="856"/>
    </row>
    <row r="150" spans="1:9" ht="63">
      <c r="A150" s="353">
        <v>112</v>
      </c>
      <c r="B150" s="279" t="s">
        <v>1318</v>
      </c>
      <c r="C150" s="354" t="s">
        <v>1033</v>
      </c>
      <c r="D150" s="354" t="s">
        <v>1033</v>
      </c>
      <c r="E150" s="355">
        <v>8.3000000000000004E-2</v>
      </c>
      <c r="F150" s="356"/>
      <c r="G150" s="357"/>
      <c r="I150" s="856"/>
    </row>
    <row r="151" spans="1:9" ht="31.5">
      <c r="A151" s="353">
        <v>113</v>
      </c>
      <c r="B151" s="279" t="s">
        <v>1319</v>
      </c>
      <c r="C151" s="354" t="s">
        <v>1033</v>
      </c>
      <c r="D151" s="354" t="s">
        <v>1033</v>
      </c>
      <c r="E151" s="355">
        <v>1.5</v>
      </c>
      <c r="F151" s="356"/>
      <c r="G151" s="357"/>
      <c r="I151" s="856"/>
    </row>
    <row r="152" spans="1:9" ht="47.25">
      <c r="A152" s="353">
        <v>114</v>
      </c>
      <c r="B152" s="279" t="s">
        <v>1320</v>
      </c>
      <c r="C152" s="354" t="s">
        <v>1033</v>
      </c>
      <c r="D152" s="354" t="s">
        <v>1033</v>
      </c>
      <c r="E152" s="355">
        <v>2.6949999999999998</v>
      </c>
      <c r="F152" s="356"/>
      <c r="G152" s="357"/>
      <c r="I152" s="856"/>
    </row>
    <row r="153" spans="1:9" ht="31.5">
      <c r="A153" s="353">
        <v>115</v>
      </c>
      <c r="B153" s="279" t="s">
        <v>1321</v>
      </c>
      <c r="C153" s="354" t="s">
        <v>1033</v>
      </c>
      <c r="D153" s="354" t="s">
        <v>1033</v>
      </c>
      <c r="E153" s="355">
        <v>1.1499999999999999</v>
      </c>
      <c r="F153" s="356"/>
      <c r="G153" s="357"/>
      <c r="I153" s="856"/>
    </row>
    <row r="154" spans="1:9" ht="47.25">
      <c r="A154" s="353">
        <v>116</v>
      </c>
      <c r="B154" s="279" t="s">
        <v>1322</v>
      </c>
      <c r="C154" s="354" t="s">
        <v>1033</v>
      </c>
      <c r="D154" s="354" t="s">
        <v>1033</v>
      </c>
      <c r="E154" s="355">
        <v>0.38</v>
      </c>
      <c r="F154" s="356"/>
      <c r="G154" s="357"/>
      <c r="I154" s="856"/>
    </row>
    <row r="155" spans="1:9" ht="47.25">
      <c r="A155" s="353">
        <v>117</v>
      </c>
      <c r="B155" s="279" t="s">
        <v>1323</v>
      </c>
      <c r="C155" s="354" t="s">
        <v>1033</v>
      </c>
      <c r="D155" s="354" t="s">
        <v>1033</v>
      </c>
      <c r="E155" s="355">
        <v>6.9000000000000006E-2</v>
      </c>
      <c r="F155" s="356"/>
      <c r="G155" s="357"/>
      <c r="I155" s="856"/>
    </row>
    <row r="156" spans="1:9" ht="47.25">
      <c r="A156" s="353">
        <v>118</v>
      </c>
      <c r="B156" s="279" t="s">
        <v>1324</v>
      </c>
      <c r="C156" s="354" t="s">
        <v>1033</v>
      </c>
      <c r="D156" s="354" t="s">
        <v>1033</v>
      </c>
      <c r="E156" s="355">
        <v>0.433</v>
      </c>
      <c r="F156" s="356"/>
      <c r="G156" s="357"/>
      <c r="I156" s="856"/>
    </row>
    <row r="157" spans="1:9" ht="31.5">
      <c r="A157" s="353">
        <v>119</v>
      </c>
      <c r="B157" s="279" t="s">
        <v>1325</v>
      </c>
      <c r="C157" s="354" t="s">
        <v>1033</v>
      </c>
      <c r="D157" s="354" t="s">
        <v>1033</v>
      </c>
      <c r="E157" s="355">
        <v>1.1000000000000001</v>
      </c>
      <c r="F157" s="356"/>
      <c r="G157" s="357"/>
      <c r="I157" s="856"/>
    </row>
    <row r="158" spans="1:9" ht="16.5">
      <c r="A158" s="353">
        <v>120</v>
      </c>
      <c r="B158" s="279" t="s">
        <v>1326</v>
      </c>
      <c r="C158" s="354" t="s">
        <v>1033</v>
      </c>
      <c r="D158" s="354" t="s">
        <v>1033</v>
      </c>
      <c r="E158" s="355">
        <v>0.09</v>
      </c>
      <c r="F158" s="356"/>
      <c r="G158" s="357"/>
      <c r="I158" s="856"/>
    </row>
    <row r="159" spans="1:9" ht="47.25">
      <c r="A159" s="353">
        <v>121</v>
      </c>
      <c r="B159" s="279" t="s">
        <v>1327</v>
      </c>
      <c r="C159" s="354" t="s">
        <v>1033</v>
      </c>
      <c r="D159" s="354" t="s">
        <v>1033</v>
      </c>
      <c r="E159" s="355">
        <v>0.64</v>
      </c>
      <c r="F159" s="356"/>
      <c r="G159" s="357"/>
      <c r="I159" s="856"/>
    </row>
    <row r="160" spans="1:9" ht="47.25">
      <c r="A160" s="353">
        <v>122</v>
      </c>
      <c r="B160" s="279" t="s">
        <v>1328</v>
      </c>
      <c r="C160" s="354" t="s">
        <v>1033</v>
      </c>
      <c r="D160" s="354" t="s">
        <v>1033</v>
      </c>
      <c r="E160" s="355">
        <v>0.13</v>
      </c>
      <c r="F160" s="356"/>
      <c r="G160" s="357"/>
      <c r="I160" s="856"/>
    </row>
    <row r="161" spans="1:9" ht="47.25">
      <c r="A161" s="353">
        <v>123</v>
      </c>
      <c r="B161" s="279" t="s">
        <v>1329</v>
      </c>
      <c r="C161" s="354" t="s">
        <v>1033</v>
      </c>
      <c r="D161" s="354" t="s">
        <v>1033</v>
      </c>
      <c r="E161" s="355">
        <v>0.23499999999999999</v>
      </c>
      <c r="F161" s="356"/>
      <c r="G161" s="357"/>
      <c r="I161" s="856"/>
    </row>
    <row r="162" spans="1:9" ht="78.75">
      <c r="A162" s="353">
        <v>124</v>
      </c>
      <c r="B162" s="279" t="s">
        <v>1330</v>
      </c>
      <c r="C162" s="354" t="s">
        <v>1033</v>
      </c>
      <c r="D162" s="354" t="s">
        <v>1033</v>
      </c>
      <c r="E162" s="355">
        <v>0.44</v>
      </c>
      <c r="F162" s="356"/>
      <c r="G162" s="357"/>
      <c r="I162" s="856"/>
    </row>
    <row r="163" spans="1:9" ht="78.75">
      <c r="A163" s="353">
        <v>125</v>
      </c>
      <c r="B163" s="279" t="s">
        <v>1331</v>
      </c>
      <c r="C163" s="354" t="s">
        <v>1033</v>
      </c>
      <c r="D163" s="354" t="s">
        <v>1033</v>
      </c>
      <c r="E163" s="355">
        <v>0.219</v>
      </c>
      <c r="F163" s="356"/>
      <c r="G163" s="357"/>
      <c r="I163" s="856"/>
    </row>
    <row r="164" spans="1:9" ht="94.5">
      <c r="A164" s="353">
        <v>126</v>
      </c>
      <c r="B164" s="279" t="s">
        <v>1332</v>
      </c>
      <c r="C164" s="354" t="s">
        <v>1033</v>
      </c>
      <c r="D164" s="354" t="s">
        <v>1033</v>
      </c>
      <c r="E164" s="355">
        <v>0.29399999999999998</v>
      </c>
      <c r="F164" s="356"/>
      <c r="G164" s="357"/>
      <c r="I164" s="856"/>
    </row>
    <row r="165" spans="1:9" ht="31.5">
      <c r="A165" s="353">
        <v>127</v>
      </c>
      <c r="B165" s="279" t="s">
        <v>1333</v>
      </c>
      <c r="C165" s="354" t="s">
        <v>1033</v>
      </c>
      <c r="D165" s="354" t="s">
        <v>1033</v>
      </c>
      <c r="E165" s="355">
        <v>0.34</v>
      </c>
      <c r="F165" s="356"/>
      <c r="G165" s="357"/>
      <c r="I165" s="856"/>
    </row>
    <row r="166" spans="1:9" ht="47.25">
      <c r="A166" s="353">
        <v>128</v>
      </c>
      <c r="B166" s="279" t="s">
        <v>1334</v>
      </c>
      <c r="C166" s="354" t="s">
        <v>1033</v>
      </c>
      <c r="D166" s="354" t="s">
        <v>1033</v>
      </c>
      <c r="E166" s="355">
        <v>0.26</v>
      </c>
      <c r="F166" s="356"/>
      <c r="G166" s="357"/>
      <c r="I166" s="856"/>
    </row>
    <row r="167" spans="1:9" ht="47.25">
      <c r="A167" s="353">
        <v>129</v>
      </c>
      <c r="B167" s="279" t="s">
        <v>1335</v>
      </c>
      <c r="C167" s="354" t="s">
        <v>1033</v>
      </c>
      <c r="D167" s="354" t="s">
        <v>1033</v>
      </c>
      <c r="E167" s="355">
        <v>0.15</v>
      </c>
      <c r="F167" s="356"/>
      <c r="G167" s="357"/>
      <c r="I167" s="856"/>
    </row>
    <row r="168" spans="1:9" ht="31.5">
      <c r="A168" s="353">
        <v>130</v>
      </c>
      <c r="B168" s="279" t="s">
        <v>1336</v>
      </c>
      <c r="C168" s="354" t="s">
        <v>1033</v>
      </c>
      <c r="D168" s="354" t="s">
        <v>1033</v>
      </c>
      <c r="E168" s="355">
        <v>0.4</v>
      </c>
      <c r="F168" s="356"/>
      <c r="G168" s="357"/>
      <c r="I168" s="856"/>
    </row>
    <row r="169" spans="1:9" ht="31.5">
      <c r="A169" s="353">
        <v>131</v>
      </c>
      <c r="B169" s="279" t="s">
        <v>1337</v>
      </c>
      <c r="C169" s="354" t="s">
        <v>1033</v>
      </c>
      <c r="D169" s="354" t="s">
        <v>1033</v>
      </c>
      <c r="E169" s="355">
        <v>0.35</v>
      </c>
      <c r="F169" s="356"/>
      <c r="G169" s="357"/>
      <c r="I169" s="856"/>
    </row>
    <row r="170" spans="1:9" ht="31.5">
      <c r="A170" s="353">
        <v>132</v>
      </c>
      <c r="B170" s="279" t="s">
        <v>1338</v>
      </c>
      <c r="C170" s="354" t="s">
        <v>1033</v>
      </c>
      <c r="D170" s="354" t="s">
        <v>1033</v>
      </c>
      <c r="E170" s="355">
        <v>0.58599999999999997</v>
      </c>
      <c r="F170" s="356"/>
      <c r="G170" s="357"/>
      <c r="I170" s="856"/>
    </row>
    <row r="171" spans="1:9" ht="47.25">
      <c r="A171" s="353">
        <v>133</v>
      </c>
      <c r="B171" s="279" t="s">
        <v>1339</v>
      </c>
      <c r="C171" s="354" t="s">
        <v>1033</v>
      </c>
      <c r="D171" s="354" t="s">
        <v>1033</v>
      </c>
      <c r="E171" s="355">
        <v>0.28100000000000003</v>
      </c>
      <c r="F171" s="356"/>
      <c r="G171" s="357"/>
      <c r="I171" s="856"/>
    </row>
    <row r="172" spans="1:9" ht="31.5">
      <c r="A172" s="353">
        <v>134</v>
      </c>
      <c r="B172" s="279" t="s">
        <v>1340</v>
      </c>
      <c r="C172" s="354" t="s">
        <v>1033</v>
      </c>
      <c r="D172" s="354" t="s">
        <v>1033</v>
      </c>
      <c r="E172" s="355">
        <v>0.192</v>
      </c>
      <c r="F172" s="356"/>
      <c r="G172" s="357"/>
      <c r="I172" s="856"/>
    </row>
    <row r="173" spans="1:9" ht="63">
      <c r="A173" s="353">
        <v>135</v>
      </c>
      <c r="B173" s="279" t="s">
        <v>1341</v>
      </c>
      <c r="C173" s="354" t="s">
        <v>1033</v>
      </c>
      <c r="D173" s="354" t="s">
        <v>1033</v>
      </c>
      <c r="E173" s="355">
        <v>0.125</v>
      </c>
      <c r="F173" s="356"/>
      <c r="G173" s="357"/>
      <c r="I173" s="856"/>
    </row>
    <row r="174" spans="1:9" ht="47.25">
      <c r="A174" s="353">
        <v>136</v>
      </c>
      <c r="B174" s="279" t="s">
        <v>1342</v>
      </c>
      <c r="C174" s="354" t="s">
        <v>1033</v>
      </c>
      <c r="D174" s="354" t="s">
        <v>1033</v>
      </c>
      <c r="E174" s="355">
        <v>6.6000000000000003E-2</v>
      </c>
      <c r="F174" s="356"/>
      <c r="G174" s="357"/>
      <c r="I174" s="856"/>
    </row>
    <row r="175" spans="1:9" ht="47.25">
      <c r="A175" s="353">
        <v>137</v>
      </c>
      <c r="B175" s="279" t="s">
        <v>1343</v>
      </c>
      <c r="C175" s="354" t="s">
        <v>1033</v>
      </c>
      <c r="D175" s="354" t="s">
        <v>1033</v>
      </c>
      <c r="E175" s="355">
        <v>0.97299999999999998</v>
      </c>
      <c r="F175" s="356"/>
      <c r="G175" s="357"/>
      <c r="I175" s="856"/>
    </row>
    <row r="176" spans="1:9" ht="47.25">
      <c r="A176" s="353">
        <v>138</v>
      </c>
      <c r="B176" s="279" t="s">
        <v>1344</v>
      </c>
      <c r="C176" s="354" t="s">
        <v>1033</v>
      </c>
      <c r="D176" s="354" t="s">
        <v>1033</v>
      </c>
      <c r="E176" s="355">
        <v>0.17299999999999999</v>
      </c>
      <c r="F176" s="356"/>
      <c r="G176" s="357"/>
      <c r="I176" s="856"/>
    </row>
    <row r="177" spans="1:9" ht="31.5">
      <c r="A177" s="353">
        <v>139</v>
      </c>
      <c r="B177" s="279" t="s">
        <v>1345</v>
      </c>
      <c r="C177" s="354" t="s">
        <v>1033</v>
      </c>
      <c r="D177" s="354" t="s">
        <v>1033</v>
      </c>
      <c r="E177" s="355">
        <v>2.5649999999999999</v>
      </c>
      <c r="F177" s="356"/>
      <c r="G177" s="357"/>
      <c r="I177" s="856"/>
    </row>
    <row r="178" spans="1:9" ht="47.25">
      <c r="A178" s="353">
        <v>140</v>
      </c>
      <c r="B178" s="279" t="s">
        <v>1346</v>
      </c>
      <c r="C178" s="354" t="s">
        <v>1033</v>
      </c>
      <c r="D178" s="354" t="s">
        <v>1033</v>
      </c>
      <c r="E178" s="355">
        <v>0.61</v>
      </c>
      <c r="F178" s="356"/>
      <c r="G178" s="357"/>
      <c r="I178" s="856"/>
    </row>
    <row r="179" spans="1:9" ht="63">
      <c r="A179" s="353">
        <v>141</v>
      </c>
      <c r="B179" s="279" t="s">
        <v>1347</v>
      </c>
      <c r="C179" s="354" t="s">
        <v>1033</v>
      </c>
      <c r="D179" s="354" t="s">
        <v>1033</v>
      </c>
      <c r="E179" s="355">
        <v>0.36199999999999999</v>
      </c>
      <c r="F179" s="356"/>
      <c r="G179" s="357"/>
      <c r="I179" s="856"/>
    </row>
    <row r="180" spans="1:9" ht="63">
      <c r="A180" s="353">
        <v>142</v>
      </c>
      <c r="B180" s="279" t="s">
        <v>1348</v>
      </c>
      <c r="C180" s="354" t="s">
        <v>1033</v>
      </c>
      <c r="D180" s="354" t="s">
        <v>1033</v>
      </c>
      <c r="E180" s="355">
        <v>0.125</v>
      </c>
      <c r="F180" s="356"/>
      <c r="G180" s="357"/>
      <c r="I180" s="856"/>
    </row>
    <row r="181" spans="1:9" ht="47.25">
      <c r="A181" s="353">
        <v>143</v>
      </c>
      <c r="B181" s="279" t="s">
        <v>1349</v>
      </c>
      <c r="C181" s="354" t="s">
        <v>1033</v>
      </c>
      <c r="D181" s="354" t="s">
        <v>1033</v>
      </c>
      <c r="E181" s="355">
        <v>0.56999999999999995</v>
      </c>
      <c r="F181" s="356"/>
      <c r="G181" s="357"/>
      <c r="I181" s="856"/>
    </row>
    <row r="182" spans="1:9" ht="31.5">
      <c r="A182" s="353">
        <v>144</v>
      </c>
      <c r="B182" s="279" t="s">
        <v>1350</v>
      </c>
      <c r="C182" s="354" t="s">
        <v>1033</v>
      </c>
      <c r="D182" s="354" t="s">
        <v>1033</v>
      </c>
      <c r="E182" s="355">
        <v>3.6</v>
      </c>
      <c r="F182" s="356"/>
      <c r="G182" s="357"/>
      <c r="I182" s="856"/>
    </row>
    <row r="183" spans="1:9" ht="78.75">
      <c r="A183" s="353">
        <v>145</v>
      </c>
      <c r="B183" s="279" t="s">
        <v>1351</v>
      </c>
      <c r="C183" s="354" t="s">
        <v>1033</v>
      </c>
      <c r="D183" s="354" t="s">
        <v>1033</v>
      </c>
      <c r="E183" s="355">
        <v>0.66600000000000004</v>
      </c>
      <c r="F183" s="356"/>
      <c r="G183" s="357"/>
      <c r="I183" s="856"/>
    </row>
    <row r="184" spans="1:9" ht="63">
      <c r="A184" s="353">
        <v>146</v>
      </c>
      <c r="B184" s="279" t="s">
        <v>1352</v>
      </c>
      <c r="C184" s="354" t="s">
        <v>1033</v>
      </c>
      <c r="D184" s="354" t="s">
        <v>1033</v>
      </c>
      <c r="E184" s="355">
        <v>0.38400000000000001</v>
      </c>
      <c r="F184" s="356"/>
      <c r="G184" s="357"/>
      <c r="I184" s="856"/>
    </row>
    <row r="185" spans="1:9" ht="63">
      <c r="A185" s="353">
        <v>147</v>
      </c>
      <c r="B185" s="279" t="s">
        <v>1353</v>
      </c>
      <c r="C185" s="354" t="s">
        <v>1033</v>
      </c>
      <c r="D185" s="354" t="s">
        <v>1033</v>
      </c>
      <c r="E185" s="355">
        <v>0.18</v>
      </c>
      <c r="F185" s="356"/>
      <c r="G185" s="357"/>
      <c r="I185" s="856"/>
    </row>
    <row r="186" spans="1:9" ht="63">
      <c r="A186" s="353">
        <v>148</v>
      </c>
      <c r="B186" s="279" t="s">
        <v>1354</v>
      </c>
      <c r="C186" s="354" t="s">
        <v>1033</v>
      </c>
      <c r="D186" s="354" t="s">
        <v>1033</v>
      </c>
      <c r="E186" s="355">
        <v>0.376</v>
      </c>
      <c r="F186" s="356"/>
      <c r="G186" s="357"/>
      <c r="I186" s="856"/>
    </row>
    <row r="187" spans="1:9" ht="63">
      <c r="A187" s="353">
        <v>149</v>
      </c>
      <c r="B187" s="279" t="s">
        <v>1355</v>
      </c>
      <c r="C187" s="354" t="s">
        <v>1033</v>
      </c>
      <c r="D187" s="354" t="s">
        <v>1033</v>
      </c>
      <c r="E187" s="355">
        <v>0.121</v>
      </c>
      <c r="F187" s="356"/>
      <c r="G187" s="357"/>
      <c r="I187" s="856"/>
    </row>
    <row r="188" spans="1:9" ht="63">
      <c r="A188" s="353">
        <v>150</v>
      </c>
      <c r="B188" s="279" t="s">
        <v>1356</v>
      </c>
      <c r="C188" s="354" t="s">
        <v>1033</v>
      </c>
      <c r="D188" s="354" t="s">
        <v>1033</v>
      </c>
      <c r="E188" s="355">
        <v>7.3999999999999996E-2</v>
      </c>
      <c r="F188" s="356"/>
      <c r="G188" s="357"/>
      <c r="I188" s="856"/>
    </row>
    <row r="189" spans="1:9" ht="47.25">
      <c r="A189" s="353">
        <v>151</v>
      </c>
      <c r="B189" s="279" t="s">
        <v>1357</v>
      </c>
      <c r="C189" s="354" t="s">
        <v>1033</v>
      </c>
      <c r="D189" s="354" t="s">
        <v>1033</v>
      </c>
      <c r="E189" s="355">
        <v>0.57799999999999996</v>
      </c>
      <c r="F189" s="356"/>
      <c r="G189" s="357"/>
      <c r="I189" s="856"/>
    </row>
    <row r="190" spans="1:9" ht="16.5">
      <c r="A190" s="353">
        <v>152</v>
      </c>
      <c r="B190" s="279" t="s">
        <v>1358</v>
      </c>
      <c r="C190" s="354" t="s">
        <v>1033</v>
      </c>
      <c r="D190" s="354" t="s">
        <v>1033</v>
      </c>
      <c r="E190" s="355">
        <v>0.32300000000000001</v>
      </c>
      <c r="F190" s="356"/>
      <c r="G190" s="357"/>
      <c r="I190" s="856"/>
    </row>
    <row r="191" spans="1:9" ht="31.5">
      <c r="A191" s="353">
        <v>153</v>
      </c>
      <c r="B191" s="279" t="s">
        <v>1359</v>
      </c>
      <c r="C191" s="354" t="s">
        <v>1033</v>
      </c>
      <c r="D191" s="354" t="s">
        <v>1033</v>
      </c>
      <c r="E191" s="355">
        <v>0.95799999999999996</v>
      </c>
      <c r="F191" s="356"/>
      <c r="G191" s="357"/>
      <c r="I191" s="856"/>
    </row>
    <row r="192" spans="1:9" ht="31.5">
      <c r="A192" s="353">
        <v>154</v>
      </c>
      <c r="B192" s="279" t="s">
        <v>1360</v>
      </c>
      <c r="C192" s="354" t="s">
        <v>1033</v>
      </c>
      <c r="D192" s="354" t="s">
        <v>1033</v>
      </c>
      <c r="E192" s="355">
        <v>9.2999999999999999E-2</v>
      </c>
      <c r="F192" s="356"/>
      <c r="G192" s="357"/>
      <c r="I192" s="856"/>
    </row>
    <row r="193" spans="1:9" ht="31.5">
      <c r="A193" s="353">
        <v>155</v>
      </c>
      <c r="B193" s="279" t="s">
        <v>1361</v>
      </c>
      <c r="C193" s="354" t="s">
        <v>1033</v>
      </c>
      <c r="D193" s="354" t="s">
        <v>1033</v>
      </c>
      <c r="E193" s="355">
        <v>0.25</v>
      </c>
      <c r="F193" s="356"/>
      <c r="G193" s="357"/>
      <c r="I193" s="856"/>
    </row>
    <row r="194" spans="1:9" ht="63">
      <c r="A194" s="353">
        <v>156</v>
      </c>
      <c r="B194" s="279" t="s">
        <v>1362</v>
      </c>
      <c r="C194" s="354" t="s">
        <v>1033</v>
      </c>
      <c r="D194" s="354" t="s">
        <v>1033</v>
      </c>
      <c r="E194" s="355">
        <v>6.9000000000000006E-2</v>
      </c>
      <c r="F194" s="356"/>
      <c r="G194" s="357"/>
      <c r="I194" s="856"/>
    </row>
    <row r="195" spans="1:9" ht="63">
      <c r="A195" s="353">
        <v>157</v>
      </c>
      <c r="B195" s="279" t="s">
        <v>1363</v>
      </c>
      <c r="C195" s="354" t="s">
        <v>1033</v>
      </c>
      <c r="D195" s="354" t="s">
        <v>1033</v>
      </c>
      <c r="E195" s="355">
        <v>8.8999999999999996E-2</v>
      </c>
      <c r="F195" s="356"/>
      <c r="G195" s="357"/>
      <c r="I195" s="856"/>
    </row>
    <row r="196" spans="1:9" ht="63">
      <c r="A196" s="353">
        <v>158</v>
      </c>
      <c r="B196" s="279" t="s">
        <v>1364</v>
      </c>
      <c r="C196" s="354" t="s">
        <v>1033</v>
      </c>
      <c r="D196" s="354" t="s">
        <v>1033</v>
      </c>
      <c r="E196" s="355">
        <v>0.36</v>
      </c>
      <c r="F196" s="356"/>
      <c r="G196" s="357"/>
      <c r="I196" s="856"/>
    </row>
    <row r="197" spans="1:9" ht="63">
      <c r="A197" s="353">
        <v>159</v>
      </c>
      <c r="B197" s="279" t="s">
        <v>1365</v>
      </c>
      <c r="C197" s="354" t="s">
        <v>1033</v>
      </c>
      <c r="D197" s="354" t="s">
        <v>1033</v>
      </c>
      <c r="E197" s="355">
        <v>0.107</v>
      </c>
      <c r="F197" s="356"/>
      <c r="G197" s="357"/>
      <c r="I197" s="856"/>
    </row>
    <row r="198" spans="1:9" ht="63">
      <c r="A198" s="353">
        <v>160</v>
      </c>
      <c r="B198" s="279" t="s">
        <v>1366</v>
      </c>
      <c r="C198" s="354" t="s">
        <v>1033</v>
      </c>
      <c r="D198" s="354" t="s">
        <v>1033</v>
      </c>
      <c r="E198" s="355">
        <v>0.215</v>
      </c>
      <c r="F198" s="356"/>
      <c r="G198" s="357"/>
      <c r="I198" s="856"/>
    </row>
    <row r="199" spans="1:9" ht="31.5">
      <c r="A199" s="353">
        <v>161</v>
      </c>
      <c r="B199" s="279" t="s">
        <v>1367</v>
      </c>
      <c r="C199" s="354" t="s">
        <v>1033</v>
      </c>
      <c r="D199" s="354" t="s">
        <v>1033</v>
      </c>
      <c r="E199" s="355">
        <v>0.38400000000000001</v>
      </c>
      <c r="F199" s="356"/>
      <c r="G199" s="357"/>
      <c r="I199" s="856"/>
    </row>
    <row r="200" spans="1:9" ht="31.5">
      <c r="A200" s="353">
        <v>162</v>
      </c>
      <c r="B200" s="279" t="s">
        <v>1368</v>
      </c>
      <c r="C200" s="354" t="s">
        <v>1033</v>
      </c>
      <c r="D200" s="354" t="s">
        <v>1033</v>
      </c>
      <c r="E200" s="355">
        <v>0.55600000000000005</v>
      </c>
      <c r="F200" s="356"/>
      <c r="G200" s="357"/>
      <c r="I200" s="856"/>
    </row>
    <row r="201" spans="1:9" ht="47.25">
      <c r="A201" s="353">
        <v>163</v>
      </c>
      <c r="B201" s="279" t="s">
        <v>1369</v>
      </c>
      <c r="C201" s="354" t="s">
        <v>1033</v>
      </c>
      <c r="D201" s="354" t="s">
        <v>1033</v>
      </c>
      <c r="E201" s="355">
        <v>0.59099999999999997</v>
      </c>
      <c r="F201" s="356"/>
      <c r="G201" s="357"/>
      <c r="I201" s="856"/>
    </row>
    <row r="202" spans="1:9" ht="16.5">
      <c r="A202" s="353">
        <v>164</v>
      </c>
      <c r="B202" s="279" t="s">
        <v>1370</v>
      </c>
      <c r="C202" s="354" t="s">
        <v>1033</v>
      </c>
      <c r="D202" s="354" t="s">
        <v>1033</v>
      </c>
      <c r="E202" s="355">
        <v>9.8000000000000004E-2</v>
      </c>
      <c r="F202" s="356"/>
      <c r="G202" s="357"/>
      <c r="I202" s="856"/>
    </row>
    <row r="203" spans="1:9" ht="16.5">
      <c r="A203" s="353">
        <v>165</v>
      </c>
      <c r="B203" s="279" t="s">
        <v>1371</v>
      </c>
      <c r="C203" s="354" t="s">
        <v>1033</v>
      </c>
      <c r="D203" s="354" t="s">
        <v>1033</v>
      </c>
      <c r="E203" s="355">
        <v>0.314</v>
      </c>
      <c r="F203" s="356"/>
      <c r="G203" s="357"/>
      <c r="I203" s="856"/>
    </row>
    <row r="204" spans="1:9" ht="31.5">
      <c r="A204" s="353">
        <v>166</v>
      </c>
      <c r="B204" s="279" t="s">
        <v>1372</v>
      </c>
      <c r="C204" s="354" t="s">
        <v>1033</v>
      </c>
      <c r="D204" s="354" t="s">
        <v>1033</v>
      </c>
      <c r="E204" s="355"/>
      <c r="F204" s="359">
        <v>0.95199999999999996</v>
      </c>
      <c r="G204" s="357"/>
      <c r="I204" s="856"/>
    </row>
    <row r="205" spans="1:9" ht="31.5">
      <c r="A205" s="353">
        <v>167</v>
      </c>
      <c r="B205" s="279" t="s">
        <v>1373</v>
      </c>
      <c r="C205" s="354" t="s">
        <v>1033</v>
      </c>
      <c r="D205" s="354" t="s">
        <v>1033</v>
      </c>
      <c r="E205" s="355">
        <v>1.0620000000000001</v>
      </c>
      <c r="F205" s="356"/>
      <c r="G205" s="357"/>
      <c r="I205" s="856"/>
    </row>
    <row r="206" spans="1:9" ht="31.5">
      <c r="A206" s="353">
        <v>168</v>
      </c>
      <c r="B206" s="279" t="s">
        <v>1374</v>
      </c>
      <c r="C206" s="354" t="s">
        <v>1033</v>
      </c>
      <c r="D206" s="354" t="s">
        <v>1033</v>
      </c>
      <c r="E206" s="355"/>
      <c r="F206" s="356"/>
      <c r="G206" s="357"/>
      <c r="I206" s="856"/>
    </row>
    <row r="207" spans="1:9" ht="63">
      <c r="A207" s="353">
        <v>169</v>
      </c>
      <c r="B207" s="279" t="s">
        <v>1375</v>
      </c>
      <c r="C207" s="354" t="s">
        <v>1033</v>
      </c>
      <c r="D207" s="354" t="s">
        <v>1033</v>
      </c>
      <c r="E207" s="355">
        <v>0.59899999999999998</v>
      </c>
      <c r="F207" s="356"/>
      <c r="G207" s="357"/>
      <c r="I207" s="856"/>
    </row>
    <row r="208" spans="1:9" ht="47.25">
      <c r="A208" s="353">
        <v>170</v>
      </c>
      <c r="B208" s="279" t="s">
        <v>1376</v>
      </c>
      <c r="C208" s="354" t="s">
        <v>1033</v>
      </c>
      <c r="D208" s="354" t="s">
        <v>1033</v>
      </c>
      <c r="E208" s="355"/>
      <c r="F208" s="359">
        <v>0.73</v>
      </c>
      <c r="G208" s="357"/>
      <c r="I208" s="856"/>
    </row>
    <row r="209" spans="1:9" ht="31.5">
      <c r="A209" s="353">
        <v>171</v>
      </c>
      <c r="B209" s="279" t="s">
        <v>1374</v>
      </c>
      <c r="C209" s="354" t="s">
        <v>1033</v>
      </c>
      <c r="D209" s="354" t="s">
        <v>1033</v>
      </c>
      <c r="E209" s="355"/>
      <c r="F209" s="359">
        <v>1.274</v>
      </c>
      <c r="G209" s="357"/>
      <c r="I209" s="856"/>
    </row>
    <row r="210" spans="1:9" ht="63">
      <c r="A210" s="353">
        <v>172</v>
      </c>
      <c r="B210" s="279" t="s">
        <v>1375</v>
      </c>
      <c r="C210" s="354" t="s">
        <v>1033</v>
      </c>
      <c r="D210" s="354" t="s">
        <v>1033</v>
      </c>
      <c r="E210" s="355">
        <v>0.55900000000000005</v>
      </c>
      <c r="F210" s="356"/>
      <c r="G210" s="357"/>
      <c r="I210" s="856"/>
    </row>
    <row r="211" spans="1:9" ht="31.5">
      <c r="A211" s="353">
        <v>173</v>
      </c>
      <c r="B211" s="279" t="s">
        <v>1377</v>
      </c>
      <c r="C211" s="354" t="s">
        <v>1033</v>
      </c>
      <c r="D211" s="354" t="s">
        <v>1033</v>
      </c>
      <c r="E211" s="355">
        <v>0.24</v>
      </c>
      <c r="F211" s="356"/>
      <c r="G211" s="357"/>
      <c r="I211" s="856"/>
    </row>
    <row r="212" spans="1:9" ht="47.25">
      <c r="A212" s="353">
        <v>174</v>
      </c>
      <c r="B212" s="279" t="s">
        <v>1378</v>
      </c>
      <c r="C212" s="354" t="s">
        <v>1033</v>
      </c>
      <c r="D212" s="354" t="s">
        <v>1033</v>
      </c>
      <c r="E212" s="355">
        <v>0.65</v>
      </c>
      <c r="F212" s="356"/>
      <c r="G212" s="357"/>
      <c r="I212" s="856"/>
    </row>
    <row r="213" spans="1:9" ht="47.25">
      <c r="A213" s="353">
        <v>175</v>
      </c>
      <c r="B213" s="279" t="s">
        <v>1379</v>
      </c>
      <c r="C213" s="354" t="s">
        <v>1033</v>
      </c>
      <c r="D213" s="354" t="s">
        <v>1033</v>
      </c>
      <c r="E213" s="355">
        <v>1.5</v>
      </c>
      <c r="F213" s="356"/>
      <c r="G213" s="357"/>
      <c r="I213" s="856"/>
    </row>
    <row r="214" spans="1:9" ht="31.5">
      <c r="A214" s="353">
        <v>176</v>
      </c>
      <c r="B214" s="279" t="s">
        <v>1380</v>
      </c>
      <c r="C214" s="354" t="s">
        <v>1033</v>
      </c>
      <c r="D214" s="354" t="s">
        <v>1033</v>
      </c>
      <c r="E214" s="355">
        <v>1.2330000000000001</v>
      </c>
      <c r="F214" s="356"/>
      <c r="G214" s="357"/>
      <c r="I214" s="856"/>
    </row>
    <row r="215" spans="1:9" ht="31.5">
      <c r="A215" s="353">
        <v>177</v>
      </c>
      <c r="B215" s="279" t="s">
        <v>1381</v>
      </c>
      <c r="C215" s="354" t="s">
        <v>1033</v>
      </c>
      <c r="D215" s="354" t="s">
        <v>1033</v>
      </c>
      <c r="E215" s="355">
        <v>0.21099999999999999</v>
      </c>
      <c r="F215" s="356"/>
      <c r="G215" s="357"/>
      <c r="I215" s="856"/>
    </row>
    <row r="216" spans="1:9" ht="31.5">
      <c r="A216" s="353">
        <v>178</v>
      </c>
      <c r="B216" s="279" t="s">
        <v>1382</v>
      </c>
      <c r="C216" s="354" t="s">
        <v>1033</v>
      </c>
      <c r="D216" s="354" t="s">
        <v>1033</v>
      </c>
      <c r="E216" s="355">
        <v>0.24399999999999999</v>
      </c>
      <c r="F216" s="356"/>
      <c r="G216" s="357"/>
      <c r="I216" s="856"/>
    </row>
    <row r="217" spans="1:9" ht="63">
      <c r="A217" s="353">
        <v>179</v>
      </c>
      <c r="B217" s="279" t="s">
        <v>1383</v>
      </c>
      <c r="C217" s="354" t="s">
        <v>1033</v>
      </c>
      <c r="D217" s="354" t="s">
        <v>1033</v>
      </c>
      <c r="E217" s="355">
        <v>0.98899999999999999</v>
      </c>
      <c r="F217" s="356"/>
      <c r="G217" s="357"/>
      <c r="I217" s="856"/>
    </row>
    <row r="218" spans="1:9" ht="47.25">
      <c r="A218" s="353">
        <v>180</v>
      </c>
      <c r="B218" s="279" t="s">
        <v>1384</v>
      </c>
      <c r="C218" s="354" t="s">
        <v>1033</v>
      </c>
      <c r="D218" s="354" t="s">
        <v>1033</v>
      </c>
      <c r="E218" s="355">
        <v>0.46200000000000002</v>
      </c>
      <c r="F218" s="356"/>
      <c r="G218" s="357"/>
      <c r="I218" s="856"/>
    </row>
    <row r="219" spans="1:9" ht="47.25">
      <c r="A219" s="353">
        <v>181</v>
      </c>
      <c r="B219" s="279" t="s">
        <v>1385</v>
      </c>
      <c r="C219" s="354" t="s">
        <v>1033</v>
      </c>
      <c r="D219" s="354" t="s">
        <v>1033</v>
      </c>
      <c r="E219" s="355">
        <v>0.317</v>
      </c>
      <c r="F219" s="356"/>
      <c r="G219" s="357"/>
      <c r="I219" s="856"/>
    </row>
    <row r="220" spans="1:9" ht="31.5">
      <c r="A220" s="353">
        <v>182</v>
      </c>
      <c r="B220" s="279" t="s">
        <v>1386</v>
      </c>
      <c r="C220" s="354" t="s">
        <v>1033</v>
      </c>
      <c r="D220" s="354" t="s">
        <v>1033</v>
      </c>
      <c r="E220" s="355">
        <v>0.90700000000000003</v>
      </c>
      <c r="F220" s="356"/>
      <c r="G220" s="357"/>
      <c r="I220" s="856"/>
    </row>
    <row r="221" spans="1:9" ht="31.5">
      <c r="A221" s="353">
        <v>183</v>
      </c>
      <c r="B221" s="279" t="s">
        <v>1387</v>
      </c>
      <c r="C221" s="354" t="s">
        <v>1033</v>
      </c>
      <c r="D221" s="354" t="s">
        <v>1033</v>
      </c>
      <c r="E221" s="355">
        <v>0.31</v>
      </c>
      <c r="F221" s="356"/>
      <c r="G221" s="357"/>
      <c r="I221" s="856"/>
    </row>
    <row r="222" spans="1:9" ht="31.5">
      <c r="A222" s="353">
        <v>184</v>
      </c>
      <c r="B222" s="279" t="s">
        <v>1388</v>
      </c>
      <c r="C222" s="354" t="s">
        <v>1033</v>
      </c>
      <c r="D222" s="354" t="s">
        <v>1033</v>
      </c>
      <c r="E222" s="355">
        <v>0.245</v>
      </c>
      <c r="F222" s="356"/>
      <c r="G222" s="357"/>
      <c r="I222" s="856"/>
    </row>
    <row r="223" spans="1:9" ht="31.5">
      <c r="A223" s="353">
        <v>185</v>
      </c>
      <c r="B223" s="279" t="s">
        <v>1389</v>
      </c>
      <c r="C223" s="354" t="s">
        <v>1033</v>
      </c>
      <c r="D223" s="354" t="s">
        <v>1033</v>
      </c>
      <c r="E223" s="355">
        <v>0.57099999999999995</v>
      </c>
      <c r="F223" s="356"/>
      <c r="G223" s="357"/>
      <c r="I223" s="856"/>
    </row>
    <row r="224" spans="1:9" ht="31.5">
      <c r="A224" s="353">
        <v>186</v>
      </c>
      <c r="B224" s="279" t="s">
        <v>1390</v>
      </c>
      <c r="C224" s="354" t="s">
        <v>1033</v>
      </c>
      <c r="D224" s="354" t="s">
        <v>1033</v>
      </c>
      <c r="E224" s="355">
        <v>8.2000000000000003E-2</v>
      </c>
      <c r="F224" s="356"/>
      <c r="G224" s="357"/>
      <c r="I224" s="856"/>
    </row>
    <row r="225" spans="1:9" ht="16.5">
      <c r="A225" s="353">
        <v>187</v>
      </c>
      <c r="B225" s="279" t="s">
        <v>1391</v>
      </c>
      <c r="C225" s="354" t="s">
        <v>1033</v>
      </c>
      <c r="D225" s="354" t="s">
        <v>1033</v>
      </c>
      <c r="E225" s="355">
        <v>4.165</v>
      </c>
      <c r="F225" s="356"/>
      <c r="G225" s="357"/>
      <c r="I225" s="856"/>
    </row>
    <row r="226" spans="1:9" ht="53.25" customHeight="1">
      <c r="A226" s="353">
        <v>188</v>
      </c>
      <c r="B226" s="279" t="s">
        <v>1392</v>
      </c>
      <c r="C226" s="925" t="s">
        <v>1033</v>
      </c>
      <c r="D226" s="925" t="s">
        <v>1033</v>
      </c>
      <c r="E226" s="927">
        <v>1.61</v>
      </c>
      <c r="F226" s="929"/>
      <c r="G226" s="931"/>
      <c r="I226" s="921"/>
    </row>
    <row r="227" spans="1:9" ht="48.75" customHeight="1">
      <c r="A227" s="353">
        <v>189</v>
      </c>
      <c r="B227" s="279" t="s">
        <v>1393</v>
      </c>
      <c r="C227" s="926"/>
      <c r="D227" s="926"/>
      <c r="E227" s="928"/>
      <c r="F227" s="930"/>
      <c r="G227" s="932"/>
      <c r="I227" s="921"/>
    </row>
    <row r="228" spans="1:9" ht="47.25">
      <c r="A228" s="353">
        <v>190</v>
      </c>
      <c r="B228" s="279" t="s">
        <v>1394</v>
      </c>
      <c r="C228" s="354" t="s">
        <v>1033</v>
      </c>
      <c r="D228" s="354" t="s">
        <v>1033</v>
      </c>
      <c r="E228" s="355">
        <v>1.67</v>
      </c>
      <c r="F228" s="356"/>
      <c r="G228" s="357"/>
      <c r="I228" s="856"/>
    </row>
    <row r="229" spans="1:9" ht="31.5">
      <c r="A229" s="353">
        <v>191</v>
      </c>
      <c r="B229" s="279" t="s">
        <v>1395</v>
      </c>
      <c r="C229" s="354" t="s">
        <v>1033</v>
      </c>
      <c r="D229" s="354" t="s">
        <v>1033</v>
      </c>
      <c r="E229" s="355">
        <v>0.6</v>
      </c>
      <c r="F229" s="356"/>
      <c r="G229" s="357"/>
      <c r="I229" s="856"/>
    </row>
    <row r="230" spans="1:9">
      <c r="E230" s="855">
        <f>SUM(E8:E229)</f>
        <v>128.94099999999997</v>
      </c>
      <c r="F230" s="855">
        <f>SUM(F8:F229)</f>
        <v>3.6560000000000001</v>
      </c>
      <c r="I230" s="847"/>
    </row>
    <row r="233" spans="1:9" ht="18.75">
      <c r="A233" s="915" t="s">
        <v>1397</v>
      </c>
      <c r="B233" s="915"/>
      <c r="C233" s="915"/>
      <c r="D233" s="915"/>
      <c r="E233" s="915"/>
      <c r="F233" s="915"/>
      <c r="G233" s="915"/>
    </row>
    <row r="234" spans="1:9" ht="18.75">
      <c r="A234" s="914" t="s">
        <v>1172</v>
      </c>
      <c r="B234" s="914"/>
      <c r="C234" s="914"/>
      <c r="D234" s="914"/>
      <c r="E234" s="914"/>
      <c r="F234" s="914"/>
      <c r="G234" s="914"/>
    </row>
    <row r="235" spans="1:9">
      <c r="A235" s="336"/>
      <c r="B235" s="336"/>
      <c r="C235" s="336"/>
      <c r="D235" s="336"/>
      <c r="E235" s="336"/>
      <c r="F235" s="336"/>
      <c r="G235" s="336"/>
    </row>
    <row r="236" spans="1:9" ht="39" customHeight="1">
      <c r="A236" s="917" t="s">
        <v>1173</v>
      </c>
      <c r="B236" s="918" t="s">
        <v>794</v>
      </c>
      <c r="C236" s="919" t="s">
        <v>7</v>
      </c>
      <c r="D236" s="919" t="s">
        <v>888</v>
      </c>
      <c r="E236" s="917" t="s">
        <v>797</v>
      </c>
      <c r="F236" s="917"/>
      <c r="G236" s="918" t="s">
        <v>798</v>
      </c>
    </row>
    <row r="237" spans="1:9" ht="15.75">
      <c r="A237" s="918"/>
      <c r="B237" s="918"/>
      <c r="C237" s="920"/>
      <c r="D237" s="920"/>
      <c r="E237" s="365" t="s">
        <v>799</v>
      </c>
      <c r="F237" s="365" t="s">
        <v>800</v>
      </c>
      <c r="G237" s="918"/>
    </row>
    <row r="238" spans="1:9">
      <c r="A238" s="346">
        <v>1</v>
      </c>
      <c r="B238" s="346">
        <v>2</v>
      </c>
      <c r="C238" s="346">
        <v>3</v>
      </c>
      <c r="D238" s="346">
        <v>4</v>
      </c>
      <c r="E238" s="346">
        <v>5</v>
      </c>
      <c r="F238" s="346">
        <v>6</v>
      </c>
      <c r="G238" s="346">
        <v>7</v>
      </c>
    </row>
    <row r="239" spans="1:9" ht="47.25">
      <c r="A239" s="8">
        <v>1</v>
      </c>
      <c r="B239" s="366" t="s">
        <v>1398</v>
      </c>
      <c r="C239" s="31" t="s">
        <v>1033</v>
      </c>
      <c r="D239" s="8" t="s">
        <v>1177</v>
      </c>
      <c r="E239" s="31">
        <v>82.5</v>
      </c>
      <c r="F239" s="8"/>
      <c r="G239" s="8"/>
    </row>
    <row r="243" spans="1:7" ht="18.75">
      <c r="A243" s="915" t="s">
        <v>1399</v>
      </c>
      <c r="B243" s="915"/>
      <c r="C243" s="915"/>
      <c r="D243" s="915"/>
      <c r="E243" s="915"/>
      <c r="F243" s="915"/>
      <c r="G243" s="915"/>
    </row>
    <row r="244" spans="1:7" ht="18.75">
      <c r="A244" s="914" t="s">
        <v>1172</v>
      </c>
      <c r="B244" s="914"/>
      <c r="C244" s="914"/>
      <c r="D244" s="914"/>
      <c r="E244" s="914"/>
      <c r="F244" s="914"/>
      <c r="G244" s="914"/>
    </row>
    <row r="245" spans="1:7">
      <c r="A245" s="336"/>
      <c r="B245" s="336"/>
      <c r="C245" s="336"/>
      <c r="D245" s="336"/>
      <c r="E245" s="336"/>
      <c r="F245" s="336"/>
      <c r="G245" s="336"/>
    </row>
    <row r="246" spans="1:7" ht="32.25" customHeight="1">
      <c r="A246" s="905" t="s">
        <v>1173</v>
      </c>
      <c r="B246" s="916" t="s">
        <v>794</v>
      </c>
      <c r="C246" s="906" t="s">
        <v>7</v>
      </c>
      <c r="D246" s="906" t="s">
        <v>888</v>
      </c>
      <c r="E246" s="905" t="s">
        <v>797</v>
      </c>
      <c r="F246" s="905"/>
      <c r="G246" s="916" t="s">
        <v>798</v>
      </c>
    </row>
    <row r="247" spans="1:7">
      <c r="A247" s="916"/>
      <c r="B247" s="916"/>
      <c r="C247" s="907"/>
      <c r="D247" s="907"/>
      <c r="E247" s="368" t="s">
        <v>799</v>
      </c>
      <c r="F247" s="368" t="s">
        <v>800</v>
      </c>
      <c r="G247" s="916"/>
    </row>
    <row r="248" spans="1:7">
      <c r="A248" s="346">
        <v>1</v>
      </c>
      <c r="B248" s="346">
        <v>2</v>
      </c>
      <c r="C248" s="346">
        <v>3</v>
      </c>
      <c r="D248" s="346">
        <v>4</v>
      </c>
      <c r="E248" s="346">
        <v>5</v>
      </c>
      <c r="F248" s="346">
        <v>6</v>
      </c>
      <c r="G248" s="346">
        <v>7</v>
      </c>
    </row>
    <row r="249" spans="1:7">
      <c r="A249" s="908" t="s">
        <v>1400</v>
      </c>
      <c r="B249" s="909"/>
      <c r="C249" s="909"/>
      <c r="D249" s="909"/>
      <c r="E249" s="909"/>
      <c r="F249" s="909"/>
      <c r="G249" s="910"/>
    </row>
    <row r="250" spans="1:7" ht="110.25">
      <c r="A250" s="310">
        <v>1</v>
      </c>
      <c r="B250" s="366" t="s">
        <v>1401</v>
      </c>
      <c r="C250" s="310" t="s">
        <v>1402</v>
      </c>
      <c r="D250" s="369" t="s">
        <v>1033</v>
      </c>
      <c r="E250" s="310"/>
      <c r="F250" s="369">
        <v>1.89</v>
      </c>
      <c r="G250" s="320"/>
    </row>
    <row r="251" spans="1:7" ht="47.25">
      <c r="A251" s="310">
        <v>2</v>
      </c>
      <c r="B251" s="366" t="s">
        <v>1403</v>
      </c>
      <c r="C251" s="310" t="s">
        <v>1402</v>
      </c>
      <c r="D251" s="310" t="s">
        <v>1177</v>
      </c>
      <c r="E251" s="369">
        <v>10.5</v>
      </c>
      <c r="F251" s="355"/>
      <c r="G251" s="320"/>
    </row>
    <row r="252" spans="1:7" ht="63">
      <c r="A252" s="310">
        <v>3</v>
      </c>
      <c r="B252" s="311" t="s">
        <v>1404</v>
      </c>
      <c r="C252" s="310" t="s">
        <v>1402</v>
      </c>
      <c r="D252" s="310" t="s">
        <v>1177</v>
      </c>
      <c r="E252" s="355"/>
      <c r="F252" s="369">
        <v>29.91</v>
      </c>
      <c r="G252" s="320"/>
    </row>
    <row r="253" spans="1:7" ht="47.25">
      <c r="A253" s="310">
        <v>4</v>
      </c>
      <c r="B253" s="366" t="s">
        <v>1405</v>
      </c>
      <c r="C253" s="310" t="s">
        <v>1402</v>
      </c>
      <c r="D253" s="310" t="s">
        <v>1177</v>
      </c>
      <c r="E253" s="369">
        <v>9.02</v>
      </c>
      <c r="F253" s="355"/>
      <c r="G253" s="320"/>
    </row>
    <row r="254" spans="1:7" ht="47.25">
      <c r="A254" s="310">
        <v>5</v>
      </c>
      <c r="B254" s="366" t="s">
        <v>1406</v>
      </c>
      <c r="C254" s="310" t="s">
        <v>1402</v>
      </c>
      <c r="D254" s="310" t="s">
        <v>1177</v>
      </c>
      <c r="E254" s="355"/>
      <c r="F254" s="369">
        <v>6.4</v>
      </c>
      <c r="G254" s="320"/>
    </row>
    <row r="255" spans="1:7" ht="47.25">
      <c r="A255" s="310">
        <v>6</v>
      </c>
      <c r="B255" s="366" t="s">
        <v>1407</v>
      </c>
      <c r="C255" s="310" t="s">
        <v>1402</v>
      </c>
      <c r="D255" s="310" t="s">
        <v>1177</v>
      </c>
      <c r="E255" s="369">
        <v>1.7</v>
      </c>
      <c r="F255" s="355"/>
      <c r="G255" s="320"/>
    </row>
    <row r="256" spans="1:7" ht="31.5">
      <c r="A256" s="310">
        <v>7</v>
      </c>
      <c r="B256" s="366" t="s">
        <v>1408</v>
      </c>
      <c r="C256" s="310" t="s">
        <v>1402</v>
      </c>
      <c r="D256" s="310" t="s">
        <v>1177</v>
      </c>
      <c r="E256" s="355"/>
      <c r="F256" s="369">
        <v>3.5</v>
      </c>
      <c r="G256" s="320"/>
    </row>
    <row r="257" spans="1:7" ht="47.25">
      <c r="A257" s="310">
        <v>8</v>
      </c>
      <c r="B257" s="366" t="s">
        <v>1409</v>
      </c>
      <c r="C257" s="310" t="s">
        <v>1402</v>
      </c>
      <c r="D257" s="310" t="s">
        <v>1177</v>
      </c>
      <c r="E257" s="355"/>
      <c r="F257" s="369">
        <v>9.3000000000000007</v>
      </c>
      <c r="G257" s="320"/>
    </row>
    <row r="258" spans="1:7" ht="78.75">
      <c r="A258" s="310">
        <v>9</v>
      </c>
      <c r="B258" s="366" t="s">
        <v>1410</v>
      </c>
      <c r="C258" s="310" t="s">
        <v>1402</v>
      </c>
      <c r="D258" s="310" t="s">
        <v>1177</v>
      </c>
      <c r="E258" s="369">
        <v>3.4</v>
      </c>
      <c r="F258" s="355"/>
      <c r="G258" s="320"/>
    </row>
    <row r="259" spans="1:7" ht="31.5">
      <c r="A259" s="310">
        <v>10</v>
      </c>
      <c r="B259" s="366" t="s">
        <v>1411</v>
      </c>
      <c r="C259" s="310" t="s">
        <v>1402</v>
      </c>
      <c r="D259" s="310" t="s">
        <v>1177</v>
      </c>
      <c r="E259" s="355"/>
      <c r="F259" s="369">
        <v>11.7</v>
      </c>
      <c r="G259" s="320"/>
    </row>
    <row r="260" spans="1:7" ht="45">
      <c r="A260" s="310">
        <v>11</v>
      </c>
      <c r="B260" s="366" t="s">
        <v>1412</v>
      </c>
      <c r="C260" s="310" t="s">
        <v>1402</v>
      </c>
      <c r="D260" s="310" t="s">
        <v>1177</v>
      </c>
      <c r="E260" s="369">
        <v>19</v>
      </c>
      <c r="F260" s="355"/>
      <c r="G260" s="354" t="s">
        <v>1413</v>
      </c>
    </row>
    <row r="261" spans="1:7" ht="45">
      <c r="A261" s="310">
        <v>12</v>
      </c>
      <c r="B261" s="366" t="s">
        <v>1414</v>
      </c>
      <c r="C261" s="310" t="s">
        <v>1402</v>
      </c>
      <c r="D261" s="310" t="s">
        <v>1177</v>
      </c>
      <c r="E261" s="369">
        <v>5</v>
      </c>
      <c r="F261" s="355"/>
      <c r="G261" s="354" t="s">
        <v>1413</v>
      </c>
    </row>
    <row r="262" spans="1:7" ht="47.25">
      <c r="A262" s="310">
        <v>13</v>
      </c>
      <c r="B262" s="311" t="s">
        <v>1415</v>
      </c>
      <c r="C262" s="310" t="s">
        <v>1402</v>
      </c>
      <c r="D262" s="310" t="s">
        <v>1177</v>
      </c>
      <c r="E262" s="369">
        <v>17</v>
      </c>
      <c r="F262" s="355"/>
      <c r="G262" s="354" t="s">
        <v>1413</v>
      </c>
    </row>
    <row r="263" spans="1:7" ht="45">
      <c r="A263" s="310">
        <v>14</v>
      </c>
      <c r="B263" s="366" t="s">
        <v>1416</v>
      </c>
      <c r="C263" s="310" t="s">
        <v>1402</v>
      </c>
      <c r="D263" s="310" t="s">
        <v>1177</v>
      </c>
      <c r="E263" s="369">
        <v>18</v>
      </c>
      <c r="F263" s="355">
        <f>SUM(F250:F262)</f>
        <v>62.7</v>
      </c>
      <c r="G263" s="354" t="s">
        <v>1413</v>
      </c>
    </row>
    <row r="264" spans="1:7">
      <c r="A264" s="911" t="s">
        <v>1417</v>
      </c>
      <c r="B264" s="912"/>
      <c r="C264" s="912"/>
      <c r="D264" s="912"/>
      <c r="E264" s="912"/>
      <c r="F264" s="912"/>
      <c r="G264" s="913"/>
    </row>
    <row r="265" spans="1:7" ht="45">
      <c r="A265" s="353">
        <v>1</v>
      </c>
      <c r="B265" s="370" t="s">
        <v>1418</v>
      </c>
      <c r="C265" s="9" t="s">
        <v>1033</v>
      </c>
      <c r="D265" s="9" t="s">
        <v>1033</v>
      </c>
      <c r="E265" s="359">
        <v>13.78</v>
      </c>
      <c r="F265" s="357"/>
      <c r="G265" s="354" t="s">
        <v>1413</v>
      </c>
    </row>
    <row r="266" spans="1:7" ht="45">
      <c r="A266" s="353">
        <v>2</v>
      </c>
      <c r="B266" s="370" t="s">
        <v>1419</v>
      </c>
      <c r="C266" s="9" t="s">
        <v>1033</v>
      </c>
      <c r="D266" s="9" t="s">
        <v>1033</v>
      </c>
      <c r="E266" s="359">
        <v>23.63</v>
      </c>
      <c r="F266" s="357"/>
      <c r="G266" s="354" t="s">
        <v>1413</v>
      </c>
    </row>
    <row r="267" spans="1:7" ht="45">
      <c r="A267" s="353">
        <v>3</v>
      </c>
      <c r="B267" s="370" t="s">
        <v>1420</v>
      </c>
      <c r="C267" s="9" t="s">
        <v>1033</v>
      </c>
      <c r="D267" s="9" t="s">
        <v>1033</v>
      </c>
      <c r="E267" s="359">
        <v>7.2</v>
      </c>
      <c r="F267" s="357"/>
      <c r="G267" s="354" t="s">
        <v>1413</v>
      </c>
    </row>
    <row r="268" spans="1:7" ht="49.5">
      <c r="A268" s="353">
        <v>4</v>
      </c>
      <c r="B268" s="370" t="s">
        <v>1421</v>
      </c>
      <c r="C268" s="9" t="s">
        <v>1033</v>
      </c>
      <c r="D268" s="9" t="s">
        <v>1033</v>
      </c>
      <c r="E268" s="359">
        <v>12.72</v>
      </c>
      <c r="F268" s="357"/>
      <c r="G268" s="354" t="s">
        <v>1413</v>
      </c>
    </row>
    <row r="269" spans="1:7" ht="45">
      <c r="A269" s="353">
        <v>5</v>
      </c>
      <c r="B269" s="370" t="s">
        <v>1422</v>
      </c>
      <c r="C269" s="9" t="s">
        <v>1033</v>
      </c>
      <c r="D269" s="9" t="s">
        <v>1033</v>
      </c>
      <c r="E269" s="359">
        <v>7.5</v>
      </c>
      <c r="F269" s="357"/>
      <c r="G269" s="354" t="s">
        <v>1413</v>
      </c>
    </row>
    <row r="270" spans="1:7" ht="45">
      <c r="A270" s="353">
        <v>6</v>
      </c>
      <c r="B270" s="370" t="s">
        <v>1423</v>
      </c>
      <c r="C270" s="9" t="s">
        <v>1033</v>
      </c>
      <c r="D270" s="9" t="s">
        <v>1033</v>
      </c>
      <c r="E270" s="359"/>
      <c r="F270" s="359">
        <v>9.3000000000000007</v>
      </c>
      <c r="G270" s="354" t="s">
        <v>1413</v>
      </c>
    </row>
    <row r="271" spans="1:7" ht="45">
      <c r="A271" s="353">
        <v>7</v>
      </c>
      <c r="B271" s="370" t="s">
        <v>1424</v>
      </c>
      <c r="C271" s="9" t="s">
        <v>1033</v>
      </c>
      <c r="D271" s="9" t="s">
        <v>1033</v>
      </c>
      <c r="E271" s="359"/>
      <c r="F271" s="359">
        <v>11.44</v>
      </c>
      <c r="G271" s="354" t="s">
        <v>1413</v>
      </c>
    </row>
    <row r="272" spans="1:7" ht="66">
      <c r="A272" s="353">
        <v>8</v>
      </c>
      <c r="B272" s="370" t="s">
        <v>1425</v>
      </c>
      <c r="C272" s="9" t="s">
        <v>1033</v>
      </c>
      <c r="D272" s="9" t="s">
        <v>1033</v>
      </c>
      <c r="E272" s="359">
        <v>6.8860000000000001</v>
      </c>
      <c r="F272" s="357"/>
      <c r="G272" s="354" t="s">
        <v>1413</v>
      </c>
    </row>
    <row r="273" spans="1:7" ht="66">
      <c r="A273" s="353">
        <v>9</v>
      </c>
      <c r="B273" s="370" t="s">
        <v>1426</v>
      </c>
      <c r="C273" s="9" t="s">
        <v>1033</v>
      </c>
      <c r="D273" s="9" t="s">
        <v>1033</v>
      </c>
      <c r="E273" s="359">
        <v>8.5389999999999997</v>
      </c>
      <c r="F273" s="357"/>
      <c r="G273" s="354" t="s">
        <v>1413</v>
      </c>
    </row>
    <row r="274" spans="1:7">
      <c r="E274" s="857">
        <f>SUM(E265:E273)</f>
        <v>80.254999999999995</v>
      </c>
      <c r="F274" s="855">
        <f>SUM(F250:F273)</f>
        <v>146.14000000000001</v>
      </c>
    </row>
    <row r="275" spans="1:7">
      <c r="E275">
        <v>83.62</v>
      </c>
    </row>
    <row r="276" spans="1:7">
      <c r="E276" s="847">
        <f>SUM(E274:E275)</f>
        <v>163.875</v>
      </c>
    </row>
  </sheetData>
  <mergeCells count="34">
    <mergeCell ref="I226:I227"/>
    <mergeCell ref="A1:G1"/>
    <mergeCell ref="A4:A5"/>
    <mergeCell ref="B4:B5"/>
    <mergeCell ref="C4:C5"/>
    <mergeCell ref="D4:D5"/>
    <mergeCell ref="E4:F4"/>
    <mergeCell ref="G4:G5"/>
    <mergeCell ref="A2:G2"/>
    <mergeCell ref="A7:G7"/>
    <mergeCell ref="A38:G38"/>
    <mergeCell ref="C226:C227"/>
    <mergeCell ref="D226:D227"/>
    <mergeCell ref="E226:E227"/>
    <mergeCell ref="F226:F227"/>
    <mergeCell ref="G226:G227"/>
    <mergeCell ref="A233:G233"/>
    <mergeCell ref="A236:A237"/>
    <mergeCell ref="B236:B237"/>
    <mergeCell ref="C236:C237"/>
    <mergeCell ref="D236:D237"/>
    <mergeCell ref="E236:F236"/>
    <mergeCell ref="G236:G237"/>
    <mergeCell ref="A234:G234"/>
    <mergeCell ref="A249:G249"/>
    <mergeCell ref="A264:G264"/>
    <mergeCell ref="A244:G244"/>
    <mergeCell ref="A243:G243"/>
    <mergeCell ref="A246:A247"/>
    <mergeCell ref="B246:B247"/>
    <mergeCell ref="C246:C247"/>
    <mergeCell ref="D246:D247"/>
    <mergeCell ref="E246:F246"/>
    <mergeCell ref="G246:G247"/>
  </mergeCells>
  <pageMargins left="0.71" right="0.25" top="0.75" bottom="0.75" header="0.3" footer="0.3"/>
  <pageSetup paperSize="9" orientation="portrait" horizontalDpi="0" verticalDpi="0" r:id="rId1"/>
  <rowBreaks count="1" manualBreakCount="1">
    <brk id="22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topLeftCell="A11" workbookViewId="0">
      <selection activeCell="F17" sqref="F17"/>
    </sheetView>
  </sheetViews>
  <sheetFormatPr defaultRowHeight="15"/>
  <cols>
    <col min="1" max="1" width="6.42578125" customWidth="1"/>
    <col min="2" max="2" width="34.85546875" customWidth="1"/>
    <col min="4" max="4" width="12.5703125" customWidth="1"/>
    <col min="5" max="5" width="10.7109375" customWidth="1"/>
    <col min="6" max="6" width="13" customWidth="1"/>
    <col min="7" max="7" width="10.28515625" customWidth="1"/>
  </cols>
  <sheetData>
    <row r="1" spans="1:9" ht="18">
      <c r="A1" s="942" t="s">
        <v>1656</v>
      </c>
      <c r="B1" s="942"/>
      <c r="C1" s="942"/>
      <c r="D1" s="942"/>
      <c r="E1" s="942"/>
      <c r="F1" s="942"/>
      <c r="G1" s="942"/>
    </row>
    <row r="2" spans="1:9" ht="19.5" customHeight="1">
      <c r="A2" s="937" t="s">
        <v>1657</v>
      </c>
      <c r="B2" s="937"/>
      <c r="C2" s="937"/>
      <c r="D2" s="937"/>
      <c r="E2" s="937"/>
      <c r="F2" s="937"/>
      <c r="G2" s="937"/>
    </row>
    <row r="3" spans="1:9" ht="32.25" customHeight="1">
      <c r="A3" s="943" t="s">
        <v>426</v>
      </c>
      <c r="B3" s="943" t="s">
        <v>887</v>
      </c>
      <c r="C3" s="943" t="s">
        <v>7</v>
      </c>
      <c r="D3" s="943" t="s">
        <v>888</v>
      </c>
      <c r="E3" s="945" t="s">
        <v>1174</v>
      </c>
      <c r="F3" s="946"/>
      <c r="G3" s="943" t="s">
        <v>798</v>
      </c>
      <c r="I3" t="s">
        <v>1618</v>
      </c>
    </row>
    <row r="4" spans="1:9">
      <c r="A4" s="944"/>
      <c r="B4" s="944"/>
      <c r="C4" s="944"/>
      <c r="D4" s="944"/>
      <c r="E4" s="408" t="s">
        <v>799</v>
      </c>
      <c r="F4" s="408" t="s">
        <v>800</v>
      </c>
      <c r="G4" s="944"/>
      <c r="I4" s="847">
        <f>E7+E15+F17+E19+E25+F25+F26+E27+E28+E29+E30+E31+F31+E32+E33+F34+F37+E38+E39+E40+E41+E42+E45+F47+E51+E52+E53+E55+E56+E57+E58+E59+E60+E61+E62+E63+E66+E67+E69+E70+E71+E73+E74+F74+E76+F76+E89+F89</f>
        <v>285.75400000000002</v>
      </c>
    </row>
    <row r="5" spans="1:9">
      <c r="A5" s="431">
        <v>1</v>
      </c>
      <c r="B5" s="431">
        <v>2</v>
      </c>
      <c r="C5" s="431">
        <v>3</v>
      </c>
      <c r="D5" s="431">
        <v>4</v>
      </c>
      <c r="E5" s="431">
        <v>5</v>
      </c>
      <c r="F5" s="431">
        <v>6</v>
      </c>
      <c r="G5" s="431">
        <v>7</v>
      </c>
    </row>
    <row r="6" spans="1:9">
      <c r="A6" s="407"/>
      <c r="B6" s="408" t="s">
        <v>1658</v>
      </c>
      <c r="C6" s="421"/>
      <c r="D6" s="421"/>
      <c r="E6" s="421"/>
      <c r="F6" s="421"/>
      <c r="G6" s="432"/>
    </row>
    <row r="7" spans="1:9">
      <c r="A7" s="933">
        <v>1</v>
      </c>
      <c r="B7" s="935" t="s">
        <v>1659</v>
      </c>
      <c r="C7" s="858" t="s">
        <v>1618</v>
      </c>
      <c r="D7" s="407" t="s">
        <v>1660</v>
      </c>
      <c r="E7" s="417">
        <v>75</v>
      </c>
      <c r="F7" s="417">
        <v>0</v>
      </c>
      <c r="G7" s="407"/>
    </row>
    <row r="8" spans="1:9" ht="28.5">
      <c r="A8" s="934"/>
      <c r="B8" s="936"/>
      <c r="C8" s="407" t="s">
        <v>13</v>
      </c>
      <c r="D8" s="407" t="s">
        <v>13</v>
      </c>
      <c r="E8" s="417">
        <v>20</v>
      </c>
      <c r="F8" s="417">
        <v>0</v>
      </c>
      <c r="G8" s="407"/>
    </row>
    <row r="9" spans="1:9">
      <c r="A9" s="407"/>
      <c r="B9" s="409" t="s">
        <v>1661</v>
      </c>
      <c r="C9" s="407"/>
      <c r="D9" s="407"/>
      <c r="E9" s="426">
        <f>E7+E8</f>
        <v>95</v>
      </c>
      <c r="F9" s="426">
        <f>F7+F8</f>
        <v>0</v>
      </c>
      <c r="G9" s="407"/>
    </row>
    <row r="10" spans="1:9">
      <c r="A10" s="407"/>
      <c r="B10" s="408" t="s">
        <v>1662</v>
      </c>
      <c r="C10" s="421"/>
      <c r="D10" s="421"/>
      <c r="E10" s="421"/>
      <c r="F10" s="421"/>
      <c r="G10" s="432"/>
    </row>
    <row r="11" spans="1:9" ht="28.5">
      <c r="A11" s="933">
        <v>1</v>
      </c>
      <c r="B11" s="938" t="s">
        <v>1663</v>
      </c>
      <c r="C11" s="407" t="s">
        <v>13</v>
      </c>
      <c r="D11" s="407" t="s">
        <v>13</v>
      </c>
      <c r="E11" s="410">
        <v>21.1</v>
      </c>
      <c r="F11" s="410">
        <v>0</v>
      </c>
      <c r="G11" s="407"/>
    </row>
    <row r="12" spans="1:9">
      <c r="A12" s="934"/>
      <c r="B12" s="939"/>
      <c r="C12" s="407" t="s">
        <v>809</v>
      </c>
      <c r="D12" s="407" t="s">
        <v>1664</v>
      </c>
      <c r="E12" s="410">
        <v>18.37</v>
      </c>
      <c r="F12" s="410">
        <v>0</v>
      </c>
      <c r="G12" s="407"/>
    </row>
    <row r="13" spans="1:9" ht="30">
      <c r="A13" s="420"/>
      <c r="B13" s="409" t="s">
        <v>1665</v>
      </c>
      <c r="C13" s="407"/>
      <c r="D13" s="407"/>
      <c r="E13" s="411">
        <f>E11+E12</f>
        <v>39.47</v>
      </c>
      <c r="F13" s="411">
        <f>F11+F12</f>
        <v>0</v>
      </c>
      <c r="G13" s="407"/>
    </row>
    <row r="14" spans="1:9">
      <c r="A14" s="420"/>
      <c r="B14" s="408" t="s">
        <v>1666</v>
      </c>
      <c r="C14" s="421"/>
      <c r="D14" s="421"/>
      <c r="E14" s="421"/>
      <c r="F14" s="421"/>
      <c r="G14" s="432"/>
    </row>
    <row r="15" spans="1:9">
      <c r="A15" s="933">
        <v>1</v>
      </c>
      <c r="B15" s="935" t="s">
        <v>1667</v>
      </c>
      <c r="C15" s="858" t="s">
        <v>1618</v>
      </c>
      <c r="D15" s="407" t="s">
        <v>1668</v>
      </c>
      <c r="E15" s="417">
        <v>13.6</v>
      </c>
      <c r="F15" s="417">
        <v>0</v>
      </c>
      <c r="G15" s="407"/>
    </row>
    <row r="16" spans="1:9" ht="28.5">
      <c r="A16" s="934"/>
      <c r="B16" s="936"/>
      <c r="C16" s="407" t="s">
        <v>13</v>
      </c>
      <c r="D16" s="407" t="s">
        <v>13</v>
      </c>
      <c r="E16" s="417">
        <v>18.899999999999999</v>
      </c>
      <c r="F16" s="417">
        <v>0</v>
      </c>
      <c r="G16" s="407"/>
    </row>
    <row r="17" spans="1:7" ht="24" customHeight="1">
      <c r="A17" s="933">
        <v>2</v>
      </c>
      <c r="B17" s="938" t="s">
        <v>1669</v>
      </c>
      <c r="C17" s="858" t="s">
        <v>1618</v>
      </c>
      <c r="D17" s="407" t="s">
        <v>1660</v>
      </c>
      <c r="E17" s="410">
        <v>0</v>
      </c>
      <c r="F17" s="410">
        <v>14</v>
      </c>
      <c r="G17" s="940" t="s">
        <v>1670</v>
      </c>
    </row>
    <row r="18" spans="1:7" ht="24" customHeight="1">
      <c r="A18" s="934"/>
      <c r="B18" s="939"/>
      <c r="C18" s="407" t="s">
        <v>1671</v>
      </c>
      <c r="D18" s="407" t="s">
        <v>1672</v>
      </c>
      <c r="E18" s="410">
        <v>0</v>
      </c>
      <c r="F18" s="410">
        <v>11</v>
      </c>
      <c r="G18" s="941"/>
    </row>
    <row r="19" spans="1:7">
      <c r="A19" s="933">
        <v>3</v>
      </c>
      <c r="B19" s="935" t="s">
        <v>1673</v>
      </c>
      <c r="C19" s="858" t="s">
        <v>1618</v>
      </c>
      <c r="D19" s="407" t="s">
        <v>1660</v>
      </c>
      <c r="E19" s="410">
        <v>10.75</v>
      </c>
      <c r="F19" s="417">
        <v>0</v>
      </c>
      <c r="G19" s="407"/>
    </row>
    <row r="20" spans="1:7" ht="28.5">
      <c r="A20" s="934"/>
      <c r="B20" s="936"/>
      <c r="C20" s="407" t="s">
        <v>13</v>
      </c>
      <c r="D20" s="407" t="s">
        <v>13</v>
      </c>
      <c r="E20" s="410">
        <v>7.6</v>
      </c>
      <c r="F20" s="417">
        <v>0</v>
      </c>
      <c r="G20" s="407"/>
    </row>
    <row r="21" spans="1:7" ht="28.5">
      <c r="A21" s="933">
        <v>4</v>
      </c>
      <c r="B21" s="938" t="s">
        <v>1674</v>
      </c>
      <c r="C21" s="407" t="s">
        <v>13</v>
      </c>
      <c r="D21" s="407" t="s">
        <v>13</v>
      </c>
      <c r="E21" s="410">
        <v>3.7</v>
      </c>
      <c r="F21" s="410">
        <v>0</v>
      </c>
      <c r="G21" s="407"/>
    </row>
    <row r="22" spans="1:7" ht="28.5">
      <c r="A22" s="934"/>
      <c r="B22" s="939"/>
      <c r="C22" s="407" t="s">
        <v>1675</v>
      </c>
      <c r="D22" s="407" t="s">
        <v>1676</v>
      </c>
      <c r="E22" s="410">
        <v>5.6</v>
      </c>
      <c r="F22" s="410">
        <v>0</v>
      </c>
      <c r="G22" s="407"/>
    </row>
    <row r="23" spans="1:7" ht="30">
      <c r="A23" s="407"/>
      <c r="B23" s="409" t="s">
        <v>1677</v>
      </c>
      <c r="C23" s="408"/>
      <c r="D23" s="408"/>
      <c r="E23" s="426">
        <f>SUM(E15:E22)</f>
        <v>60.150000000000006</v>
      </c>
      <c r="F23" s="426">
        <f>SUM(F15:F22)</f>
        <v>25</v>
      </c>
      <c r="G23" s="407" t="s">
        <v>424</v>
      </c>
    </row>
    <row r="24" spans="1:7">
      <c r="A24" s="407"/>
      <c r="B24" s="408" t="s">
        <v>1678</v>
      </c>
      <c r="C24" s="421"/>
      <c r="D24" s="421"/>
      <c r="E24" s="421"/>
      <c r="F24" s="421"/>
      <c r="G24" s="432"/>
    </row>
    <row r="25" spans="1:7">
      <c r="A25" s="407">
        <v>1</v>
      </c>
      <c r="B25" s="412" t="s">
        <v>1679</v>
      </c>
      <c r="C25" s="858" t="s">
        <v>1618</v>
      </c>
      <c r="D25" s="407" t="s">
        <v>1660</v>
      </c>
      <c r="E25" s="410">
        <v>3.8</v>
      </c>
      <c r="F25" s="410">
        <v>2.2000000000000002</v>
      </c>
      <c r="G25" s="413"/>
    </row>
    <row r="26" spans="1:7">
      <c r="A26" s="407">
        <v>2</v>
      </c>
      <c r="B26" s="412" t="s">
        <v>1680</v>
      </c>
      <c r="C26" s="858" t="s">
        <v>1618</v>
      </c>
      <c r="D26" s="407" t="s">
        <v>1660</v>
      </c>
      <c r="E26" s="410">
        <v>0</v>
      </c>
      <c r="F26" s="410">
        <v>8.3000000000000007</v>
      </c>
      <c r="G26" s="413"/>
    </row>
    <row r="27" spans="1:7" ht="28.5">
      <c r="A27" s="407">
        <v>3</v>
      </c>
      <c r="B27" s="412" t="s">
        <v>1681</v>
      </c>
      <c r="C27" s="858" t="s">
        <v>1618</v>
      </c>
      <c r="D27" s="407" t="s">
        <v>1660</v>
      </c>
      <c r="E27" s="410">
        <v>2</v>
      </c>
      <c r="F27" s="410">
        <v>0</v>
      </c>
      <c r="G27" s="413"/>
    </row>
    <row r="28" spans="1:7">
      <c r="A28" s="407">
        <v>4</v>
      </c>
      <c r="B28" s="412" t="s">
        <v>1682</v>
      </c>
      <c r="C28" s="858" t="s">
        <v>1618</v>
      </c>
      <c r="D28" s="407" t="s">
        <v>1660</v>
      </c>
      <c r="E28" s="410">
        <v>3</v>
      </c>
      <c r="F28" s="410">
        <v>0</v>
      </c>
      <c r="G28" s="413"/>
    </row>
    <row r="29" spans="1:7">
      <c r="A29" s="407">
        <v>5</v>
      </c>
      <c r="B29" s="412" t="s">
        <v>1683</v>
      </c>
      <c r="C29" s="858" t="s">
        <v>1618</v>
      </c>
      <c r="D29" s="407" t="s">
        <v>1660</v>
      </c>
      <c r="E29" s="410">
        <v>30.4</v>
      </c>
      <c r="F29" s="410">
        <v>0</v>
      </c>
      <c r="G29" s="414"/>
    </row>
    <row r="30" spans="1:7">
      <c r="A30" s="407">
        <v>6</v>
      </c>
      <c r="B30" s="412" t="s">
        <v>1684</v>
      </c>
      <c r="C30" s="858" t="s">
        <v>1618</v>
      </c>
      <c r="D30" s="407" t="s">
        <v>1660</v>
      </c>
      <c r="E30" s="410">
        <v>6.5</v>
      </c>
      <c r="F30" s="410">
        <v>0</v>
      </c>
      <c r="G30" s="413"/>
    </row>
    <row r="31" spans="1:7">
      <c r="A31" s="407">
        <v>7</v>
      </c>
      <c r="B31" s="412" t="s">
        <v>1685</v>
      </c>
      <c r="C31" s="858" t="s">
        <v>1618</v>
      </c>
      <c r="D31" s="407" t="s">
        <v>1660</v>
      </c>
      <c r="E31" s="410">
        <v>3.65</v>
      </c>
      <c r="F31" s="410">
        <v>0.05</v>
      </c>
      <c r="G31" s="413"/>
    </row>
    <row r="32" spans="1:7" ht="28.5">
      <c r="A32" s="407">
        <v>8</v>
      </c>
      <c r="B32" s="412" t="s">
        <v>1686</v>
      </c>
      <c r="C32" s="858" t="s">
        <v>1618</v>
      </c>
      <c r="D32" s="407" t="s">
        <v>1660</v>
      </c>
      <c r="E32" s="410">
        <v>1.8</v>
      </c>
      <c r="F32" s="410">
        <v>0</v>
      </c>
      <c r="G32" s="413"/>
    </row>
    <row r="33" spans="1:7" ht="42.75">
      <c r="A33" s="407">
        <v>9</v>
      </c>
      <c r="B33" s="415" t="s">
        <v>1687</v>
      </c>
      <c r="C33" s="858" t="s">
        <v>1618</v>
      </c>
      <c r="D33" s="407" t="s">
        <v>1660</v>
      </c>
      <c r="E33" s="417">
        <v>10.38</v>
      </c>
      <c r="F33" s="417">
        <v>0</v>
      </c>
      <c r="G33" s="407" t="s">
        <v>1688</v>
      </c>
    </row>
    <row r="34" spans="1:7">
      <c r="A34" s="933">
        <v>10</v>
      </c>
      <c r="B34" s="935" t="s">
        <v>1689</v>
      </c>
      <c r="C34" s="858" t="s">
        <v>1618</v>
      </c>
      <c r="D34" s="407" t="s">
        <v>1660</v>
      </c>
      <c r="E34" s="417">
        <v>0</v>
      </c>
      <c r="F34" s="417">
        <v>8</v>
      </c>
      <c r="G34" s="407"/>
    </row>
    <row r="35" spans="1:7" ht="28.5">
      <c r="A35" s="934"/>
      <c r="B35" s="936"/>
      <c r="C35" s="407" t="s">
        <v>13</v>
      </c>
      <c r="D35" s="407" t="s">
        <v>13</v>
      </c>
      <c r="E35" s="417">
        <v>3.2</v>
      </c>
      <c r="F35" s="417">
        <v>3.06</v>
      </c>
      <c r="G35" s="407"/>
    </row>
    <row r="36" spans="1:7" ht="28.5">
      <c r="A36" s="407">
        <v>11</v>
      </c>
      <c r="B36" s="412" t="s">
        <v>1690</v>
      </c>
      <c r="C36" s="407" t="s">
        <v>13</v>
      </c>
      <c r="D36" s="407" t="s">
        <v>13</v>
      </c>
      <c r="E36" s="410">
        <v>0.46</v>
      </c>
      <c r="F36" s="410">
        <v>1.0900000000000001</v>
      </c>
      <c r="G36" s="413"/>
    </row>
    <row r="37" spans="1:7">
      <c r="A37" s="407">
        <v>12</v>
      </c>
      <c r="B37" s="415" t="s">
        <v>1691</v>
      </c>
      <c r="C37" s="858" t="s">
        <v>1618</v>
      </c>
      <c r="D37" s="407" t="s">
        <v>1660</v>
      </c>
      <c r="E37" s="417">
        <v>0</v>
      </c>
      <c r="F37" s="417">
        <v>5.47</v>
      </c>
      <c r="G37" s="407"/>
    </row>
    <row r="38" spans="1:7" ht="28.5">
      <c r="A38" s="407">
        <v>13</v>
      </c>
      <c r="B38" s="416" t="s">
        <v>1692</v>
      </c>
      <c r="C38" s="858" t="s">
        <v>1618</v>
      </c>
      <c r="D38" s="407" t="s">
        <v>1660</v>
      </c>
      <c r="E38" s="433">
        <v>1.8</v>
      </c>
      <c r="F38" s="433">
        <v>0</v>
      </c>
      <c r="G38" s="434"/>
    </row>
    <row r="39" spans="1:7" ht="28.5">
      <c r="A39" s="407">
        <v>14</v>
      </c>
      <c r="B39" s="416" t="s">
        <v>1693</v>
      </c>
      <c r="C39" s="858" t="s">
        <v>1618</v>
      </c>
      <c r="D39" s="407" t="s">
        <v>1660</v>
      </c>
      <c r="E39" s="433">
        <v>3.1</v>
      </c>
      <c r="F39" s="433">
        <v>0</v>
      </c>
      <c r="G39" s="434"/>
    </row>
    <row r="40" spans="1:7">
      <c r="A40" s="407">
        <v>15</v>
      </c>
      <c r="B40" s="415" t="s">
        <v>1694</v>
      </c>
      <c r="C40" s="858" t="s">
        <v>1618</v>
      </c>
      <c r="D40" s="407" t="s">
        <v>1660</v>
      </c>
      <c r="E40" s="417">
        <v>1</v>
      </c>
      <c r="F40" s="417">
        <v>0</v>
      </c>
      <c r="G40" s="418"/>
    </row>
    <row r="41" spans="1:7" ht="42.75">
      <c r="A41" s="407">
        <v>16</v>
      </c>
      <c r="B41" s="419" t="s">
        <v>1695</v>
      </c>
      <c r="C41" s="858" t="s">
        <v>1618</v>
      </c>
      <c r="D41" s="407" t="s">
        <v>1660</v>
      </c>
      <c r="E41" s="417">
        <v>30.4</v>
      </c>
      <c r="F41" s="417">
        <v>0</v>
      </c>
      <c r="G41" s="407" t="s">
        <v>1696</v>
      </c>
    </row>
    <row r="42" spans="1:7" ht="42.75">
      <c r="A42" s="407">
        <v>17</v>
      </c>
      <c r="B42" s="415" t="s">
        <v>1697</v>
      </c>
      <c r="C42" s="858" t="s">
        <v>1618</v>
      </c>
      <c r="D42" s="407" t="s">
        <v>1660</v>
      </c>
      <c r="E42" s="417">
        <v>10.5</v>
      </c>
      <c r="F42" s="417">
        <v>0</v>
      </c>
      <c r="G42" s="407" t="s">
        <v>1688</v>
      </c>
    </row>
    <row r="43" spans="1:7" ht="42.75">
      <c r="A43" s="407">
        <v>18</v>
      </c>
      <c r="B43" s="415" t="s">
        <v>1698</v>
      </c>
      <c r="C43" s="407" t="s">
        <v>809</v>
      </c>
      <c r="D43" s="407" t="s">
        <v>809</v>
      </c>
      <c r="E43" s="417">
        <v>6.25</v>
      </c>
      <c r="F43" s="417">
        <v>0</v>
      </c>
      <c r="G43" s="407" t="s">
        <v>1688</v>
      </c>
    </row>
    <row r="44" spans="1:7" ht="42.75">
      <c r="A44" s="407">
        <v>19</v>
      </c>
      <c r="B44" s="415" t="s">
        <v>1699</v>
      </c>
      <c r="C44" s="407" t="s">
        <v>13</v>
      </c>
      <c r="D44" s="407" t="s">
        <v>13</v>
      </c>
      <c r="E44" s="417">
        <v>13.6</v>
      </c>
      <c r="F44" s="417">
        <v>0</v>
      </c>
      <c r="G44" s="407" t="s">
        <v>1688</v>
      </c>
    </row>
    <row r="45" spans="1:7" ht="28.5">
      <c r="A45" s="407">
        <v>20</v>
      </c>
      <c r="B45" s="415" t="s">
        <v>1700</v>
      </c>
      <c r="C45" s="858" t="s">
        <v>1618</v>
      </c>
      <c r="D45" s="407" t="s">
        <v>13</v>
      </c>
      <c r="E45" s="417">
        <v>2.2000000000000002</v>
      </c>
      <c r="F45" s="417">
        <v>0</v>
      </c>
      <c r="G45" s="407"/>
    </row>
    <row r="46" spans="1:7" ht="42.75">
      <c r="A46" s="407">
        <v>21</v>
      </c>
      <c r="B46" s="415" t="s">
        <v>1701</v>
      </c>
      <c r="C46" s="407" t="s">
        <v>13</v>
      </c>
      <c r="D46" s="407" t="s">
        <v>13</v>
      </c>
      <c r="E46" s="417">
        <v>10.55</v>
      </c>
      <c r="F46" s="417">
        <v>0</v>
      </c>
      <c r="G46" s="407" t="s">
        <v>1688</v>
      </c>
    </row>
    <row r="47" spans="1:7">
      <c r="A47" s="933">
        <v>22</v>
      </c>
      <c r="B47" s="935" t="s">
        <v>1702</v>
      </c>
      <c r="C47" s="858" t="s">
        <v>1618</v>
      </c>
      <c r="D47" s="407" t="s">
        <v>1660</v>
      </c>
      <c r="E47" s="417">
        <v>0</v>
      </c>
      <c r="F47" s="417">
        <v>8</v>
      </c>
      <c r="G47" s="407"/>
    </row>
    <row r="48" spans="1:7" ht="28.5">
      <c r="A48" s="934"/>
      <c r="B48" s="936"/>
      <c r="C48" s="407" t="s">
        <v>13</v>
      </c>
      <c r="D48" s="407" t="s">
        <v>13</v>
      </c>
      <c r="E48" s="417">
        <v>0</v>
      </c>
      <c r="F48" s="417">
        <v>5.5</v>
      </c>
      <c r="G48" s="407"/>
    </row>
    <row r="49" spans="1:7">
      <c r="A49" s="407"/>
      <c r="B49" s="409" t="s">
        <v>1703</v>
      </c>
      <c r="C49" s="408"/>
      <c r="D49" s="408"/>
      <c r="E49" s="426">
        <f>SUM(E25:E48)</f>
        <v>144.58999999999997</v>
      </c>
      <c r="F49" s="426">
        <f>SUM(F25:F48)</f>
        <v>41.67</v>
      </c>
      <c r="G49" s="407"/>
    </row>
    <row r="50" spans="1:7">
      <c r="A50" s="420"/>
      <c r="B50" s="408" t="s">
        <v>1704</v>
      </c>
      <c r="C50" s="421"/>
      <c r="D50" s="421"/>
      <c r="E50" s="421"/>
      <c r="F50" s="421"/>
      <c r="G50" s="432"/>
    </row>
    <row r="51" spans="1:7">
      <c r="A51" s="407">
        <v>1</v>
      </c>
      <c r="B51" s="415" t="s">
        <v>1705</v>
      </c>
      <c r="C51" s="858" t="s">
        <v>1618</v>
      </c>
      <c r="D51" s="407" t="s">
        <v>1660</v>
      </c>
      <c r="E51" s="417">
        <v>1.3</v>
      </c>
      <c r="F51" s="417">
        <v>0</v>
      </c>
      <c r="G51" s="418"/>
    </row>
    <row r="52" spans="1:7">
      <c r="A52" s="407">
        <v>2</v>
      </c>
      <c r="B52" s="415" t="s">
        <v>1706</v>
      </c>
      <c r="C52" s="858" t="s">
        <v>1618</v>
      </c>
      <c r="D52" s="407" t="s">
        <v>1660</v>
      </c>
      <c r="E52" s="417">
        <v>1.1000000000000001</v>
      </c>
      <c r="F52" s="417">
        <v>0</v>
      </c>
      <c r="G52" s="418"/>
    </row>
    <row r="53" spans="1:7">
      <c r="A53" s="407">
        <v>3</v>
      </c>
      <c r="B53" s="415" t="s">
        <v>1707</v>
      </c>
      <c r="C53" s="858" t="s">
        <v>1618</v>
      </c>
      <c r="D53" s="407" t="s">
        <v>1660</v>
      </c>
      <c r="E53" s="417">
        <v>1.1000000000000001</v>
      </c>
      <c r="F53" s="417">
        <v>0</v>
      </c>
      <c r="G53" s="418"/>
    </row>
    <row r="54" spans="1:7">
      <c r="A54" s="407">
        <v>4</v>
      </c>
      <c r="B54" s="422" t="s">
        <v>1708</v>
      </c>
      <c r="C54" s="435"/>
      <c r="D54" s="435"/>
      <c r="E54" s="417"/>
      <c r="F54" s="417"/>
      <c r="G54" s="418"/>
    </row>
    <row r="55" spans="1:7" ht="28.5">
      <c r="A55" s="407">
        <v>4.0999999999999996</v>
      </c>
      <c r="B55" s="415" t="s">
        <v>1709</v>
      </c>
      <c r="C55" s="858" t="s">
        <v>1618</v>
      </c>
      <c r="D55" s="407" t="s">
        <v>1660</v>
      </c>
      <c r="E55" s="417">
        <v>1</v>
      </c>
      <c r="F55" s="417">
        <v>0</v>
      </c>
      <c r="G55" s="418"/>
    </row>
    <row r="56" spans="1:7" ht="28.5">
      <c r="A56" s="407">
        <v>4.2</v>
      </c>
      <c r="B56" s="415" t="s">
        <v>1710</v>
      </c>
      <c r="C56" s="858" t="s">
        <v>1618</v>
      </c>
      <c r="D56" s="407" t="s">
        <v>1660</v>
      </c>
      <c r="E56" s="417">
        <v>0.3</v>
      </c>
      <c r="F56" s="417">
        <v>0</v>
      </c>
      <c r="G56" s="418"/>
    </row>
    <row r="57" spans="1:7">
      <c r="A57" s="407">
        <v>4.3</v>
      </c>
      <c r="B57" s="415" t="s">
        <v>1711</v>
      </c>
      <c r="C57" s="858" t="s">
        <v>1618</v>
      </c>
      <c r="D57" s="407" t="s">
        <v>1660</v>
      </c>
      <c r="E57" s="417">
        <v>0.4</v>
      </c>
      <c r="F57" s="417">
        <v>0</v>
      </c>
      <c r="G57" s="418"/>
    </row>
    <row r="58" spans="1:7">
      <c r="A58" s="407">
        <v>4.4000000000000004</v>
      </c>
      <c r="B58" s="415" t="s">
        <v>1712</v>
      </c>
      <c r="C58" s="858" t="s">
        <v>1618</v>
      </c>
      <c r="D58" s="407" t="s">
        <v>1660</v>
      </c>
      <c r="E58" s="417">
        <v>0.8</v>
      </c>
      <c r="F58" s="417">
        <v>0</v>
      </c>
      <c r="G58" s="418"/>
    </row>
    <row r="59" spans="1:7">
      <c r="A59" s="407">
        <v>4.5</v>
      </c>
      <c r="B59" s="415" t="s">
        <v>1713</v>
      </c>
      <c r="C59" s="858" t="s">
        <v>1618</v>
      </c>
      <c r="D59" s="407" t="s">
        <v>1660</v>
      </c>
      <c r="E59" s="417">
        <v>0.6</v>
      </c>
      <c r="F59" s="417">
        <v>0</v>
      </c>
      <c r="G59" s="418"/>
    </row>
    <row r="60" spans="1:7">
      <c r="A60" s="407">
        <v>4.5999999999999996</v>
      </c>
      <c r="B60" s="415" t="s">
        <v>1714</v>
      </c>
      <c r="C60" s="858" t="s">
        <v>1618</v>
      </c>
      <c r="D60" s="407" t="s">
        <v>1660</v>
      </c>
      <c r="E60" s="417">
        <v>0.15</v>
      </c>
      <c r="F60" s="417">
        <v>0</v>
      </c>
      <c r="G60" s="418"/>
    </row>
    <row r="61" spans="1:7" ht="28.5">
      <c r="A61" s="407">
        <v>4.7</v>
      </c>
      <c r="B61" s="415" t="s">
        <v>1715</v>
      </c>
      <c r="C61" s="858" t="s">
        <v>1618</v>
      </c>
      <c r="D61" s="407" t="s">
        <v>1660</v>
      </c>
      <c r="E61" s="417">
        <v>0.3</v>
      </c>
      <c r="F61" s="417">
        <v>0</v>
      </c>
      <c r="G61" s="418"/>
    </row>
    <row r="62" spans="1:7" ht="28.5">
      <c r="A62" s="407">
        <v>4.8</v>
      </c>
      <c r="B62" s="415" t="s">
        <v>1716</v>
      </c>
      <c r="C62" s="858" t="s">
        <v>1618</v>
      </c>
      <c r="D62" s="407" t="s">
        <v>1660</v>
      </c>
      <c r="E62" s="417">
        <v>0.64</v>
      </c>
      <c r="F62" s="417">
        <v>0</v>
      </c>
      <c r="G62" s="418"/>
    </row>
    <row r="63" spans="1:7">
      <c r="A63" s="407">
        <v>4.9000000000000004</v>
      </c>
      <c r="B63" s="415" t="s">
        <v>1717</v>
      </c>
      <c r="C63" s="858" t="s">
        <v>1618</v>
      </c>
      <c r="D63" s="407" t="s">
        <v>1660</v>
      </c>
      <c r="E63" s="417">
        <v>2.14</v>
      </c>
      <c r="F63" s="417">
        <v>0</v>
      </c>
      <c r="G63" s="418"/>
    </row>
    <row r="64" spans="1:7">
      <c r="A64" s="407"/>
      <c r="B64" s="409" t="s">
        <v>1718</v>
      </c>
      <c r="C64" s="407"/>
      <c r="D64" s="408"/>
      <c r="E64" s="426">
        <f>SUM(E55:E63)</f>
        <v>6.33</v>
      </c>
      <c r="F64" s="426">
        <f>SUM(F55:F63)</f>
        <v>0</v>
      </c>
      <c r="G64" s="418"/>
    </row>
    <row r="65" spans="1:7">
      <c r="A65" s="407">
        <v>5</v>
      </c>
      <c r="B65" s="422" t="s">
        <v>1719</v>
      </c>
      <c r="C65" s="407"/>
      <c r="D65" s="407"/>
      <c r="E65" s="417"/>
      <c r="F65" s="417"/>
      <c r="G65" s="418"/>
    </row>
    <row r="66" spans="1:7">
      <c r="A66" s="407">
        <v>5.0999999999999996</v>
      </c>
      <c r="B66" s="415" t="s">
        <v>1720</v>
      </c>
      <c r="C66" s="858" t="s">
        <v>1618</v>
      </c>
      <c r="D66" s="407" t="s">
        <v>1660</v>
      </c>
      <c r="E66" s="417">
        <v>0.8</v>
      </c>
      <c r="F66" s="417">
        <v>0</v>
      </c>
      <c r="G66" s="418"/>
    </row>
    <row r="67" spans="1:7" ht="28.5">
      <c r="A67" s="407">
        <v>5.2</v>
      </c>
      <c r="B67" s="415" t="s">
        <v>1721</v>
      </c>
      <c r="C67" s="858" t="s">
        <v>1618</v>
      </c>
      <c r="D67" s="407" t="s">
        <v>1660</v>
      </c>
      <c r="E67" s="417">
        <v>1.2</v>
      </c>
      <c r="F67" s="417">
        <v>0</v>
      </c>
      <c r="G67" s="418"/>
    </row>
    <row r="68" spans="1:7">
      <c r="A68" s="407"/>
      <c r="B68" s="409" t="s">
        <v>1722</v>
      </c>
      <c r="C68" s="407"/>
      <c r="D68" s="408"/>
      <c r="E68" s="426">
        <f>SUM(E66:E67)</f>
        <v>2</v>
      </c>
      <c r="F68" s="426">
        <f>SUM(F66:F67)</f>
        <v>0</v>
      </c>
      <c r="G68" s="418"/>
    </row>
    <row r="69" spans="1:7">
      <c r="A69" s="407">
        <v>6</v>
      </c>
      <c r="B69" s="415" t="s">
        <v>1723</v>
      </c>
      <c r="C69" s="858" t="s">
        <v>1618</v>
      </c>
      <c r="D69" s="407" t="s">
        <v>1660</v>
      </c>
      <c r="E69" s="417">
        <v>3</v>
      </c>
      <c r="F69" s="417">
        <v>0</v>
      </c>
      <c r="G69" s="418"/>
    </row>
    <row r="70" spans="1:7">
      <c r="A70" s="407">
        <v>7</v>
      </c>
      <c r="B70" s="415" t="s">
        <v>1724</v>
      </c>
      <c r="C70" s="858" t="s">
        <v>1618</v>
      </c>
      <c r="D70" s="407" t="s">
        <v>1660</v>
      </c>
      <c r="E70" s="417">
        <v>2.7</v>
      </c>
      <c r="F70" s="417">
        <v>0</v>
      </c>
      <c r="G70" s="418"/>
    </row>
    <row r="71" spans="1:7">
      <c r="A71" s="407">
        <v>8</v>
      </c>
      <c r="B71" s="415" t="s">
        <v>1725</v>
      </c>
      <c r="C71" s="858" t="s">
        <v>1618</v>
      </c>
      <c r="D71" s="407" t="s">
        <v>1660</v>
      </c>
      <c r="E71" s="417">
        <v>2.8</v>
      </c>
      <c r="F71" s="417">
        <v>0</v>
      </c>
      <c r="G71" s="418"/>
    </row>
    <row r="72" spans="1:7">
      <c r="A72" s="407">
        <v>9</v>
      </c>
      <c r="B72" s="422" t="s">
        <v>1726</v>
      </c>
      <c r="C72" s="407"/>
      <c r="D72" s="407"/>
      <c r="E72" s="421"/>
      <c r="F72" s="421"/>
      <c r="G72" s="436"/>
    </row>
    <row r="73" spans="1:7">
      <c r="A73" s="407">
        <v>9.1</v>
      </c>
      <c r="B73" s="415" t="s">
        <v>1726</v>
      </c>
      <c r="C73" s="858" t="s">
        <v>1618</v>
      </c>
      <c r="D73" s="407" t="s">
        <v>1660</v>
      </c>
      <c r="E73" s="417">
        <v>1.5</v>
      </c>
      <c r="F73" s="417">
        <v>0</v>
      </c>
      <c r="G73" s="418"/>
    </row>
    <row r="74" spans="1:7">
      <c r="A74" s="407">
        <v>9.1999999999999993</v>
      </c>
      <c r="B74" s="415" t="s">
        <v>1002</v>
      </c>
      <c r="C74" s="858" t="s">
        <v>1618</v>
      </c>
      <c r="D74" s="407" t="s">
        <v>1660</v>
      </c>
      <c r="E74" s="417">
        <v>6.4000000000000001E-2</v>
      </c>
      <c r="F74" s="417">
        <v>0.34</v>
      </c>
      <c r="G74" s="418"/>
    </row>
    <row r="75" spans="1:7">
      <c r="A75" s="407"/>
      <c r="B75" s="409" t="s">
        <v>1727</v>
      </c>
      <c r="C75" s="407"/>
      <c r="D75" s="408"/>
      <c r="E75" s="426">
        <f>SUM(E73:E74)</f>
        <v>1.5640000000000001</v>
      </c>
      <c r="F75" s="426">
        <f>SUM(F73:F74)</f>
        <v>0.34</v>
      </c>
      <c r="G75" s="418"/>
    </row>
    <row r="76" spans="1:7">
      <c r="A76" s="407">
        <v>10</v>
      </c>
      <c r="B76" s="415" t="s">
        <v>1728</v>
      </c>
      <c r="C76" s="858" t="s">
        <v>1618</v>
      </c>
      <c r="D76" s="407" t="s">
        <v>1660</v>
      </c>
      <c r="E76" s="417">
        <v>0.12</v>
      </c>
      <c r="F76" s="417">
        <v>0.38</v>
      </c>
      <c r="G76" s="418"/>
    </row>
    <row r="77" spans="1:7">
      <c r="A77" s="407">
        <v>11</v>
      </c>
      <c r="B77" s="422" t="s">
        <v>1729</v>
      </c>
      <c r="C77" s="407"/>
      <c r="D77" s="407"/>
      <c r="E77" s="417"/>
      <c r="F77" s="417"/>
      <c r="G77" s="418"/>
    </row>
    <row r="78" spans="1:7">
      <c r="A78" s="423">
        <v>11.1</v>
      </c>
      <c r="B78" s="415" t="s">
        <v>1730</v>
      </c>
      <c r="C78" s="858" t="s">
        <v>1618</v>
      </c>
      <c r="D78" s="407" t="s">
        <v>1660</v>
      </c>
      <c r="E78" s="417">
        <v>0.7</v>
      </c>
      <c r="F78" s="417">
        <v>0</v>
      </c>
      <c r="G78" s="418"/>
    </row>
    <row r="79" spans="1:7">
      <c r="A79" s="423">
        <v>11.2</v>
      </c>
      <c r="B79" s="415" t="s">
        <v>1731</v>
      </c>
      <c r="C79" s="858" t="s">
        <v>1618</v>
      </c>
      <c r="D79" s="407" t="s">
        <v>1660</v>
      </c>
      <c r="E79" s="417">
        <v>0.7</v>
      </c>
      <c r="F79" s="417">
        <v>0</v>
      </c>
      <c r="G79" s="418"/>
    </row>
    <row r="80" spans="1:7">
      <c r="A80" s="423">
        <v>11.3</v>
      </c>
      <c r="B80" s="415" t="s">
        <v>1732</v>
      </c>
      <c r="C80" s="858" t="s">
        <v>1618</v>
      </c>
      <c r="D80" s="407" t="s">
        <v>1660</v>
      </c>
      <c r="E80" s="417">
        <v>0.3</v>
      </c>
      <c r="F80" s="417">
        <v>0</v>
      </c>
      <c r="G80" s="418"/>
    </row>
    <row r="81" spans="1:7" ht="28.5">
      <c r="A81" s="423">
        <v>11.4</v>
      </c>
      <c r="B81" s="415" t="s">
        <v>1733</v>
      </c>
      <c r="C81" s="858" t="s">
        <v>1618</v>
      </c>
      <c r="D81" s="407" t="s">
        <v>1660</v>
      </c>
      <c r="E81" s="417">
        <v>0.13</v>
      </c>
      <c r="F81" s="417">
        <v>0</v>
      </c>
      <c r="G81" s="418"/>
    </row>
    <row r="82" spans="1:7">
      <c r="A82" s="423">
        <v>11.5</v>
      </c>
      <c r="B82" s="415" t="s">
        <v>1734</v>
      </c>
      <c r="C82" s="858" t="s">
        <v>1618</v>
      </c>
      <c r="D82" s="407" t="s">
        <v>1660</v>
      </c>
      <c r="E82" s="417">
        <v>0.75</v>
      </c>
      <c r="F82" s="417">
        <v>0</v>
      </c>
      <c r="G82" s="418"/>
    </row>
    <row r="83" spans="1:7" ht="28.5">
      <c r="A83" s="423">
        <v>11.6</v>
      </c>
      <c r="B83" s="415" t="s">
        <v>1735</v>
      </c>
      <c r="C83" s="858" t="s">
        <v>1618</v>
      </c>
      <c r="D83" s="407" t="s">
        <v>1660</v>
      </c>
      <c r="E83" s="417">
        <v>0.5</v>
      </c>
      <c r="F83" s="417">
        <v>0</v>
      </c>
      <c r="G83" s="418"/>
    </row>
    <row r="84" spans="1:7">
      <c r="A84" s="423">
        <v>11.7</v>
      </c>
      <c r="B84" s="415" t="s">
        <v>1736</v>
      </c>
      <c r="C84" s="858" t="s">
        <v>1618</v>
      </c>
      <c r="D84" s="407" t="s">
        <v>1660</v>
      </c>
      <c r="E84" s="417">
        <v>0.35</v>
      </c>
      <c r="F84" s="417">
        <v>0</v>
      </c>
      <c r="G84" s="418"/>
    </row>
    <row r="85" spans="1:7" ht="42.75">
      <c r="A85" s="423">
        <v>11.8</v>
      </c>
      <c r="B85" s="419" t="s">
        <v>1737</v>
      </c>
      <c r="C85" s="858" t="s">
        <v>1618</v>
      </c>
      <c r="D85" s="407" t="s">
        <v>1660</v>
      </c>
      <c r="E85" s="417">
        <v>0.95</v>
      </c>
      <c r="F85" s="417">
        <v>7.0000000000000007E-2</v>
      </c>
      <c r="G85" s="418"/>
    </row>
    <row r="86" spans="1:7" ht="28.5">
      <c r="A86" s="423">
        <v>11.9</v>
      </c>
      <c r="B86" s="424" t="s">
        <v>1738</v>
      </c>
      <c r="C86" s="858" t="s">
        <v>1618</v>
      </c>
      <c r="D86" s="407" t="s">
        <v>1660</v>
      </c>
      <c r="E86" s="417">
        <v>0</v>
      </c>
      <c r="F86" s="417">
        <v>0.7</v>
      </c>
      <c r="G86" s="437"/>
    </row>
    <row r="87" spans="1:7">
      <c r="A87" s="425">
        <v>11.1</v>
      </c>
      <c r="B87" s="424" t="s">
        <v>1739</v>
      </c>
      <c r="C87" s="858" t="s">
        <v>1618</v>
      </c>
      <c r="D87" s="407" t="s">
        <v>1660</v>
      </c>
      <c r="E87" s="417">
        <v>0</v>
      </c>
      <c r="F87" s="417">
        <v>1.52</v>
      </c>
      <c r="G87" s="437"/>
    </row>
    <row r="88" spans="1:7" ht="28.5">
      <c r="A88" s="425">
        <v>11.11</v>
      </c>
      <c r="B88" s="424" t="s">
        <v>1740</v>
      </c>
      <c r="C88" s="858" t="s">
        <v>1618</v>
      </c>
      <c r="D88" s="407" t="s">
        <v>1660</v>
      </c>
      <c r="E88" s="417">
        <v>0</v>
      </c>
      <c r="F88" s="417">
        <v>0.45</v>
      </c>
      <c r="G88" s="437"/>
    </row>
    <row r="89" spans="1:7">
      <c r="A89" s="407"/>
      <c r="B89" s="409" t="s">
        <v>1741</v>
      </c>
      <c r="C89" s="408"/>
      <c r="D89" s="408"/>
      <c r="E89" s="426">
        <f>SUM(E78:E88)</f>
        <v>4.38</v>
      </c>
      <c r="F89" s="426">
        <f>SUM(F78:F88)</f>
        <v>2.74</v>
      </c>
      <c r="G89" s="418"/>
    </row>
    <row r="90" spans="1:7">
      <c r="A90" s="427">
        <v>12</v>
      </c>
      <c r="B90" s="422" t="s">
        <v>1742</v>
      </c>
      <c r="C90" s="407"/>
      <c r="D90" s="407"/>
      <c r="E90" s="417"/>
      <c r="F90" s="417"/>
      <c r="G90" s="418"/>
    </row>
    <row r="91" spans="1:7" ht="28.5">
      <c r="A91" s="407">
        <v>12.1</v>
      </c>
      <c r="B91" s="415" t="s">
        <v>1743</v>
      </c>
      <c r="C91" s="407" t="s">
        <v>13</v>
      </c>
      <c r="D91" s="407" t="s">
        <v>13</v>
      </c>
      <c r="E91" s="417">
        <v>0.92</v>
      </c>
      <c r="F91" s="417">
        <v>0</v>
      </c>
      <c r="G91" s="418"/>
    </row>
    <row r="92" spans="1:7" ht="28.5">
      <c r="A92" s="407">
        <v>12.2</v>
      </c>
      <c r="B92" s="415" t="s">
        <v>1744</v>
      </c>
      <c r="C92" s="407" t="s">
        <v>13</v>
      </c>
      <c r="D92" s="407" t="s">
        <v>13</v>
      </c>
      <c r="E92" s="417">
        <v>4</v>
      </c>
      <c r="F92" s="417">
        <v>0</v>
      </c>
      <c r="G92" s="418"/>
    </row>
    <row r="93" spans="1:7" ht="28.5">
      <c r="A93" s="407">
        <v>12.3</v>
      </c>
      <c r="B93" s="415" t="s">
        <v>1745</v>
      </c>
      <c r="C93" s="407" t="s">
        <v>13</v>
      </c>
      <c r="D93" s="407" t="s">
        <v>13</v>
      </c>
      <c r="E93" s="417">
        <v>0.22</v>
      </c>
      <c r="F93" s="417">
        <v>0</v>
      </c>
      <c r="G93" s="418"/>
    </row>
    <row r="94" spans="1:7" ht="28.5">
      <c r="A94" s="407">
        <v>12.4</v>
      </c>
      <c r="B94" s="415" t="s">
        <v>1746</v>
      </c>
      <c r="C94" s="407" t="s">
        <v>13</v>
      </c>
      <c r="D94" s="407" t="s">
        <v>13</v>
      </c>
      <c r="E94" s="417">
        <v>0.85</v>
      </c>
      <c r="F94" s="417">
        <v>0</v>
      </c>
      <c r="G94" s="418"/>
    </row>
    <row r="95" spans="1:7" ht="28.5">
      <c r="A95" s="407">
        <v>12.5</v>
      </c>
      <c r="B95" s="415" t="s">
        <v>1747</v>
      </c>
      <c r="C95" s="407" t="s">
        <v>13</v>
      </c>
      <c r="D95" s="407" t="s">
        <v>13</v>
      </c>
      <c r="E95" s="417">
        <v>0.65</v>
      </c>
      <c r="F95" s="417">
        <v>0</v>
      </c>
      <c r="G95" s="418"/>
    </row>
    <row r="96" spans="1:7" ht="28.5">
      <c r="A96" s="407">
        <v>12.6</v>
      </c>
      <c r="B96" s="415" t="s">
        <v>1748</v>
      </c>
      <c r="C96" s="407" t="s">
        <v>13</v>
      </c>
      <c r="D96" s="407" t="s">
        <v>13</v>
      </c>
      <c r="E96" s="417">
        <v>0.75</v>
      </c>
      <c r="F96" s="417">
        <v>0</v>
      </c>
      <c r="G96" s="418"/>
    </row>
    <row r="97" spans="1:7" ht="28.5">
      <c r="A97" s="407">
        <v>12.7</v>
      </c>
      <c r="B97" s="415" t="s">
        <v>1749</v>
      </c>
      <c r="C97" s="407" t="s">
        <v>13</v>
      </c>
      <c r="D97" s="407" t="s">
        <v>13</v>
      </c>
      <c r="E97" s="417">
        <v>0.5</v>
      </c>
      <c r="F97" s="417">
        <v>0</v>
      </c>
      <c r="G97" s="418"/>
    </row>
    <row r="98" spans="1:7" ht="28.5">
      <c r="A98" s="407">
        <v>12.8</v>
      </c>
      <c r="B98" s="415" t="s">
        <v>1750</v>
      </c>
      <c r="C98" s="407" t="s">
        <v>13</v>
      </c>
      <c r="D98" s="407" t="s">
        <v>13</v>
      </c>
      <c r="E98" s="417">
        <v>0.7</v>
      </c>
      <c r="F98" s="417">
        <v>0</v>
      </c>
      <c r="G98" s="418"/>
    </row>
    <row r="99" spans="1:7" ht="28.5">
      <c r="A99" s="407">
        <v>12.9</v>
      </c>
      <c r="B99" s="415" t="s">
        <v>1751</v>
      </c>
      <c r="C99" s="407" t="s">
        <v>13</v>
      </c>
      <c r="D99" s="407" t="s">
        <v>13</v>
      </c>
      <c r="E99" s="417">
        <v>0.25</v>
      </c>
      <c r="F99" s="417">
        <v>0</v>
      </c>
      <c r="G99" s="418"/>
    </row>
    <row r="100" spans="1:7" ht="28.5">
      <c r="A100" s="425">
        <v>12.1</v>
      </c>
      <c r="B100" s="415" t="s">
        <v>1752</v>
      </c>
      <c r="C100" s="407" t="s">
        <v>13</v>
      </c>
      <c r="D100" s="407" t="s">
        <v>13</v>
      </c>
      <c r="E100" s="417">
        <v>0.4</v>
      </c>
      <c r="F100" s="417">
        <v>0</v>
      </c>
      <c r="G100" s="428"/>
    </row>
    <row r="101" spans="1:7" ht="28.5">
      <c r="A101" s="407">
        <v>12.11</v>
      </c>
      <c r="B101" s="415" t="s">
        <v>1753</v>
      </c>
      <c r="C101" s="407" t="s">
        <v>13</v>
      </c>
      <c r="D101" s="407" t="s">
        <v>13</v>
      </c>
      <c r="E101" s="417">
        <v>0.65</v>
      </c>
      <c r="F101" s="417">
        <v>0.65</v>
      </c>
      <c r="G101" s="428"/>
    </row>
    <row r="102" spans="1:7" ht="28.5">
      <c r="A102" s="407">
        <v>12.12</v>
      </c>
      <c r="B102" s="415" t="s">
        <v>1754</v>
      </c>
      <c r="C102" s="407" t="s">
        <v>13</v>
      </c>
      <c r="D102" s="407" t="s">
        <v>13</v>
      </c>
      <c r="E102" s="417">
        <v>0.45</v>
      </c>
      <c r="F102" s="417">
        <v>0</v>
      </c>
      <c r="G102" s="418"/>
    </row>
    <row r="103" spans="1:7" ht="28.5">
      <c r="A103" s="407">
        <v>12.13</v>
      </c>
      <c r="B103" s="415" t="s">
        <v>1755</v>
      </c>
      <c r="C103" s="407" t="s">
        <v>13</v>
      </c>
      <c r="D103" s="407" t="s">
        <v>13</v>
      </c>
      <c r="E103" s="417">
        <v>0.2</v>
      </c>
      <c r="F103" s="417">
        <v>0</v>
      </c>
      <c r="G103" s="418"/>
    </row>
    <row r="104" spans="1:7" ht="28.5">
      <c r="A104" s="407">
        <v>12.14</v>
      </c>
      <c r="B104" s="415" t="s">
        <v>1756</v>
      </c>
      <c r="C104" s="407" t="s">
        <v>13</v>
      </c>
      <c r="D104" s="407" t="s">
        <v>13</v>
      </c>
      <c r="E104" s="417">
        <v>0.24</v>
      </c>
      <c r="F104" s="417">
        <v>0</v>
      </c>
      <c r="G104" s="418"/>
    </row>
    <row r="105" spans="1:7" ht="28.5">
      <c r="A105" s="407">
        <v>12.15</v>
      </c>
      <c r="B105" s="415" t="s">
        <v>1757</v>
      </c>
      <c r="C105" s="407" t="s">
        <v>13</v>
      </c>
      <c r="D105" s="407" t="s">
        <v>13</v>
      </c>
      <c r="E105" s="417">
        <v>0.8</v>
      </c>
      <c r="F105" s="417">
        <v>0.2</v>
      </c>
      <c r="G105" s="418"/>
    </row>
    <row r="106" spans="1:7" ht="28.5">
      <c r="A106" s="407">
        <v>12.16</v>
      </c>
      <c r="B106" s="415" t="s">
        <v>1758</v>
      </c>
      <c r="C106" s="407" t="s">
        <v>13</v>
      </c>
      <c r="D106" s="407" t="s">
        <v>13</v>
      </c>
      <c r="E106" s="417">
        <v>0.7</v>
      </c>
      <c r="F106" s="417">
        <v>0</v>
      </c>
      <c r="G106" s="428"/>
    </row>
    <row r="107" spans="1:7" ht="28.5">
      <c r="A107" s="407">
        <v>12.17</v>
      </c>
      <c r="B107" s="415" t="s">
        <v>1759</v>
      </c>
      <c r="C107" s="407" t="s">
        <v>13</v>
      </c>
      <c r="D107" s="407" t="s">
        <v>13</v>
      </c>
      <c r="E107" s="417">
        <v>1.1000000000000001</v>
      </c>
      <c r="F107" s="417">
        <v>0</v>
      </c>
      <c r="G107" s="418"/>
    </row>
    <row r="108" spans="1:7" ht="28.5">
      <c r="A108" s="407">
        <v>12.18</v>
      </c>
      <c r="B108" s="415" t="s">
        <v>1760</v>
      </c>
      <c r="C108" s="407" t="s">
        <v>13</v>
      </c>
      <c r="D108" s="407" t="s">
        <v>13</v>
      </c>
      <c r="E108" s="417">
        <v>0.25</v>
      </c>
      <c r="F108" s="417">
        <v>0</v>
      </c>
      <c r="G108" s="418"/>
    </row>
    <row r="109" spans="1:7" ht="28.5">
      <c r="A109" s="407">
        <v>12.19</v>
      </c>
      <c r="B109" s="415" t="s">
        <v>1761</v>
      </c>
      <c r="C109" s="407" t="s">
        <v>13</v>
      </c>
      <c r="D109" s="407" t="s">
        <v>13</v>
      </c>
      <c r="E109" s="417">
        <v>0.65</v>
      </c>
      <c r="F109" s="417">
        <v>0</v>
      </c>
      <c r="G109" s="418"/>
    </row>
    <row r="110" spans="1:7" ht="28.5">
      <c r="A110" s="425">
        <v>12.2</v>
      </c>
      <c r="B110" s="415" t="s">
        <v>1762</v>
      </c>
      <c r="C110" s="407" t="s">
        <v>13</v>
      </c>
      <c r="D110" s="407" t="s">
        <v>13</v>
      </c>
      <c r="E110" s="417">
        <v>1.4</v>
      </c>
      <c r="F110" s="417">
        <v>0</v>
      </c>
      <c r="G110" s="418"/>
    </row>
    <row r="111" spans="1:7" ht="28.5">
      <c r="A111" s="407">
        <v>12.21</v>
      </c>
      <c r="B111" s="415" t="s">
        <v>1763</v>
      </c>
      <c r="C111" s="407" t="s">
        <v>13</v>
      </c>
      <c r="D111" s="407" t="s">
        <v>13</v>
      </c>
      <c r="E111" s="417">
        <v>2.5</v>
      </c>
      <c r="F111" s="417">
        <v>0</v>
      </c>
      <c r="G111" s="418"/>
    </row>
    <row r="112" spans="1:7" ht="28.5">
      <c r="A112" s="407">
        <v>12.22</v>
      </c>
      <c r="B112" s="419" t="s">
        <v>1764</v>
      </c>
      <c r="C112" s="407" t="s">
        <v>13</v>
      </c>
      <c r="D112" s="407" t="s">
        <v>13</v>
      </c>
      <c r="E112" s="417">
        <v>2</v>
      </c>
      <c r="F112" s="417">
        <v>0</v>
      </c>
      <c r="G112" s="418"/>
    </row>
    <row r="113" spans="1:7" ht="28.5">
      <c r="A113" s="407">
        <v>12.23</v>
      </c>
      <c r="B113" s="424" t="s">
        <v>1765</v>
      </c>
      <c r="C113" s="407" t="s">
        <v>13</v>
      </c>
      <c r="D113" s="407" t="s">
        <v>13</v>
      </c>
      <c r="E113" s="417">
        <v>0.8</v>
      </c>
      <c r="F113" s="417">
        <v>0.4</v>
      </c>
      <c r="G113" s="418"/>
    </row>
    <row r="114" spans="1:7" ht="28.5">
      <c r="A114" s="407">
        <v>12.24</v>
      </c>
      <c r="B114" s="415" t="s">
        <v>1766</v>
      </c>
      <c r="C114" s="407" t="s">
        <v>13</v>
      </c>
      <c r="D114" s="407" t="s">
        <v>13</v>
      </c>
      <c r="E114" s="417">
        <v>0</v>
      </c>
      <c r="F114" s="417">
        <v>4.5</v>
      </c>
      <c r="G114" s="418"/>
    </row>
    <row r="115" spans="1:7" ht="28.5">
      <c r="A115" s="407">
        <v>12.25</v>
      </c>
      <c r="B115" s="415" t="s">
        <v>1767</v>
      </c>
      <c r="C115" s="407" t="s">
        <v>13</v>
      </c>
      <c r="D115" s="407" t="s">
        <v>13</v>
      </c>
      <c r="E115" s="417">
        <v>7.0000000000000007E-2</v>
      </c>
      <c r="F115" s="417">
        <v>0.3</v>
      </c>
      <c r="G115" s="418"/>
    </row>
    <row r="116" spans="1:7">
      <c r="A116" s="407"/>
      <c r="B116" s="439" t="s">
        <v>1768</v>
      </c>
      <c r="C116" s="430"/>
      <c r="D116" s="430"/>
      <c r="E116" s="426">
        <f>SUM(E91:E115)</f>
        <v>21.05</v>
      </c>
      <c r="F116" s="426">
        <f>SUM(F91:F115)</f>
        <v>6.05</v>
      </c>
      <c r="G116" s="418"/>
    </row>
    <row r="117" spans="1:7" ht="30">
      <c r="A117" s="407"/>
      <c r="B117" s="439" t="s">
        <v>1769</v>
      </c>
      <c r="C117" s="430"/>
      <c r="D117" s="430"/>
      <c r="E117" s="426">
        <f>E64+E89+E116+E68+E51+E52+E53+E69+E70+E71+E75+E76</f>
        <v>47.444000000000003</v>
      </c>
      <c r="F117" s="426">
        <f>F64+F89+F116+F68+F51+F52+F53+F69+F70+F71+F75+F76</f>
        <v>9.51</v>
      </c>
      <c r="G117" s="418"/>
    </row>
    <row r="118" spans="1:7" s="723" customFormat="1">
      <c r="A118" s="849"/>
      <c r="B118" s="850" t="s">
        <v>1661</v>
      </c>
      <c r="C118" s="851"/>
      <c r="D118" s="851"/>
      <c r="E118" s="852">
        <f>E9</f>
        <v>95</v>
      </c>
      <c r="F118" s="852">
        <f>F9</f>
        <v>0</v>
      </c>
      <c r="G118" s="853"/>
    </row>
    <row r="119" spans="1:7" s="723" customFormat="1" ht="30">
      <c r="A119" s="849"/>
      <c r="B119" s="850" t="s">
        <v>1770</v>
      </c>
      <c r="C119" s="851"/>
      <c r="D119" s="851"/>
      <c r="E119" s="852">
        <f>E13</f>
        <v>39.47</v>
      </c>
      <c r="F119" s="852">
        <f>F13</f>
        <v>0</v>
      </c>
      <c r="G119" s="853"/>
    </row>
    <row r="120" spans="1:7" s="723" customFormat="1" ht="30">
      <c r="A120" s="854"/>
      <c r="B120" s="850" t="s">
        <v>1771</v>
      </c>
      <c r="C120" s="851"/>
      <c r="D120" s="851"/>
      <c r="E120" s="852">
        <f>E23</f>
        <v>60.150000000000006</v>
      </c>
      <c r="F120" s="852">
        <f>F23</f>
        <v>25</v>
      </c>
      <c r="G120" s="853"/>
    </row>
    <row r="121" spans="1:7" s="723" customFormat="1">
      <c r="A121" s="854"/>
      <c r="B121" s="850" t="s">
        <v>1772</v>
      </c>
      <c r="C121" s="851"/>
      <c r="D121" s="851"/>
      <c r="E121" s="852">
        <f>E49</f>
        <v>144.58999999999997</v>
      </c>
      <c r="F121" s="852">
        <f>F49</f>
        <v>41.67</v>
      </c>
      <c r="G121" s="853"/>
    </row>
    <row r="122" spans="1:7" s="723" customFormat="1" ht="30">
      <c r="A122" s="854"/>
      <c r="B122" s="850" t="s">
        <v>1773</v>
      </c>
      <c r="C122" s="851"/>
      <c r="D122" s="851"/>
      <c r="E122" s="852">
        <f>E117</f>
        <v>47.444000000000003</v>
      </c>
      <c r="F122" s="852">
        <f>F117</f>
        <v>9.51</v>
      </c>
      <c r="G122" s="853"/>
    </row>
    <row r="123" spans="1:7">
      <c r="A123" s="419"/>
      <c r="B123" s="429" t="s">
        <v>187</v>
      </c>
      <c r="C123" s="430"/>
      <c r="D123" s="430"/>
      <c r="E123" s="438">
        <f>SUM(E118:E122)</f>
        <v>386.654</v>
      </c>
      <c r="F123" s="438">
        <f>SUM(F118:F122)</f>
        <v>76.180000000000007</v>
      </c>
      <c r="G123" s="419"/>
    </row>
  </sheetData>
  <mergeCells count="25">
    <mergeCell ref="A15:A16"/>
    <mergeCell ref="B15:B16"/>
    <mergeCell ref="A1:G1"/>
    <mergeCell ref="A3:A4"/>
    <mergeCell ref="B3:B4"/>
    <mergeCell ref="C3:C4"/>
    <mergeCell ref="D3:D4"/>
    <mergeCell ref="E3:F3"/>
    <mergeCell ref="G3:G4"/>
    <mergeCell ref="A34:A35"/>
    <mergeCell ref="B34:B35"/>
    <mergeCell ref="A47:A48"/>
    <mergeCell ref="B47:B48"/>
    <mergeCell ref="A2:G2"/>
    <mergeCell ref="A17:A18"/>
    <mergeCell ref="B17:B18"/>
    <mergeCell ref="G17:G18"/>
    <mergeCell ref="A19:A20"/>
    <mergeCell ref="B19:B20"/>
    <mergeCell ref="A21:A22"/>
    <mergeCell ref="B21:B22"/>
    <mergeCell ref="A7:A8"/>
    <mergeCell ref="B7:B8"/>
    <mergeCell ref="A11:A12"/>
    <mergeCell ref="B11:B12"/>
  </mergeCells>
  <pageMargins left="0.3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"/>
  <sheetViews>
    <sheetView workbookViewId="0">
      <selection activeCell="F8" sqref="F8"/>
    </sheetView>
  </sheetViews>
  <sheetFormatPr defaultRowHeight="15"/>
  <cols>
    <col min="2" max="2" width="46.140625" customWidth="1"/>
    <col min="5" max="5" width="16.140625" customWidth="1"/>
    <col min="7" max="7" width="11.28515625" customWidth="1"/>
    <col min="10" max="10" width="9.85546875" customWidth="1"/>
  </cols>
  <sheetData>
    <row r="1" spans="1:11" ht="18.75">
      <c r="A1" s="947" t="s">
        <v>424</v>
      </c>
      <c r="B1" s="947"/>
      <c r="C1" s="947"/>
      <c r="D1" s="947"/>
      <c r="E1" s="947"/>
      <c r="F1" s="947"/>
      <c r="G1" s="947"/>
      <c r="H1" s="947"/>
      <c r="I1" s="947"/>
      <c r="J1" s="947"/>
      <c r="K1" s="947"/>
    </row>
    <row r="2" spans="1:11" ht="15.75">
      <c r="A2" s="948" t="s">
        <v>1774</v>
      </c>
      <c r="B2" s="948"/>
      <c r="C2" s="948"/>
      <c r="D2" s="948"/>
      <c r="E2" s="948"/>
      <c r="F2" s="948"/>
      <c r="G2" s="948"/>
      <c r="H2" s="484"/>
      <c r="I2" s="484"/>
      <c r="J2" s="484"/>
      <c r="K2" s="485"/>
    </row>
    <row r="3" spans="1:11" ht="33" customHeight="1">
      <c r="A3" s="949" t="s">
        <v>1550</v>
      </c>
      <c r="B3" s="949" t="s">
        <v>1775</v>
      </c>
      <c r="C3" s="949" t="s">
        <v>1776</v>
      </c>
      <c r="D3" s="950" t="s">
        <v>7</v>
      </c>
      <c r="E3" s="950" t="s">
        <v>888</v>
      </c>
      <c r="F3" s="949" t="s">
        <v>1777</v>
      </c>
      <c r="G3" s="949"/>
      <c r="H3" s="949" t="s">
        <v>1778</v>
      </c>
      <c r="I3" s="949"/>
      <c r="J3" s="949"/>
      <c r="K3" s="949" t="s">
        <v>798</v>
      </c>
    </row>
    <row r="4" spans="1:11" ht="75">
      <c r="A4" s="949"/>
      <c r="B4" s="949"/>
      <c r="C4" s="949"/>
      <c r="D4" s="951"/>
      <c r="E4" s="951"/>
      <c r="F4" s="440" t="s">
        <v>799</v>
      </c>
      <c r="G4" s="440" t="s">
        <v>800</v>
      </c>
      <c r="H4" s="440" t="s">
        <v>1779</v>
      </c>
      <c r="I4" s="440" t="s">
        <v>1780</v>
      </c>
      <c r="J4" s="440" t="s">
        <v>1781</v>
      </c>
      <c r="K4" s="949"/>
    </row>
    <row r="5" spans="1:11">
      <c r="A5" s="441">
        <v>1</v>
      </c>
      <c r="B5" s="441">
        <v>3</v>
      </c>
      <c r="C5" s="441">
        <v>4</v>
      </c>
      <c r="D5" s="441"/>
      <c r="E5" s="441"/>
      <c r="F5" s="441">
        <v>4</v>
      </c>
      <c r="G5" s="441">
        <v>5</v>
      </c>
      <c r="H5" s="441">
        <v>7</v>
      </c>
      <c r="I5" s="441">
        <v>8</v>
      </c>
      <c r="J5" s="441">
        <v>9</v>
      </c>
      <c r="K5" s="441">
        <v>6</v>
      </c>
    </row>
    <row r="6" spans="1:11" ht="17.25">
      <c r="A6" s="442"/>
      <c r="B6" s="443" t="s">
        <v>1782</v>
      </c>
      <c r="C6" s="442"/>
      <c r="D6" s="442"/>
      <c r="E6" s="442"/>
      <c r="F6" s="444">
        <v>0</v>
      </c>
      <c r="G6" s="444">
        <v>0</v>
      </c>
      <c r="H6" s="442"/>
      <c r="I6" s="442"/>
      <c r="J6" s="442"/>
      <c r="K6" s="442"/>
    </row>
    <row r="7" spans="1:11" ht="17.25">
      <c r="A7" s="442"/>
      <c r="B7" s="445" t="s">
        <v>1783</v>
      </c>
      <c r="C7" s="442"/>
      <c r="D7" s="442"/>
      <c r="E7" s="442"/>
      <c r="F7" s="446">
        <v>0</v>
      </c>
      <c r="G7" s="446">
        <v>0</v>
      </c>
      <c r="H7" s="442"/>
      <c r="I7" s="442"/>
      <c r="J7" s="442"/>
      <c r="K7" s="442"/>
    </row>
    <row r="8" spans="1:11" ht="17.25">
      <c r="A8" s="442"/>
      <c r="B8" s="443" t="s">
        <v>1784</v>
      </c>
      <c r="C8" s="442"/>
      <c r="D8" s="442"/>
      <c r="E8" s="442"/>
      <c r="F8" s="444">
        <v>0</v>
      </c>
      <c r="G8" s="444">
        <v>0</v>
      </c>
      <c r="H8" s="442"/>
      <c r="I8" s="442"/>
      <c r="J8" s="442"/>
      <c r="K8" s="442"/>
    </row>
    <row r="9" spans="1:11" ht="17.25">
      <c r="A9" s="442"/>
      <c r="B9" s="445" t="s">
        <v>1785</v>
      </c>
      <c r="C9" s="442"/>
      <c r="D9" s="442"/>
      <c r="E9" s="442"/>
      <c r="F9" s="446">
        <v>0</v>
      </c>
      <c r="G9" s="446">
        <v>0</v>
      </c>
      <c r="H9" s="442"/>
      <c r="I9" s="442"/>
      <c r="J9" s="442"/>
      <c r="K9" s="442"/>
    </row>
    <row r="10" spans="1:11" ht="17.25">
      <c r="A10" s="442"/>
      <c r="B10" s="443" t="s">
        <v>17</v>
      </c>
      <c r="C10" s="442"/>
      <c r="D10" s="442"/>
      <c r="E10" s="442"/>
      <c r="F10" s="444">
        <v>0</v>
      </c>
      <c r="G10" s="444">
        <v>0</v>
      </c>
      <c r="H10" s="442"/>
      <c r="I10" s="442"/>
      <c r="J10" s="442"/>
      <c r="K10" s="442"/>
    </row>
    <row r="11" spans="1:11" ht="17.25">
      <c r="A11" s="442"/>
      <c r="B11" s="445" t="s">
        <v>1786</v>
      </c>
      <c r="C11" s="442"/>
      <c r="D11" s="442"/>
      <c r="E11" s="442"/>
      <c r="F11" s="446">
        <v>0</v>
      </c>
      <c r="G11" s="446">
        <v>0</v>
      </c>
      <c r="H11" s="442"/>
      <c r="I11" s="442"/>
      <c r="J11" s="442"/>
      <c r="K11" s="442"/>
    </row>
    <row r="12" spans="1:11" ht="17.25">
      <c r="A12" s="442"/>
      <c r="B12" s="443" t="s">
        <v>1662</v>
      </c>
      <c r="C12" s="447">
        <f>C16</f>
        <v>89.5</v>
      </c>
      <c r="D12" s="447"/>
      <c r="E12" s="447"/>
      <c r="F12" s="442"/>
      <c r="G12" s="442"/>
      <c r="H12" s="442"/>
      <c r="I12" s="442"/>
      <c r="J12" s="442"/>
      <c r="K12" s="442"/>
    </row>
    <row r="13" spans="1:11" ht="45">
      <c r="A13" s="448" t="s">
        <v>1787</v>
      </c>
      <c r="B13" s="449" t="s">
        <v>1788</v>
      </c>
      <c r="C13" s="450">
        <v>28.263000000000002</v>
      </c>
      <c r="D13" s="450" t="s">
        <v>1671</v>
      </c>
      <c r="E13" s="450" t="s">
        <v>1789</v>
      </c>
      <c r="F13" s="450">
        <f>C13</f>
        <v>28.263000000000002</v>
      </c>
      <c r="G13" s="354"/>
      <c r="H13" s="354">
        <v>7.5</v>
      </c>
      <c r="I13" s="354">
        <v>5.5</v>
      </c>
      <c r="J13" s="354" t="s">
        <v>1790</v>
      </c>
      <c r="K13" s="354"/>
    </row>
    <row r="14" spans="1:11" ht="45">
      <c r="A14" s="448" t="s">
        <v>1791</v>
      </c>
      <c r="B14" s="449" t="s">
        <v>1792</v>
      </c>
      <c r="C14" s="450">
        <v>20.254000000000001</v>
      </c>
      <c r="D14" s="450" t="s">
        <v>1671</v>
      </c>
      <c r="E14" s="450" t="s">
        <v>1789</v>
      </c>
      <c r="F14" s="450">
        <f t="shared" ref="F14:F15" si="0">C14</f>
        <v>20.254000000000001</v>
      </c>
      <c r="G14" s="451"/>
      <c r="H14" s="354" t="s">
        <v>1793</v>
      </c>
      <c r="I14" s="354" t="s">
        <v>1794</v>
      </c>
      <c r="J14" s="354" t="s">
        <v>1790</v>
      </c>
      <c r="K14" s="354"/>
    </row>
    <row r="15" spans="1:11" ht="47.25">
      <c r="A15" s="448" t="s">
        <v>1795</v>
      </c>
      <c r="B15" s="452" t="s">
        <v>1796</v>
      </c>
      <c r="C15" s="11">
        <v>40.982999999999997</v>
      </c>
      <c r="D15" s="450" t="s">
        <v>1671</v>
      </c>
      <c r="E15" s="11" t="s">
        <v>1797</v>
      </c>
      <c r="F15" s="450">
        <f t="shared" si="0"/>
        <v>40.982999999999997</v>
      </c>
      <c r="G15" s="293"/>
      <c r="H15" s="9" t="s">
        <v>1798</v>
      </c>
      <c r="I15" s="9" t="s">
        <v>1799</v>
      </c>
      <c r="J15" s="9" t="s">
        <v>1790</v>
      </c>
      <c r="K15" s="354"/>
    </row>
    <row r="16" spans="1:11" ht="17.25">
      <c r="A16" s="448"/>
      <c r="B16" s="453" t="s">
        <v>1800</v>
      </c>
      <c r="C16" s="454">
        <f>SUM(C13:C15)</f>
        <v>89.5</v>
      </c>
      <c r="D16" s="454"/>
      <c r="E16" s="454"/>
      <c r="F16" s="455">
        <f>SUM(F13:F15)</f>
        <v>89.5</v>
      </c>
      <c r="G16" s="446">
        <v>0</v>
      </c>
      <c r="H16" s="486"/>
      <c r="I16" s="448"/>
      <c r="J16" s="448"/>
      <c r="K16" s="448"/>
    </row>
    <row r="17" spans="1:11" ht="17.25">
      <c r="A17" s="442"/>
      <c r="B17" s="443" t="s">
        <v>1666</v>
      </c>
      <c r="C17" s="447">
        <f>C20</f>
        <v>49.05</v>
      </c>
      <c r="D17" s="447"/>
      <c r="E17" s="450"/>
      <c r="F17" s="442"/>
      <c r="G17" s="442"/>
      <c r="H17" s="442"/>
      <c r="I17" s="442"/>
      <c r="J17" s="442"/>
      <c r="K17" s="456"/>
    </row>
    <row r="18" spans="1:11" ht="30">
      <c r="A18" s="457" t="s">
        <v>1787</v>
      </c>
      <c r="B18" s="458" t="s">
        <v>1801</v>
      </c>
      <c r="C18" s="369">
        <v>24.2</v>
      </c>
      <c r="D18" s="450" t="s">
        <v>1671</v>
      </c>
      <c r="E18" s="450" t="s">
        <v>1789</v>
      </c>
      <c r="F18" s="369">
        <v>24.2</v>
      </c>
      <c r="G18" s="456"/>
      <c r="H18" s="456" t="s">
        <v>1802</v>
      </c>
      <c r="I18" s="456" t="s">
        <v>1803</v>
      </c>
      <c r="J18" s="456" t="s">
        <v>1790</v>
      </c>
      <c r="K18" s="456" t="s">
        <v>1804</v>
      </c>
    </row>
    <row r="19" spans="1:11" ht="30">
      <c r="A19" s="457" t="s">
        <v>1791</v>
      </c>
      <c r="B19" s="449" t="s">
        <v>1805</v>
      </c>
      <c r="C19" s="451">
        <v>24.85</v>
      </c>
      <c r="D19" s="450" t="s">
        <v>1671</v>
      </c>
      <c r="E19" s="450" t="s">
        <v>1789</v>
      </c>
      <c r="F19" s="451">
        <v>24.85</v>
      </c>
      <c r="G19" s="451"/>
      <c r="H19" s="354" t="s">
        <v>1802</v>
      </c>
      <c r="I19" s="354" t="s">
        <v>1803</v>
      </c>
      <c r="J19" s="354" t="s">
        <v>1790</v>
      </c>
      <c r="K19" s="456" t="s">
        <v>1804</v>
      </c>
    </row>
    <row r="20" spans="1:11" ht="17.25">
      <c r="A20" s="459"/>
      <c r="B20" s="453" t="s">
        <v>1806</v>
      </c>
      <c r="C20" s="454">
        <f>SUM(C18:C19)</f>
        <v>49.05</v>
      </c>
      <c r="D20" s="454"/>
      <c r="E20" s="454"/>
      <c r="F20" s="455">
        <f>SUM(F18:F19)</f>
        <v>49.05</v>
      </c>
      <c r="G20" s="446">
        <v>0</v>
      </c>
      <c r="H20" s="448"/>
      <c r="I20" s="448"/>
      <c r="J20" s="448"/>
      <c r="K20" s="448"/>
    </row>
    <row r="21" spans="1:11" ht="17.25">
      <c r="A21" s="442"/>
      <c r="B21" s="443" t="s">
        <v>1678</v>
      </c>
      <c r="C21" s="447">
        <f>C175</f>
        <v>10.18</v>
      </c>
      <c r="D21" s="450" t="s">
        <v>1671</v>
      </c>
      <c r="E21" s="450" t="s">
        <v>1789</v>
      </c>
      <c r="F21" s="442"/>
      <c r="G21" s="442"/>
      <c r="H21" s="442"/>
      <c r="I21" s="442"/>
      <c r="J21" s="442"/>
      <c r="K21" s="442"/>
    </row>
    <row r="22" spans="1:11" ht="17.25">
      <c r="A22" s="460">
        <v>1</v>
      </c>
      <c r="B22" s="458" t="s">
        <v>1807</v>
      </c>
      <c r="C22" s="447"/>
      <c r="D22" s="450" t="s">
        <v>1671</v>
      </c>
      <c r="E22" s="450" t="s">
        <v>1789</v>
      </c>
      <c r="F22" s="369">
        <v>9.84</v>
      </c>
      <c r="G22" s="456"/>
      <c r="H22" s="442"/>
      <c r="I22" s="442"/>
      <c r="J22" s="442"/>
      <c r="K22" s="456" t="s">
        <v>1804</v>
      </c>
    </row>
    <row r="23" spans="1:11" ht="17.25">
      <c r="A23" s="460">
        <v>2</v>
      </c>
      <c r="B23" s="458" t="s">
        <v>1808</v>
      </c>
      <c r="C23" s="447"/>
      <c r="D23" s="450" t="s">
        <v>1671</v>
      </c>
      <c r="E23" s="450" t="s">
        <v>1789</v>
      </c>
      <c r="F23" s="369">
        <v>7.59</v>
      </c>
      <c r="G23" s="456"/>
      <c r="H23" s="442"/>
      <c r="I23" s="442"/>
      <c r="J23" s="442"/>
      <c r="K23" s="442"/>
    </row>
    <row r="24" spans="1:11" ht="17.25">
      <c r="A24" s="460">
        <v>3</v>
      </c>
      <c r="B24" s="458" t="s">
        <v>1809</v>
      </c>
      <c r="C24" s="447"/>
      <c r="D24" s="450" t="s">
        <v>1671</v>
      </c>
      <c r="E24" s="450" t="s">
        <v>1789</v>
      </c>
      <c r="F24" s="369"/>
      <c r="G24" s="369">
        <v>9.57</v>
      </c>
      <c r="H24" s="442"/>
      <c r="I24" s="442"/>
      <c r="J24" s="442"/>
      <c r="K24" s="456" t="s">
        <v>1804</v>
      </c>
    </row>
    <row r="25" spans="1:11" ht="30">
      <c r="A25" s="460">
        <v>4</v>
      </c>
      <c r="B25" s="458" t="s">
        <v>1810</v>
      </c>
      <c r="C25" s="447"/>
      <c r="D25" s="450" t="s">
        <v>1671</v>
      </c>
      <c r="E25" s="450" t="s">
        <v>1789</v>
      </c>
      <c r="F25" s="369">
        <v>10.18</v>
      </c>
      <c r="G25" s="456"/>
      <c r="H25" s="442"/>
      <c r="I25" s="442"/>
      <c r="J25" s="442"/>
      <c r="K25" s="442"/>
    </row>
    <row r="26" spans="1:11" ht="30">
      <c r="A26" s="460">
        <v>5</v>
      </c>
      <c r="B26" s="458" t="s">
        <v>1811</v>
      </c>
      <c r="C26" s="447"/>
      <c r="D26" s="450" t="s">
        <v>1671</v>
      </c>
      <c r="E26" s="450" t="s">
        <v>1789</v>
      </c>
      <c r="F26" s="369"/>
      <c r="G26" s="369">
        <v>7.59</v>
      </c>
      <c r="H26" s="442"/>
      <c r="I26" s="442"/>
      <c r="J26" s="442"/>
      <c r="K26" s="442"/>
    </row>
    <row r="27" spans="1:11" ht="17.25">
      <c r="A27" s="460">
        <v>6</v>
      </c>
      <c r="B27" s="458" t="s">
        <v>1812</v>
      </c>
      <c r="C27" s="447"/>
      <c r="D27" s="450" t="s">
        <v>1671</v>
      </c>
      <c r="E27" s="450" t="s">
        <v>1789</v>
      </c>
      <c r="F27" s="369">
        <v>3.5</v>
      </c>
      <c r="G27" s="369"/>
      <c r="H27" s="442"/>
      <c r="I27" s="442"/>
      <c r="J27" s="442"/>
      <c r="K27" s="456" t="s">
        <v>1804</v>
      </c>
    </row>
    <row r="28" spans="1:11" ht="17.25">
      <c r="A28" s="460">
        <v>7</v>
      </c>
      <c r="B28" s="458" t="s">
        <v>1813</v>
      </c>
      <c r="C28" s="447"/>
      <c r="D28" s="450" t="s">
        <v>1671</v>
      </c>
      <c r="E28" s="450" t="s">
        <v>1789</v>
      </c>
      <c r="F28" s="369">
        <v>2.35</v>
      </c>
      <c r="G28" s="369"/>
      <c r="H28" s="442"/>
      <c r="I28" s="442"/>
      <c r="J28" s="442"/>
      <c r="K28" s="456" t="s">
        <v>1804</v>
      </c>
    </row>
    <row r="29" spans="1:11" ht="17.25">
      <c r="A29" s="460">
        <v>8</v>
      </c>
      <c r="B29" s="458" t="s">
        <v>1814</v>
      </c>
      <c r="C29" s="447"/>
      <c r="D29" s="450" t="s">
        <v>1671</v>
      </c>
      <c r="E29" s="11" t="s">
        <v>1797</v>
      </c>
      <c r="F29" s="451"/>
      <c r="G29" s="451">
        <v>3.2</v>
      </c>
      <c r="H29" s="442"/>
      <c r="I29" s="442"/>
      <c r="J29" s="442"/>
      <c r="K29" s="442"/>
    </row>
    <row r="30" spans="1:11" ht="17.25">
      <c r="A30" s="460">
        <v>9</v>
      </c>
      <c r="B30" s="458" t="s">
        <v>1815</v>
      </c>
      <c r="C30" s="447"/>
      <c r="D30" s="450" t="s">
        <v>1671</v>
      </c>
      <c r="E30" s="11" t="s">
        <v>1797</v>
      </c>
      <c r="F30" s="369"/>
      <c r="G30" s="451">
        <v>7.3</v>
      </c>
      <c r="H30" s="442"/>
      <c r="I30" s="442"/>
      <c r="J30" s="442"/>
      <c r="K30" s="456" t="s">
        <v>1804</v>
      </c>
    </row>
    <row r="31" spans="1:11" ht="31.5">
      <c r="A31" s="460">
        <v>10</v>
      </c>
      <c r="B31" s="452" t="s">
        <v>1816</v>
      </c>
      <c r="C31" s="447"/>
      <c r="D31" s="450" t="s">
        <v>1671</v>
      </c>
      <c r="E31" s="11" t="s">
        <v>1797</v>
      </c>
      <c r="F31" s="293">
        <v>12.5</v>
      </c>
      <c r="G31" s="293"/>
      <c r="H31" s="442"/>
      <c r="I31" s="442"/>
      <c r="J31" s="442"/>
      <c r="K31" s="461" t="s">
        <v>1817</v>
      </c>
    </row>
    <row r="32" spans="1:11" ht="31.5">
      <c r="A32" s="460">
        <v>11</v>
      </c>
      <c r="B32" s="452" t="s">
        <v>1818</v>
      </c>
      <c r="C32" s="447"/>
      <c r="D32" s="450" t="s">
        <v>1671</v>
      </c>
      <c r="E32" s="11" t="s">
        <v>1797</v>
      </c>
      <c r="F32" s="293">
        <v>8.1999999999999993</v>
      </c>
      <c r="G32" s="293"/>
      <c r="H32" s="442"/>
      <c r="I32" s="442"/>
      <c r="J32" s="442"/>
      <c r="K32" s="461" t="s">
        <v>1817</v>
      </c>
    </row>
    <row r="33" spans="1:11" ht="17.25">
      <c r="A33" s="442"/>
      <c r="B33" s="445" t="s">
        <v>1703</v>
      </c>
      <c r="C33" s="447" t="e">
        <f>#REF!</f>
        <v>#REF!</v>
      </c>
      <c r="D33" s="447"/>
      <c r="E33" s="447"/>
      <c r="F33" s="447">
        <f>SUM(F22:F32)</f>
        <v>54.16</v>
      </c>
      <c r="G33" s="447">
        <f>SUM(G22:G32)</f>
        <v>27.66</v>
      </c>
      <c r="H33" s="442"/>
      <c r="I33" s="442"/>
      <c r="J33" s="442"/>
      <c r="K33" s="442"/>
    </row>
    <row r="34" spans="1:11" ht="17.25">
      <c r="A34" s="440"/>
      <c r="B34" s="462" t="s">
        <v>1704</v>
      </c>
      <c r="C34" s="463"/>
      <c r="D34" s="463"/>
      <c r="E34" s="463"/>
      <c r="F34" s="463"/>
      <c r="G34" s="464"/>
      <c r="H34" s="487"/>
      <c r="I34" s="487"/>
      <c r="J34" s="487"/>
      <c r="K34" s="488"/>
    </row>
    <row r="35" spans="1:11" ht="30">
      <c r="A35" s="457" t="s">
        <v>1787</v>
      </c>
      <c r="B35" s="449" t="s">
        <v>1819</v>
      </c>
      <c r="C35" s="451">
        <v>0.66800000000000004</v>
      </c>
      <c r="D35" s="450" t="s">
        <v>1671</v>
      </c>
      <c r="E35" s="450" t="s">
        <v>1789</v>
      </c>
      <c r="F35" s="451">
        <v>0.66800000000000004</v>
      </c>
      <c r="G35" s="451"/>
      <c r="H35" s="450">
        <v>4.2</v>
      </c>
      <c r="I35" s="450">
        <v>3</v>
      </c>
      <c r="J35" s="354" t="s">
        <v>1790</v>
      </c>
      <c r="K35" s="354"/>
    </row>
    <row r="36" spans="1:11" ht="30">
      <c r="A36" s="457" t="s">
        <v>1791</v>
      </c>
      <c r="B36" s="449" t="s">
        <v>1820</v>
      </c>
      <c r="C36" s="451">
        <v>0.45600000000000002</v>
      </c>
      <c r="D36" s="450" t="s">
        <v>1671</v>
      </c>
      <c r="E36" s="450" t="s">
        <v>1789</v>
      </c>
      <c r="F36" s="451">
        <v>0.45600000000000002</v>
      </c>
      <c r="G36" s="451"/>
      <c r="H36" s="450">
        <v>4.2</v>
      </c>
      <c r="I36" s="450">
        <v>3.6</v>
      </c>
      <c r="J36" s="354" t="s">
        <v>852</v>
      </c>
      <c r="K36" s="354"/>
    </row>
    <row r="37" spans="1:11" ht="30">
      <c r="A37" s="457" t="s">
        <v>1795</v>
      </c>
      <c r="B37" s="449" t="s">
        <v>1821</v>
      </c>
      <c r="C37" s="451">
        <v>0.432</v>
      </c>
      <c r="D37" s="450" t="s">
        <v>1671</v>
      </c>
      <c r="E37" s="450" t="s">
        <v>1789</v>
      </c>
      <c r="F37" s="451">
        <v>0.432</v>
      </c>
      <c r="G37" s="451"/>
      <c r="H37" s="450">
        <v>4.2</v>
      </c>
      <c r="I37" s="450">
        <v>3</v>
      </c>
      <c r="J37" s="354" t="s">
        <v>1790</v>
      </c>
      <c r="K37" s="354"/>
    </row>
    <row r="38" spans="1:11" ht="30">
      <c r="A38" s="457" t="s">
        <v>1822</v>
      </c>
      <c r="B38" s="449" t="s">
        <v>1823</v>
      </c>
      <c r="C38" s="451">
        <v>0.70399999999999996</v>
      </c>
      <c r="D38" s="450" t="s">
        <v>1671</v>
      </c>
      <c r="E38" s="450" t="s">
        <v>1789</v>
      </c>
      <c r="F38" s="451">
        <v>0.70399999999999996</v>
      </c>
      <c r="G38" s="451"/>
      <c r="H38" s="450">
        <v>4.2</v>
      </c>
      <c r="I38" s="450">
        <v>3.5</v>
      </c>
      <c r="J38" s="354" t="s">
        <v>1790</v>
      </c>
      <c r="K38" s="354"/>
    </row>
    <row r="39" spans="1:11">
      <c r="A39" s="457" t="s">
        <v>1824</v>
      </c>
      <c r="B39" s="449" t="s">
        <v>1825</v>
      </c>
      <c r="C39" s="451">
        <v>6.0999999999999999E-2</v>
      </c>
      <c r="D39" s="450" t="s">
        <v>1671</v>
      </c>
      <c r="E39" s="450" t="s">
        <v>1789</v>
      </c>
      <c r="F39" s="451">
        <v>6.0999999999999999E-2</v>
      </c>
      <c r="G39" s="451"/>
      <c r="H39" s="450">
        <v>3.85</v>
      </c>
      <c r="I39" s="450">
        <v>3.6</v>
      </c>
      <c r="J39" s="354" t="s">
        <v>1790</v>
      </c>
      <c r="K39" s="354"/>
    </row>
    <row r="40" spans="1:11" ht="30">
      <c r="A40" s="457" t="s">
        <v>1826</v>
      </c>
      <c r="B40" s="449" t="s">
        <v>1827</v>
      </c>
      <c r="C40" s="451">
        <v>0.221</v>
      </c>
      <c r="D40" s="450" t="s">
        <v>1671</v>
      </c>
      <c r="E40" s="450" t="s">
        <v>1789</v>
      </c>
      <c r="F40" s="451">
        <v>0.221</v>
      </c>
      <c r="G40" s="451"/>
      <c r="H40" s="450">
        <v>4.3</v>
      </c>
      <c r="I40" s="450">
        <v>3.5</v>
      </c>
      <c r="J40" s="354" t="s">
        <v>1790</v>
      </c>
      <c r="K40" s="354"/>
    </row>
    <row r="41" spans="1:11" ht="30">
      <c r="A41" s="457" t="s">
        <v>1828</v>
      </c>
      <c r="B41" s="449" t="s">
        <v>1829</v>
      </c>
      <c r="C41" s="451">
        <v>3.5999999999999997E-2</v>
      </c>
      <c r="D41" s="450" t="s">
        <v>1671</v>
      </c>
      <c r="E41" s="450" t="s">
        <v>1789</v>
      </c>
      <c r="F41" s="451">
        <v>3.5999999999999997E-2</v>
      </c>
      <c r="G41" s="451"/>
      <c r="H41" s="450">
        <v>5.5</v>
      </c>
      <c r="I41" s="450">
        <v>5.5</v>
      </c>
      <c r="J41" s="354" t="s">
        <v>1790</v>
      </c>
      <c r="K41" s="354"/>
    </row>
    <row r="42" spans="1:11" ht="45">
      <c r="A42" s="457" t="s">
        <v>1830</v>
      </c>
      <c r="B42" s="449" t="s">
        <v>1831</v>
      </c>
      <c r="C42" s="451">
        <v>0.26100000000000001</v>
      </c>
      <c r="D42" s="450" t="s">
        <v>1671</v>
      </c>
      <c r="E42" s="450" t="s">
        <v>1789</v>
      </c>
      <c r="F42" s="451">
        <v>0.26100000000000001</v>
      </c>
      <c r="G42" s="451"/>
      <c r="H42" s="450">
        <v>3.1</v>
      </c>
      <c r="I42" s="450">
        <v>3</v>
      </c>
      <c r="J42" s="354" t="s">
        <v>1832</v>
      </c>
      <c r="K42" s="354"/>
    </row>
    <row r="43" spans="1:11" ht="30">
      <c r="A43" s="457" t="s">
        <v>1833</v>
      </c>
      <c r="B43" s="449" t="s">
        <v>1834</v>
      </c>
      <c r="C43" s="451">
        <v>0.06</v>
      </c>
      <c r="D43" s="450" t="s">
        <v>1671</v>
      </c>
      <c r="E43" s="450" t="s">
        <v>1789</v>
      </c>
      <c r="F43" s="451">
        <v>0.06</v>
      </c>
      <c r="G43" s="451"/>
      <c r="H43" s="450">
        <v>4</v>
      </c>
      <c r="I43" s="450">
        <v>3.2</v>
      </c>
      <c r="J43" s="354" t="s">
        <v>852</v>
      </c>
      <c r="K43" s="354"/>
    </row>
    <row r="44" spans="1:11" ht="30">
      <c r="A44" s="457" t="s">
        <v>1835</v>
      </c>
      <c r="B44" s="449" t="s">
        <v>1836</v>
      </c>
      <c r="C44" s="451">
        <v>0.35</v>
      </c>
      <c r="D44" s="450" t="s">
        <v>1671</v>
      </c>
      <c r="E44" s="450" t="s">
        <v>1789</v>
      </c>
      <c r="F44" s="451">
        <v>0.35</v>
      </c>
      <c r="G44" s="451"/>
      <c r="H44" s="450">
        <v>3.2</v>
      </c>
      <c r="I44" s="450">
        <v>3</v>
      </c>
      <c r="J44" s="354" t="s">
        <v>1790</v>
      </c>
      <c r="K44" s="354"/>
    </row>
    <row r="45" spans="1:11" ht="30">
      <c r="A45" s="457" t="s">
        <v>1837</v>
      </c>
      <c r="B45" s="449" t="s">
        <v>1838</v>
      </c>
      <c r="C45" s="451">
        <v>0.64900000000000002</v>
      </c>
      <c r="D45" s="450" t="s">
        <v>1671</v>
      </c>
      <c r="E45" s="450" t="s">
        <v>1789</v>
      </c>
      <c r="F45" s="451">
        <v>0.64900000000000002</v>
      </c>
      <c r="G45" s="451"/>
      <c r="H45" s="450">
        <v>3.7</v>
      </c>
      <c r="I45" s="450">
        <v>3.2</v>
      </c>
      <c r="J45" s="354" t="s">
        <v>852</v>
      </c>
      <c r="K45" s="354"/>
    </row>
    <row r="46" spans="1:11" ht="30">
      <c r="A46" s="457" t="s">
        <v>1839</v>
      </c>
      <c r="B46" s="449" t="s">
        <v>1840</v>
      </c>
      <c r="C46" s="451">
        <v>0.22</v>
      </c>
      <c r="D46" s="450" t="s">
        <v>1671</v>
      </c>
      <c r="E46" s="450" t="s">
        <v>1789</v>
      </c>
      <c r="F46" s="451">
        <v>0.22</v>
      </c>
      <c r="G46" s="451"/>
      <c r="H46" s="450">
        <v>3.5</v>
      </c>
      <c r="I46" s="450">
        <v>3</v>
      </c>
      <c r="J46" s="354" t="s">
        <v>852</v>
      </c>
      <c r="K46" s="354"/>
    </row>
    <row r="47" spans="1:11" ht="30">
      <c r="A47" s="457" t="s">
        <v>1841</v>
      </c>
      <c r="B47" s="449" t="s">
        <v>1842</v>
      </c>
      <c r="C47" s="451">
        <v>0.19700000000000001</v>
      </c>
      <c r="D47" s="450" t="s">
        <v>1671</v>
      </c>
      <c r="E47" s="450" t="s">
        <v>1789</v>
      </c>
      <c r="F47" s="451">
        <v>0.19700000000000001</v>
      </c>
      <c r="G47" s="451"/>
      <c r="H47" s="450">
        <v>3.9</v>
      </c>
      <c r="I47" s="450">
        <v>3</v>
      </c>
      <c r="J47" s="354" t="s">
        <v>852</v>
      </c>
      <c r="K47" s="354"/>
    </row>
    <row r="48" spans="1:11" ht="30">
      <c r="A48" s="457" t="s">
        <v>1843</v>
      </c>
      <c r="B48" s="449" t="s">
        <v>1844</v>
      </c>
      <c r="C48" s="451">
        <v>0.16600000000000001</v>
      </c>
      <c r="D48" s="450" t="s">
        <v>1671</v>
      </c>
      <c r="E48" s="450" t="s">
        <v>1789</v>
      </c>
      <c r="F48" s="451">
        <v>0.16600000000000001</v>
      </c>
      <c r="G48" s="451"/>
      <c r="H48" s="450">
        <v>4.2</v>
      </c>
      <c r="I48" s="450">
        <v>3.2</v>
      </c>
      <c r="J48" s="354" t="s">
        <v>1790</v>
      </c>
      <c r="K48" s="354"/>
    </row>
    <row r="49" spans="1:11" ht="30">
      <c r="A49" s="457" t="s">
        <v>1845</v>
      </c>
      <c r="B49" s="449" t="s">
        <v>1846</v>
      </c>
      <c r="C49" s="451">
        <v>0.34</v>
      </c>
      <c r="D49" s="450" t="s">
        <v>1671</v>
      </c>
      <c r="E49" s="450" t="s">
        <v>1789</v>
      </c>
      <c r="F49" s="451"/>
      <c r="G49" s="451">
        <v>0.34</v>
      </c>
      <c r="H49" s="450">
        <v>4.4000000000000004</v>
      </c>
      <c r="I49" s="450">
        <v>3.2</v>
      </c>
      <c r="J49" s="354" t="s">
        <v>1847</v>
      </c>
      <c r="K49" s="354"/>
    </row>
    <row r="50" spans="1:11" ht="30">
      <c r="A50" s="457" t="s">
        <v>1848</v>
      </c>
      <c r="B50" s="449" t="s">
        <v>1849</v>
      </c>
      <c r="C50" s="451">
        <v>0.09</v>
      </c>
      <c r="D50" s="450" t="s">
        <v>1671</v>
      </c>
      <c r="E50" s="450" t="s">
        <v>1789</v>
      </c>
      <c r="F50" s="451">
        <v>0.09</v>
      </c>
      <c r="G50" s="451"/>
      <c r="H50" s="450">
        <v>3.2</v>
      </c>
      <c r="I50" s="450">
        <v>3.2</v>
      </c>
      <c r="J50" s="354" t="s">
        <v>852</v>
      </c>
      <c r="K50" s="354"/>
    </row>
    <row r="51" spans="1:11" ht="30">
      <c r="A51" s="457" t="s">
        <v>1850</v>
      </c>
      <c r="B51" s="449" t="s">
        <v>1851</v>
      </c>
      <c r="C51" s="451">
        <v>7.6999999999999999E-2</v>
      </c>
      <c r="D51" s="450" t="s">
        <v>1671</v>
      </c>
      <c r="E51" s="450" t="s">
        <v>1789</v>
      </c>
      <c r="F51" s="451">
        <v>7.6999999999999999E-2</v>
      </c>
      <c r="G51" s="451"/>
      <c r="H51" s="450">
        <v>5.8</v>
      </c>
      <c r="I51" s="450">
        <v>3.7</v>
      </c>
      <c r="J51" s="354" t="s">
        <v>1790</v>
      </c>
      <c r="K51" s="354"/>
    </row>
    <row r="52" spans="1:11" ht="30">
      <c r="A52" s="457" t="s">
        <v>1852</v>
      </c>
      <c r="B52" s="449" t="s">
        <v>1853</v>
      </c>
      <c r="C52" s="451">
        <v>0.13900000000000001</v>
      </c>
      <c r="D52" s="450" t="s">
        <v>1671</v>
      </c>
      <c r="E52" s="450" t="s">
        <v>1789</v>
      </c>
      <c r="F52" s="451">
        <v>0.13900000000000001</v>
      </c>
      <c r="G52" s="451"/>
      <c r="H52" s="450">
        <v>3.5</v>
      </c>
      <c r="I52" s="450">
        <v>3.2</v>
      </c>
      <c r="J52" s="354" t="s">
        <v>1854</v>
      </c>
      <c r="K52" s="354"/>
    </row>
    <row r="53" spans="1:11" ht="30">
      <c r="A53" s="457" t="s">
        <v>1855</v>
      </c>
      <c r="B53" s="449" t="s">
        <v>1856</v>
      </c>
      <c r="C53" s="451">
        <v>0.124</v>
      </c>
      <c r="D53" s="450" t="s">
        <v>1671</v>
      </c>
      <c r="E53" s="450" t="s">
        <v>1789</v>
      </c>
      <c r="F53" s="451">
        <v>0.124</v>
      </c>
      <c r="G53" s="451"/>
      <c r="H53" s="450">
        <v>3.4</v>
      </c>
      <c r="I53" s="450">
        <v>3</v>
      </c>
      <c r="J53" s="354" t="s">
        <v>852</v>
      </c>
      <c r="K53" s="354"/>
    </row>
    <row r="54" spans="1:11" ht="30">
      <c r="A54" s="457" t="s">
        <v>1857</v>
      </c>
      <c r="B54" s="449" t="s">
        <v>1858</v>
      </c>
      <c r="C54" s="354">
        <v>0.132596104505359</v>
      </c>
      <c r="D54" s="450" t="s">
        <v>1671</v>
      </c>
      <c r="E54" s="450" t="s">
        <v>1789</v>
      </c>
      <c r="F54" s="451">
        <v>0.132596104505359</v>
      </c>
      <c r="G54" s="451"/>
      <c r="H54" s="450">
        <v>4.8</v>
      </c>
      <c r="I54" s="450">
        <v>4.2</v>
      </c>
      <c r="J54" s="354" t="s">
        <v>1790</v>
      </c>
      <c r="K54" s="354"/>
    </row>
    <row r="55" spans="1:11" ht="60">
      <c r="A55" s="457" t="s">
        <v>1859</v>
      </c>
      <c r="B55" s="449" t="s">
        <v>1860</v>
      </c>
      <c r="C55" s="354">
        <v>0.248</v>
      </c>
      <c r="D55" s="450" t="s">
        <v>1671</v>
      </c>
      <c r="E55" s="450" t="s">
        <v>1789</v>
      </c>
      <c r="F55" s="354">
        <v>0.248</v>
      </c>
      <c r="G55" s="354"/>
      <c r="H55" s="450">
        <v>3.2</v>
      </c>
      <c r="I55" s="450">
        <v>3</v>
      </c>
      <c r="J55" s="354" t="s">
        <v>1861</v>
      </c>
      <c r="K55" s="354"/>
    </row>
    <row r="56" spans="1:11" ht="30">
      <c r="A56" s="457" t="s">
        <v>1862</v>
      </c>
      <c r="B56" s="449" t="s">
        <v>1863</v>
      </c>
      <c r="C56" s="451">
        <v>1.2170000000000001</v>
      </c>
      <c r="D56" s="450" t="s">
        <v>1671</v>
      </c>
      <c r="E56" s="450" t="s">
        <v>1789</v>
      </c>
      <c r="F56" s="451"/>
      <c r="G56" s="354">
        <v>1.2170000000000001</v>
      </c>
      <c r="H56" s="450">
        <v>3.4</v>
      </c>
      <c r="I56" s="450">
        <v>3</v>
      </c>
      <c r="J56" s="354" t="s">
        <v>1864</v>
      </c>
      <c r="K56" s="354"/>
    </row>
    <row r="57" spans="1:11" ht="30">
      <c r="A57" s="457" t="s">
        <v>1865</v>
      </c>
      <c r="B57" s="449" t="s">
        <v>1866</v>
      </c>
      <c r="C57" s="451">
        <v>0.14899999999999999</v>
      </c>
      <c r="D57" s="450" t="s">
        <v>1671</v>
      </c>
      <c r="E57" s="450" t="s">
        <v>1789</v>
      </c>
      <c r="F57" s="451">
        <v>0.14899999999999999</v>
      </c>
      <c r="G57" s="451"/>
      <c r="H57" s="450">
        <v>3.8</v>
      </c>
      <c r="I57" s="450">
        <v>3.2</v>
      </c>
      <c r="J57" s="354" t="s">
        <v>852</v>
      </c>
      <c r="K57" s="354"/>
    </row>
    <row r="58" spans="1:11" ht="45">
      <c r="A58" s="457" t="s">
        <v>1867</v>
      </c>
      <c r="B58" s="449" t="s">
        <v>1868</v>
      </c>
      <c r="C58" s="451">
        <v>0.21099999999999999</v>
      </c>
      <c r="D58" s="450" t="s">
        <v>1671</v>
      </c>
      <c r="E58" s="450" t="s">
        <v>1789</v>
      </c>
      <c r="F58" s="451">
        <v>0.21099999999999999</v>
      </c>
      <c r="G58" s="451"/>
      <c r="H58" s="450">
        <v>3.2</v>
      </c>
      <c r="I58" s="450">
        <v>3</v>
      </c>
      <c r="J58" s="354" t="s">
        <v>1869</v>
      </c>
      <c r="K58" s="354"/>
    </row>
    <row r="59" spans="1:11" ht="45">
      <c r="A59" s="457" t="s">
        <v>1870</v>
      </c>
      <c r="B59" s="449" t="s">
        <v>1871</v>
      </c>
      <c r="C59" s="451">
        <v>0.59099999999999997</v>
      </c>
      <c r="D59" s="450" t="s">
        <v>1671</v>
      </c>
      <c r="E59" s="450" t="s">
        <v>1789</v>
      </c>
      <c r="F59" s="451">
        <v>0.59099999999999997</v>
      </c>
      <c r="G59" s="451"/>
      <c r="H59" s="450">
        <v>4</v>
      </c>
      <c r="I59" s="450">
        <v>3.2</v>
      </c>
      <c r="J59" s="354" t="s">
        <v>852</v>
      </c>
      <c r="K59" s="354"/>
    </row>
    <row r="60" spans="1:11" ht="30">
      <c r="A60" s="457" t="s">
        <v>1872</v>
      </c>
      <c r="B60" s="449" t="s">
        <v>1873</v>
      </c>
      <c r="C60" s="451">
        <v>0.151</v>
      </c>
      <c r="D60" s="450" t="s">
        <v>1671</v>
      </c>
      <c r="E60" s="450" t="s">
        <v>1789</v>
      </c>
      <c r="F60" s="451">
        <v>0.151</v>
      </c>
      <c r="G60" s="451"/>
      <c r="H60" s="450">
        <v>4.2</v>
      </c>
      <c r="I60" s="450">
        <v>3.5</v>
      </c>
      <c r="J60" s="354" t="s">
        <v>1790</v>
      </c>
      <c r="K60" s="354"/>
    </row>
    <row r="61" spans="1:11">
      <c r="A61" s="457" t="s">
        <v>1874</v>
      </c>
      <c r="B61" s="465" t="s">
        <v>1875</v>
      </c>
      <c r="C61" s="350">
        <v>0.45</v>
      </c>
      <c r="D61" s="450" t="s">
        <v>1671</v>
      </c>
      <c r="E61" s="450" t="s">
        <v>1789</v>
      </c>
      <c r="F61" s="350">
        <v>0.45</v>
      </c>
      <c r="G61" s="350"/>
      <c r="H61" s="348" t="s">
        <v>1802</v>
      </c>
      <c r="I61" s="348" t="s">
        <v>1803</v>
      </c>
      <c r="J61" s="348" t="s">
        <v>1790</v>
      </c>
      <c r="K61" s="348"/>
    </row>
    <row r="62" spans="1:11" ht="30">
      <c r="A62" s="457" t="s">
        <v>1876</v>
      </c>
      <c r="B62" s="465" t="s">
        <v>1877</v>
      </c>
      <c r="C62" s="348">
        <v>0.59499999999999997</v>
      </c>
      <c r="D62" s="450" t="s">
        <v>1671</v>
      </c>
      <c r="E62" s="450" t="s">
        <v>1789</v>
      </c>
      <c r="F62" s="348">
        <v>0.59499999999999997</v>
      </c>
      <c r="G62" s="348"/>
      <c r="H62" s="348" t="s">
        <v>1878</v>
      </c>
      <c r="I62" s="348" t="s">
        <v>1879</v>
      </c>
      <c r="J62" s="348" t="s">
        <v>1790</v>
      </c>
      <c r="K62" s="348"/>
    </row>
    <row r="63" spans="1:11" ht="30">
      <c r="A63" s="457" t="s">
        <v>1880</v>
      </c>
      <c r="B63" s="465" t="s">
        <v>1881</v>
      </c>
      <c r="C63" s="350">
        <v>0.3</v>
      </c>
      <c r="D63" s="450" t="s">
        <v>1671</v>
      </c>
      <c r="E63" s="450" t="s">
        <v>1789</v>
      </c>
      <c r="F63" s="350">
        <v>0.3</v>
      </c>
      <c r="G63" s="350"/>
      <c r="H63" s="348" t="s">
        <v>1802</v>
      </c>
      <c r="I63" s="348" t="s">
        <v>1882</v>
      </c>
      <c r="J63" s="348" t="s">
        <v>1790</v>
      </c>
      <c r="K63" s="348"/>
    </row>
    <row r="64" spans="1:11" ht="30">
      <c r="A64" s="457" t="s">
        <v>1883</v>
      </c>
      <c r="B64" s="465" t="s">
        <v>1884</v>
      </c>
      <c r="C64" s="350">
        <v>1.7</v>
      </c>
      <c r="D64" s="450" t="s">
        <v>1671</v>
      </c>
      <c r="E64" s="450" t="s">
        <v>1789</v>
      </c>
      <c r="F64" s="350">
        <v>1.7</v>
      </c>
      <c r="G64" s="350"/>
      <c r="H64" s="348" t="s">
        <v>1793</v>
      </c>
      <c r="I64" s="348" t="s">
        <v>1885</v>
      </c>
      <c r="J64" s="348" t="s">
        <v>1790</v>
      </c>
      <c r="K64" s="348"/>
    </row>
    <row r="65" spans="1:11" ht="30">
      <c r="A65" s="457" t="s">
        <v>1886</v>
      </c>
      <c r="B65" s="465" t="s">
        <v>1887</v>
      </c>
      <c r="C65" s="350">
        <v>0.79500000000000004</v>
      </c>
      <c r="D65" s="450" t="s">
        <v>1671</v>
      </c>
      <c r="E65" s="450" t="s">
        <v>1789</v>
      </c>
      <c r="F65" s="350">
        <v>0.79500000000000004</v>
      </c>
      <c r="G65" s="348"/>
      <c r="H65" s="348" t="s">
        <v>1802</v>
      </c>
      <c r="I65" s="348" t="s">
        <v>1885</v>
      </c>
      <c r="J65" s="348" t="s">
        <v>1790</v>
      </c>
      <c r="K65" s="348"/>
    </row>
    <row r="66" spans="1:11">
      <c r="A66" s="457" t="s">
        <v>1888</v>
      </c>
      <c r="B66" s="465" t="s">
        <v>1889</v>
      </c>
      <c r="C66" s="350">
        <v>0.6</v>
      </c>
      <c r="D66" s="450" t="s">
        <v>1671</v>
      </c>
      <c r="E66" s="450" t="s">
        <v>1789</v>
      </c>
      <c r="F66" s="350">
        <v>0.6</v>
      </c>
      <c r="G66" s="350"/>
      <c r="H66" s="348" t="s">
        <v>1890</v>
      </c>
      <c r="I66" s="348" t="s">
        <v>1891</v>
      </c>
      <c r="J66" s="348" t="s">
        <v>1790</v>
      </c>
      <c r="K66" s="348"/>
    </row>
    <row r="67" spans="1:11" ht="30">
      <c r="A67" s="457" t="s">
        <v>1892</v>
      </c>
      <c r="B67" s="465" t="s">
        <v>1893</v>
      </c>
      <c r="C67" s="350">
        <v>0.9</v>
      </c>
      <c r="D67" s="450" t="s">
        <v>1671</v>
      </c>
      <c r="E67" s="450" t="s">
        <v>1789</v>
      </c>
      <c r="F67" s="350">
        <v>0.9</v>
      </c>
      <c r="G67" s="350"/>
      <c r="H67" s="348" t="s">
        <v>1894</v>
      </c>
      <c r="I67" s="348" t="s">
        <v>1895</v>
      </c>
      <c r="J67" s="348" t="s">
        <v>1790</v>
      </c>
      <c r="K67" s="348"/>
    </row>
    <row r="68" spans="1:11" ht="45">
      <c r="A68" s="457" t="s">
        <v>1896</v>
      </c>
      <c r="B68" s="465" t="s">
        <v>1897</v>
      </c>
      <c r="C68" s="350">
        <v>1.395</v>
      </c>
      <c r="D68" s="450" t="s">
        <v>1671</v>
      </c>
      <c r="E68" s="450" t="s">
        <v>1789</v>
      </c>
      <c r="F68" s="350">
        <v>1.395</v>
      </c>
      <c r="G68" s="348"/>
      <c r="H68" s="348" t="s">
        <v>1890</v>
      </c>
      <c r="I68" s="348" t="s">
        <v>1898</v>
      </c>
      <c r="J68" s="348" t="s">
        <v>1790</v>
      </c>
      <c r="K68" s="348"/>
    </row>
    <row r="69" spans="1:11">
      <c r="A69" s="457" t="s">
        <v>1899</v>
      </c>
      <c r="B69" s="465" t="s">
        <v>1900</v>
      </c>
      <c r="C69" s="350">
        <v>5.3999999999999999E-2</v>
      </c>
      <c r="D69" s="450" t="s">
        <v>1671</v>
      </c>
      <c r="E69" s="450" t="s">
        <v>1789</v>
      </c>
      <c r="F69" s="350">
        <v>5.3999999999999999E-2</v>
      </c>
      <c r="G69" s="348"/>
      <c r="H69" s="348" t="s">
        <v>1890</v>
      </c>
      <c r="I69" s="348" t="s">
        <v>1898</v>
      </c>
      <c r="J69" s="348" t="s">
        <v>1790</v>
      </c>
      <c r="K69" s="348"/>
    </row>
    <row r="70" spans="1:11" ht="30">
      <c r="A70" s="457" t="s">
        <v>1901</v>
      </c>
      <c r="B70" s="465" t="s">
        <v>1902</v>
      </c>
      <c r="C70" s="350">
        <v>0.63</v>
      </c>
      <c r="D70" s="450" t="s">
        <v>1671</v>
      </c>
      <c r="E70" s="450" t="s">
        <v>1789</v>
      </c>
      <c r="F70" s="350">
        <v>0.63</v>
      </c>
      <c r="G70" s="350"/>
      <c r="H70" s="348" t="s">
        <v>1794</v>
      </c>
      <c r="I70" s="348" t="s">
        <v>1879</v>
      </c>
      <c r="J70" s="348" t="s">
        <v>1903</v>
      </c>
      <c r="K70" s="348"/>
    </row>
    <row r="71" spans="1:11" ht="30">
      <c r="A71" s="457" t="s">
        <v>1904</v>
      </c>
      <c r="B71" s="465" t="s">
        <v>1905</v>
      </c>
      <c r="C71" s="350">
        <v>0.11</v>
      </c>
      <c r="D71" s="450" t="s">
        <v>1671</v>
      </c>
      <c r="E71" s="450" t="s">
        <v>1789</v>
      </c>
      <c r="F71" s="350">
        <v>0.11</v>
      </c>
      <c r="G71" s="350"/>
      <c r="H71" s="348" t="s">
        <v>1878</v>
      </c>
      <c r="I71" s="348" t="s">
        <v>1879</v>
      </c>
      <c r="J71" s="348" t="s">
        <v>1906</v>
      </c>
      <c r="K71" s="348"/>
    </row>
    <row r="72" spans="1:11" ht="30">
      <c r="A72" s="457" t="s">
        <v>1907</v>
      </c>
      <c r="B72" s="465" t="s">
        <v>1908</v>
      </c>
      <c r="C72" s="350">
        <v>3.6999999999999998E-2</v>
      </c>
      <c r="D72" s="450" t="s">
        <v>1671</v>
      </c>
      <c r="E72" s="450" t="s">
        <v>1789</v>
      </c>
      <c r="F72" s="350">
        <v>3.6999999999999998E-2</v>
      </c>
      <c r="G72" s="350"/>
      <c r="H72" s="348" t="s">
        <v>1878</v>
      </c>
      <c r="I72" s="348" t="s">
        <v>1898</v>
      </c>
      <c r="J72" s="348" t="s">
        <v>1790</v>
      </c>
      <c r="K72" s="348"/>
    </row>
    <row r="73" spans="1:11">
      <c r="A73" s="457" t="s">
        <v>1909</v>
      </c>
      <c r="B73" s="465" t="s">
        <v>1910</v>
      </c>
      <c r="C73" s="350">
        <v>0.27</v>
      </c>
      <c r="D73" s="450" t="s">
        <v>1671</v>
      </c>
      <c r="E73" s="450" t="s">
        <v>1789</v>
      </c>
      <c r="F73" s="350">
        <v>0.27</v>
      </c>
      <c r="G73" s="350"/>
      <c r="H73" s="348" t="s">
        <v>1885</v>
      </c>
      <c r="I73" s="348" t="s">
        <v>1879</v>
      </c>
      <c r="J73" s="348" t="s">
        <v>1790</v>
      </c>
      <c r="K73" s="348"/>
    </row>
    <row r="74" spans="1:11">
      <c r="A74" s="457" t="s">
        <v>1911</v>
      </c>
      <c r="B74" s="465" t="s">
        <v>1912</v>
      </c>
      <c r="C74" s="350">
        <v>0.17499999999999999</v>
      </c>
      <c r="D74" s="450" t="s">
        <v>1671</v>
      </c>
      <c r="E74" s="450" t="s">
        <v>1789</v>
      </c>
      <c r="F74" s="350">
        <v>0.17499999999999999</v>
      </c>
      <c r="G74" s="350"/>
      <c r="H74" s="348" t="s">
        <v>1885</v>
      </c>
      <c r="I74" s="348" t="s">
        <v>1913</v>
      </c>
      <c r="J74" s="348" t="s">
        <v>1790</v>
      </c>
      <c r="K74" s="348"/>
    </row>
    <row r="75" spans="1:11" ht="30">
      <c r="A75" s="457" t="s">
        <v>1914</v>
      </c>
      <c r="B75" s="465" t="s">
        <v>1915</v>
      </c>
      <c r="C75" s="350">
        <v>0.115</v>
      </c>
      <c r="D75" s="450" t="s">
        <v>1671</v>
      </c>
      <c r="E75" s="450" t="s">
        <v>1789</v>
      </c>
      <c r="F75" s="350">
        <v>0.115</v>
      </c>
      <c r="G75" s="350"/>
      <c r="H75" s="348" t="s">
        <v>1885</v>
      </c>
      <c r="I75" s="348" t="s">
        <v>1916</v>
      </c>
      <c r="J75" s="348" t="s">
        <v>1790</v>
      </c>
      <c r="K75" s="348"/>
    </row>
    <row r="76" spans="1:11">
      <c r="A76" s="457" t="s">
        <v>1917</v>
      </c>
      <c r="B76" s="465" t="s">
        <v>1918</v>
      </c>
      <c r="C76" s="350">
        <v>0.08</v>
      </c>
      <c r="D76" s="450" t="s">
        <v>1671</v>
      </c>
      <c r="E76" s="450" t="s">
        <v>1789</v>
      </c>
      <c r="F76" s="350">
        <v>0.08</v>
      </c>
      <c r="G76" s="350"/>
      <c r="H76" s="348" t="s">
        <v>1885</v>
      </c>
      <c r="I76" s="348" t="s">
        <v>1879</v>
      </c>
      <c r="J76" s="348" t="s">
        <v>1790</v>
      </c>
      <c r="K76" s="348"/>
    </row>
    <row r="77" spans="1:11" ht="30">
      <c r="A77" s="457" t="s">
        <v>1919</v>
      </c>
      <c r="B77" s="465" t="s">
        <v>1920</v>
      </c>
      <c r="C77" s="350">
        <v>0.2</v>
      </c>
      <c r="D77" s="450" t="s">
        <v>1671</v>
      </c>
      <c r="E77" s="450" t="s">
        <v>1789</v>
      </c>
      <c r="F77" s="350">
        <v>0.2</v>
      </c>
      <c r="G77" s="350"/>
      <c r="H77" s="348" t="s">
        <v>1802</v>
      </c>
      <c r="I77" s="348">
        <v>3.75</v>
      </c>
      <c r="J77" s="348" t="s">
        <v>1790</v>
      </c>
      <c r="K77" s="348"/>
    </row>
    <row r="78" spans="1:11" ht="30">
      <c r="A78" s="457" t="s">
        <v>1921</v>
      </c>
      <c r="B78" s="465" t="s">
        <v>1922</v>
      </c>
      <c r="C78" s="350">
        <v>0.35</v>
      </c>
      <c r="D78" s="450" t="s">
        <v>1671</v>
      </c>
      <c r="E78" s="450" t="s">
        <v>1789</v>
      </c>
      <c r="F78" s="350">
        <v>0.35</v>
      </c>
      <c r="G78" s="350"/>
      <c r="H78" s="348" t="s">
        <v>1923</v>
      </c>
      <c r="I78" s="348" t="s">
        <v>1895</v>
      </c>
      <c r="J78" s="348" t="s">
        <v>1790</v>
      </c>
      <c r="K78" s="348"/>
    </row>
    <row r="79" spans="1:11" ht="30">
      <c r="A79" s="457" t="s">
        <v>1924</v>
      </c>
      <c r="B79" s="465" t="s">
        <v>1925</v>
      </c>
      <c r="C79" s="350">
        <v>0.33</v>
      </c>
      <c r="D79" s="450" t="s">
        <v>1671</v>
      </c>
      <c r="E79" s="450" t="s">
        <v>1789</v>
      </c>
      <c r="F79" s="350">
        <v>0.33</v>
      </c>
      <c r="G79" s="350"/>
      <c r="H79" s="348" t="s">
        <v>1878</v>
      </c>
      <c r="I79" s="348" t="s">
        <v>1926</v>
      </c>
      <c r="J79" s="348" t="s">
        <v>1903</v>
      </c>
      <c r="K79" s="348"/>
    </row>
    <row r="80" spans="1:11" ht="30">
      <c r="A80" s="457" t="s">
        <v>1927</v>
      </c>
      <c r="B80" s="465" t="s">
        <v>1928</v>
      </c>
      <c r="C80" s="350">
        <v>0.17</v>
      </c>
      <c r="D80" s="450" t="s">
        <v>1671</v>
      </c>
      <c r="E80" s="450" t="s">
        <v>1789</v>
      </c>
      <c r="F80" s="350">
        <v>0.17</v>
      </c>
      <c r="G80" s="350"/>
      <c r="H80" s="348" t="s">
        <v>1929</v>
      </c>
      <c r="I80" s="348" t="s">
        <v>1879</v>
      </c>
      <c r="J80" s="348" t="s">
        <v>1790</v>
      </c>
      <c r="K80" s="348"/>
    </row>
    <row r="81" spans="1:11" ht="30">
      <c r="A81" s="457" t="s">
        <v>1930</v>
      </c>
      <c r="B81" s="465" t="s">
        <v>1931</v>
      </c>
      <c r="C81" s="350">
        <v>0.13</v>
      </c>
      <c r="D81" s="450" t="s">
        <v>1671</v>
      </c>
      <c r="E81" s="450" t="s">
        <v>1789</v>
      </c>
      <c r="F81" s="350"/>
      <c r="G81" s="489">
        <v>0.13</v>
      </c>
      <c r="H81" s="348" t="s">
        <v>1890</v>
      </c>
      <c r="I81" s="348" t="s">
        <v>1879</v>
      </c>
      <c r="J81" s="348" t="s">
        <v>1932</v>
      </c>
      <c r="K81" s="348"/>
    </row>
    <row r="82" spans="1:11">
      <c r="A82" s="457" t="s">
        <v>1933</v>
      </c>
      <c r="B82" s="465" t="s">
        <v>1934</v>
      </c>
      <c r="C82" s="350">
        <v>0.15</v>
      </c>
      <c r="D82" s="450" t="s">
        <v>1671</v>
      </c>
      <c r="E82" s="450" t="s">
        <v>1789</v>
      </c>
      <c r="F82" s="350">
        <v>0.15</v>
      </c>
      <c r="G82" s="350"/>
      <c r="H82" s="348" t="s">
        <v>1890</v>
      </c>
      <c r="I82" s="348" t="s">
        <v>1926</v>
      </c>
      <c r="J82" s="348" t="s">
        <v>1790</v>
      </c>
      <c r="K82" s="348"/>
    </row>
    <row r="83" spans="1:11" ht="30">
      <c r="A83" s="457" t="s">
        <v>1935</v>
      </c>
      <c r="B83" s="465" t="s">
        <v>1936</v>
      </c>
      <c r="C83" s="350">
        <v>0.105</v>
      </c>
      <c r="D83" s="450" t="s">
        <v>1671</v>
      </c>
      <c r="E83" s="450" t="s">
        <v>1789</v>
      </c>
      <c r="F83" s="350">
        <v>0.105</v>
      </c>
      <c r="G83" s="350"/>
      <c r="H83" s="348" t="s">
        <v>1885</v>
      </c>
      <c r="I83" s="348" t="s">
        <v>1937</v>
      </c>
      <c r="J83" s="348" t="s">
        <v>1790</v>
      </c>
      <c r="K83" s="348"/>
    </row>
    <row r="84" spans="1:11" ht="30">
      <c r="A84" s="457" t="s">
        <v>1938</v>
      </c>
      <c r="B84" s="465" t="s">
        <v>1939</v>
      </c>
      <c r="C84" s="350">
        <v>0.4</v>
      </c>
      <c r="D84" s="450" t="s">
        <v>1671</v>
      </c>
      <c r="E84" s="450" t="s">
        <v>1789</v>
      </c>
      <c r="F84" s="350">
        <v>0.4</v>
      </c>
      <c r="G84" s="350"/>
      <c r="H84" s="348" t="s">
        <v>1890</v>
      </c>
      <c r="I84" s="348" t="s">
        <v>1898</v>
      </c>
      <c r="J84" s="348" t="s">
        <v>1790</v>
      </c>
      <c r="K84" s="348"/>
    </row>
    <row r="85" spans="1:11" ht="30">
      <c r="A85" s="457" t="s">
        <v>1940</v>
      </c>
      <c r="B85" s="465" t="s">
        <v>1941</v>
      </c>
      <c r="C85" s="350">
        <v>0.20499999999999999</v>
      </c>
      <c r="D85" s="450" t="s">
        <v>1671</v>
      </c>
      <c r="E85" s="450" t="s">
        <v>1789</v>
      </c>
      <c r="F85" s="350">
        <v>0.20499999999999999</v>
      </c>
      <c r="G85" s="350"/>
      <c r="H85" s="348" t="s">
        <v>1942</v>
      </c>
      <c r="I85" s="348" t="s">
        <v>1898</v>
      </c>
      <c r="J85" s="348" t="s">
        <v>1790</v>
      </c>
      <c r="K85" s="348"/>
    </row>
    <row r="86" spans="1:11" ht="30">
      <c r="A86" s="457" t="s">
        <v>1943</v>
      </c>
      <c r="B86" s="465" t="s">
        <v>1944</v>
      </c>
      <c r="C86" s="350">
        <v>0.08</v>
      </c>
      <c r="D86" s="450" t="s">
        <v>1671</v>
      </c>
      <c r="E86" s="450" t="s">
        <v>1789</v>
      </c>
      <c r="F86" s="350">
        <v>0.08</v>
      </c>
      <c r="G86" s="350"/>
      <c r="H86" s="348" t="s">
        <v>1885</v>
      </c>
      <c r="I86" s="348" t="s">
        <v>1879</v>
      </c>
      <c r="J86" s="348" t="s">
        <v>1790</v>
      </c>
      <c r="K86" s="348"/>
    </row>
    <row r="87" spans="1:11">
      <c r="A87" s="457" t="s">
        <v>1945</v>
      </c>
      <c r="B87" s="465" t="s">
        <v>1946</v>
      </c>
      <c r="C87" s="350">
        <v>0.22500000000000001</v>
      </c>
      <c r="D87" s="450" t="s">
        <v>1671</v>
      </c>
      <c r="E87" s="450" t="s">
        <v>1789</v>
      </c>
      <c r="F87" s="350">
        <v>0.22500000000000001</v>
      </c>
      <c r="G87" s="350"/>
      <c r="H87" s="348" t="s">
        <v>1885</v>
      </c>
      <c r="I87" s="348" t="s">
        <v>1879</v>
      </c>
      <c r="J87" s="348" t="s">
        <v>1790</v>
      </c>
      <c r="K87" s="348"/>
    </row>
    <row r="88" spans="1:11" ht="30">
      <c r="A88" s="457" t="s">
        <v>1947</v>
      </c>
      <c r="B88" s="465" t="s">
        <v>1948</v>
      </c>
      <c r="C88" s="350">
        <v>0.19500000000000001</v>
      </c>
      <c r="D88" s="450" t="s">
        <v>1671</v>
      </c>
      <c r="E88" s="450" t="s">
        <v>1789</v>
      </c>
      <c r="F88" s="350">
        <v>0.19500000000000001</v>
      </c>
      <c r="G88" s="350"/>
      <c r="H88" s="348" t="s">
        <v>1898</v>
      </c>
      <c r="I88" s="348" t="s">
        <v>1949</v>
      </c>
      <c r="J88" s="348" t="s">
        <v>1790</v>
      </c>
      <c r="K88" s="348"/>
    </row>
    <row r="89" spans="1:11">
      <c r="A89" s="457" t="s">
        <v>1950</v>
      </c>
      <c r="B89" s="465" t="s">
        <v>1951</v>
      </c>
      <c r="C89" s="350">
        <v>0.32200000000000001</v>
      </c>
      <c r="D89" s="450" t="s">
        <v>1671</v>
      </c>
      <c r="E89" s="450" t="s">
        <v>1789</v>
      </c>
      <c r="F89" s="350">
        <v>0.32200000000000001</v>
      </c>
      <c r="G89" s="350"/>
      <c r="H89" s="348" t="s">
        <v>1885</v>
      </c>
      <c r="I89" s="348" t="s">
        <v>1879</v>
      </c>
      <c r="J89" s="348" t="s">
        <v>1790</v>
      </c>
      <c r="K89" s="348"/>
    </row>
    <row r="90" spans="1:11" ht="30">
      <c r="A90" s="457" t="s">
        <v>1952</v>
      </c>
      <c r="B90" s="465" t="s">
        <v>1953</v>
      </c>
      <c r="C90" s="350">
        <v>0.15</v>
      </c>
      <c r="D90" s="450" t="s">
        <v>1671</v>
      </c>
      <c r="E90" s="450" t="s">
        <v>1789</v>
      </c>
      <c r="F90" s="350">
        <v>0.15</v>
      </c>
      <c r="G90" s="350"/>
      <c r="H90" s="348" t="s">
        <v>1916</v>
      </c>
      <c r="I90" s="348" t="s">
        <v>1954</v>
      </c>
      <c r="J90" s="348" t="s">
        <v>1790</v>
      </c>
      <c r="K90" s="348"/>
    </row>
    <row r="91" spans="1:11" ht="30">
      <c r="A91" s="457" t="s">
        <v>1955</v>
      </c>
      <c r="B91" s="465" t="s">
        <v>1956</v>
      </c>
      <c r="C91" s="350">
        <v>0.32600000000000001</v>
      </c>
      <c r="D91" s="450" t="s">
        <v>1671</v>
      </c>
      <c r="E91" s="450" t="s">
        <v>1789</v>
      </c>
      <c r="F91" s="350">
        <v>0.32600000000000001</v>
      </c>
      <c r="G91" s="350"/>
      <c r="H91" s="348" t="s">
        <v>1885</v>
      </c>
      <c r="I91" s="348" t="s">
        <v>1879</v>
      </c>
      <c r="J91" s="348" t="s">
        <v>1790</v>
      </c>
      <c r="K91" s="348"/>
    </row>
    <row r="92" spans="1:11" ht="30">
      <c r="A92" s="457" t="s">
        <v>1957</v>
      </c>
      <c r="B92" s="466" t="s">
        <v>1958</v>
      </c>
      <c r="C92" s="11">
        <v>0.52</v>
      </c>
      <c r="D92" s="450" t="s">
        <v>1671</v>
      </c>
      <c r="E92" s="11" t="s">
        <v>1797</v>
      </c>
      <c r="F92" s="293">
        <v>0.52</v>
      </c>
      <c r="G92" s="293"/>
      <c r="H92" s="467">
        <v>4.5</v>
      </c>
      <c r="I92" s="467">
        <v>2.8</v>
      </c>
      <c r="J92" s="468" t="s">
        <v>1959</v>
      </c>
      <c r="K92" s="468"/>
    </row>
    <row r="93" spans="1:11" ht="30">
      <c r="A93" s="457" t="s">
        <v>1960</v>
      </c>
      <c r="B93" s="466" t="s">
        <v>1961</v>
      </c>
      <c r="C93" s="11">
        <v>0.31</v>
      </c>
      <c r="D93" s="450" t="s">
        <v>1671</v>
      </c>
      <c r="E93" s="11" t="s">
        <v>1797</v>
      </c>
      <c r="F93" s="293">
        <v>0.31</v>
      </c>
      <c r="G93" s="293"/>
      <c r="H93" s="467">
        <v>4.2</v>
      </c>
      <c r="I93" s="467">
        <v>2.6</v>
      </c>
      <c r="J93" s="468" t="s">
        <v>1790</v>
      </c>
      <c r="K93" s="468"/>
    </row>
    <row r="94" spans="1:11" ht="15.75">
      <c r="A94" s="457" t="s">
        <v>1962</v>
      </c>
      <c r="B94" s="466" t="s">
        <v>1963</v>
      </c>
      <c r="C94" s="11">
        <v>0.17</v>
      </c>
      <c r="D94" s="450" t="s">
        <v>1671</v>
      </c>
      <c r="E94" s="11" t="s">
        <v>1797</v>
      </c>
      <c r="F94" s="293">
        <v>0.11</v>
      </c>
      <c r="G94" s="469">
        <v>0.06</v>
      </c>
      <c r="H94" s="467">
        <v>5</v>
      </c>
      <c r="I94" s="467">
        <v>3.8</v>
      </c>
      <c r="J94" s="468" t="s">
        <v>1790</v>
      </c>
      <c r="K94" s="468"/>
    </row>
    <row r="95" spans="1:11" ht="30">
      <c r="A95" s="457" t="s">
        <v>1964</v>
      </c>
      <c r="B95" s="466" t="s">
        <v>1965</v>
      </c>
      <c r="C95" s="11">
        <v>0.33</v>
      </c>
      <c r="D95" s="450" t="s">
        <v>1671</v>
      </c>
      <c r="E95" s="11" t="s">
        <v>1797</v>
      </c>
      <c r="F95" s="293">
        <v>0.33</v>
      </c>
      <c r="G95" s="293"/>
      <c r="H95" s="467">
        <v>5.2</v>
      </c>
      <c r="I95" s="467">
        <v>3</v>
      </c>
      <c r="J95" s="468" t="s">
        <v>1790</v>
      </c>
      <c r="K95" s="468"/>
    </row>
    <row r="96" spans="1:11" ht="30">
      <c r="A96" s="457" t="s">
        <v>1966</v>
      </c>
      <c r="B96" s="466" t="s">
        <v>1967</v>
      </c>
      <c r="C96" s="11">
        <v>0.12</v>
      </c>
      <c r="D96" s="450" t="s">
        <v>1671</v>
      </c>
      <c r="E96" s="11" t="s">
        <v>1797</v>
      </c>
      <c r="F96" s="293">
        <v>0.12</v>
      </c>
      <c r="G96" s="293"/>
      <c r="H96" s="467">
        <v>5.2</v>
      </c>
      <c r="I96" s="467">
        <v>3.6</v>
      </c>
      <c r="J96" s="468" t="s">
        <v>1790</v>
      </c>
      <c r="K96" s="468"/>
    </row>
    <row r="97" spans="1:11" ht="30">
      <c r="A97" s="457" t="s">
        <v>1968</v>
      </c>
      <c r="B97" s="466" t="s">
        <v>1969</v>
      </c>
      <c r="C97" s="11">
        <v>0.16</v>
      </c>
      <c r="D97" s="450" t="s">
        <v>1671</v>
      </c>
      <c r="E97" s="11" t="s">
        <v>1797</v>
      </c>
      <c r="F97" s="293">
        <v>0.16</v>
      </c>
      <c r="G97" s="293"/>
      <c r="H97" s="467">
        <v>4.2</v>
      </c>
      <c r="I97" s="467">
        <v>3</v>
      </c>
      <c r="J97" s="468" t="s">
        <v>1790</v>
      </c>
      <c r="K97" s="468"/>
    </row>
    <row r="98" spans="1:11" ht="30">
      <c r="A98" s="457" t="s">
        <v>1970</v>
      </c>
      <c r="B98" s="466" t="s">
        <v>1971</v>
      </c>
      <c r="C98" s="11">
        <v>0.25</v>
      </c>
      <c r="D98" s="450" t="s">
        <v>1671</v>
      </c>
      <c r="E98" s="11" t="s">
        <v>1797</v>
      </c>
      <c r="F98" s="293">
        <v>0.25</v>
      </c>
      <c r="G98" s="293"/>
      <c r="H98" s="467">
        <v>6.4</v>
      </c>
      <c r="I98" s="467">
        <v>5.5</v>
      </c>
      <c r="J98" s="468" t="s">
        <v>1790</v>
      </c>
      <c r="K98" s="468"/>
    </row>
    <row r="99" spans="1:11" ht="30">
      <c r="A99" s="457" t="s">
        <v>1972</v>
      </c>
      <c r="B99" s="466" t="s">
        <v>1973</v>
      </c>
      <c r="C99" s="11">
        <v>0.16</v>
      </c>
      <c r="D99" s="450" t="s">
        <v>1671</v>
      </c>
      <c r="E99" s="11" t="s">
        <v>1797</v>
      </c>
      <c r="F99" s="293">
        <v>0.16</v>
      </c>
      <c r="G99" s="293"/>
      <c r="H99" s="467">
        <v>4.8</v>
      </c>
      <c r="I99" s="467">
        <v>3</v>
      </c>
      <c r="J99" s="468" t="s">
        <v>1790</v>
      </c>
      <c r="K99" s="468"/>
    </row>
    <row r="100" spans="1:11" ht="30">
      <c r="A100" s="457" t="s">
        <v>1974</v>
      </c>
      <c r="B100" s="466" t="s">
        <v>1975</v>
      </c>
      <c r="C100" s="11">
        <v>0.05</v>
      </c>
      <c r="D100" s="450" t="s">
        <v>1671</v>
      </c>
      <c r="E100" s="11" t="s">
        <v>1797</v>
      </c>
      <c r="F100" s="293">
        <v>0.01</v>
      </c>
      <c r="G100" s="469">
        <v>0.04</v>
      </c>
      <c r="H100" s="467">
        <v>5.0999999999999996</v>
      </c>
      <c r="I100" s="467">
        <v>4.5</v>
      </c>
      <c r="J100" s="468" t="s">
        <v>1959</v>
      </c>
      <c r="K100" s="468"/>
    </row>
    <row r="101" spans="1:11" ht="30">
      <c r="A101" s="457" t="s">
        <v>1976</v>
      </c>
      <c r="B101" s="466" t="s">
        <v>1977</v>
      </c>
      <c r="C101" s="11">
        <v>0.23</v>
      </c>
      <c r="D101" s="450" t="s">
        <v>1671</v>
      </c>
      <c r="E101" s="11" t="s">
        <v>1797</v>
      </c>
      <c r="F101" s="293">
        <v>0.23</v>
      </c>
      <c r="G101" s="293"/>
      <c r="H101" s="467">
        <v>4.8</v>
      </c>
      <c r="I101" s="467">
        <v>3.2</v>
      </c>
      <c r="J101" s="468" t="s">
        <v>1790</v>
      </c>
      <c r="K101" s="468"/>
    </row>
    <row r="102" spans="1:11" ht="30">
      <c r="A102" s="457" t="s">
        <v>1978</v>
      </c>
      <c r="B102" s="466" t="s">
        <v>1979</v>
      </c>
      <c r="C102" s="11">
        <v>0.09</v>
      </c>
      <c r="D102" s="450" t="s">
        <v>1671</v>
      </c>
      <c r="E102" s="11" t="s">
        <v>1797</v>
      </c>
      <c r="F102" s="293">
        <v>0.09</v>
      </c>
      <c r="G102" s="293"/>
      <c r="H102" s="467">
        <v>4.5999999999999996</v>
      </c>
      <c r="I102" s="467">
        <v>3.2</v>
      </c>
      <c r="J102" s="468" t="s">
        <v>1790</v>
      </c>
      <c r="K102" s="468"/>
    </row>
    <row r="103" spans="1:11" ht="30">
      <c r="A103" s="457" t="s">
        <v>1980</v>
      </c>
      <c r="B103" s="466" t="s">
        <v>1981</v>
      </c>
      <c r="C103" s="11">
        <v>0.19</v>
      </c>
      <c r="D103" s="450" t="s">
        <v>1671</v>
      </c>
      <c r="E103" s="11" t="s">
        <v>1797</v>
      </c>
      <c r="F103" s="293">
        <v>0.16900000000000001</v>
      </c>
      <c r="G103" s="469">
        <v>2.1000000000000001E-2</v>
      </c>
      <c r="H103" s="467">
        <v>4.2</v>
      </c>
      <c r="I103" s="467">
        <v>3.2</v>
      </c>
      <c r="J103" s="468" t="s">
        <v>1959</v>
      </c>
      <c r="K103" s="468"/>
    </row>
    <row r="104" spans="1:11" ht="30">
      <c r="A104" s="457" t="s">
        <v>1982</v>
      </c>
      <c r="B104" s="466" t="s">
        <v>1983</v>
      </c>
      <c r="C104" s="11">
        <v>0.24</v>
      </c>
      <c r="D104" s="450" t="s">
        <v>1671</v>
      </c>
      <c r="E104" s="11" t="s">
        <v>1797</v>
      </c>
      <c r="F104" s="293">
        <v>0.24</v>
      </c>
      <c r="G104" s="293"/>
      <c r="H104" s="467">
        <v>3.5</v>
      </c>
      <c r="I104" s="467">
        <v>2.8</v>
      </c>
      <c r="J104" s="468" t="s">
        <v>1790</v>
      </c>
      <c r="K104" s="468"/>
    </row>
    <row r="105" spans="1:11" ht="30">
      <c r="A105" s="457" t="s">
        <v>1984</v>
      </c>
      <c r="B105" s="466" t="s">
        <v>1985</v>
      </c>
      <c r="C105" s="11">
        <v>0.28999999999999998</v>
      </c>
      <c r="D105" s="450" t="s">
        <v>1671</v>
      </c>
      <c r="E105" s="11" t="s">
        <v>1797</v>
      </c>
      <c r="F105" s="293">
        <v>0.28999999999999998</v>
      </c>
      <c r="G105" s="293"/>
      <c r="H105" s="467">
        <v>5.5</v>
      </c>
      <c r="I105" s="467">
        <v>3.6</v>
      </c>
      <c r="J105" s="468" t="s">
        <v>1790</v>
      </c>
      <c r="K105" s="468"/>
    </row>
    <row r="106" spans="1:11" ht="30">
      <c r="A106" s="457" t="s">
        <v>1986</v>
      </c>
      <c r="B106" s="466" t="s">
        <v>1987</v>
      </c>
      <c r="C106" s="11">
        <v>0.23</v>
      </c>
      <c r="D106" s="450" t="s">
        <v>1671</v>
      </c>
      <c r="E106" s="11" t="s">
        <v>1797</v>
      </c>
      <c r="F106" s="293">
        <v>0.23</v>
      </c>
      <c r="G106" s="293"/>
      <c r="H106" s="467">
        <v>3.8</v>
      </c>
      <c r="I106" s="467">
        <v>3</v>
      </c>
      <c r="J106" s="468" t="s">
        <v>1790</v>
      </c>
      <c r="K106" s="468"/>
    </row>
    <row r="107" spans="1:11" ht="30">
      <c r="A107" s="457" t="s">
        <v>1988</v>
      </c>
      <c r="B107" s="466" t="s">
        <v>1989</v>
      </c>
      <c r="C107" s="11">
        <v>0.1</v>
      </c>
      <c r="D107" s="450" t="s">
        <v>1671</v>
      </c>
      <c r="E107" s="11" t="s">
        <v>1797</v>
      </c>
      <c r="F107" s="293">
        <v>0.1</v>
      </c>
      <c r="G107" s="293"/>
      <c r="H107" s="467">
        <v>4</v>
      </c>
      <c r="I107" s="467">
        <v>3.2</v>
      </c>
      <c r="J107" s="468" t="s">
        <v>1790</v>
      </c>
      <c r="K107" s="468"/>
    </row>
    <row r="108" spans="1:11" ht="30">
      <c r="A108" s="457" t="s">
        <v>1990</v>
      </c>
      <c r="B108" s="466" t="s">
        <v>1991</v>
      </c>
      <c r="C108" s="11">
        <v>0.1</v>
      </c>
      <c r="D108" s="450" t="s">
        <v>1671</v>
      </c>
      <c r="E108" s="11" t="s">
        <v>1797</v>
      </c>
      <c r="F108" s="293">
        <v>0.1</v>
      </c>
      <c r="G108" s="293"/>
      <c r="H108" s="467">
        <v>4.8</v>
      </c>
      <c r="I108" s="467">
        <v>3</v>
      </c>
      <c r="J108" s="468" t="s">
        <v>1790</v>
      </c>
      <c r="K108" s="468"/>
    </row>
    <row r="109" spans="1:11" ht="30">
      <c r="A109" s="457" t="s">
        <v>1992</v>
      </c>
      <c r="B109" s="466" t="s">
        <v>1993</v>
      </c>
      <c r="C109" s="11">
        <v>0.26</v>
      </c>
      <c r="D109" s="450" t="s">
        <v>1671</v>
      </c>
      <c r="E109" s="11" t="s">
        <v>1797</v>
      </c>
      <c r="F109" s="293">
        <v>0.26</v>
      </c>
      <c r="G109" s="293"/>
      <c r="H109" s="467">
        <v>4.5</v>
      </c>
      <c r="I109" s="467">
        <v>3.2</v>
      </c>
      <c r="J109" s="468" t="s">
        <v>1994</v>
      </c>
      <c r="K109" s="468"/>
    </row>
    <row r="110" spans="1:11" ht="30">
      <c r="A110" s="457" t="s">
        <v>1995</v>
      </c>
      <c r="B110" s="466" t="s">
        <v>1996</v>
      </c>
      <c r="C110" s="11">
        <v>3.2000000000000001E-2</v>
      </c>
      <c r="D110" s="450" t="s">
        <v>1671</v>
      </c>
      <c r="E110" s="11" t="s">
        <v>1797</v>
      </c>
      <c r="F110" s="293">
        <v>3.2000000000000001E-2</v>
      </c>
      <c r="G110" s="293"/>
      <c r="H110" s="467">
        <v>4.2</v>
      </c>
      <c r="I110" s="467">
        <v>3</v>
      </c>
      <c r="J110" s="468" t="s">
        <v>1790</v>
      </c>
      <c r="K110" s="468"/>
    </row>
    <row r="111" spans="1:11" ht="30">
      <c r="A111" s="457" t="s">
        <v>1997</v>
      </c>
      <c r="B111" s="466" t="s">
        <v>1998</v>
      </c>
      <c r="C111" s="11">
        <v>0.22500000000000001</v>
      </c>
      <c r="D111" s="450" t="s">
        <v>1671</v>
      </c>
      <c r="E111" s="11" t="s">
        <v>1797</v>
      </c>
      <c r="F111" s="293">
        <v>0.22500000000000001</v>
      </c>
      <c r="G111" s="293"/>
      <c r="H111" s="467">
        <v>3.9</v>
      </c>
      <c r="I111" s="467">
        <v>3.2</v>
      </c>
      <c r="J111" s="468" t="s">
        <v>1790</v>
      </c>
      <c r="K111" s="468"/>
    </row>
    <row r="112" spans="1:11" ht="30">
      <c r="A112" s="457" t="s">
        <v>1999</v>
      </c>
      <c r="B112" s="466" t="s">
        <v>2000</v>
      </c>
      <c r="C112" s="11">
        <v>0.36</v>
      </c>
      <c r="D112" s="450" t="s">
        <v>1671</v>
      </c>
      <c r="E112" s="11" t="s">
        <v>1797</v>
      </c>
      <c r="F112" s="293">
        <v>0.36</v>
      </c>
      <c r="G112" s="293"/>
      <c r="H112" s="467">
        <v>4.4000000000000004</v>
      </c>
      <c r="I112" s="467">
        <v>4</v>
      </c>
      <c r="J112" s="468" t="s">
        <v>1790</v>
      </c>
      <c r="K112" s="468"/>
    </row>
    <row r="113" spans="1:11" ht="30">
      <c r="A113" s="457" t="s">
        <v>2001</v>
      </c>
      <c r="B113" s="466" t="s">
        <v>2002</v>
      </c>
      <c r="C113" s="11">
        <v>0.18</v>
      </c>
      <c r="D113" s="450" t="s">
        <v>1671</v>
      </c>
      <c r="E113" s="11" t="s">
        <v>1797</v>
      </c>
      <c r="F113" s="293">
        <v>0.18</v>
      </c>
      <c r="G113" s="293"/>
      <c r="H113" s="467">
        <v>7</v>
      </c>
      <c r="I113" s="467">
        <v>5.5</v>
      </c>
      <c r="J113" s="468" t="s">
        <v>1790</v>
      </c>
      <c r="K113" s="468"/>
    </row>
    <row r="114" spans="1:11" ht="30">
      <c r="A114" s="457" t="s">
        <v>2003</v>
      </c>
      <c r="B114" s="470" t="s">
        <v>2004</v>
      </c>
      <c r="C114" s="11">
        <v>0.62</v>
      </c>
      <c r="D114" s="450" t="s">
        <v>1671</v>
      </c>
      <c r="E114" s="11" t="s">
        <v>1797</v>
      </c>
      <c r="F114" s="293">
        <v>0.13300000000000001</v>
      </c>
      <c r="G114" s="469">
        <v>0.48699999999999999</v>
      </c>
      <c r="H114" s="467">
        <v>4</v>
      </c>
      <c r="I114" s="467">
        <v>3.1</v>
      </c>
      <c r="J114" s="468" t="s">
        <v>1959</v>
      </c>
      <c r="K114" s="468"/>
    </row>
    <row r="115" spans="1:11" ht="30">
      <c r="A115" s="457" t="s">
        <v>2005</v>
      </c>
      <c r="B115" s="470" t="s">
        <v>2006</v>
      </c>
      <c r="C115" s="11">
        <v>0.1</v>
      </c>
      <c r="D115" s="450" t="s">
        <v>1671</v>
      </c>
      <c r="E115" s="11" t="s">
        <v>1797</v>
      </c>
      <c r="F115" s="293">
        <v>0.1</v>
      </c>
      <c r="G115" s="293"/>
      <c r="H115" s="467">
        <v>3.5</v>
      </c>
      <c r="I115" s="467">
        <v>2.8</v>
      </c>
      <c r="J115" s="468" t="s">
        <v>1790</v>
      </c>
      <c r="K115" s="468"/>
    </row>
    <row r="116" spans="1:11" ht="30">
      <c r="A116" s="457" t="s">
        <v>2007</v>
      </c>
      <c r="B116" s="470" t="s">
        <v>2008</v>
      </c>
      <c r="C116" s="11">
        <v>0.1</v>
      </c>
      <c r="D116" s="450" t="s">
        <v>1671</v>
      </c>
      <c r="E116" s="11" t="s">
        <v>1797</v>
      </c>
      <c r="F116" s="293">
        <v>0.1</v>
      </c>
      <c r="G116" s="293"/>
      <c r="H116" s="467">
        <v>3.4</v>
      </c>
      <c r="I116" s="467">
        <v>3.3</v>
      </c>
      <c r="J116" s="468" t="s">
        <v>1790</v>
      </c>
      <c r="K116" s="468"/>
    </row>
    <row r="117" spans="1:11" ht="30">
      <c r="A117" s="457" t="s">
        <v>2009</v>
      </c>
      <c r="B117" s="470" t="s">
        <v>2010</v>
      </c>
      <c r="C117" s="11">
        <v>0.21</v>
      </c>
      <c r="D117" s="450" t="s">
        <v>1671</v>
      </c>
      <c r="E117" s="11" t="s">
        <v>1797</v>
      </c>
      <c r="F117" s="293">
        <v>0.21</v>
      </c>
      <c r="G117" s="469"/>
      <c r="H117" s="467">
        <v>3.7</v>
      </c>
      <c r="I117" s="467">
        <v>3</v>
      </c>
      <c r="J117" s="468" t="s">
        <v>1959</v>
      </c>
      <c r="K117" s="468"/>
    </row>
    <row r="118" spans="1:11" ht="30">
      <c r="A118" s="457" t="s">
        <v>2011</v>
      </c>
      <c r="B118" s="470" t="s">
        <v>2012</v>
      </c>
      <c r="C118" s="11">
        <v>0.11</v>
      </c>
      <c r="D118" s="450" t="s">
        <v>1671</v>
      </c>
      <c r="E118" s="11" t="s">
        <v>1797</v>
      </c>
      <c r="F118" s="293">
        <v>0.11</v>
      </c>
      <c r="G118" s="293"/>
      <c r="H118" s="467">
        <v>5</v>
      </c>
      <c r="I118" s="467">
        <v>2.6</v>
      </c>
      <c r="J118" s="468" t="s">
        <v>1790</v>
      </c>
      <c r="K118" s="468"/>
    </row>
    <row r="119" spans="1:11" ht="30">
      <c r="A119" s="457" t="s">
        <v>2013</v>
      </c>
      <c r="B119" s="470" t="s">
        <v>2014</v>
      </c>
      <c r="C119" s="11">
        <v>2.7E-2</v>
      </c>
      <c r="D119" s="450" t="s">
        <v>1671</v>
      </c>
      <c r="E119" s="11" t="s">
        <v>1797</v>
      </c>
      <c r="F119" s="293">
        <v>2.7E-2</v>
      </c>
      <c r="G119" s="293"/>
      <c r="H119" s="467">
        <v>3.5</v>
      </c>
      <c r="I119" s="467">
        <v>3</v>
      </c>
      <c r="J119" s="468" t="s">
        <v>1790</v>
      </c>
      <c r="K119" s="468"/>
    </row>
    <row r="120" spans="1:11" ht="30">
      <c r="A120" s="457" t="s">
        <v>2015</v>
      </c>
      <c r="B120" s="470" t="s">
        <v>2016</v>
      </c>
      <c r="C120" s="11">
        <v>0.2</v>
      </c>
      <c r="D120" s="450" t="s">
        <v>1671</v>
      </c>
      <c r="E120" s="11" t="s">
        <v>1797</v>
      </c>
      <c r="F120" s="293">
        <v>0.2</v>
      </c>
      <c r="G120" s="293"/>
      <c r="H120" s="467">
        <v>4.8</v>
      </c>
      <c r="I120" s="467">
        <v>4.3</v>
      </c>
      <c r="J120" s="468" t="s">
        <v>1790</v>
      </c>
      <c r="K120" s="468"/>
    </row>
    <row r="121" spans="1:11" ht="30">
      <c r="A121" s="457" t="s">
        <v>2017</v>
      </c>
      <c r="B121" s="470" t="s">
        <v>2018</v>
      </c>
      <c r="C121" s="11">
        <v>1.1000000000000001</v>
      </c>
      <c r="D121" s="450" t="s">
        <v>1671</v>
      </c>
      <c r="E121" s="11" t="s">
        <v>1797</v>
      </c>
      <c r="F121" s="293">
        <v>1.1000000000000001</v>
      </c>
      <c r="G121" s="293"/>
      <c r="H121" s="467">
        <v>5</v>
      </c>
      <c r="I121" s="467">
        <v>4.5999999999999996</v>
      </c>
      <c r="J121" s="468" t="s">
        <v>1790</v>
      </c>
      <c r="K121" s="468"/>
    </row>
    <row r="122" spans="1:11" ht="30">
      <c r="A122" s="457" t="s">
        <v>2019</v>
      </c>
      <c r="B122" s="470" t="s">
        <v>2020</v>
      </c>
      <c r="C122" s="11">
        <v>0.13</v>
      </c>
      <c r="D122" s="450" t="s">
        <v>1671</v>
      </c>
      <c r="E122" s="11" t="s">
        <v>1797</v>
      </c>
      <c r="F122" s="293">
        <v>0.13</v>
      </c>
      <c r="G122" s="293"/>
      <c r="H122" s="467">
        <v>5.2</v>
      </c>
      <c r="I122" s="467">
        <v>4.2</v>
      </c>
      <c r="J122" s="468" t="s">
        <v>1790</v>
      </c>
      <c r="K122" s="468"/>
    </row>
    <row r="123" spans="1:11" ht="30">
      <c r="A123" s="457" t="s">
        <v>2021</v>
      </c>
      <c r="B123" s="471" t="s">
        <v>2022</v>
      </c>
      <c r="C123" s="11">
        <v>0.51</v>
      </c>
      <c r="D123" s="450" t="s">
        <v>1671</v>
      </c>
      <c r="E123" s="11" t="s">
        <v>1797</v>
      </c>
      <c r="F123" s="293">
        <v>0.35399999999999998</v>
      </c>
      <c r="G123" s="469">
        <v>0.156</v>
      </c>
      <c r="H123" s="467">
        <v>3.2</v>
      </c>
      <c r="I123" s="467">
        <v>3</v>
      </c>
      <c r="J123" s="468" t="s">
        <v>1959</v>
      </c>
      <c r="K123" s="468"/>
    </row>
    <row r="124" spans="1:11" ht="30">
      <c r="A124" s="457" t="s">
        <v>2023</v>
      </c>
      <c r="B124" s="470" t="s">
        <v>2024</v>
      </c>
      <c r="C124" s="11">
        <v>0.26</v>
      </c>
      <c r="D124" s="450" t="s">
        <v>1671</v>
      </c>
      <c r="E124" s="11" t="s">
        <v>1797</v>
      </c>
      <c r="F124" s="293">
        <v>0.26</v>
      </c>
      <c r="G124" s="293"/>
      <c r="H124" s="467">
        <v>5.6</v>
      </c>
      <c r="I124" s="467">
        <v>4.5999999999999996</v>
      </c>
      <c r="J124" s="468" t="s">
        <v>1790</v>
      </c>
      <c r="K124" s="468"/>
    </row>
    <row r="125" spans="1:11" ht="30">
      <c r="A125" s="457" t="s">
        <v>2025</v>
      </c>
      <c r="B125" s="470" t="s">
        <v>2026</v>
      </c>
      <c r="C125" s="11">
        <v>0.17</v>
      </c>
      <c r="D125" s="450" t="s">
        <v>1671</v>
      </c>
      <c r="E125" s="11" t="s">
        <v>1797</v>
      </c>
      <c r="F125" s="293">
        <v>0.17</v>
      </c>
      <c r="G125" s="293"/>
      <c r="H125" s="467">
        <v>6.1</v>
      </c>
      <c r="I125" s="467">
        <v>4.7</v>
      </c>
      <c r="J125" s="468" t="s">
        <v>1790</v>
      </c>
      <c r="K125" s="468"/>
    </row>
    <row r="126" spans="1:11" ht="30">
      <c r="A126" s="457" t="s">
        <v>2027</v>
      </c>
      <c r="B126" s="470" t="s">
        <v>2028</v>
      </c>
      <c r="C126" s="11">
        <v>0.13</v>
      </c>
      <c r="D126" s="450" t="s">
        <v>1671</v>
      </c>
      <c r="E126" s="11" t="s">
        <v>1797</v>
      </c>
      <c r="F126" s="293">
        <v>0.13</v>
      </c>
      <c r="G126" s="293"/>
      <c r="H126" s="467">
        <v>5</v>
      </c>
      <c r="I126" s="467">
        <v>4.5</v>
      </c>
      <c r="J126" s="468" t="s">
        <v>1790</v>
      </c>
      <c r="K126" s="468"/>
    </row>
    <row r="127" spans="1:11" ht="30">
      <c r="A127" s="457" t="s">
        <v>2029</v>
      </c>
      <c r="B127" s="470" t="s">
        <v>2030</v>
      </c>
      <c r="C127" s="11">
        <v>0.16</v>
      </c>
      <c r="D127" s="450" t="s">
        <v>1671</v>
      </c>
      <c r="E127" s="11" t="s">
        <v>1797</v>
      </c>
      <c r="F127" s="293">
        <v>0.16</v>
      </c>
      <c r="G127" s="293"/>
      <c r="H127" s="467">
        <v>5.0999999999999996</v>
      </c>
      <c r="I127" s="467">
        <v>3.4</v>
      </c>
      <c r="J127" s="468" t="s">
        <v>1790</v>
      </c>
      <c r="K127" s="468"/>
    </row>
    <row r="128" spans="1:11" ht="30">
      <c r="A128" s="457" t="s">
        <v>2031</v>
      </c>
      <c r="B128" s="470" t="s">
        <v>2032</v>
      </c>
      <c r="C128" s="11">
        <v>0.12</v>
      </c>
      <c r="D128" s="450" t="s">
        <v>1671</v>
      </c>
      <c r="E128" s="11" t="s">
        <v>1797</v>
      </c>
      <c r="F128" s="293">
        <v>0.12</v>
      </c>
      <c r="G128" s="293"/>
      <c r="H128" s="467">
        <v>5</v>
      </c>
      <c r="I128" s="467">
        <v>3.6</v>
      </c>
      <c r="J128" s="468" t="s">
        <v>1790</v>
      </c>
      <c r="K128" s="468"/>
    </row>
    <row r="129" spans="1:11" ht="30">
      <c r="A129" s="457" t="s">
        <v>2033</v>
      </c>
      <c r="B129" s="470" t="s">
        <v>2034</v>
      </c>
      <c r="C129" s="11">
        <v>7.0000000000000007E-2</v>
      </c>
      <c r="D129" s="450" t="s">
        <v>1671</v>
      </c>
      <c r="E129" s="11" t="s">
        <v>1797</v>
      </c>
      <c r="F129" s="293">
        <v>0.04</v>
      </c>
      <c r="G129" s="469">
        <v>0.03</v>
      </c>
      <c r="H129" s="467">
        <v>3.5</v>
      </c>
      <c r="I129" s="467">
        <v>3</v>
      </c>
      <c r="J129" s="468" t="s">
        <v>1959</v>
      </c>
      <c r="K129" s="468"/>
    </row>
    <row r="130" spans="1:11" ht="30">
      <c r="A130" s="457" t="s">
        <v>2035</v>
      </c>
      <c r="B130" s="466" t="s">
        <v>2036</v>
      </c>
      <c r="C130" s="11">
        <v>0.19</v>
      </c>
      <c r="D130" s="450" t="s">
        <v>1671</v>
      </c>
      <c r="E130" s="11" t="s">
        <v>1797</v>
      </c>
      <c r="F130" s="293">
        <v>0.19</v>
      </c>
      <c r="G130" s="293"/>
      <c r="H130" s="467">
        <v>4.5</v>
      </c>
      <c r="I130" s="467">
        <v>2.7</v>
      </c>
      <c r="J130" s="468" t="s">
        <v>1790</v>
      </c>
      <c r="K130" s="468"/>
    </row>
    <row r="131" spans="1:11" ht="31.5">
      <c r="A131" s="457" t="s">
        <v>2037</v>
      </c>
      <c r="B131" s="466" t="s">
        <v>2038</v>
      </c>
      <c r="C131" s="11">
        <v>0.61</v>
      </c>
      <c r="D131" s="450" t="s">
        <v>1671</v>
      </c>
      <c r="E131" s="11" t="s">
        <v>1797</v>
      </c>
      <c r="F131" s="293">
        <v>0.33800000000000002</v>
      </c>
      <c r="G131" s="469">
        <v>0.27200000000000002</v>
      </c>
      <c r="H131" s="467">
        <v>4</v>
      </c>
      <c r="I131" s="467">
        <v>2.8</v>
      </c>
      <c r="J131" s="468" t="s">
        <v>2039</v>
      </c>
      <c r="K131" s="468"/>
    </row>
    <row r="132" spans="1:11" ht="30">
      <c r="A132" s="457" t="s">
        <v>2040</v>
      </c>
      <c r="B132" s="465" t="s">
        <v>2041</v>
      </c>
      <c r="C132" s="350">
        <v>0.45</v>
      </c>
      <c r="D132" s="450" t="s">
        <v>1671</v>
      </c>
      <c r="E132" s="450" t="s">
        <v>1789</v>
      </c>
      <c r="F132" s="350">
        <v>0.45</v>
      </c>
      <c r="G132" s="350"/>
      <c r="H132" s="348" t="s">
        <v>1890</v>
      </c>
      <c r="I132" s="348" t="s">
        <v>1898</v>
      </c>
      <c r="J132" s="348" t="s">
        <v>2042</v>
      </c>
      <c r="K132" s="348"/>
    </row>
    <row r="133" spans="1:11">
      <c r="A133" s="457" t="s">
        <v>2043</v>
      </c>
      <c r="B133" s="465" t="s">
        <v>2044</v>
      </c>
      <c r="C133" s="350">
        <v>0.5</v>
      </c>
      <c r="D133" s="450" t="s">
        <v>1671</v>
      </c>
      <c r="E133" s="450" t="s">
        <v>1789</v>
      </c>
      <c r="F133" s="350">
        <v>0.5</v>
      </c>
      <c r="G133" s="350"/>
      <c r="H133" s="348" t="s">
        <v>1890</v>
      </c>
      <c r="I133" s="348" t="s">
        <v>1898</v>
      </c>
      <c r="J133" s="348" t="s">
        <v>1790</v>
      </c>
      <c r="K133" s="348"/>
    </row>
    <row r="134" spans="1:11" ht="45">
      <c r="A134" s="457" t="s">
        <v>2045</v>
      </c>
      <c r="B134" s="465" t="s">
        <v>2046</v>
      </c>
      <c r="C134" s="350">
        <v>0.25</v>
      </c>
      <c r="D134" s="450" t="s">
        <v>1671</v>
      </c>
      <c r="E134" s="450" t="s">
        <v>1789</v>
      </c>
      <c r="F134" s="350">
        <v>0.22</v>
      </c>
      <c r="G134" s="350">
        <v>0.03</v>
      </c>
      <c r="H134" s="348" t="s">
        <v>2047</v>
      </c>
      <c r="I134" s="348" t="s">
        <v>1882</v>
      </c>
      <c r="J134" s="348" t="s">
        <v>2048</v>
      </c>
      <c r="K134" s="348"/>
    </row>
    <row r="135" spans="1:11" ht="30">
      <c r="A135" s="457" t="s">
        <v>2049</v>
      </c>
      <c r="B135" s="465" t="s">
        <v>2050</v>
      </c>
      <c r="C135" s="350">
        <v>1</v>
      </c>
      <c r="D135" s="450" t="s">
        <v>1671</v>
      </c>
      <c r="E135" s="450" t="s">
        <v>1789</v>
      </c>
      <c r="F135" s="350"/>
      <c r="G135" s="489">
        <v>1</v>
      </c>
      <c r="H135" s="348" t="s">
        <v>1878</v>
      </c>
      <c r="I135" s="348" t="s">
        <v>1879</v>
      </c>
      <c r="J135" s="348" t="s">
        <v>1932</v>
      </c>
      <c r="K135" s="348"/>
    </row>
    <row r="136" spans="1:11" ht="30">
      <c r="A136" s="457" t="s">
        <v>2051</v>
      </c>
      <c r="B136" s="465" t="s">
        <v>2052</v>
      </c>
      <c r="C136" s="350">
        <v>0.85</v>
      </c>
      <c r="D136" s="450" t="s">
        <v>1671</v>
      </c>
      <c r="E136" s="450" t="s">
        <v>1789</v>
      </c>
      <c r="F136" s="350">
        <v>0.85</v>
      </c>
      <c r="G136" s="350"/>
      <c r="H136" s="348" t="s">
        <v>1802</v>
      </c>
      <c r="I136" s="348" t="s">
        <v>1895</v>
      </c>
      <c r="J136" s="348" t="s">
        <v>2042</v>
      </c>
      <c r="K136" s="348"/>
    </row>
    <row r="137" spans="1:11" ht="45">
      <c r="A137" s="457" t="s">
        <v>2053</v>
      </c>
      <c r="B137" s="465" t="s">
        <v>2054</v>
      </c>
      <c r="C137" s="350">
        <v>0.35</v>
      </c>
      <c r="D137" s="450" t="s">
        <v>1671</v>
      </c>
      <c r="E137" s="450" t="s">
        <v>1789</v>
      </c>
      <c r="F137" s="350">
        <v>0.05</v>
      </c>
      <c r="G137" s="350">
        <v>0.3</v>
      </c>
      <c r="H137" s="348" t="s">
        <v>1878</v>
      </c>
      <c r="I137" s="348" t="s">
        <v>1879</v>
      </c>
      <c r="J137" s="348" t="s">
        <v>2042</v>
      </c>
      <c r="K137" s="348"/>
    </row>
    <row r="138" spans="1:11">
      <c r="A138" s="457" t="s">
        <v>2055</v>
      </c>
      <c r="B138" s="465" t="s">
        <v>2056</v>
      </c>
      <c r="C138" s="350">
        <v>0.15</v>
      </c>
      <c r="D138" s="450" t="s">
        <v>1671</v>
      </c>
      <c r="E138" s="450" t="s">
        <v>1789</v>
      </c>
      <c r="F138" s="350">
        <v>0.15</v>
      </c>
      <c r="G138" s="350"/>
      <c r="H138" s="348" t="s">
        <v>1885</v>
      </c>
      <c r="I138" s="348" t="s">
        <v>1879</v>
      </c>
      <c r="J138" s="348" t="s">
        <v>1790</v>
      </c>
      <c r="K138" s="348"/>
    </row>
    <row r="139" spans="1:11" ht="30">
      <c r="A139" s="457" t="s">
        <v>2057</v>
      </c>
      <c r="B139" s="465" t="s">
        <v>2058</v>
      </c>
      <c r="C139" s="350">
        <v>0.18</v>
      </c>
      <c r="D139" s="450" t="s">
        <v>1671</v>
      </c>
      <c r="E139" s="450" t="s">
        <v>1789</v>
      </c>
      <c r="F139" s="350">
        <v>0.18</v>
      </c>
      <c r="G139" s="350"/>
      <c r="H139" s="348" t="s">
        <v>1885</v>
      </c>
      <c r="I139" s="348" t="s">
        <v>1879</v>
      </c>
      <c r="J139" s="348" t="s">
        <v>1790</v>
      </c>
      <c r="K139" s="348"/>
    </row>
    <row r="140" spans="1:11" ht="30">
      <c r="A140" s="457" t="s">
        <v>2059</v>
      </c>
      <c r="B140" s="465" t="s">
        <v>2060</v>
      </c>
      <c r="C140" s="350">
        <v>0.12</v>
      </c>
      <c r="D140" s="450" t="s">
        <v>1671</v>
      </c>
      <c r="E140" s="450" t="s">
        <v>1789</v>
      </c>
      <c r="F140" s="350"/>
      <c r="G140" s="350">
        <v>0.12</v>
      </c>
      <c r="H140" s="348" t="s">
        <v>1885</v>
      </c>
      <c r="I140" s="348" t="s">
        <v>1879</v>
      </c>
      <c r="J140" s="348" t="s">
        <v>1932</v>
      </c>
      <c r="K140" s="348"/>
    </row>
    <row r="141" spans="1:11" ht="30">
      <c r="A141" s="457" t="s">
        <v>2061</v>
      </c>
      <c r="B141" s="465" t="s">
        <v>2062</v>
      </c>
      <c r="C141" s="350">
        <v>0.45</v>
      </c>
      <c r="D141" s="450" t="s">
        <v>1671</v>
      </c>
      <c r="E141" s="450" t="s">
        <v>1789</v>
      </c>
      <c r="F141" s="350">
        <v>0.23</v>
      </c>
      <c r="G141" s="350">
        <v>0.22</v>
      </c>
      <c r="H141" s="348" t="s">
        <v>1898</v>
      </c>
      <c r="I141" s="348" t="s">
        <v>1879</v>
      </c>
      <c r="J141" s="348" t="s">
        <v>1932</v>
      </c>
      <c r="K141" s="348"/>
    </row>
    <row r="142" spans="1:11" ht="30">
      <c r="A142" s="457" t="s">
        <v>2063</v>
      </c>
      <c r="B142" s="465" t="s">
        <v>2064</v>
      </c>
      <c r="C142" s="350">
        <v>0.21</v>
      </c>
      <c r="D142" s="450" t="s">
        <v>1671</v>
      </c>
      <c r="E142" s="450" t="s">
        <v>1789</v>
      </c>
      <c r="F142" s="350">
        <v>0.05</v>
      </c>
      <c r="G142" s="350">
        <v>0.16</v>
      </c>
      <c r="H142" s="348" t="s">
        <v>1898</v>
      </c>
      <c r="I142" s="348" t="s">
        <v>1895</v>
      </c>
      <c r="J142" s="348" t="s">
        <v>2065</v>
      </c>
      <c r="K142" s="348"/>
    </row>
    <row r="143" spans="1:11" ht="30">
      <c r="A143" s="457" t="s">
        <v>2066</v>
      </c>
      <c r="B143" s="465" t="s">
        <v>2067</v>
      </c>
      <c r="C143" s="350">
        <v>0.28000000000000003</v>
      </c>
      <c r="D143" s="450" t="s">
        <v>1671</v>
      </c>
      <c r="E143" s="450" t="s">
        <v>1789</v>
      </c>
      <c r="F143" s="350"/>
      <c r="G143" s="489">
        <v>0.28000000000000003</v>
      </c>
      <c r="H143" s="348" t="s">
        <v>1898</v>
      </c>
      <c r="I143" s="348" t="s">
        <v>1879</v>
      </c>
      <c r="J143" s="348" t="s">
        <v>1932</v>
      </c>
      <c r="K143" s="348"/>
    </row>
    <row r="144" spans="1:11" ht="30">
      <c r="A144" s="457" t="s">
        <v>2068</v>
      </c>
      <c r="B144" s="465" t="s">
        <v>2069</v>
      </c>
      <c r="C144" s="350">
        <v>0.06</v>
      </c>
      <c r="D144" s="450" t="s">
        <v>1671</v>
      </c>
      <c r="E144" s="450" t="s">
        <v>1789</v>
      </c>
      <c r="F144" s="350">
        <v>0.06</v>
      </c>
      <c r="G144" s="350"/>
      <c r="H144" s="348" t="s">
        <v>1898</v>
      </c>
      <c r="I144" s="348" t="s">
        <v>1879</v>
      </c>
      <c r="J144" s="348" t="s">
        <v>1932</v>
      </c>
      <c r="K144" s="348"/>
    </row>
    <row r="145" spans="1:11" ht="31.5">
      <c r="A145" s="457" t="s">
        <v>2070</v>
      </c>
      <c r="B145" s="279" t="s">
        <v>2071</v>
      </c>
      <c r="C145" s="469">
        <v>0.1</v>
      </c>
      <c r="D145" s="450" t="s">
        <v>1671</v>
      </c>
      <c r="E145" s="11" t="s">
        <v>1797</v>
      </c>
      <c r="F145" s="469">
        <v>7.8E-2</v>
      </c>
      <c r="G145" s="469">
        <v>2.1999999999999999E-2</v>
      </c>
      <c r="H145" s="467">
        <v>4</v>
      </c>
      <c r="I145" s="467">
        <v>3.2</v>
      </c>
      <c r="J145" s="468" t="s">
        <v>1959</v>
      </c>
      <c r="K145" s="468"/>
    </row>
    <row r="146" spans="1:11" ht="15.75">
      <c r="A146" s="457" t="s">
        <v>2072</v>
      </c>
      <c r="B146" s="279" t="s">
        <v>2073</v>
      </c>
      <c r="C146" s="469">
        <v>1.53</v>
      </c>
      <c r="D146" s="450" t="s">
        <v>1671</v>
      </c>
      <c r="E146" s="11" t="s">
        <v>1797</v>
      </c>
      <c r="F146" s="469">
        <v>0.503</v>
      </c>
      <c r="G146" s="469">
        <v>1.0269999999999999</v>
      </c>
      <c r="H146" s="467">
        <v>4</v>
      </c>
      <c r="I146" s="467">
        <v>2.8</v>
      </c>
      <c r="J146" s="468" t="s">
        <v>1959</v>
      </c>
      <c r="K146" s="468"/>
    </row>
    <row r="147" spans="1:11" ht="15.75">
      <c r="A147" s="457" t="s">
        <v>2074</v>
      </c>
      <c r="B147" s="279" t="s">
        <v>2075</v>
      </c>
      <c r="C147" s="469">
        <v>0.55000000000000004</v>
      </c>
      <c r="D147" s="450" t="s">
        <v>1671</v>
      </c>
      <c r="E147" s="11" t="s">
        <v>1797</v>
      </c>
      <c r="F147" s="469">
        <v>0.35</v>
      </c>
      <c r="G147" s="469">
        <v>0.2</v>
      </c>
      <c r="H147" s="467">
        <v>4.5</v>
      </c>
      <c r="I147" s="467">
        <v>2.8</v>
      </c>
      <c r="J147" s="468" t="s">
        <v>1959</v>
      </c>
      <c r="K147" s="468"/>
    </row>
    <row r="148" spans="1:11" ht="31.5">
      <c r="A148" s="457" t="s">
        <v>2076</v>
      </c>
      <c r="B148" s="279" t="s">
        <v>2077</v>
      </c>
      <c r="C148" s="469">
        <v>0.1</v>
      </c>
      <c r="D148" s="450" t="s">
        <v>1671</v>
      </c>
      <c r="E148" s="11" t="s">
        <v>1797</v>
      </c>
      <c r="F148" s="469">
        <v>0.1</v>
      </c>
      <c r="G148" s="490"/>
      <c r="H148" s="467">
        <v>4.5</v>
      </c>
      <c r="I148" s="467">
        <v>3.2</v>
      </c>
      <c r="J148" s="468" t="s">
        <v>1959</v>
      </c>
      <c r="K148" s="468"/>
    </row>
    <row r="149" spans="1:11" ht="30">
      <c r="A149" s="457" t="s">
        <v>2078</v>
      </c>
      <c r="B149" s="449" t="s">
        <v>2079</v>
      </c>
      <c r="C149" s="451">
        <v>0.63200000000000001</v>
      </c>
      <c r="D149" s="450" t="s">
        <v>1671</v>
      </c>
      <c r="E149" s="450" t="s">
        <v>1789</v>
      </c>
      <c r="F149" s="451">
        <v>0.63200000000000001</v>
      </c>
      <c r="G149" s="451"/>
      <c r="H149" s="450">
        <v>4.5999999999999996</v>
      </c>
      <c r="I149" s="450">
        <v>3.5</v>
      </c>
      <c r="J149" s="354" t="s">
        <v>1790</v>
      </c>
      <c r="K149" s="468"/>
    </row>
    <row r="150" spans="1:11" ht="30">
      <c r="A150" s="457" t="s">
        <v>2080</v>
      </c>
      <c r="B150" s="449" t="s">
        <v>2081</v>
      </c>
      <c r="C150" s="451">
        <v>0.93200000000000005</v>
      </c>
      <c r="D150" s="450" t="s">
        <v>1671</v>
      </c>
      <c r="E150" s="450" t="s">
        <v>1789</v>
      </c>
      <c r="F150" s="451">
        <v>0.93200000000000005</v>
      </c>
      <c r="G150" s="451"/>
      <c r="H150" s="450">
        <v>4.2</v>
      </c>
      <c r="I150" s="450">
        <v>3.5</v>
      </c>
      <c r="J150" s="354" t="s">
        <v>1790</v>
      </c>
      <c r="K150" s="468"/>
    </row>
    <row r="151" spans="1:11" ht="30">
      <c r="A151" s="457" t="s">
        <v>2078</v>
      </c>
      <c r="B151" s="449" t="s">
        <v>2082</v>
      </c>
      <c r="C151" s="451"/>
      <c r="D151" s="450" t="s">
        <v>1671</v>
      </c>
      <c r="E151" s="450" t="s">
        <v>1789</v>
      </c>
      <c r="F151" s="451"/>
      <c r="G151" s="451">
        <v>0.01</v>
      </c>
      <c r="H151" s="450"/>
      <c r="I151" s="450"/>
      <c r="J151" s="354"/>
      <c r="K151" s="468"/>
    </row>
    <row r="152" spans="1:11" ht="30">
      <c r="A152" s="457" t="s">
        <v>2080</v>
      </c>
      <c r="B152" s="449" t="s">
        <v>2083</v>
      </c>
      <c r="C152" s="451"/>
      <c r="D152" s="450" t="s">
        <v>1671</v>
      </c>
      <c r="E152" s="450" t="s">
        <v>1789</v>
      </c>
      <c r="F152" s="451"/>
      <c r="G152" s="451">
        <v>6.2E-2</v>
      </c>
      <c r="H152" s="450"/>
      <c r="I152" s="450"/>
      <c r="J152" s="354"/>
      <c r="K152" s="468"/>
    </row>
    <row r="153" spans="1:11" ht="15.75">
      <c r="A153" s="448"/>
      <c r="B153" s="453" t="s">
        <v>2084</v>
      </c>
      <c r="C153" s="454">
        <f>SUM(C35:C150)</f>
        <v>37.602596104505373</v>
      </c>
      <c r="D153" s="454"/>
      <c r="E153" s="454"/>
      <c r="F153" s="455">
        <f>SUM(F35:F152)</f>
        <v>31.490596104505368</v>
      </c>
      <c r="G153" s="455">
        <f>SUM(G35:G152)</f>
        <v>6.1840000000000011</v>
      </c>
      <c r="H153" s="448"/>
      <c r="I153" s="448"/>
      <c r="J153" s="448"/>
      <c r="K153" s="448"/>
    </row>
    <row r="154" spans="1:11">
      <c r="A154" s="491"/>
      <c r="B154" s="491"/>
      <c r="C154" s="491"/>
      <c r="D154" s="491"/>
      <c r="E154" s="491"/>
      <c r="F154" s="491"/>
      <c r="G154" s="491"/>
      <c r="H154" s="491"/>
      <c r="I154" s="491"/>
      <c r="J154" s="491"/>
      <c r="K154" s="491"/>
    </row>
    <row r="155" spans="1:11" ht="17.25">
      <c r="A155" s="492"/>
      <c r="B155" s="445" t="s">
        <v>1783</v>
      </c>
      <c r="C155" s="492"/>
      <c r="D155" s="492"/>
      <c r="E155" s="492"/>
      <c r="F155" s="493">
        <v>0</v>
      </c>
      <c r="G155" s="493">
        <v>0</v>
      </c>
      <c r="H155" s="492"/>
      <c r="I155" s="492"/>
      <c r="J155" s="492"/>
      <c r="K155" s="492"/>
    </row>
    <row r="156" spans="1:11" ht="17.25">
      <c r="A156" s="492"/>
      <c r="B156" s="445" t="s">
        <v>1785</v>
      </c>
      <c r="C156" s="492"/>
      <c r="D156" s="492"/>
      <c r="E156" s="492"/>
      <c r="F156" s="493">
        <v>0</v>
      </c>
      <c r="G156" s="493">
        <v>0</v>
      </c>
      <c r="H156" s="492"/>
      <c r="I156" s="492"/>
      <c r="J156" s="492"/>
      <c r="K156" s="492"/>
    </row>
    <row r="157" spans="1:11" ht="17.25">
      <c r="A157" s="494"/>
      <c r="B157" s="445" t="s">
        <v>1786</v>
      </c>
      <c r="C157" s="494"/>
      <c r="D157" s="494"/>
      <c r="E157" s="494"/>
      <c r="F157" s="493">
        <v>0</v>
      </c>
      <c r="G157" s="493">
        <v>0</v>
      </c>
      <c r="H157" s="494"/>
      <c r="I157" s="494"/>
      <c r="J157" s="494"/>
      <c r="K157" s="494"/>
    </row>
    <row r="158" spans="1:11" ht="15.75">
      <c r="A158" s="494"/>
      <c r="B158" s="453" t="s">
        <v>1800</v>
      </c>
      <c r="C158" s="494"/>
      <c r="D158" s="494"/>
      <c r="E158" s="494"/>
      <c r="F158" s="495">
        <f>F16</f>
        <v>89.5</v>
      </c>
      <c r="G158" s="496">
        <f>G16</f>
        <v>0</v>
      </c>
      <c r="H158" s="494"/>
      <c r="I158" s="494"/>
      <c r="J158" s="494"/>
      <c r="K158" s="494"/>
    </row>
    <row r="159" spans="1:11" ht="15.75">
      <c r="A159" s="494"/>
      <c r="B159" s="453" t="s">
        <v>1806</v>
      </c>
      <c r="C159" s="494"/>
      <c r="D159" s="494"/>
      <c r="E159" s="494"/>
      <c r="F159" s="495">
        <f>F20</f>
        <v>49.05</v>
      </c>
      <c r="G159" s="496">
        <f>G20</f>
        <v>0</v>
      </c>
      <c r="H159" s="494"/>
      <c r="I159" s="494"/>
      <c r="J159" s="494"/>
      <c r="K159" s="494"/>
    </row>
    <row r="160" spans="1:11" ht="17.25">
      <c r="A160" s="494"/>
      <c r="B160" s="445" t="s">
        <v>1703</v>
      </c>
      <c r="C160" s="494"/>
      <c r="D160" s="494"/>
      <c r="E160" s="494"/>
      <c r="F160" s="495">
        <f>F33</f>
        <v>54.16</v>
      </c>
      <c r="G160" s="495">
        <f>G33</f>
        <v>27.66</v>
      </c>
      <c r="H160" s="494"/>
      <c r="I160" s="494"/>
      <c r="J160" s="494"/>
      <c r="K160" s="494"/>
    </row>
    <row r="161" spans="1:11" ht="15.75">
      <c r="A161" s="494"/>
      <c r="B161" s="453" t="s">
        <v>2084</v>
      </c>
      <c r="C161" s="494"/>
      <c r="D161" s="494"/>
      <c r="E161" s="494"/>
      <c r="F161" s="495">
        <f>F153</f>
        <v>31.490596104505368</v>
      </c>
      <c r="G161" s="495">
        <f>G153</f>
        <v>6.1840000000000011</v>
      </c>
      <c r="H161" s="494"/>
      <c r="I161" s="494"/>
      <c r="J161" s="494"/>
      <c r="K161" s="494"/>
    </row>
    <row r="162" spans="1:11" ht="15.75">
      <c r="A162" s="494"/>
      <c r="B162" s="453" t="s">
        <v>187</v>
      </c>
      <c r="C162" s="494"/>
      <c r="D162" s="494"/>
      <c r="E162" s="494"/>
      <c r="F162" s="497">
        <f>SUM(F155:F161)</f>
        <v>224.20059610450537</v>
      </c>
      <c r="G162" s="497">
        <f>SUM(G155:G161)</f>
        <v>33.844000000000001</v>
      </c>
      <c r="H162" s="494"/>
      <c r="I162" s="494"/>
      <c r="J162" s="494"/>
      <c r="K162" s="494"/>
    </row>
    <row r="163" spans="1:11">
      <c r="A163" s="485"/>
      <c r="B163" s="485"/>
      <c r="C163" s="485"/>
      <c r="D163" s="485"/>
      <c r="E163" s="485"/>
      <c r="F163" s="485"/>
      <c r="G163" s="485"/>
      <c r="H163" s="485"/>
      <c r="I163" s="485"/>
      <c r="J163" s="485"/>
      <c r="K163" s="485"/>
    </row>
    <row r="164" spans="1:11" ht="15.75">
      <c r="A164" s="485"/>
      <c r="B164" s="472" t="s">
        <v>2085</v>
      </c>
      <c r="C164" s="485"/>
      <c r="D164" s="485"/>
      <c r="E164" s="485"/>
      <c r="F164" s="485"/>
      <c r="G164" s="485"/>
      <c r="H164" s="485"/>
      <c r="I164" s="485"/>
      <c r="J164" s="485"/>
      <c r="K164" s="485"/>
    </row>
    <row r="165" spans="1:11">
      <c r="A165" s="473" t="s">
        <v>2086</v>
      </c>
      <c r="B165" s="474" t="s">
        <v>2087</v>
      </c>
      <c r="C165" s="456">
        <v>9.84</v>
      </c>
      <c r="D165" s="456"/>
      <c r="E165" s="456"/>
      <c r="F165" s="475"/>
      <c r="G165" s="475"/>
      <c r="H165" s="456">
        <v>6</v>
      </c>
      <c r="I165" s="456">
        <v>3.75</v>
      </c>
      <c r="J165" s="456" t="s">
        <v>1790</v>
      </c>
      <c r="K165" s="456"/>
    </row>
    <row r="166" spans="1:11">
      <c r="A166" s="473"/>
      <c r="B166" s="456" t="s">
        <v>9</v>
      </c>
      <c r="C166" s="456"/>
      <c r="D166" s="456"/>
      <c r="E166" s="456"/>
      <c r="F166" s="475">
        <v>0</v>
      </c>
      <c r="G166" s="475">
        <v>0</v>
      </c>
      <c r="H166" s="456"/>
      <c r="I166" s="456"/>
      <c r="J166" s="456"/>
      <c r="K166" s="456"/>
    </row>
    <row r="167" spans="1:11" ht="45">
      <c r="A167" s="473"/>
      <c r="B167" s="476" t="s">
        <v>2088</v>
      </c>
      <c r="C167" s="477">
        <v>7.59</v>
      </c>
      <c r="D167" s="477"/>
      <c r="E167" s="477"/>
      <c r="F167" s="478">
        <v>0</v>
      </c>
      <c r="G167" s="478">
        <v>0</v>
      </c>
      <c r="H167" s="456">
        <v>6</v>
      </c>
      <c r="I167" s="456">
        <v>3.75</v>
      </c>
      <c r="J167" s="456" t="s">
        <v>2089</v>
      </c>
      <c r="K167" s="456"/>
    </row>
    <row r="168" spans="1:11">
      <c r="A168" s="473" t="s">
        <v>2090</v>
      </c>
      <c r="B168" s="474" t="s">
        <v>2091</v>
      </c>
      <c r="C168" s="369">
        <v>9.57</v>
      </c>
      <c r="D168" s="369"/>
      <c r="E168" s="369"/>
      <c r="F168" s="369"/>
      <c r="G168" s="369"/>
      <c r="H168" s="456">
        <v>5.2</v>
      </c>
      <c r="I168" s="498" t="s">
        <v>2092</v>
      </c>
      <c r="J168" s="456" t="s">
        <v>1932</v>
      </c>
      <c r="K168" s="456"/>
    </row>
    <row r="169" spans="1:11">
      <c r="A169" s="473"/>
      <c r="B169" s="456" t="s">
        <v>9</v>
      </c>
      <c r="C169" s="456">
        <v>10.18</v>
      </c>
      <c r="D169" s="456"/>
      <c r="E169" s="456"/>
      <c r="F169" s="475">
        <v>0</v>
      </c>
      <c r="G169" s="475">
        <v>0</v>
      </c>
      <c r="H169" s="456" t="s">
        <v>1802</v>
      </c>
      <c r="I169" s="456" t="s">
        <v>1898</v>
      </c>
      <c r="J169" s="456" t="s">
        <v>1790</v>
      </c>
      <c r="K169" s="456"/>
    </row>
    <row r="170" spans="1:11">
      <c r="A170" s="473"/>
      <c r="B170" s="476" t="s">
        <v>2088</v>
      </c>
      <c r="C170" s="477">
        <v>7.59</v>
      </c>
      <c r="D170" s="477"/>
      <c r="E170" s="477"/>
      <c r="F170" s="478">
        <v>0</v>
      </c>
      <c r="G170" s="478">
        <v>0</v>
      </c>
      <c r="H170" s="456" t="s">
        <v>1802</v>
      </c>
      <c r="I170" s="456" t="s">
        <v>1898</v>
      </c>
      <c r="J170" s="456" t="s">
        <v>1932</v>
      </c>
      <c r="K170" s="456"/>
    </row>
    <row r="171" spans="1:11" ht="30">
      <c r="A171" s="479" t="s">
        <v>2093</v>
      </c>
      <c r="B171" s="474" t="s">
        <v>2094</v>
      </c>
      <c r="C171" s="369">
        <v>3.5</v>
      </c>
      <c r="D171" s="369"/>
      <c r="E171" s="369"/>
      <c r="F171" s="369">
        <v>3.5</v>
      </c>
      <c r="G171" s="369"/>
      <c r="H171" s="456" t="s">
        <v>2095</v>
      </c>
      <c r="I171" s="456" t="s">
        <v>2096</v>
      </c>
      <c r="J171" s="456" t="s">
        <v>2097</v>
      </c>
      <c r="K171" s="456"/>
    </row>
    <row r="172" spans="1:11" ht="30">
      <c r="A172" s="479"/>
      <c r="B172" s="456" t="s">
        <v>9</v>
      </c>
      <c r="C172" s="456">
        <v>10.18</v>
      </c>
      <c r="D172" s="456"/>
      <c r="E172" s="456"/>
      <c r="F172" s="475">
        <v>0</v>
      </c>
      <c r="G172" s="475">
        <v>0</v>
      </c>
      <c r="H172" s="456" t="s">
        <v>2095</v>
      </c>
      <c r="I172" s="456" t="s">
        <v>2096</v>
      </c>
      <c r="J172" s="456" t="s">
        <v>2097</v>
      </c>
      <c r="K172" s="456"/>
    </row>
    <row r="173" spans="1:11">
      <c r="A173" s="479"/>
      <c r="B173" s="476" t="s">
        <v>2088</v>
      </c>
      <c r="C173" s="477">
        <v>7.59</v>
      </c>
      <c r="D173" s="477"/>
      <c r="E173" s="477"/>
      <c r="F173" s="478">
        <v>0</v>
      </c>
      <c r="G173" s="478">
        <v>0</v>
      </c>
      <c r="H173" s="450">
        <v>5.2</v>
      </c>
      <c r="I173" s="275"/>
      <c r="J173" s="456" t="s">
        <v>2098</v>
      </c>
      <c r="K173" s="456"/>
    </row>
    <row r="174" spans="1:11">
      <c r="A174" s="479" t="s">
        <v>2099</v>
      </c>
      <c r="B174" s="474" t="s">
        <v>2100</v>
      </c>
      <c r="C174" s="369">
        <v>7.3</v>
      </c>
      <c r="D174" s="369"/>
      <c r="E174" s="369"/>
      <c r="F174" s="369">
        <v>7.3</v>
      </c>
      <c r="G174" s="480"/>
      <c r="H174" s="475">
        <v>4.5</v>
      </c>
      <c r="I174" s="480"/>
      <c r="J174" s="456" t="s">
        <v>2098</v>
      </c>
      <c r="K174" s="456"/>
    </row>
    <row r="175" spans="1:11" ht="30">
      <c r="A175" s="479"/>
      <c r="B175" s="456" t="s">
        <v>9</v>
      </c>
      <c r="C175" s="456">
        <v>10.18</v>
      </c>
      <c r="D175" s="456"/>
      <c r="E175" s="456"/>
      <c r="F175" s="475">
        <v>0</v>
      </c>
      <c r="G175" s="475">
        <v>0</v>
      </c>
      <c r="H175" s="456" t="s">
        <v>2095</v>
      </c>
      <c r="I175" s="456" t="s">
        <v>2096</v>
      </c>
      <c r="J175" s="456" t="s">
        <v>2097</v>
      </c>
      <c r="K175" s="456"/>
    </row>
    <row r="176" spans="1:11">
      <c r="A176" s="354"/>
      <c r="B176" s="476" t="s">
        <v>2088</v>
      </c>
      <c r="C176" s="477">
        <v>7.59</v>
      </c>
      <c r="D176" s="477"/>
      <c r="E176" s="477"/>
      <c r="F176" s="478">
        <v>0</v>
      </c>
      <c r="G176" s="478">
        <v>0</v>
      </c>
      <c r="H176" s="450">
        <v>5.2</v>
      </c>
      <c r="I176" s="275"/>
      <c r="J176" s="456" t="s">
        <v>2098</v>
      </c>
      <c r="K176" s="456"/>
    </row>
  </sheetData>
  <mergeCells count="10">
    <mergeCell ref="A1:K1"/>
    <mergeCell ref="A2:G2"/>
    <mergeCell ref="A3:A4"/>
    <mergeCell ref="B3:B4"/>
    <mergeCell ref="C3:C4"/>
    <mergeCell ref="D3:D4"/>
    <mergeCell ref="E3:E4"/>
    <mergeCell ref="F3:G3"/>
    <mergeCell ref="H3:J3"/>
    <mergeCell ref="K3:K4"/>
  </mergeCells>
  <pageMargins left="0.31496062992125984" right="0.23622047244094491" top="0.55118110236220474" bottom="0.55118110236220474" header="0.31496062992125984" footer="0.31496062992125984"/>
  <pageSetup paperSize="9" scale="96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4"/>
  <sheetViews>
    <sheetView topLeftCell="A92" zoomScaleNormal="100" workbookViewId="0">
      <selection activeCell="E320" sqref="E320:F320"/>
    </sheetView>
  </sheetViews>
  <sheetFormatPr defaultRowHeight="15"/>
  <cols>
    <col min="1" max="1" width="6.5703125" customWidth="1"/>
    <col min="2" max="2" width="32.5703125" customWidth="1"/>
    <col min="3" max="3" width="14.28515625" customWidth="1"/>
    <col min="4" max="4" width="14.85546875" customWidth="1"/>
    <col min="6" max="6" width="12.140625" customWidth="1"/>
  </cols>
  <sheetData>
    <row r="1" spans="1:7" ht="33" customHeight="1">
      <c r="A1" s="905" t="s">
        <v>792</v>
      </c>
      <c r="B1" s="917" t="s">
        <v>887</v>
      </c>
      <c r="C1" s="918" t="s">
        <v>7</v>
      </c>
      <c r="D1" s="918" t="s">
        <v>888</v>
      </c>
      <c r="E1" s="917" t="s">
        <v>889</v>
      </c>
      <c r="F1" s="917"/>
      <c r="G1" s="918" t="s">
        <v>798</v>
      </c>
    </row>
    <row r="2" spans="1:7" ht="31.5">
      <c r="A2" s="905"/>
      <c r="B2" s="917"/>
      <c r="C2" s="918"/>
      <c r="D2" s="918"/>
      <c r="E2" s="1" t="s">
        <v>799</v>
      </c>
      <c r="F2" s="1" t="s">
        <v>800</v>
      </c>
      <c r="G2" s="918"/>
    </row>
    <row r="3" spans="1:7">
      <c r="A3" s="276">
        <v>1</v>
      </c>
      <c r="B3" s="276">
        <v>2</v>
      </c>
      <c r="C3" s="276">
        <v>3</v>
      </c>
      <c r="D3" s="276">
        <v>4</v>
      </c>
      <c r="E3" s="276">
        <v>5</v>
      </c>
      <c r="F3" s="276">
        <v>6</v>
      </c>
      <c r="G3" s="276">
        <v>7</v>
      </c>
    </row>
    <row r="4" spans="1:7" ht="15.75">
      <c r="A4" s="960" t="s">
        <v>18</v>
      </c>
      <c r="B4" s="960"/>
      <c r="C4" s="960"/>
      <c r="D4" s="960"/>
      <c r="E4" s="960"/>
      <c r="F4" s="960"/>
      <c r="G4" s="960"/>
    </row>
    <row r="5" spans="1:7" ht="15.75">
      <c r="A5" s="68"/>
      <c r="B5" s="277" t="s">
        <v>890</v>
      </c>
      <c r="C5" s="68"/>
      <c r="D5" s="68"/>
      <c r="E5" s="68"/>
      <c r="F5" s="68"/>
      <c r="G5" s="68"/>
    </row>
    <row r="6" spans="1:7" ht="15.75">
      <c r="A6" s="278">
        <v>1</v>
      </c>
      <c r="B6" s="279" t="s">
        <v>891</v>
      </c>
      <c r="C6" s="8" t="s">
        <v>892</v>
      </c>
      <c r="D6" s="8" t="s">
        <v>892</v>
      </c>
      <c r="E6" s="280">
        <v>0.6</v>
      </c>
      <c r="F6" s="281"/>
      <c r="G6" s="282"/>
    </row>
    <row r="7" spans="1:7" ht="31.5">
      <c r="A7" s="278">
        <f>A6+1</f>
        <v>2</v>
      </c>
      <c r="B7" s="279" t="s">
        <v>893</v>
      </c>
      <c r="C7" s="8" t="s">
        <v>892</v>
      </c>
      <c r="D7" s="8" t="s">
        <v>892</v>
      </c>
      <c r="E7" s="280">
        <v>2.8</v>
      </c>
      <c r="F7" s="281"/>
      <c r="G7" s="282"/>
    </row>
    <row r="8" spans="1:7" ht="15.75">
      <c r="A8" s="278">
        <f t="shared" ref="A8:A71" si="0">A7+1</f>
        <v>3</v>
      </c>
      <c r="B8" s="279" t="s">
        <v>894</v>
      </c>
      <c r="C8" s="8" t="s">
        <v>892</v>
      </c>
      <c r="D8" s="8" t="s">
        <v>892</v>
      </c>
      <c r="E8" s="281">
        <v>0.4</v>
      </c>
      <c r="F8" s="281"/>
      <c r="G8" s="282"/>
    </row>
    <row r="9" spans="1:7" ht="15.75">
      <c r="A9" s="278">
        <f t="shared" si="0"/>
        <v>4</v>
      </c>
      <c r="B9" s="279" t="s">
        <v>895</v>
      </c>
      <c r="C9" s="8" t="s">
        <v>892</v>
      </c>
      <c r="D9" s="8" t="s">
        <v>892</v>
      </c>
      <c r="E9" s="280">
        <v>1.2</v>
      </c>
      <c r="F9" s="281"/>
      <c r="G9" s="282"/>
    </row>
    <row r="10" spans="1:7" ht="15.75">
      <c r="A10" s="278">
        <f t="shared" si="0"/>
        <v>5</v>
      </c>
      <c r="B10" s="279" t="s">
        <v>896</v>
      </c>
      <c r="C10" s="8" t="s">
        <v>892</v>
      </c>
      <c r="D10" s="8" t="s">
        <v>892</v>
      </c>
      <c r="E10" s="280">
        <v>0.85</v>
      </c>
      <c r="F10" s="280"/>
      <c r="G10" s="282"/>
    </row>
    <row r="11" spans="1:7" ht="15.75">
      <c r="A11" s="278">
        <f t="shared" si="0"/>
        <v>6</v>
      </c>
      <c r="B11" s="279" t="s">
        <v>897</v>
      </c>
      <c r="C11" s="8" t="s">
        <v>892</v>
      </c>
      <c r="D11" s="8" t="s">
        <v>892</v>
      </c>
      <c r="E11" s="280">
        <v>1.61</v>
      </c>
      <c r="F11" s="281"/>
      <c r="G11" s="282"/>
    </row>
    <row r="12" spans="1:7" ht="15.75">
      <c r="A12" s="278">
        <f t="shared" si="0"/>
        <v>7</v>
      </c>
      <c r="B12" s="279" t="s">
        <v>898</v>
      </c>
      <c r="C12" s="8" t="s">
        <v>892</v>
      </c>
      <c r="D12" s="8" t="s">
        <v>892</v>
      </c>
      <c r="E12" s="280">
        <v>0.6</v>
      </c>
      <c r="F12" s="281"/>
      <c r="G12" s="282"/>
    </row>
    <row r="13" spans="1:7" ht="31.5">
      <c r="A13" s="278">
        <f t="shared" si="0"/>
        <v>8</v>
      </c>
      <c r="B13" s="279" t="s">
        <v>899</v>
      </c>
      <c r="C13" s="8" t="s">
        <v>892</v>
      </c>
      <c r="D13" s="8" t="s">
        <v>892</v>
      </c>
      <c r="E13" s="280">
        <v>0.7</v>
      </c>
      <c r="F13" s="281"/>
      <c r="G13" s="282"/>
    </row>
    <row r="14" spans="1:7" ht="15.75">
      <c r="A14" s="278">
        <f t="shared" si="0"/>
        <v>9</v>
      </c>
      <c r="B14" s="279" t="s">
        <v>900</v>
      </c>
      <c r="C14" s="8" t="s">
        <v>892</v>
      </c>
      <c r="D14" s="8" t="s">
        <v>892</v>
      </c>
      <c r="E14" s="280">
        <v>0.9</v>
      </c>
      <c r="F14" s="281"/>
      <c r="G14" s="282"/>
    </row>
    <row r="15" spans="1:7" ht="31.5">
      <c r="A15" s="278">
        <f t="shared" si="0"/>
        <v>10</v>
      </c>
      <c r="B15" s="279" t="s">
        <v>901</v>
      </c>
      <c r="C15" s="8" t="s">
        <v>892</v>
      </c>
      <c r="D15" s="8" t="s">
        <v>892</v>
      </c>
      <c r="E15" s="280">
        <v>1.42</v>
      </c>
      <c r="F15" s="280"/>
      <c r="G15" s="282"/>
    </row>
    <row r="16" spans="1:7" ht="15.75">
      <c r="A16" s="278">
        <f t="shared" si="0"/>
        <v>11</v>
      </c>
      <c r="B16" s="279" t="s">
        <v>902</v>
      </c>
      <c r="C16" s="8" t="s">
        <v>892</v>
      </c>
      <c r="D16" s="8" t="s">
        <v>892</v>
      </c>
      <c r="E16" s="280">
        <v>0.84</v>
      </c>
      <c r="F16" s="280"/>
      <c r="G16" s="282"/>
    </row>
    <row r="17" spans="1:7" ht="15.75">
      <c r="A17" s="278">
        <f t="shared" si="0"/>
        <v>12</v>
      </c>
      <c r="B17" s="279" t="s">
        <v>896</v>
      </c>
      <c r="C17" s="8" t="s">
        <v>892</v>
      </c>
      <c r="D17" s="8" t="s">
        <v>892</v>
      </c>
      <c r="E17" s="280">
        <v>0.85</v>
      </c>
      <c r="F17" s="280"/>
      <c r="G17" s="282"/>
    </row>
    <row r="18" spans="1:7" ht="31.5">
      <c r="A18" s="278">
        <f t="shared" si="0"/>
        <v>13</v>
      </c>
      <c r="B18" s="279" t="s">
        <v>903</v>
      </c>
      <c r="C18" s="8" t="s">
        <v>892</v>
      </c>
      <c r="D18" s="8" t="s">
        <v>892</v>
      </c>
      <c r="E18" s="280">
        <v>0.24</v>
      </c>
      <c r="F18" s="280"/>
      <c r="G18" s="282"/>
    </row>
    <row r="19" spans="1:7" ht="31.5">
      <c r="A19" s="278">
        <f t="shared" si="0"/>
        <v>14</v>
      </c>
      <c r="B19" s="279" t="s">
        <v>904</v>
      </c>
      <c r="C19" s="8" t="s">
        <v>892</v>
      </c>
      <c r="D19" s="8" t="s">
        <v>892</v>
      </c>
      <c r="E19" s="280">
        <v>0.1</v>
      </c>
      <c r="F19" s="280">
        <v>0.1</v>
      </c>
      <c r="G19" s="282"/>
    </row>
    <row r="20" spans="1:7" ht="15.75">
      <c r="A20" s="278">
        <f t="shared" si="0"/>
        <v>15</v>
      </c>
      <c r="B20" s="279" t="s">
        <v>905</v>
      </c>
      <c r="C20" s="8" t="s">
        <v>892</v>
      </c>
      <c r="D20" s="8" t="s">
        <v>892</v>
      </c>
      <c r="E20" s="280">
        <v>1</v>
      </c>
      <c r="F20" s="283"/>
      <c r="G20" s="282"/>
    </row>
    <row r="21" spans="1:7" ht="15.75">
      <c r="A21" s="278">
        <f t="shared" si="0"/>
        <v>16</v>
      </c>
      <c r="B21" s="279" t="s">
        <v>906</v>
      </c>
      <c r="C21" s="8" t="s">
        <v>892</v>
      </c>
      <c r="D21" s="8" t="s">
        <v>892</v>
      </c>
      <c r="E21" s="280">
        <v>0.75</v>
      </c>
      <c r="F21" s="283"/>
      <c r="G21" s="282"/>
    </row>
    <row r="22" spans="1:7" ht="15.75">
      <c r="A22" s="278">
        <f t="shared" si="0"/>
        <v>17</v>
      </c>
      <c r="B22" s="279" t="s">
        <v>907</v>
      </c>
      <c r="C22" s="8" t="s">
        <v>892</v>
      </c>
      <c r="D22" s="8" t="s">
        <v>892</v>
      </c>
      <c r="E22" s="280">
        <v>0.34</v>
      </c>
      <c r="F22" s="283"/>
      <c r="G22" s="282"/>
    </row>
    <row r="23" spans="1:7" ht="15.75">
      <c r="A23" s="278">
        <f t="shared" si="0"/>
        <v>18</v>
      </c>
      <c r="B23" s="279" t="s">
        <v>908</v>
      </c>
      <c r="C23" s="8" t="s">
        <v>892</v>
      </c>
      <c r="D23" s="8" t="s">
        <v>892</v>
      </c>
      <c r="E23" s="281">
        <v>0.08</v>
      </c>
      <c r="F23" s="283"/>
      <c r="G23" s="282"/>
    </row>
    <row r="24" spans="1:7" ht="31.5">
      <c r="A24" s="278">
        <f t="shared" si="0"/>
        <v>19</v>
      </c>
      <c r="B24" s="279" t="s">
        <v>909</v>
      </c>
      <c r="C24" s="8" t="s">
        <v>892</v>
      </c>
      <c r="D24" s="8" t="s">
        <v>892</v>
      </c>
      <c r="E24" s="284">
        <v>0.86</v>
      </c>
      <c r="F24" s="282"/>
      <c r="G24" s="282"/>
    </row>
    <row r="25" spans="1:7" ht="31.5">
      <c r="A25" s="278">
        <f t="shared" si="0"/>
        <v>20</v>
      </c>
      <c r="B25" s="279" t="s">
        <v>910</v>
      </c>
      <c r="C25" s="8" t="s">
        <v>892</v>
      </c>
      <c r="D25" s="8" t="s">
        <v>892</v>
      </c>
      <c r="E25" s="284">
        <v>0.09</v>
      </c>
      <c r="F25" s="282"/>
      <c r="G25" s="282"/>
    </row>
    <row r="26" spans="1:7" ht="31.5">
      <c r="A26" s="278">
        <f t="shared" si="0"/>
        <v>21</v>
      </c>
      <c r="B26" s="279" t="s">
        <v>911</v>
      </c>
      <c r="C26" s="8" t="s">
        <v>892</v>
      </c>
      <c r="D26" s="8" t="s">
        <v>892</v>
      </c>
      <c r="E26" s="285">
        <v>0.7</v>
      </c>
      <c r="F26" s="282"/>
      <c r="G26" s="282"/>
    </row>
    <row r="27" spans="1:7" ht="31.5">
      <c r="A27" s="278">
        <f t="shared" si="0"/>
        <v>22</v>
      </c>
      <c r="B27" s="279" t="s">
        <v>912</v>
      </c>
      <c r="C27" s="8" t="s">
        <v>892</v>
      </c>
      <c r="D27" s="8" t="s">
        <v>892</v>
      </c>
      <c r="E27" s="285">
        <v>0.3</v>
      </c>
      <c r="F27" s="282"/>
      <c r="G27" s="282"/>
    </row>
    <row r="28" spans="1:7" ht="15.75">
      <c r="A28" s="278">
        <f t="shared" si="0"/>
        <v>23</v>
      </c>
      <c r="B28" s="279" t="s">
        <v>913</v>
      </c>
      <c r="C28" s="8" t="s">
        <v>892</v>
      </c>
      <c r="D28" s="8" t="s">
        <v>892</v>
      </c>
      <c r="E28" s="284">
        <v>0.25</v>
      </c>
      <c r="F28" s="282"/>
      <c r="G28" s="282"/>
    </row>
    <row r="29" spans="1:7" ht="15.75">
      <c r="A29" s="278">
        <f t="shared" si="0"/>
        <v>24</v>
      </c>
      <c r="B29" s="279" t="s">
        <v>914</v>
      </c>
      <c r="C29" s="8" t="s">
        <v>892</v>
      </c>
      <c r="D29" s="8" t="s">
        <v>892</v>
      </c>
      <c r="E29" s="284">
        <v>0.15</v>
      </c>
      <c r="F29" s="282"/>
      <c r="G29" s="282"/>
    </row>
    <row r="30" spans="1:7" ht="31.5">
      <c r="A30" s="278">
        <f t="shared" si="0"/>
        <v>25</v>
      </c>
      <c r="B30" s="279" t="s">
        <v>915</v>
      </c>
      <c r="C30" s="8" t="s">
        <v>892</v>
      </c>
      <c r="D30" s="8" t="s">
        <v>892</v>
      </c>
      <c r="E30" s="285">
        <v>0.4</v>
      </c>
      <c r="F30" s="286"/>
      <c r="G30" s="282"/>
    </row>
    <row r="31" spans="1:7" ht="31.5">
      <c r="A31" s="278">
        <f t="shared" si="0"/>
        <v>26</v>
      </c>
      <c r="B31" s="279" t="s">
        <v>916</v>
      </c>
      <c r="C31" s="8" t="s">
        <v>892</v>
      </c>
      <c r="D31" s="8" t="s">
        <v>892</v>
      </c>
      <c r="E31" s="285">
        <v>0.35</v>
      </c>
      <c r="F31" s="282"/>
      <c r="G31" s="282"/>
    </row>
    <row r="32" spans="1:7" ht="15.75">
      <c r="A32" s="278">
        <f t="shared" si="0"/>
        <v>27</v>
      </c>
      <c r="B32" s="279" t="s">
        <v>917</v>
      </c>
      <c r="C32" s="8" t="s">
        <v>892</v>
      </c>
      <c r="D32" s="8" t="s">
        <v>892</v>
      </c>
      <c r="E32" s="285">
        <v>0.21</v>
      </c>
      <c r="F32" s="282"/>
      <c r="G32" s="282"/>
    </row>
    <row r="33" spans="1:7" ht="15.75">
      <c r="A33" s="278">
        <f t="shared" si="0"/>
        <v>28</v>
      </c>
      <c r="B33" s="279" t="s">
        <v>918</v>
      </c>
      <c r="C33" s="8" t="s">
        <v>892</v>
      </c>
      <c r="D33" s="8" t="s">
        <v>892</v>
      </c>
      <c r="E33" s="285">
        <v>0.1</v>
      </c>
      <c r="F33" s="282"/>
      <c r="G33" s="282"/>
    </row>
    <row r="34" spans="1:7" ht="15.75">
      <c r="A34" s="278">
        <f t="shared" si="0"/>
        <v>29</v>
      </c>
      <c r="B34" s="279" t="s">
        <v>919</v>
      </c>
      <c r="C34" s="8" t="s">
        <v>892</v>
      </c>
      <c r="D34" s="8" t="s">
        <v>892</v>
      </c>
      <c r="E34" s="281">
        <v>0.62</v>
      </c>
      <c r="F34" s="283"/>
      <c r="G34" s="282"/>
    </row>
    <row r="35" spans="1:7" ht="31.5">
      <c r="A35" s="278">
        <f t="shared" si="0"/>
        <v>30</v>
      </c>
      <c r="B35" s="279" t="s">
        <v>920</v>
      </c>
      <c r="C35" s="8" t="s">
        <v>892</v>
      </c>
      <c r="D35" s="8" t="s">
        <v>892</v>
      </c>
      <c r="E35" s="281">
        <v>0.25</v>
      </c>
      <c r="F35" s="281"/>
      <c r="G35" s="282"/>
    </row>
    <row r="36" spans="1:7" ht="31.5">
      <c r="A36" s="278">
        <f t="shared" si="0"/>
        <v>31</v>
      </c>
      <c r="B36" s="279" t="s">
        <v>921</v>
      </c>
      <c r="C36" s="8" t="s">
        <v>892</v>
      </c>
      <c r="D36" s="8" t="s">
        <v>892</v>
      </c>
      <c r="E36" s="281">
        <v>0.25</v>
      </c>
      <c r="F36" s="281"/>
      <c r="G36" s="282"/>
    </row>
    <row r="37" spans="1:7" ht="31.5">
      <c r="A37" s="278">
        <f t="shared" si="0"/>
        <v>32</v>
      </c>
      <c r="B37" s="279" t="s">
        <v>922</v>
      </c>
      <c r="C37" s="8" t="s">
        <v>892</v>
      </c>
      <c r="D37" s="8" t="s">
        <v>892</v>
      </c>
      <c r="E37" s="281">
        <v>0.5</v>
      </c>
      <c r="F37" s="281"/>
      <c r="G37" s="282"/>
    </row>
    <row r="38" spans="1:7" ht="31.5">
      <c r="A38" s="278">
        <f t="shared" si="0"/>
        <v>33</v>
      </c>
      <c r="B38" s="279" t="s">
        <v>923</v>
      </c>
      <c r="C38" s="8" t="s">
        <v>892</v>
      </c>
      <c r="D38" s="8" t="s">
        <v>892</v>
      </c>
      <c r="E38" s="281">
        <v>0.06</v>
      </c>
      <c r="F38" s="281"/>
      <c r="G38" s="282"/>
    </row>
    <row r="39" spans="1:7" ht="47.25">
      <c r="A39" s="278">
        <f t="shared" si="0"/>
        <v>34</v>
      </c>
      <c r="B39" s="279" t="s">
        <v>924</v>
      </c>
      <c r="C39" s="8" t="s">
        <v>892</v>
      </c>
      <c r="D39" s="8" t="s">
        <v>892</v>
      </c>
      <c r="E39" s="281">
        <v>0.34</v>
      </c>
      <c r="F39" s="281"/>
      <c r="G39" s="282"/>
    </row>
    <row r="40" spans="1:7" ht="31.5">
      <c r="A40" s="278">
        <f t="shared" si="0"/>
        <v>35</v>
      </c>
      <c r="B40" s="279" t="s">
        <v>925</v>
      </c>
      <c r="C40" s="8" t="s">
        <v>892</v>
      </c>
      <c r="D40" s="8" t="s">
        <v>892</v>
      </c>
      <c r="E40" s="281">
        <v>0.35</v>
      </c>
      <c r="F40" s="281"/>
      <c r="G40" s="282"/>
    </row>
    <row r="41" spans="1:7" ht="31.5">
      <c r="A41" s="278">
        <f t="shared" si="0"/>
        <v>36</v>
      </c>
      <c r="B41" s="279" t="s">
        <v>926</v>
      </c>
      <c r="C41" s="8" t="s">
        <v>892</v>
      </c>
      <c r="D41" s="8" t="s">
        <v>892</v>
      </c>
      <c r="E41" s="281">
        <v>0.23</v>
      </c>
      <c r="F41" s="281"/>
      <c r="G41" s="282"/>
    </row>
    <row r="42" spans="1:7" ht="31.5">
      <c r="A42" s="278">
        <f t="shared" si="0"/>
        <v>37</v>
      </c>
      <c r="B42" s="279" t="s">
        <v>927</v>
      </c>
      <c r="C42" s="8" t="s">
        <v>892</v>
      </c>
      <c r="D42" s="8" t="s">
        <v>892</v>
      </c>
      <c r="E42" s="281">
        <v>0.12</v>
      </c>
      <c r="F42" s="281">
        <v>0.68</v>
      </c>
      <c r="G42" s="282"/>
    </row>
    <row r="43" spans="1:7" ht="31.5">
      <c r="A43" s="278">
        <f t="shared" si="0"/>
        <v>38</v>
      </c>
      <c r="B43" s="279" t="s">
        <v>928</v>
      </c>
      <c r="C43" s="8" t="s">
        <v>892</v>
      </c>
      <c r="D43" s="8" t="s">
        <v>892</v>
      </c>
      <c r="E43" s="281">
        <v>0.4</v>
      </c>
      <c r="F43" s="281">
        <v>0.42</v>
      </c>
      <c r="G43" s="282"/>
    </row>
    <row r="44" spans="1:7" ht="31.5">
      <c r="A44" s="278">
        <f t="shared" si="0"/>
        <v>39</v>
      </c>
      <c r="B44" s="279" t="s">
        <v>929</v>
      </c>
      <c r="C44" s="8" t="s">
        <v>892</v>
      </c>
      <c r="D44" s="8" t="s">
        <v>892</v>
      </c>
      <c r="E44" s="281">
        <v>0.16</v>
      </c>
      <c r="F44" s="280"/>
      <c r="G44" s="282"/>
    </row>
    <row r="45" spans="1:7" ht="31.5">
      <c r="A45" s="278">
        <f t="shared" si="0"/>
        <v>40</v>
      </c>
      <c r="B45" s="279" t="s">
        <v>930</v>
      </c>
      <c r="C45" s="8" t="s">
        <v>892</v>
      </c>
      <c r="D45" s="8" t="s">
        <v>892</v>
      </c>
      <c r="E45" s="281">
        <v>0.34</v>
      </c>
      <c r="F45" s="280"/>
      <c r="G45" s="282"/>
    </row>
    <row r="46" spans="1:7" ht="31.5">
      <c r="A46" s="278">
        <f t="shared" si="0"/>
        <v>41</v>
      </c>
      <c r="B46" s="279" t="s">
        <v>931</v>
      </c>
      <c r="C46" s="8" t="s">
        <v>892</v>
      </c>
      <c r="D46" s="8" t="s">
        <v>892</v>
      </c>
      <c r="E46" s="281">
        <v>0.26</v>
      </c>
      <c r="F46" s="280"/>
      <c r="G46" s="282"/>
    </row>
    <row r="47" spans="1:7" ht="31.5">
      <c r="A47" s="278">
        <f t="shared" si="0"/>
        <v>42</v>
      </c>
      <c r="B47" s="279" t="s">
        <v>932</v>
      </c>
      <c r="C47" s="8" t="s">
        <v>892</v>
      </c>
      <c r="D47" s="8" t="s">
        <v>892</v>
      </c>
      <c r="E47" s="281">
        <v>0.35</v>
      </c>
      <c r="F47" s="280"/>
      <c r="G47" s="282"/>
    </row>
    <row r="48" spans="1:7" ht="31.5">
      <c r="A48" s="278">
        <f t="shared" si="0"/>
        <v>43</v>
      </c>
      <c r="B48" s="279" t="s">
        <v>933</v>
      </c>
      <c r="C48" s="8" t="s">
        <v>892</v>
      </c>
      <c r="D48" s="8" t="s">
        <v>892</v>
      </c>
      <c r="E48" s="281">
        <v>0.66</v>
      </c>
      <c r="F48" s="283"/>
      <c r="G48" s="282"/>
    </row>
    <row r="49" spans="1:7" ht="31.5">
      <c r="A49" s="278">
        <f t="shared" si="0"/>
        <v>44</v>
      </c>
      <c r="B49" s="279" t="s">
        <v>934</v>
      </c>
      <c r="C49" s="8" t="s">
        <v>892</v>
      </c>
      <c r="D49" s="8" t="s">
        <v>892</v>
      </c>
      <c r="E49" s="281">
        <v>0.38</v>
      </c>
      <c r="F49" s="283"/>
      <c r="G49" s="282"/>
    </row>
    <row r="50" spans="1:7" ht="31.5">
      <c r="A50" s="278">
        <f t="shared" si="0"/>
        <v>45</v>
      </c>
      <c r="B50" s="279" t="s">
        <v>935</v>
      </c>
      <c r="C50" s="8" t="s">
        <v>892</v>
      </c>
      <c r="D50" s="8" t="s">
        <v>892</v>
      </c>
      <c r="E50" s="281">
        <v>0.31</v>
      </c>
      <c r="F50" s="283"/>
      <c r="G50" s="282"/>
    </row>
    <row r="51" spans="1:7" ht="31.5">
      <c r="A51" s="278">
        <f t="shared" si="0"/>
        <v>46</v>
      </c>
      <c r="B51" s="279" t="s">
        <v>936</v>
      </c>
      <c r="C51" s="8" t="s">
        <v>892</v>
      </c>
      <c r="D51" s="8" t="s">
        <v>892</v>
      </c>
      <c r="E51" s="281">
        <v>7.0000000000000007E-2</v>
      </c>
      <c r="F51" s="283"/>
      <c r="G51" s="282"/>
    </row>
    <row r="52" spans="1:7" ht="47.25">
      <c r="A52" s="278">
        <f t="shared" si="0"/>
        <v>47</v>
      </c>
      <c r="B52" s="279" t="s">
        <v>937</v>
      </c>
      <c r="C52" s="8" t="s">
        <v>892</v>
      </c>
      <c r="D52" s="8" t="s">
        <v>892</v>
      </c>
      <c r="E52" s="287">
        <v>0.26</v>
      </c>
      <c r="F52" s="282"/>
      <c r="G52" s="282"/>
    </row>
    <row r="53" spans="1:7" ht="31.5">
      <c r="A53" s="278">
        <f t="shared" si="0"/>
        <v>48</v>
      </c>
      <c r="B53" s="279" t="s">
        <v>938</v>
      </c>
      <c r="C53" s="8" t="s">
        <v>892</v>
      </c>
      <c r="D53" s="8" t="s">
        <v>892</v>
      </c>
      <c r="E53" s="287">
        <v>0.2</v>
      </c>
      <c r="F53" s="282"/>
      <c r="G53" s="282"/>
    </row>
    <row r="54" spans="1:7" ht="31.5">
      <c r="A54" s="278">
        <f t="shared" si="0"/>
        <v>49</v>
      </c>
      <c r="B54" s="279" t="s">
        <v>939</v>
      </c>
      <c r="C54" s="8" t="s">
        <v>892</v>
      </c>
      <c r="D54" s="8" t="s">
        <v>892</v>
      </c>
      <c r="E54" s="287">
        <v>0.11</v>
      </c>
      <c r="F54" s="282"/>
      <c r="G54" s="282"/>
    </row>
    <row r="55" spans="1:7" ht="15.75">
      <c r="A55" s="278">
        <f t="shared" si="0"/>
        <v>50</v>
      </c>
      <c r="B55" s="279" t="s">
        <v>940</v>
      </c>
      <c r="C55" s="8" t="s">
        <v>892</v>
      </c>
      <c r="D55" s="8" t="s">
        <v>892</v>
      </c>
      <c r="E55" s="287">
        <v>0.25</v>
      </c>
      <c r="F55" s="282"/>
      <c r="G55" s="282"/>
    </row>
    <row r="56" spans="1:7" ht="15.75">
      <c r="A56" s="278">
        <f t="shared" si="0"/>
        <v>51</v>
      </c>
      <c r="B56" s="279" t="s">
        <v>941</v>
      </c>
      <c r="C56" s="8" t="s">
        <v>892</v>
      </c>
      <c r="D56" s="8" t="s">
        <v>892</v>
      </c>
      <c r="E56" s="287">
        <v>0.3</v>
      </c>
      <c r="F56" s="282"/>
      <c r="G56" s="282"/>
    </row>
    <row r="57" spans="1:7" ht="31.5">
      <c r="A57" s="278">
        <f t="shared" si="0"/>
        <v>52</v>
      </c>
      <c r="B57" s="279" t="s">
        <v>942</v>
      </c>
      <c r="C57" s="8" t="s">
        <v>892</v>
      </c>
      <c r="D57" s="8" t="s">
        <v>892</v>
      </c>
      <c r="E57" s="287">
        <v>0.52</v>
      </c>
      <c r="F57" s="282"/>
      <c r="G57" s="282"/>
    </row>
    <row r="58" spans="1:7" ht="31.5">
      <c r="A58" s="278">
        <f t="shared" si="0"/>
        <v>53</v>
      </c>
      <c r="B58" s="279" t="s">
        <v>943</v>
      </c>
      <c r="C58" s="8" t="s">
        <v>892</v>
      </c>
      <c r="D58" s="8" t="s">
        <v>892</v>
      </c>
      <c r="E58" s="287">
        <v>0.24</v>
      </c>
      <c r="F58" s="286"/>
      <c r="G58" s="282"/>
    </row>
    <row r="59" spans="1:7" ht="31.5">
      <c r="A59" s="278">
        <f t="shared" si="0"/>
        <v>54</v>
      </c>
      <c r="B59" s="279" t="s">
        <v>944</v>
      </c>
      <c r="C59" s="8" t="s">
        <v>892</v>
      </c>
      <c r="D59" s="8" t="s">
        <v>892</v>
      </c>
      <c r="E59" s="287">
        <v>0.3</v>
      </c>
      <c r="F59" s="282"/>
      <c r="G59" s="282"/>
    </row>
    <row r="60" spans="1:7" ht="47.25">
      <c r="A60" s="278">
        <f t="shared" si="0"/>
        <v>55</v>
      </c>
      <c r="B60" s="279" t="s">
        <v>945</v>
      </c>
      <c r="C60" s="8" t="s">
        <v>892</v>
      </c>
      <c r="D60" s="8" t="s">
        <v>892</v>
      </c>
      <c r="E60" s="287">
        <v>0.09</v>
      </c>
      <c r="F60" s="282"/>
      <c r="G60" s="282"/>
    </row>
    <row r="61" spans="1:7" ht="31.5">
      <c r="A61" s="278">
        <f t="shared" si="0"/>
        <v>56</v>
      </c>
      <c r="B61" s="279" t="s">
        <v>946</v>
      </c>
      <c r="C61" s="8" t="s">
        <v>892</v>
      </c>
      <c r="D61" s="8" t="s">
        <v>892</v>
      </c>
      <c r="E61" s="287">
        <v>0.38</v>
      </c>
      <c r="F61" s="282"/>
      <c r="G61" s="282"/>
    </row>
    <row r="62" spans="1:7" ht="31.5">
      <c r="A62" s="278">
        <f t="shared" si="0"/>
        <v>57</v>
      </c>
      <c r="B62" s="279" t="s">
        <v>947</v>
      </c>
      <c r="C62" s="8" t="s">
        <v>892</v>
      </c>
      <c r="D62" s="8" t="s">
        <v>892</v>
      </c>
      <c r="E62" s="287">
        <v>0.2</v>
      </c>
      <c r="F62" s="282"/>
      <c r="G62" s="282"/>
    </row>
    <row r="63" spans="1:7" ht="31.5">
      <c r="A63" s="278">
        <f t="shared" si="0"/>
        <v>58</v>
      </c>
      <c r="B63" s="279" t="s">
        <v>948</v>
      </c>
      <c r="C63" s="8" t="s">
        <v>892</v>
      </c>
      <c r="D63" s="8" t="s">
        <v>892</v>
      </c>
      <c r="E63" s="280">
        <v>0.4</v>
      </c>
      <c r="F63" s="282"/>
      <c r="G63" s="282"/>
    </row>
    <row r="64" spans="1:7" ht="31.5">
      <c r="A64" s="278">
        <f t="shared" si="0"/>
        <v>59</v>
      </c>
      <c r="B64" s="279" t="s">
        <v>949</v>
      </c>
      <c r="C64" s="8" t="s">
        <v>892</v>
      </c>
      <c r="D64" s="8" t="s">
        <v>892</v>
      </c>
      <c r="E64" s="280">
        <v>0.34</v>
      </c>
      <c r="F64" s="282"/>
      <c r="G64" s="282"/>
    </row>
    <row r="65" spans="1:7" ht="31.5">
      <c r="A65" s="278">
        <f t="shared" si="0"/>
        <v>60</v>
      </c>
      <c r="B65" s="279" t="s">
        <v>950</v>
      </c>
      <c r="C65" s="8" t="s">
        <v>892</v>
      </c>
      <c r="D65" s="8" t="s">
        <v>892</v>
      </c>
      <c r="E65" s="280">
        <v>0.48</v>
      </c>
      <c r="F65" s="282"/>
      <c r="G65" s="282"/>
    </row>
    <row r="66" spans="1:7" ht="31.5">
      <c r="A66" s="278">
        <f t="shared" si="0"/>
        <v>61</v>
      </c>
      <c r="B66" s="279" t="s">
        <v>951</v>
      </c>
      <c r="C66" s="8" t="s">
        <v>892</v>
      </c>
      <c r="D66" s="8" t="s">
        <v>892</v>
      </c>
      <c r="E66" s="280">
        <v>0.82</v>
      </c>
      <c r="F66" s="282"/>
      <c r="G66" s="282"/>
    </row>
    <row r="67" spans="1:7" ht="31.5">
      <c r="A67" s="278">
        <f t="shared" si="0"/>
        <v>62</v>
      </c>
      <c r="B67" s="279" t="s">
        <v>952</v>
      </c>
      <c r="C67" s="8" t="s">
        <v>892</v>
      </c>
      <c r="D67" s="8" t="s">
        <v>892</v>
      </c>
      <c r="E67" s="280">
        <v>0.08</v>
      </c>
      <c r="F67" s="282"/>
      <c r="G67" s="282"/>
    </row>
    <row r="68" spans="1:7" ht="15.75">
      <c r="A68" s="278">
        <f t="shared" si="0"/>
        <v>63</v>
      </c>
      <c r="B68" s="279" t="s">
        <v>953</v>
      </c>
      <c r="C68" s="8" t="s">
        <v>892</v>
      </c>
      <c r="D68" s="8" t="s">
        <v>892</v>
      </c>
      <c r="E68" s="280">
        <v>0.5</v>
      </c>
      <c r="F68" s="282"/>
      <c r="G68" s="282"/>
    </row>
    <row r="69" spans="1:7" ht="15.75">
      <c r="A69" s="278">
        <f t="shared" si="0"/>
        <v>64</v>
      </c>
      <c r="B69" s="279" t="s">
        <v>954</v>
      </c>
      <c r="C69" s="8" t="s">
        <v>892</v>
      </c>
      <c r="D69" s="8" t="s">
        <v>892</v>
      </c>
      <c r="E69" s="280">
        <v>1</v>
      </c>
      <c r="F69" s="285">
        <v>2</v>
      </c>
      <c r="G69" s="282"/>
    </row>
    <row r="70" spans="1:7" ht="15.75">
      <c r="A70" s="278">
        <f t="shared" si="0"/>
        <v>65</v>
      </c>
      <c r="B70" s="279" t="s">
        <v>955</v>
      </c>
      <c r="C70" s="8" t="s">
        <v>892</v>
      </c>
      <c r="D70" s="8" t="s">
        <v>892</v>
      </c>
      <c r="E70" s="280">
        <v>0.72</v>
      </c>
      <c r="F70" s="282"/>
      <c r="G70" s="282"/>
    </row>
    <row r="71" spans="1:7" ht="15.75">
      <c r="A71" s="278">
        <f t="shared" si="0"/>
        <v>66</v>
      </c>
      <c r="B71" s="279" t="s">
        <v>956</v>
      </c>
      <c r="C71" s="8" t="s">
        <v>892</v>
      </c>
      <c r="D71" s="8" t="s">
        <v>892</v>
      </c>
      <c r="E71" s="280">
        <v>0.52</v>
      </c>
      <c r="F71" s="282"/>
      <c r="G71" s="282"/>
    </row>
    <row r="72" spans="1:7" ht="15.75">
      <c r="A72" s="278">
        <f t="shared" ref="A72:A135" si="1">A71+1</f>
        <v>67</v>
      </c>
      <c r="B72" s="279" t="s">
        <v>957</v>
      </c>
      <c r="C72" s="8" t="s">
        <v>892</v>
      </c>
      <c r="D72" s="8" t="s">
        <v>892</v>
      </c>
      <c r="E72" s="280">
        <v>0.15</v>
      </c>
      <c r="F72" s="282"/>
      <c r="G72" s="282"/>
    </row>
    <row r="73" spans="1:7" ht="47.25">
      <c r="A73" s="278">
        <f t="shared" si="1"/>
        <v>68</v>
      </c>
      <c r="B73" s="279" t="s">
        <v>958</v>
      </c>
      <c r="C73" s="8" t="s">
        <v>892</v>
      </c>
      <c r="D73" s="8" t="s">
        <v>892</v>
      </c>
      <c r="E73" s="280">
        <v>0.12</v>
      </c>
      <c r="F73" s="288"/>
      <c r="G73" s="282"/>
    </row>
    <row r="74" spans="1:7" ht="25.5">
      <c r="A74" s="278">
        <f t="shared" si="1"/>
        <v>69</v>
      </c>
      <c r="B74" s="289" t="s">
        <v>959</v>
      </c>
      <c r="C74" s="8"/>
      <c r="D74" s="8"/>
      <c r="E74" s="60">
        <f>SUM(E6:E73)</f>
        <v>32.319999999999993</v>
      </c>
      <c r="F74" s="290">
        <f>SUM(F7:F73)</f>
        <v>3.2</v>
      </c>
      <c r="G74" s="282"/>
    </row>
    <row r="75" spans="1:7" ht="15.75">
      <c r="A75" s="278">
        <f t="shared" si="1"/>
        <v>70</v>
      </c>
      <c r="B75" s="291" t="s">
        <v>960</v>
      </c>
      <c r="C75" s="8" t="s">
        <v>892</v>
      </c>
      <c r="D75" s="8" t="s">
        <v>892</v>
      </c>
      <c r="E75" s="2"/>
      <c r="F75" s="2"/>
      <c r="G75" s="282"/>
    </row>
    <row r="76" spans="1:7" ht="15.75">
      <c r="A76" s="278">
        <f t="shared" si="1"/>
        <v>71</v>
      </c>
      <c r="B76" s="292" t="s">
        <v>961</v>
      </c>
      <c r="C76" s="8" t="s">
        <v>892</v>
      </c>
      <c r="D76" s="8" t="s">
        <v>892</v>
      </c>
      <c r="E76" s="293">
        <v>1.1000000000000001</v>
      </c>
      <c r="F76" s="294"/>
      <c r="G76" s="282"/>
    </row>
    <row r="77" spans="1:7" ht="15.75">
      <c r="A77" s="278">
        <f t="shared" si="1"/>
        <v>72</v>
      </c>
      <c r="B77" s="292" t="s">
        <v>962</v>
      </c>
      <c r="C77" s="8" t="s">
        <v>892</v>
      </c>
      <c r="D77" s="8" t="s">
        <v>892</v>
      </c>
      <c r="E77" s="293">
        <v>1.33</v>
      </c>
      <c r="F77" s="294"/>
      <c r="G77" s="282"/>
    </row>
    <row r="78" spans="1:7" ht="31.5">
      <c r="A78" s="278">
        <f t="shared" si="1"/>
        <v>73</v>
      </c>
      <c r="B78" s="292" t="s">
        <v>963</v>
      </c>
      <c r="C78" s="8" t="s">
        <v>892</v>
      </c>
      <c r="D78" s="8" t="s">
        <v>892</v>
      </c>
      <c r="E78" s="293">
        <v>0.8</v>
      </c>
      <c r="F78" s="294"/>
      <c r="G78" s="282"/>
    </row>
    <row r="79" spans="1:7" ht="15.75">
      <c r="A79" s="278">
        <f t="shared" si="1"/>
        <v>74</v>
      </c>
      <c r="B79" s="292" t="s">
        <v>964</v>
      </c>
      <c r="C79" s="8" t="s">
        <v>892</v>
      </c>
      <c r="D79" s="8" t="s">
        <v>892</v>
      </c>
      <c r="E79" s="293">
        <v>0.26</v>
      </c>
      <c r="F79" s="294"/>
      <c r="G79" s="282"/>
    </row>
    <row r="80" spans="1:7" ht="15.75">
      <c r="A80" s="278">
        <f t="shared" si="1"/>
        <v>75</v>
      </c>
      <c r="B80" s="292" t="s">
        <v>965</v>
      </c>
      <c r="C80" s="8" t="s">
        <v>892</v>
      </c>
      <c r="D80" s="8" t="s">
        <v>892</v>
      </c>
      <c r="E80" s="293">
        <v>0.26</v>
      </c>
      <c r="F80" s="294"/>
      <c r="G80" s="282"/>
    </row>
    <row r="81" spans="1:7" ht="15.75">
      <c r="A81" s="278">
        <f t="shared" si="1"/>
        <v>76</v>
      </c>
      <c r="B81" s="292" t="s">
        <v>966</v>
      </c>
      <c r="C81" s="8" t="s">
        <v>892</v>
      </c>
      <c r="D81" s="8" t="s">
        <v>892</v>
      </c>
      <c r="E81" s="293">
        <v>0.16</v>
      </c>
      <c r="F81" s="294"/>
      <c r="G81" s="282"/>
    </row>
    <row r="82" spans="1:7" ht="15.75">
      <c r="A82" s="278">
        <f t="shared" si="1"/>
        <v>77</v>
      </c>
      <c r="B82" s="292" t="s">
        <v>967</v>
      </c>
      <c r="C82" s="8" t="s">
        <v>892</v>
      </c>
      <c r="D82" s="8" t="s">
        <v>892</v>
      </c>
      <c r="E82" s="293">
        <v>0.11</v>
      </c>
      <c r="F82" s="294"/>
      <c r="G82" s="282"/>
    </row>
    <row r="83" spans="1:7" ht="15.75">
      <c r="A83" s="278">
        <f t="shared" si="1"/>
        <v>78</v>
      </c>
      <c r="B83" s="292" t="s">
        <v>968</v>
      </c>
      <c r="C83" s="8" t="s">
        <v>892</v>
      </c>
      <c r="D83" s="8" t="s">
        <v>892</v>
      </c>
      <c r="E83" s="293">
        <v>0.1</v>
      </c>
      <c r="F83" s="294"/>
      <c r="G83" s="282"/>
    </row>
    <row r="84" spans="1:7" ht="15.75">
      <c r="A84" s="278">
        <f t="shared" si="1"/>
        <v>79</v>
      </c>
      <c r="B84" s="292" t="s">
        <v>969</v>
      </c>
      <c r="C84" s="8" t="s">
        <v>892</v>
      </c>
      <c r="D84" s="8" t="s">
        <v>892</v>
      </c>
      <c r="E84" s="293">
        <v>0.13</v>
      </c>
      <c r="F84" s="294"/>
      <c r="G84" s="282"/>
    </row>
    <row r="85" spans="1:7" ht="15.75">
      <c r="A85" s="278">
        <f t="shared" si="1"/>
        <v>80</v>
      </c>
      <c r="B85" s="292" t="s">
        <v>970</v>
      </c>
      <c r="C85" s="8" t="s">
        <v>892</v>
      </c>
      <c r="D85" s="8" t="s">
        <v>892</v>
      </c>
      <c r="E85" s="293">
        <v>0</v>
      </c>
      <c r="F85" s="293">
        <v>0.9</v>
      </c>
      <c r="G85" s="282"/>
    </row>
    <row r="86" spans="1:7" ht="15.75">
      <c r="A86" s="278">
        <f t="shared" si="1"/>
        <v>81</v>
      </c>
      <c r="B86" s="295" t="s">
        <v>971</v>
      </c>
      <c r="C86" s="8"/>
      <c r="D86" s="8"/>
      <c r="E86" s="296">
        <f>SUM(E75:E85)</f>
        <v>4.25</v>
      </c>
      <c r="F86" s="296">
        <f>SUM(F75:F85)</f>
        <v>0.9</v>
      </c>
      <c r="G86" s="282"/>
    </row>
    <row r="87" spans="1:7" ht="15.75">
      <c r="A87" s="278">
        <f t="shared" si="1"/>
        <v>82</v>
      </c>
      <c r="B87" s="28" t="s">
        <v>972</v>
      </c>
      <c r="C87" s="8"/>
      <c r="D87" s="8"/>
      <c r="E87" s="293"/>
      <c r="F87" s="294"/>
      <c r="G87" s="282"/>
    </row>
    <row r="88" spans="1:7" ht="31.5">
      <c r="A88" s="278">
        <f t="shared" si="1"/>
        <v>83</v>
      </c>
      <c r="B88" s="292" t="s">
        <v>973</v>
      </c>
      <c r="C88" s="8" t="s">
        <v>892</v>
      </c>
      <c r="D88" s="8" t="s">
        <v>974</v>
      </c>
      <c r="E88" s="293">
        <v>0.44</v>
      </c>
      <c r="F88" s="297"/>
      <c r="G88" s="282"/>
    </row>
    <row r="89" spans="1:7" ht="15.75">
      <c r="A89" s="278">
        <f t="shared" si="1"/>
        <v>84</v>
      </c>
      <c r="B89" s="292" t="s">
        <v>975</v>
      </c>
      <c r="C89" s="8" t="s">
        <v>892</v>
      </c>
      <c r="D89" s="8" t="s">
        <v>974</v>
      </c>
      <c r="E89" s="293">
        <v>0.17</v>
      </c>
      <c r="F89" s="297"/>
      <c r="G89" s="282"/>
    </row>
    <row r="90" spans="1:7" ht="31.5">
      <c r="A90" s="278">
        <f t="shared" si="1"/>
        <v>85</v>
      </c>
      <c r="B90" s="279" t="s">
        <v>976</v>
      </c>
      <c r="C90" s="8" t="s">
        <v>892</v>
      </c>
      <c r="D90" s="8" t="s">
        <v>974</v>
      </c>
      <c r="E90" s="11"/>
      <c r="F90" s="293">
        <v>7.0000000000000007E-2</v>
      </c>
      <c r="G90" s="282"/>
    </row>
    <row r="91" spans="1:7" ht="15.75">
      <c r="A91" s="278">
        <f t="shared" si="1"/>
        <v>86</v>
      </c>
      <c r="B91" s="298" t="s">
        <v>977</v>
      </c>
      <c r="C91" s="8"/>
      <c r="D91" s="8"/>
      <c r="E91" s="13">
        <f>SUM(E89:E90)</f>
        <v>0.17</v>
      </c>
      <c r="F91" s="296">
        <f>SUM(F88:F90)</f>
        <v>7.0000000000000007E-2</v>
      </c>
      <c r="G91" s="282"/>
    </row>
    <row r="92" spans="1:7" ht="15.75">
      <c r="A92" s="278">
        <f t="shared" si="1"/>
        <v>87</v>
      </c>
      <c r="B92" s="28" t="s">
        <v>978</v>
      </c>
      <c r="C92" s="8"/>
      <c r="D92" s="283"/>
      <c r="E92" s="11"/>
      <c r="F92" s="293"/>
      <c r="G92" s="282"/>
    </row>
    <row r="93" spans="1:7" ht="15.75">
      <c r="A93" s="278">
        <f t="shared" si="1"/>
        <v>88</v>
      </c>
      <c r="B93" s="292" t="s">
        <v>979</v>
      </c>
      <c r="C93" s="8" t="s">
        <v>892</v>
      </c>
      <c r="D93" s="283" t="s">
        <v>13</v>
      </c>
      <c r="E93" s="13">
        <v>0.15</v>
      </c>
      <c r="F93" s="13">
        <v>0</v>
      </c>
      <c r="G93" s="282"/>
    </row>
    <row r="94" spans="1:7" ht="15.75">
      <c r="A94" s="278">
        <f t="shared" si="1"/>
        <v>89</v>
      </c>
      <c r="B94" s="299" t="s">
        <v>980</v>
      </c>
      <c r="C94" s="8"/>
      <c r="D94" s="283"/>
      <c r="E94" s="23"/>
      <c r="F94" s="24"/>
      <c r="G94" s="282"/>
    </row>
    <row r="95" spans="1:7" ht="31.5">
      <c r="A95" s="278">
        <f t="shared" si="1"/>
        <v>90</v>
      </c>
      <c r="B95" s="279" t="s">
        <v>981</v>
      </c>
      <c r="C95" s="8" t="s">
        <v>892</v>
      </c>
      <c r="D95" s="8" t="s">
        <v>892</v>
      </c>
      <c r="E95" s="23"/>
      <c r="F95" s="24">
        <v>0.8</v>
      </c>
      <c r="G95" s="282"/>
    </row>
    <row r="96" spans="1:7" ht="15.75">
      <c r="A96" s="278">
        <f t="shared" si="1"/>
        <v>91</v>
      </c>
      <c r="B96" s="279" t="s">
        <v>982</v>
      </c>
      <c r="C96" s="8" t="s">
        <v>892</v>
      </c>
      <c r="D96" s="8" t="s">
        <v>892</v>
      </c>
      <c r="E96" s="23"/>
      <c r="F96" s="24">
        <v>0.4</v>
      </c>
      <c r="G96" s="282"/>
    </row>
    <row r="97" spans="1:7" ht="31.5">
      <c r="A97" s="278">
        <f t="shared" si="1"/>
        <v>92</v>
      </c>
      <c r="B97" s="279" t="s">
        <v>983</v>
      </c>
      <c r="C97" s="8" t="s">
        <v>892</v>
      </c>
      <c r="D97" s="8" t="s">
        <v>892</v>
      </c>
      <c r="E97" s="23"/>
      <c r="F97" s="24">
        <v>0.6</v>
      </c>
      <c r="G97" s="282"/>
    </row>
    <row r="98" spans="1:7" ht="31.5">
      <c r="A98" s="278">
        <f t="shared" si="1"/>
        <v>93</v>
      </c>
      <c r="B98" s="279" t="s">
        <v>984</v>
      </c>
      <c r="C98" s="8" t="s">
        <v>892</v>
      </c>
      <c r="D98" s="8" t="s">
        <v>892</v>
      </c>
      <c r="E98" s="23"/>
      <c r="F98" s="24">
        <v>0.7</v>
      </c>
      <c r="G98" s="282"/>
    </row>
    <row r="99" spans="1:7" ht="31.5">
      <c r="A99" s="278">
        <f t="shared" si="1"/>
        <v>94</v>
      </c>
      <c r="B99" s="299" t="s">
        <v>985</v>
      </c>
      <c r="C99" s="8"/>
      <c r="D99" s="283"/>
      <c r="E99" s="301">
        <f>SUM(E95:E98)</f>
        <v>0</v>
      </c>
      <c r="F99" s="41">
        <f>SUM(F95:F98)</f>
        <v>2.5</v>
      </c>
      <c r="G99" s="282"/>
    </row>
    <row r="100" spans="1:7" ht="31.5">
      <c r="A100" s="278">
        <f t="shared" si="1"/>
        <v>95</v>
      </c>
      <c r="B100" s="299" t="s">
        <v>986</v>
      </c>
      <c r="C100" s="8"/>
      <c r="D100" s="283"/>
      <c r="E100" s="23"/>
      <c r="F100" s="8"/>
      <c r="G100" s="282"/>
    </row>
    <row r="101" spans="1:7" ht="15.75">
      <c r="A101" s="278">
        <f t="shared" si="1"/>
        <v>96</v>
      </c>
      <c r="B101" s="279" t="s">
        <v>987</v>
      </c>
      <c r="C101" s="8" t="s">
        <v>892</v>
      </c>
      <c r="D101" s="8" t="s">
        <v>892</v>
      </c>
      <c r="E101" s="302"/>
      <c r="F101" s="303">
        <v>2.2999999999999998</v>
      </c>
      <c r="G101" s="282"/>
    </row>
    <row r="102" spans="1:7" ht="15.75">
      <c r="A102" s="278">
        <f t="shared" si="1"/>
        <v>97</v>
      </c>
      <c r="B102" s="279" t="s">
        <v>988</v>
      </c>
      <c r="C102" s="8" t="s">
        <v>892</v>
      </c>
      <c r="D102" s="8" t="s">
        <v>892</v>
      </c>
      <c r="E102" s="302"/>
      <c r="F102" s="303">
        <v>1.5</v>
      </c>
      <c r="G102" s="282"/>
    </row>
    <row r="103" spans="1:7" ht="31.5">
      <c r="A103" s="278">
        <f t="shared" si="1"/>
        <v>98</v>
      </c>
      <c r="B103" s="279" t="s">
        <v>989</v>
      </c>
      <c r="C103" s="8" t="s">
        <v>892</v>
      </c>
      <c r="D103" s="8" t="s">
        <v>892</v>
      </c>
      <c r="E103" s="303">
        <v>1</v>
      </c>
      <c r="F103" s="303"/>
      <c r="G103" s="282"/>
    </row>
    <row r="104" spans="1:7" ht="31.5">
      <c r="A104" s="278">
        <f t="shared" si="1"/>
        <v>99</v>
      </c>
      <c r="B104" s="279" t="s">
        <v>990</v>
      </c>
      <c r="C104" s="8" t="s">
        <v>892</v>
      </c>
      <c r="D104" s="8" t="s">
        <v>892</v>
      </c>
      <c r="E104" s="302"/>
      <c r="F104" s="303">
        <v>1</v>
      </c>
      <c r="G104" s="282"/>
    </row>
    <row r="105" spans="1:7" ht="15.75">
      <c r="A105" s="278">
        <f t="shared" si="1"/>
        <v>100</v>
      </c>
      <c r="B105" s="279" t="s">
        <v>991</v>
      </c>
      <c r="C105" s="8" t="s">
        <v>892</v>
      </c>
      <c r="D105" s="8" t="s">
        <v>892</v>
      </c>
      <c r="E105" s="302"/>
      <c r="F105" s="303">
        <v>0.8</v>
      </c>
      <c r="G105" s="282"/>
    </row>
    <row r="106" spans="1:7" ht="15.75">
      <c r="A106" s="278">
        <f t="shared" si="1"/>
        <v>101</v>
      </c>
      <c r="B106" s="279" t="s">
        <v>992</v>
      </c>
      <c r="C106" s="8" t="s">
        <v>892</v>
      </c>
      <c r="D106" s="8" t="s">
        <v>892</v>
      </c>
      <c r="E106" s="302"/>
      <c r="F106" s="303">
        <v>0.5</v>
      </c>
      <c r="G106" s="282"/>
    </row>
    <row r="107" spans="1:7" ht="15.75">
      <c r="A107" s="278">
        <f t="shared" si="1"/>
        <v>102</v>
      </c>
      <c r="B107" s="279" t="s">
        <v>993</v>
      </c>
      <c r="C107" s="8" t="s">
        <v>892</v>
      </c>
      <c r="D107" s="8" t="s">
        <v>892</v>
      </c>
      <c r="E107" s="302"/>
      <c r="F107" s="303">
        <v>0.5</v>
      </c>
      <c r="G107" s="282"/>
    </row>
    <row r="108" spans="1:7" ht="31.5">
      <c r="A108" s="278">
        <f t="shared" si="1"/>
        <v>103</v>
      </c>
      <c r="B108" s="304" t="s">
        <v>994</v>
      </c>
      <c r="C108" s="8"/>
      <c r="D108" s="283"/>
      <c r="E108" s="305">
        <v>1</v>
      </c>
      <c r="F108" s="306">
        <v>6.6</v>
      </c>
      <c r="G108" s="282"/>
    </row>
    <row r="109" spans="1:7" ht="31.5">
      <c r="A109" s="278">
        <f t="shared" si="1"/>
        <v>104</v>
      </c>
      <c r="B109" s="299" t="s">
        <v>995</v>
      </c>
      <c r="C109" s="8"/>
      <c r="D109" s="283"/>
      <c r="E109" s="23"/>
      <c r="F109" s="8"/>
      <c r="G109" s="282"/>
    </row>
    <row r="110" spans="1:7" ht="31.5">
      <c r="A110" s="278">
        <f t="shared" si="1"/>
        <v>105</v>
      </c>
      <c r="B110" s="279" t="s">
        <v>996</v>
      </c>
      <c r="C110" s="8" t="s">
        <v>892</v>
      </c>
      <c r="D110" s="8" t="s">
        <v>892</v>
      </c>
      <c r="E110" s="24">
        <v>2.12</v>
      </c>
      <c r="F110" s="23"/>
      <c r="G110" s="282"/>
    </row>
    <row r="111" spans="1:7" ht="31.5">
      <c r="A111" s="278">
        <f t="shared" si="1"/>
        <v>106</v>
      </c>
      <c r="B111" s="279" t="s">
        <v>997</v>
      </c>
      <c r="C111" s="8" t="s">
        <v>892</v>
      </c>
      <c r="D111" s="8" t="s">
        <v>892</v>
      </c>
      <c r="E111" s="24"/>
      <c r="F111" s="23">
        <v>0.88</v>
      </c>
      <c r="G111" s="282"/>
    </row>
    <row r="112" spans="1:7" ht="31.5">
      <c r="A112" s="278">
        <f t="shared" si="1"/>
        <v>107</v>
      </c>
      <c r="B112" s="279" t="s">
        <v>998</v>
      </c>
      <c r="C112" s="8" t="s">
        <v>892</v>
      </c>
      <c r="D112" s="8" t="s">
        <v>892</v>
      </c>
      <c r="E112" s="24"/>
      <c r="F112" s="23">
        <v>0.68</v>
      </c>
      <c r="G112" s="282"/>
    </row>
    <row r="113" spans="1:7" ht="15.75">
      <c r="A113" s="278">
        <f t="shared" si="1"/>
        <v>108</v>
      </c>
      <c r="B113" s="279" t="s">
        <v>999</v>
      </c>
      <c r="C113" s="8" t="s">
        <v>892</v>
      </c>
      <c r="D113" s="8" t="s">
        <v>892</v>
      </c>
      <c r="E113" s="24"/>
      <c r="F113" s="23">
        <v>0.62</v>
      </c>
      <c r="G113" s="282"/>
    </row>
    <row r="114" spans="1:7" ht="31.5">
      <c r="A114" s="278">
        <f t="shared" si="1"/>
        <v>109</v>
      </c>
      <c r="B114" s="279" t="s">
        <v>1000</v>
      </c>
      <c r="C114" s="8" t="s">
        <v>892</v>
      </c>
      <c r="D114" s="8" t="s">
        <v>892</v>
      </c>
      <c r="E114" s="24"/>
      <c r="F114" s="23">
        <v>1.92</v>
      </c>
      <c r="G114" s="282"/>
    </row>
    <row r="115" spans="1:7" ht="15.75">
      <c r="A115" s="278">
        <f t="shared" si="1"/>
        <v>110</v>
      </c>
      <c r="B115" s="279" t="s">
        <v>1001</v>
      </c>
      <c r="C115" s="8" t="s">
        <v>892</v>
      </c>
      <c r="D115" s="8" t="s">
        <v>892</v>
      </c>
      <c r="E115" s="24">
        <v>0.27</v>
      </c>
      <c r="F115" s="23"/>
      <c r="G115" s="282"/>
    </row>
    <row r="116" spans="1:7" ht="15.75">
      <c r="A116" s="278">
        <f t="shared" si="1"/>
        <v>111</v>
      </c>
      <c r="B116" s="279" t="s">
        <v>1002</v>
      </c>
      <c r="C116" s="8" t="s">
        <v>892</v>
      </c>
      <c r="D116" s="8" t="s">
        <v>892</v>
      </c>
      <c r="E116" s="24"/>
      <c r="F116" s="23">
        <v>0.5</v>
      </c>
      <c r="G116" s="282"/>
    </row>
    <row r="117" spans="1:7" ht="15.75">
      <c r="A117" s="278">
        <f t="shared" si="1"/>
        <v>112</v>
      </c>
      <c r="B117" s="279" t="s">
        <v>1003</v>
      </c>
      <c r="C117" s="8" t="s">
        <v>892</v>
      </c>
      <c r="D117" s="8" t="s">
        <v>892</v>
      </c>
      <c r="E117" s="24"/>
      <c r="F117" s="23">
        <v>0.12</v>
      </c>
      <c r="G117" s="282"/>
    </row>
    <row r="118" spans="1:7" ht="15.75">
      <c r="A118" s="278">
        <f t="shared" si="1"/>
        <v>113</v>
      </c>
      <c r="B118" s="279" t="s">
        <v>1004</v>
      </c>
      <c r="C118" s="8" t="s">
        <v>892</v>
      </c>
      <c r="D118" s="8" t="s">
        <v>892</v>
      </c>
      <c r="E118" s="24">
        <v>0.56000000000000005</v>
      </c>
      <c r="F118" s="23"/>
      <c r="G118" s="282"/>
    </row>
    <row r="119" spans="1:7" ht="15.75">
      <c r="A119" s="278">
        <f t="shared" si="1"/>
        <v>114</v>
      </c>
      <c r="B119" s="279" t="s">
        <v>1005</v>
      </c>
      <c r="C119" s="8" t="s">
        <v>892</v>
      </c>
      <c r="D119" s="8" t="s">
        <v>892</v>
      </c>
      <c r="E119" s="24"/>
      <c r="F119" s="24">
        <v>0.54</v>
      </c>
      <c r="G119" s="282"/>
    </row>
    <row r="120" spans="1:7" ht="31.5">
      <c r="A120" s="278">
        <f t="shared" si="1"/>
        <v>115</v>
      </c>
      <c r="B120" s="279" t="s">
        <v>1006</v>
      </c>
      <c r="C120" s="8" t="s">
        <v>892</v>
      </c>
      <c r="D120" s="8" t="s">
        <v>892</v>
      </c>
      <c r="E120" s="24">
        <v>0.5</v>
      </c>
      <c r="F120" s="41"/>
      <c r="G120" s="282"/>
    </row>
    <row r="121" spans="1:7" ht="31.5">
      <c r="A121" s="278">
        <f t="shared" si="1"/>
        <v>116</v>
      </c>
      <c r="B121" s="300" t="s">
        <v>1007</v>
      </c>
      <c r="C121" s="8"/>
      <c r="D121" s="283"/>
      <c r="E121" s="41">
        <f>SUM(E110:E120)</f>
        <v>3.45</v>
      </c>
      <c r="F121" s="41">
        <f>SUM(F111:F120)</f>
        <v>5.26</v>
      </c>
      <c r="G121" s="282"/>
    </row>
    <row r="122" spans="1:7" ht="31.5">
      <c r="A122" s="278">
        <f t="shared" si="1"/>
        <v>117</v>
      </c>
      <c r="B122" s="299" t="s">
        <v>1008</v>
      </c>
      <c r="C122" s="8"/>
      <c r="D122" s="283"/>
      <c r="E122" s="23"/>
      <c r="F122" s="24"/>
      <c r="G122" s="282"/>
    </row>
    <row r="123" spans="1:7" ht="31.5">
      <c r="A123" s="278">
        <f t="shared" si="1"/>
        <v>118</v>
      </c>
      <c r="B123" s="279" t="s">
        <v>1009</v>
      </c>
      <c r="C123" s="8" t="s">
        <v>892</v>
      </c>
      <c r="D123" s="8" t="s">
        <v>892</v>
      </c>
      <c r="E123" s="23"/>
      <c r="F123" s="24">
        <v>0.75</v>
      </c>
      <c r="G123" s="282"/>
    </row>
    <row r="124" spans="1:7" ht="15.75">
      <c r="A124" s="278">
        <f t="shared" si="1"/>
        <v>119</v>
      </c>
      <c r="B124" s="279" t="s">
        <v>1010</v>
      </c>
      <c r="C124" s="8" t="s">
        <v>892</v>
      </c>
      <c r="D124" s="8" t="s">
        <v>892</v>
      </c>
      <c r="E124" s="24">
        <v>0.65</v>
      </c>
      <c r="F124" s="24"/>
      <c r="G124" s="282"/>
    </row>
    <row r="125" spans="1:7" ht="15.75">
      <c r="A125" s="278">
        <f t="shared" si="1"/>
        <v>120</v>
      </c>
      <c r="B125" s="279" t="s">
        <v>1011</v>
      </c>
      <c r="C125" s="8" t="s">
        <v>892</v>
      </c>
      <c r="D125" s="8" t="s">
        <v>892</v>
      </c>
      <c r="E125" s="24"/>
      <c r="F125" s="24">
        <v>0.8</v>
      </c>
      <c r="G125" s="282"/>
    </row>
    <row r="126" spans="1:7" ht="31.5">
      <c r="A126" s="278">
        <f t="shared" si="1"/>
        <v>121</v>
      </c>
      <c r="B126" s="10" t="s">
        <v>1012</v>
      </c>
      <c r="C126" s="8" t="s">
        <v>892</v>
      </c>
      <c r="D126" s="8" t="s">
        <v>892</v>
      </c>
      <c r="E126" s="24"/>
      <c r="F126" s="24">
        <v>1</v>
      </c>
      <c r="G126" s="282"/>
    </row>
    <row r="127" spans="1:7" ht="15.75">
      <c r="A127" s="278">
        <f t="shared" si="1"/>
        <v>122</v>
      </c>
      <c r="B127" s="279" t="s">
        <v>1013</v>
      </c>
      <c r="C127" s="8" t="s">
        <v>892</v>
      </c>
      <c r="D127" s="8" t="s">
        <v>892</v>
      </c>
      <c r="E127" s="303"/>
      <c r="F127" s="303">
        <v>0.97</v>
      </c>
      <c r="G127" s="282"/>
    </row>
    <row r="128" spans="1:7" ht="15.75">
      <c r="A128" s="278">
        <f t="shared" si="1"/>
        <v>123</v>
      </c>
      <c r="B128" s="10" t="s">
        <v>1014</v>
      </c>
      <c r="C128" s="8" t="s">
        <v>892</v>
      </c>
      <c r="D128" s="8" t="s">
        <v>892</v>
      </c>
      <c r="E128" s="24"/>
      <c r="F128" s="8">
        <v>1.8</v>
      </c>
      <c r="G128" s="282"/>
    </row>
    <row r="129" spans="1:7" ht="31.5">
      <c r="A129" s="278">
        <f t="shared" si="1"/>
        <v>124</v>
      </c>
      <c r="B129" s="300" t="s">
        <v>1015</v>
      </c>
      <c r="C129" s="8" t="s">
        <v>892</v>
      </c>
      <c r="D129" s="8" t="s">
        <v>892</v>
      </c>
      <c r="E129" s="13">
        <v>0.65</v>
      </c>
      <c r="F129" s="296">
        <v>5.32</v>
      </c>
      <c r="G129" s="282"/>
    </row>
    <row r="130" spans="1:7" ht="15.75">
      <c r="A130" s="278">
        <f t="shared" si="1"/>
        <v>125</v>
      </c>
      <c r="B130" s="299" t="s">
        <v>1016</v>
      </c>
      <c r="C130" s="8" t="s">
        <v>892</v>
      </c>
      <c r="D130" s="8" t="s">
        <v>892</v>
      </c>
      <c r="E130" s="281"/>
      <c r="F130" s="283"/>
      <c r="G130" s="282"/>
    </row>
    <row r="131" spans="1:7" ht="15.75">
      <c r="A131" s="278">
        <f t="shared" si="1"/>
        <v>126</v>
      </c>
      <c r="B131" s="279" t="s">
        <v>1017</v>
      </c>
      <c r="C131" s="8" t="s">
        <v>892</v>
      </c>
      <c r="D131" s="8" t="s">
        <v>892</v>
      </c>
      <c r="E131" s="24">
        <v>0.55000000000000004</v>
      </c>
      <c r="F131" s="23"/>
      <c r="G131" s="282"/>
    </row>
    <row r="132" spans="1:7" ht="15.75">
      <c r="A132" s="278">
        <f t="shared" si="1"/>
        <v>127</v>
      </c>
      <c r="B132" s="279" t="s">
        <v>1018</v>
      </c>
      <c r="C132" s="8" t="s">
        <v>892</v>
      </c>
      <c r="D132" s="8" t="s">
        <v>892</v>
      </c>
      <c r="E132" s="24">
        <v>1.5</v>
      </c>
      <c r="F132" s="23"/>
      <c r="G132" s="282"/>
    </row>
    <row r="133" spans="1:7" ht="31.5">
      <c r="A133" s="278">
        <f t="shared" si="1"/>
        <v>128</v>
      </c>
      <c r="B133" s="279" t="s">
        <v>1019</v>
      </c>
      <c r="C133" s="8" t="s">
        <v>892</v>
      </c>
      <c r="D133" s="8" t="s">
        <v>892</v>
      </c>
      <c r="E133" s="24">
        <v>1</v>
      </c>
      <c r="F133" s="23"/>
      <c r="G133" s="282"/>
    </row>
    <row r="134" spans="1:7" ht="15.75">
      <c r="A134" s="278">
        <f t="shared" si="1"/>
        <v>129</v>
      </c>
      <c r="B134" s="279" t="s">
        <v>1020</v>
      </c>
      <c r="C134" s="8" t="s">
        <v>892</v>
      </c>
      <c r="D134" s="8" t="s">
        <v>892</v>
      </c>
      <c r="E134" s="24">
        <v>2.25</v>
      </c>
      <c r="F134" s="23"/>
      <c r="G134" s="282"/>
    </row>
    <row r="135" spans="1:7" ht="15.75">
      <c r="A135" s="278">
        <f t="shared" si="1"/>
        <v>130</v>
      </c>
      <c r="B135" s="279" t="s">
        <v>1021</v>
      </c>
      <c r="C135" s="8" t="s">
        <v>892</v>
      </c>
      <c r="D135" s="8" t="s">
        <v>892</v>
      </c>
      <c r="E135" s="24">
        <v>0.35</v>
      </c>
      <c r="F135" s="23"/>
      <c r="G135" s="282"/>
    </row>
    <row r="136" spans="1:7" ht="15.75">
      <c r="A136" s="278">
        <f t="shared" ref="A136:A199" si="2">A135+1</f>
        <v>131</v>
      </c>
      <c r="B136" s="279" t="s">
        <v>1022</v>
      </c>
      <c r="C136" s="8" t="s">
        <v>892</v>
      </c>
      <c r="D136" s="8" t="s">
        <v>892</v>
      </c>
      <c r="E136" s="24">
        <v>1.3</v>
      </c>
      <c r="F136" s="23"/>
      <c r="G136" s="282"/>
    </row>
    <row r="137" spans="1:7" ht="31.5">
      <c r="A137" s="278">
        <f t="shared" si="2"/>
        <v>132</v>
      </c>
      <c r="B137" s="279" t="s">
        <v>1023</v>
      </c>
      <c r="C137" s="8" t="s">
        <v>892</v>
      </c>
      <c r="D137" s="8" t="s">
        <v>892</v>
      </c>
      <c r="E137" s="24">
        <v>0.27</v>
      </c>
      <c r="F137" s="23"/>
      <c r="G137" s="282"/>
    </row>
    <row r="138" spans="1:7" ht="15.75">
      <c r="A138" s="278">
        <f t="shared" si="2"/>
        <v>133</v>
      </c>
      <c r="B138" s="279" t="s">
        <v>1024</v>
      </c>
      <c r="C138" s="8" t="s">
        <v>892</v>
      </c>
      <c r="D138" s="8" t="s">
        <v>892</v>
      </c>
      <c r="E138" s="24"/>
      <c r="F138" s="24">
        <v>1.3</v>
      </c>
      <c r="G138" s="282"/>
    </row>
    <row r="139" spans="1:7" ht="15.75">
      <c r="A139" s="278">
        <f t="shared" si="2"/>
        <v>134</v>
      </c>
      <c r="B139" s="279" t="s">
        <v>1025</v>
      </c>
      <c r="C139" s="8" t="s">
        <v>892</v>
      </c>
      <c r="D139" s="8" t="s">
        <v>892</v>
      </c>
      <c r="E139" s="24"/>
      <c r="F139" s="24">
        <v>0.55000000000000004</v>
      </c>
      <c r="G139" s="282"/>
    </row>
    <row r="140" spans="1:7" ht="15.75">
      <c r="A140" s="278">
        <f t="shared" si="2"/>
        <v>135</v>
      </c>
      <c r="B140" s="279" t="s">
        <v>1026</v>
      </c>
      <c r="C140" s="8" t="s">
        <v>892</v>
      </c>
      <c r="D140" s="8" t="s">
        <v>892</v>
      </c>
      <c r="E140" s="24">
        <v>0.7</v>
      </c>
      <c r="F140" s="24"/>
      <c r="G140" s="282"/>
    </row>
    <row r="141" spans="1:7" ht="15.75">
      <c r="A141" s="278">
        <f t="shared" si="2"/>
        <v>136</v>
      </c>
      <c r="B141" s="279" t="s">
        <v>1027</v>
      </c>
      <c r="C141" s="8" t="s">
        <v>892</v>
      </c>
      <c r="D141" s="8" t="s">
        <v>892</v>
      </c>
      <c r="E141" s="24"/>
      <c r="F141" s="24">
        <v>0.3</v>
      </c>
      <c r="G141" s="282"/>
    </row>
    <row r="142" spans="1:7" ht="15.75">
      <c r="A142" s="278">
        <f t="shared" si="2"/>
        <v>137</v>
      </c>
      <c r="B142" s="279" t="s">
        <v>1028</v>
      </c>
      <c r="C142" s="8" t="s">
        <v>892</v>
      </c>
      <c r="D142" s="8" t="s">
        <v>892</v>
      </c>
      <c r="E142" s="41"/>
      <c r="F142" s="24">
        <v>0.45</v>
      </c>
      <c r="G142" s="282"/>
    </row>
    <row r="143" spans="1:7" ht="15.75">
      <c r="A143" s="278">
        <f t="shared" si="2"/>
        <v>138</v>
      </c>
      <c r="B143" s="279" t="s">
        <v>1029</v>
      </c>
      <c r="C143" s="8" t="s">
        <v>892</v>
      </c>
      <c r="D143" s="8" t="s">
        <v>892</v>
      </c>
      <c r="E143" s="23">
        <v>0.64</v>
      </c>
      <c r="F143" s="24"/>
      <c r="G143" s="282"/>
    </row>
    <row r="144" spans="1:7" ht="15.75">
      <c r="A144" s="278">
        <f t="shared" si="2"/>
        <v>139</v>
      </c>
      <c r="B144" s="300" t="s">
        <v>1030</v>
      </c>
      <c r="C144" s="8"/>
      <c r="D144" s="283"/>
      <c r="E144" s="301">
        <f>SUM(E131:E143)</f>
        <v>8.5599999999999987</v>
      </c>
      <c r="F144" s="41">
        <f>SUM(F131:F143)</f>
        <v>2.6</v>
      </c>
      <c r="G144" s="282"/>
    </row>
    <row r="145" spans="1:7" ht="15.75">
      <c r="A145" s="278">
        <f t="shared" si="2"/>
        <v>140</v>
      </c>
      <c r="B145" s="299" t="s">
        <v>1031</v>
      </c>
      <c r="C145" s="8"/>
      <c r="D145" s="283"/>
      <c r="E145" s="24"/>
      <c r="F145" s="24"/>
      <c r="G145" s="282"/>
    </row>
    <row r="146" spans="1:7" ht="15.75">
      <c r="A146" s="278">
        <f t="shared" si="2"/>
        <v>141</v>
      </c>
      <c r="B146" s="279" t="s">
        <v>1032</v>
      </c>
      <c r="C146" s="8" t="s">
        <v>1033</v>
      </c>
      <c r="D146" s="283" t="s">
        <v>892</v>
      </c>
      <c r="E146" s="41">
        <v>0</v>
      </c>
      <c r="F146" s="41">
        <v>0.4</v>
      </c>
      <c r="G146" s="282"/>
    </row>
    <row r="147" spans="1:7" ht="15.75">
      <c r="A147" s="278">
        <f t="shared" si="2"/>
        <v>142</v>
      </c>
      <c r="B147" s="307" t="s">
        <v>1034</v>
      </c>
      <c r="C147" s="283"/>
      <c r="D147" s="283"/>
      <c r="E147" s="308"/>
      <c r="F147" s="309"/>
      <c r="G147" s="282"/>
    </row>
    <row r="148" spans="1:7" ht="31.5">
      <c r="A148" s="278">
        <f t="shared" si="2"/>
        <v>143</v>
      </c>
      <c r="B148" s="279" t="s">
        <v>1035</v>
      </c>
      <c r="C148" s="310" t="s">
        <v>1036</v>
      </c>
      <c r="D148" s="310" t="s">
        <v>974</v>
      </c>
      <c r="E148" s="23">
        <v>2</v>
      </c>
      <c r="F148" s="9"/>
      <c r="G148" s="310"/>
    </row>
    <row r="149" spans="1:7" ht="31.5">
      <c r="A149" s="278">
        <f t="shared" si="2"/>
        <v>144</v>
      </c>
      <c r="B149" s="279" t="s">
        <v>1037</v>
      </c>
      <c r="C149" s="310" t="s">
        <v>1036</v>
      </c>
      <c r="D149" s="310" t="s">
        <v>974</v>
      </c>
      <c r="E149" s="23">
        <v>0.17499999999999999</v>
      </c>
      <c r="F149" s="9"/>
      <c r="G149" s="310"/>
    </row>
    <row r="150" spans="1:7" ht="47.25">
      <c r="A150" s="278">
        <f t="shared" si="2"/>
        <v>145</v>
      </c>
      <c r="B150" s="279" t="s">
        <v>1038</v>
      </c>
      <c r="C150" s="310" t="s">
        <v>1036</v>
      </c>
      <c r="D150" s="310" t="s">
        <v>974</v>
      </c>
      <c r="E150" s="23">
        <v>2.2200000000000002</v>
      </c>
      <c r="F150" s="9"/>
      <c r="G150" s="310"/>
    </row>
    <row r="151" spans="1:7" ht="31.5">
      <c r="A151" s="278">
        <f t="shared" si="2"/>
        <v>146</v>
      </c>
      <c r="B151" s="279" t="s">
        <v>1039</v>
      </c>
      <c r="C151" s="310" t="s">
        <v>1036</v>
      </c>
      <c r="D151" s="310" t="s">
        <v>974</v>
      </c>
      <c r="E151" s="23">
        <v>1.03</v>
      </c>
      <c r="F151" s="9"/>
      <c r="G151" s="310"/>
    </row>
    <row r="152" spans="1:7" ht="47.25">
      <c r="A152" s="278">
        <f t="shared" si="2"/>
        <v>147</v>
      </c>
      <c r="B152" s="279" t="s">
        <v>1040</v>
      </c>
      <c r="C152" s="310" t="s">
        <v>1036</v>
      </c>
      <c r="D152" s="310" t="s">
        <v>974</v>
      </c>
      <c r="E152" s="23">
        <v>1.33</v>
      </c>
      <c r="F152" s="9"/>
      <c r="G152" s="310"/>
    </row>
    <row r="153" spans="1:7" ht="31.5">
      <c r="A153" s="278">
        <f t="shared" si="2"/>
        <v>148</v>
      </c>
      <c r="B153" s="279" t="s">
        <v>1041</v>
      </c>
      <c r="C153" s="310" t="s">
        <v>1036</v>
      </c>
      <c r="D153" s="310" t="s">
        <v>974</v>
      </c>
      <c r="E153" s="23">
        <v>0.36499999999999999</v>
      </c>
      <c r="F153" s="9"/>
      <c r="G153" s="310"/>
    </row>
    <row r="154" spans="1:7" ht="15.75">
      <c r="A154" s="278">
        <f t="shared" si="2"/>
        <v>149</v>
      </c>
      <c r="B154" s="279" t="s">
        <v>1042</v>
      </c>
      <c r="C154" s="310" t="s">
        <v>1036</v>
      </c>
      <c r="D154" s="310" t="s">
        <v>974</v>
      </c>
      <c r="E154" s="23">
        <v>0.1</v>
      </c>
      <c r="F154" s="9"/>
      <c r="G154" s="310"/>
    </row>
    <row r="155" spans="1:7" ht="31.5">
      <c r="A155" s="278">
        <f t="shared" si="2"/>
        <v>150</v>
      </c>
      <c r="B155" s="311" t="s">
        <v>1043</v>
      </c>
      <c r="C155" s="310" t="s">
        <v>1036</v>
      </c>
      <c r="D155" s="310" t="s">
        <v>974</v>
      </c>
      <c r="E155" s="23">
        <v>0.36699999999999999</v>
      </c>
      <c r="F155" s="9"/>
      <c r="G155" s="310"/>
    </row>
    <row r="156" spans="1:7" ht="31.5">
      <c r="A156" s="278">
        <f t="shared" si="2"/>
        <v>151</v>
      </c>
      <c r="B156" s="279" t="s">
        <v>1044</v>
      </c>
      <c r="C156" s="310" t="s">
        <v>1036</v>
      </c>
      <c r="D156" s="310" t="s">
        <v>974</v>
      </c>
      <c r="E156" s="23">
        <v>0.05</v>
      </c>
      <c r="F156" s="9"/>
      <c r="G156" s="310"/>
    </row>
    <row r="157" spans="1:7" ht="31.5">
      <c r="A157" s="278">
        <f t="shared" si="2"/>
        <v>152</v>
      </c>
      <c r="B157" s="279" t="s">
        <v>1045</v>
      </c>
      <c r="C157" s="310" t="s">
        <v>1036</v>
      </c>
      <c r="D157" s="310" t="s">
        <v>974</v>
      </c>
      <c r="E157" s="23">
        <v>0.4</v>
      </c>
      <c r="F157" s="9"/>
      <c r="G157" s="310"/>
    </row>
    <row r="158" spans="1:7" ht="31.5">
      <c r="A158" s="278">
        <f t="shared" si="2"/>
        <v>153</v>
      </c>
      <c r="B158" s="279" t="s">
        <v>1046</v>
      </c>
      <c r="C158" s="310" t="s">
        <v>1036</v>
      </c>
      <c r="D158" s="310" t="s">
        <v>974</v>
      </c>
      <c r="E158" s="23">
        <v>0.2</v>
      </c>
      <c r="F158" s="9"/>
      <c r="G158" s="310"/>
    </row>
    <row r="159" spans="1:7" ht="31.5">
      <c r="A159" s="278">
        <f t="shared" si="2"/>
        <v>154</v>
      </c>
      <c r="B159" s="279" t="s">
        <v>1047</v>
      </c>
      <c r="C159" s="310" t="s">
        <v>1036</v>
      </c>
      <c r="D159" s="310" t="s">
        <v>974</v>
      </c>
      <c r="E159" s="23">
        <v>0.47</v>
      </c>
      <c r="F159" s="9">
        <v>0.03</v>
      </c>
      <c r="G159" s="310"/>
    </row>
    <row r="160" spans="1:7" ht="31.5">
      <c r="A160" s="278">
        <f t="shared" si="2"/>
        <v>155</v>
      </c>
      <c r="B160" s="279" t="s">
        <v>1048</v>
      </c>
      <c r="C160" s="310" t="s">
        <v>1036</v>
      </c>
      <c r="D160" s="310" t="s">
        <v>974</v>
      </c>
      <c r="E160" s="23">
        <v>0.26</v>
      </c>
      <c r="F160" s="9"/>
      <c r="G160" s="310"/>
    </row>
    <row r="161" spans="1:7" ht="31.5">
      <c r="A161" s="278">
        <f t="shared" si="2"/>
        <v>156</v>
      </c>
      <c r="B161" s="279" t="s">
        <v>1049</v>
      </c>
      <c r="C161" s="310" t="s">
        <v>1036</v>
      </c>
      <c r="D161" s="310" t="s">
        <v>974</v>
      </c>
      <c r="E161" s="23">
        <v>0.1</v>
      </c>
      <c r="F161" s="9">
        <v>0.28000000000000003</v>
      </c>
      <c r="G161" s="310"/>
    </row>
    <row r="162" spans="1:7" ht="31.5">
      <c r="A162" s="278">
        <f t="shared" si="2"/>
        <v>157</v>
      </c>
      <c r="B162" s="279" t="s">
        <v>1050</v>
      </c>
      <c r="C162" s="310" t="s">
        <v>1036</v>
      </c>
      <c r="D162" s="310" t="s">
        <v>974</v>
      </c>
      <c r="E162" s="23"/>
      <c r="F162" s="9">
        <v>0.31</v>
      </c>
      <c r="G162" s="310"/>
    </row>
    <row r="163" spans="1:7" ht="31.5">
      <c r="A163" s="278">
        <f t="shared" si="2"/>
        <v>158</v>
      </c>
      <c r="B163" s="279" t="s">
        <v>1051</v>
      </c>
      <c r="C163" s="310" t="s">
        <v>1036</v>
      </c>
      <c r="D163" s="310" t="s">
        <v>974</v>
      </c>
      <c r="E163" s="23">
        <v>0.21</v>
      </c>
      <c r="F163" s="9"/>
      <c r="G163" s="310"/>
    </row>
    <row r="164" spans="1:7" ht="31.5">
      <c r="A164" s="278">
        <f t="shared" si="2"/>
        <v>159</v>
      </c>
      <c r="B164" s="279" t="s">
        <v>1052</v>
      </c>
      <c r="C164" s="310" t="s">
        <v>1036</v>
      </c>
      <c r="D164" s="310" t="s">
        <v>974</v>
      </c>
      <c r="E164" s="23">
        <v>0.06</v>
      </c>
      <c r="F164" s="9"/>
      <c r="G164" s="310"/>
    </row>
    <row r="165" spans="1:7" ht="31.5">
      <c r="A165" s="278">
        <f t="shared" si="2"/>
        <v>160</v>
      </c>
      <c r="B165" s="279" t="s">
        <v>1053</v>
      </c>
      <c r="C165" s="310" t="s">
        <v>1036</v>
      </c>
      <c r="D165" s="310" t="s">
        <v>974</v>
      </c>
      <c r="E165" s="23">
        <v>0.245</v>
      </c>
      <c r="F165" s="9"/>
      <c r="G165" s="310"/>
    </row>
    <row r="166" spans="1:7" ht="31.5">
      <c r="A166" s="278">
        <f t="shared" si="2"/>
        <v>161</v>
      </c>
      <c r="B166" s="279" t="s">
        <v>1054</v>
      </c>
      <c r="C166" s="310" t="s">
        <v>1036</v>
      </c>
      <c r="D166" s="310" t="s">
        <v>974</v>
      </c>
      <c r="E166" s="23">
        <v>0.22500000000000001</v>
      </c>
      <c r="F166" s="9"/>
      <c r="G166" s="310"/>
    </row>
    <row r="167" spans="1:7" ht="15.75">
      <c r="A167" s="278">
        <f t="shared" si="2"/>
        <v>162</v>
      </c>
      <c r="B167" s="279" t="s">
        <v>1055</v>
      </c>
      <c r="C167" s="310" t="s">
        <v>1036</v>
      </c>
      <c r="D167" s="310" t="s">
        <v>974</v>
      </c>
      <c r="E167" s="23">
        <v>0.08</v>
      </c>
      <c r="F167" s="9"/>
      <c r="G167" s="310"/>
    </row>
    <row r="168" spans="1:7" ht="31.5">
      <c r="A168" s="278">
        <f t="shared" si="2"/>
        <v>163</v>
      </c>
      <c r="B168" s="30" t="s">
        <v>1056</v>
      </c>
      <c r="C168" s="310" t="s">
        <v>1036</v>
      </c>
      <c r="D168" s="310" t="s">
        <v>974</v>
      </c>
      <c r="E168" s="312">
        <v>0.12</v>
      </c>
      <c r="F168" s="9"/>
      <c r="G168" s="310"/>
    </row>
    <row r="169" spans="1:7" ht="31.5">
      <c r="A169" s="278">
        <f t="shared" si="2"/>
        <v>164</v>
      </c>
      <c r="B169" s="30" t="s">
        <v>1057</v>
      </c>
      <c r="C169" s="310" t="s">
        <v>1036</v>
      </c>
      <c r="D169" s="310" t="s">
        <v>974</v>
      </c>
      <c r="E169" s="312">
        <v>9.2999999999999999E-2</v>
      </c>
      <c r="F169" s="9"/>
      <c r="G169" s="310"/>
    </row>
    <row r="170" spans="1:7" ht="31.5">
      <c r="A170" s="278">
        <f t="shared" si="2"/>
        <v>165</v>
      </c>
      <c r="B170" s="279" t="s">
        <v>1058</v>
      </c>
      <c r="C170" s="310" t="s">
        <v>1036</v>
      </c>
      <c r="D170" s="310" t="s">
        <v>974</v>
      </c>
      <c r="E170" s="23">
        <v>0.1</v>
      </c>
      <c r="F170" s="9"/>
      <c r="G170" s="310"/>
    </row>
    <row r="171" spans="1:7" ht="31.5">
      <c r="A171" s="278">
        <f t="shared" si="2"/>
        <v>166</v>
      </c>
      <c r="B171" s="279" t="s">
        <v>1059</v>
      </c>
      <c r="C171" s="310" t="s">
        <v>1036</v>
      </c>
      <c r="D171" s="310" t="s">
        <v>974</v>
      </c>
      <c r="E171" s="23"/>
      <c r="F171" s="9">
        <v>0.85</v>
      </c>
      <c r="G171" s="310"/>
    </row>
    <row r="172" spans="1:7" ht="31.5">
      <c r="A172" s="278">
        <f t="shared" si="2"/>
        <v>167</v>
      </c>
      <c r="B172" s="279" t="s">
        <v>1060</v>
      </c>
      <c r="C172" s="310" t="s">
        <v>1036</v>
      </c>
      <c r="D172" s="310" t="s">
        <v>974</v>
      </c>
      <c r="E172" s="23"/>
      <c r="F172" s="9">
        <v>0.08</v>
      </c>
      <c r="G172" s="310"/>
    </row>
    <row r="173" spans="1:7" ht="31.5">
      <c r="A173" s="278">
        <f t="shared" si="2"/>
        <v>168</v>
      </c>
      <c r="B173" s="279" t="s">
        <v>1061</v>
      </c>
      <c r="C173" s="310" t="s">
        <v>1036</v>
      </c>
      <c r="D173" s="310" t="s">
        <v>974</v>
      </c>
      <c r="E173" s="23"/>
      <c r="F173" s="9">
        <v>0.08</v>
      </c>
      <c r="G173" s="310"/>
    </row>
    <row r="174" spans="1:7" ht="47.25">
      <c r="A174" s="278">
        <f t="shared" si="2"/>
        <v>169</v>
      </c>
      <c r="B174" s="279" t="s">
        <v>1062</v>
      </c>
      <c r="C174" s="310" t="s">
        <v>1036</v>
      </c>
      <c r="D174" s="310" t="s">
        <v>974</v>
      </c>
      <c r="E174" s="23">
        <v>0.15</v>
      </c>
      <c r="F174" s="9"/>
      <c r="G174" s="310"/>
    </row>
    <row r="175" spans="1:7" ht="31.5">
      <c r="A175" s="278">
        <f t="shared" si="2"/>
        <v>170</v>
      </c>
      <c r="B175" s="32" t="s">
        <v>1063</v>
      </c>
      <c r="C175" s="310" t="s">
        <v>1036</v>
      </c>
      <c r="D175" s="310" t="s">
        <v>974</v>
      </c>
      <c r="E175" s="312">
        <v>0.12</v>
      </c>
      <c r="F175" s="9"/>
      <c r="G175" s="310"/>
    </row>
    <row r="176" spans="1:7" ht="31.5">
      <c r="A176" s="278">
        <f t="shared" si="2"/>
        <v>171</v>
      </c>
      <c r="B176" s="313" t="s">
        <v>1064</v>
      </c>
      <c r="C176" s="310" t="s">
        <v>1036</v>
      </c>
      <c r="D176" s="310" t="s">
        <v>974</v>
      </c>
      <c r="E176" s="312">
        <v>0.09</v>
      </c>
      <c r="F176" s="9"/>
      <c r="G176" s="310"/>
    </row>
    <row r="177" spans="1:7" ht="31.5">
      <c r="A177" s="278">
        <f t="shared" si="2"/>
        <v>172</v>
      </c>
      <c r="B177" s="279" t="s">
        <v>1065</v>
      </c>
      <c r="C177" s="310" t="s">
        <v>1036</v>
      </c>
      <c r="D177" s="310" t="s">
        <v>974</v>
      </c>
      <c r="E177" s="23">
        <v>0.76</v>
      </c>
      <c r="F177" s="9"/>
      <c r="G177" s="310"/>
    </row>
    <row r="178" spans="1:7" ht="31.5">
      <c r="A178" s="278">
        <f t="shared" si="2"/>
        <v>173</v>
      </c>
      <c r="B178" s="279" t="s">
        <v>1066</v>
      </c>
      <c r="C178" s="310" t="s">
        <v>1036</v>
      </c>
      <c r="D178" s="310" t="s">
        <v>974</v>
      </c>
      <c r="E178" s="312"/>
      <c r="F178" s="9">
        <v>1.1080000000000001</v>
      </c>
      <c r="G178" s="310"/>
    </row>
    <row r="179" spans="1:7" ht="47.25">
      <c r="A179" s="278">
        <f t="shared" si="2"/>
        <v>174</v>
      </c>
      <c r="B179" s="279" t="s">
        <v>1067</v>
      </c>
      <c r="C179" s="310" t="s">
        <v>1036</v>
      </c>
      <c r="D179" s="310" t="s">
        <v>974</v>
      </c>
      <c r="E179" s="312">
        <v>0.113</v>
      </c>
      <c r="F179" s="9"/>
      <c r="G179" s="310"/>
    </row>
    <row r="180" spans="1:7" ht="31.5">
      <c r="A180" s="278">
        <f t="shared" si="2"/>
        <v>175</v>
      </c>
      <c r="B180" s="279" t="s">
        <v>1068</v>
      </c>
      <c r="C180" s="310" t="s">
        <v>1036</v>
      </c>
      <c r="D180" s="310" t="s">
        <v>974</v>
      </c>
      <c r="E180" s="312">
        <v>0.105</v>
      </c>
      <c r="F180" s="9"/>
      <c r="G180" s="310"/>
    </row>
    <row r="181" spans="1:7" ht="31.5">
      <c r="A181" s="278">
        <f t="shared" si="2"/>
        <v>176</v>
      </c>
      <c r="B181" s="279" t="s">
        <v>1069</v>
      </c>
      <c r="C181" s="310" t="s">
        <v>1036</v>
      </c>
      <c r="D181" s="310" t="s">
        <v>974</v>
      </c>
      <c r="E181" s="312">
        <v>0.48499999999999999</v>
      </c>
      <c r="F181" s="9">
        <v>0.48</v>
      </c>
      <c r="G181" s="310"/>
    </row>
    <row r="182" spans="1:7" ht="47.25">
      <c r="A182" s="278">
        <f t="shared" si="2"/>
        <v>177</v>
      </c>
      <c r="B182" s="279" t="s">
        <v>1070</v>
      </c>
      <c r="C182" s="310" t="s">
        <v>1036</v>
      </c>
      <c r="D182" s="310" t="s">
        <v>974</v>
      </c>
      <c r="E182" s="312">
        <v>1.53</v>
      </c>
      <c r="F182" s="9"/>
      <c r="G182" s="310"/>
    </row>
    <row r="183" spans="1:7" ht="31.5">
      <c r="A183" s="278">
        <f t="shared" si="2"/>
        <v>178</v>
      </c>
      <c r="B183" s="279" t="s">
        <v>1071</v>
      </c>
      <c r="C183" s="310" t="s">
        <v>1036</v>
      </c>
      <c r="D183" s="310" t="s">
        <v>974</v>
      </c>
      <c r="E183" s="312">
        <v>0.23599999999999999</v>
      </c>
      <c r="F183" s="9"/>
      <c r="G183" s="310"/>
    </row>
    <row r="184" spans="1:7" ht="31.5">
      <c r="A184" s="278">
        <f t="shared" si="2"/>
        <v>179</v>
      </c>
      <c r="B184" s="279" t="s">
        <v>1072</v>
      </c>
      <c r="C184" s="310" t="s">
        <v>1036</v>
      </c>
      <c r="D184" s="310" t="s">
        <v>974</v>
      </c>
      <c r="E184" s="312"/>
      <c r="F184" s="11">
        <v>0.1</v>
      </c>
      <c r="G184" s="310"/>
    </row>
    <row r="185" spans="1:7" ht="31.5">
      <c r="A185" s="278">
        <f t="shared" si="2"/>
        <v>180</v>
      </c>
      <c r="B185" s="279" t="s">
        <v>1073</v>
      </c>
      <c r="C185" s="310" t="s">
        <v>1036</v>
      </c>
      <c r="D185" s="310" t="s">
        <v>974</v>
      </c>
      <c r="E185" s="312"/>
      <c r="F185" s="1"/>
      <c r="G185" s="310"/>
    </row>
    <row r="186" spans="1:7" ht="47.25">
      <c r="A186" s="278">
        <f t="shared" si="2"/>
        <v>181</v>
      </c>
      <c r="B186" s="279" t="s">
        <v>1074</v>
      </c>
      <c r="C186" s="310" t="s">
        <v>1036</v>
      </c>
      <c r="D186" s="310" t="s">
        <v>974</v>
      </c>
      <c r="E186" s="312">
        <v>0.11899999999999999</v>
      </c>
      <c r="F186" s="1"/>
      <c r="G186" s="310"/>
    </row>
    <row r="187" spans="1:7" ht="31.5">
      <c r="A187" s="278">
        <f t="shared" si="2"/>
        <v>182</v>
      </c>
      <c r="B187" s="30" t="s">
        <v>1075</v>
      </c>
      <c r="C187" s="310" t="s">
        <v>1036</v>
      </c>
      <c r="D187" s="310" t="s">
        <v>974</v>
      </c>
      <c r="E187" s="312">
        <v>0.25</v>
      </c>
      <c r="F187" s="1"/>
      <c r="G187" s="310"/>
    </row>
    <row r="188" spans="1:7" ht="31.5">
      <c r="A188" s="278">
        <f t="shared" si="2"/>
        <v>183</v>
      </c>
      <c r="B188" s="279" t="s">
        <v>1076</v>
      </c>
      <c r="C188" s="310" t="s">
        <v>1036</v>
      </c>
      <c r="D188" s="310" t="s">
        <v>974</v>
      </c>
      <c r="E188" s="312">
        <v>0.31</v>
      </c>
      <c r="F188" s="1"/>
      <c r="G188" s="310"/>
    </row>
    <row r="189" spans="1:7" ht="31.5">
      <c r="A189" s="278">
        <f t="shared" si="2"/>
        <v>184</v>
      </c>
      <c r="B189" s="279" t="s">
        <v>1077</v>
      </c>
      <c r="C189" s="310" t="s">
        <v>1036</v>
      </c>
      <c r="D189" s="310" t="s">
        <v>974</v>
      </c>
      <c r="E189" s="312">
        <v>0.1</v>
      </c>
      <c r="F189" s="1"/>
      <c r="G189" s="310"/>
    </row>
    <row r="190" spans="1:7" ht="31.5">
      <c r="A190" s="278">
        <f t="shared" si="2"/>
        <v>185</v>
      </c>
      <c r="B190" s="30" t="s">
        <v>1078</v>
      </c>
      <c r="C190" s="310" t="s">
        <v>1036</v>
      </c>
      <c r="D190" s="310" t="s">
        <v>974</v>
      </c>
      <c r="E190" s="312">
        <v>0.23499999999999999</v>
      </c>
      <c r="F190" s="1"/>
      <c r="G190" s="310"/>
    </row>
    <row r="191" spans="1:7" ht="31.5">
      <c r="A191" s="278">
        <f t="shared" si="2"/>
        <v>186</v>
      </c>
      <c r="B191" s="30" t="s">
        <v>1079</v>
      </c>
      <c r="C191" s="310" t="s">
        <v>1036</v>
      </c>
      <c r="D191" s="310" t="s">
        <v>974</v>
      </c>
      <c r="E191" s="312">
        <v>0.18</v>
      </c>
      <c r="F191" s="1"/>
      <c r="G191" s="310"/>
    </row>
    <row r="192" spans="1:7" ht="31.5">
      <c r="A192" s="278">
        <f t="shared" si="2"/>
        <v>187</v>
      </c>
      <c r="B192" s="30" t="s">
        <v>1080</v>
      </c>
      <c r="C192" s="310" t="s">
        <v>1036</v>
      </c>
      <c r="D192" s="310" t="s">
        <v>974</v>
      </c>
      <c r="E192" s="312">
        <v>0.54</v>
      </c>
      <c r="F192" s="9" t="s">
        <v>1081</v>
      </c>
      <c r="G192" s="310"/>
    </row>
    <row r="193" spans="1:7" ht="47.25">
      <c r="A193" s="278">
        <f t="shared" si="2"/>
        <v>188</v>
      </c>
      <c r="B193" s="30" t="s">
        <v>1082</v>
      </c>
      <c r="C193" s="310" t="s">
        <v>1036</v>
      </c>
      <c r="D193" s="310" t="s">
        <v>974</v>
      </c>
      <c r="E193" s="312"/>
      <c r="F193" s="9">
        <v>0.97499999999999998</v>
      </c>
      <c r="G193" s="310"/>
    </row>
    <row r="194" spans="1:7" ht="31.5">
      <c r="A194" s="278">
        <f t="shared" si="2"/>
        <v>189</v>
      </c>
      <c r="B194" s="30" t="s">
        <v>1083</v>
      </c>
      <c r="C194" s="310" t="s">
        <v>1036</v>
      </c>
      <c r="D194" s="310" t="s">
        <v>974</v>
      </c>
      <c r="E194" s="312">
        <v>0.16700000000000001</v>
      </c>
      <c r="F194" s="1"/>
      <c r="G194" s="310"/>
    </row>
    <row r="195" spans="1:7" ht="31.5">
      <c r="A195" s="278">
        <f t="shared" si="2"/>
        <v>190</v>
      </c>
      <c r="B195" s="30" t="s">
        <v>1084</v>
      </c>
      <c r="C195" s="310" t="s">
        <v>1036</v>
      </c>
      <c r="D195" s="310" t="s">
        <v>974</v>
      </c>
      <c r="E195" s="312">
        <v>0.13900000000000001</v>
      </c>
      <c r="F195" s="1"/>
      <c r="G195" s="310"/>
    </row>
    <row r="196" spans="1:7" ht="31.5">
      <c r="A196" s="278">
        <f t="shared" si="2"/>
        <v>191</v>
      </c>
      <c r="B196" s="30" t="s">
        <v>1085</v>
      </c>
      <c r="C196" s="310" t="s">
        <v>1036</v>
      </c>
      <c r="D196" s="310" t="s">
        <v>974</v>
      </c>
      <c r="E196" s="312">
        <v>0.24</v>
      </c>
      <c r="F196" s="1"/>
      <c r="G196" s="310"/>
    </row>
    <row r="197" spans="1:7" ht="31.5">
      <c r="A197" s="278">
        <f t="shared" si="2"/>
        <v>192</v>
      </c>
      <c r="B197" s="30" t="s">
        <v>1086</v>
      </c>
      <c r="C197" s="310" t="s">
        <v>1036</v>
      </c>
      <c r="D197" s="310" t="s">
        <v>974</v>
      </c>
      <c r="E197" s="312"/>
      <c r="F197" s="293">
        <v>0.54</v>
      </c>
      <c r="G197" s="310"/>
    </row>
    <row r="198" spans="1:7" ht="31.5">
      <c r="A198" s="278">
        <f t="shared" si="2"/>
        <v>193</v>
      </c>
      <c r="B198" s="313" t="s">
        <v>1087</v>
      </c>
      <c r="C198" s="310" t="s">
        <v>1036</v>
      </c>
      <c r="D198" s="310" t="s">
        <v>974</v>
      </c>
      <c r="E198" s="312">
        <v>0.13</v>
      </c>
      <c r="F198" s="9"/>
      <c r="G198" s="310"/>
    </row>
    <row r="199" spans="1:7" ht="15.75">
      <c r="A199" s="278">
        <f t="shared" si="2"/>
        <v>194</v>
      </c>
      <c r="B199" s="314" t="s">
        <v>1088</v>
      </c>
      <c r="C199" s="310"/>
      <c r="D199" s="310"/>
      <c r="E199" s="315">
        <f>SUM(E148:E198)</f>
        <v>16.198999999999995</v>
      </c>
      <c r="F199" s="1">
        <f>SUM(F148:F198)</f>
        <v>4.8330000000000002</v>
      </c>
      <c r="G199" s="310"/>
    </row>
    <row r="200" spans="1:7" ht="15.75">
      <c r="A200" s="278">
        <f t="shared" ref="A200:A243" si="3">A199+1</f>
        <v>195</v>
      </c>
      <c r="B200" s="307" t="s">
        <v>1089</v>
      </c>
      <c r="C200" s="310"/>
      <c r="D200" s="310"/>
      <c r="E200" s="308"/>
      <c r="F200" s="316"/>
      <c r="G200" s="310"/>
    </row>
    <row r="201" spans="1:7" ht="47.25">
      <c r="A201" s="278">
        <f t="shared" si="3"/>
        <v>196</v>
      </c>
      <c r="B201" s="279" t="s">
        <v>1090</v>
      </c>
      <c r="C201" s="310" t="s">
        <v>1036</v>
      </c>
      <c r="D201" s="310" t="s">
        <v>974</v>
      </c>
      <c r="E201" s="312">
        <v>1.55</v>
      </c>
      <c r="F201" s="9"/>
      <c r="G201" s="310"/>
    </row>
    <row r="202" spans="1:7" ht="31.5">
      <c r="A202" s="278">
        <f t="shared" si="3"/>
        <v>197</v>
      </c>
      <c r="B202" s="279" t="s">
        <v>1091</v>
      </c>
      <c r="C202" s="310" t="s">
        <v>1036</v>
      </c>
      <c r="D202" s="310" t="s">
        <v>974</v>
      </c>
      <c r="E202" s="312">
        <v>1.5</v>
      </c>
      <c r="F202" s="9"/>
      <c r="G202" s="310"/>
    </row>
    <row r="203" spans="1:7" ht="47.25">
      <c r="A203" s="278">
        <f t="shared" si="3"/>
        <v>198</v>
      </c>
      <c r="B203" s="279" t="s">
        <v>1092</v>
      </c>
      <c r="C203" s="310" t="s">
        <v>1036</v>
      </c>
      <c r="D203" s="310" t="s">
        <v>974</v>
      </c>
      <c r="E203" s="312">
        <v>0.17499999999999999</v>
      </c>
      <c r="F203" s="9"/>
      <c r="G203" s="310"/>
    </row>
    <row r="204" spans="1:7" ht="47.25">
      <c r="A204" s="278">
        <f t="shared" si="3"/>
        <v>199</v>
      </c>
      <c r="B204" s="279" t="s">
        <v>1093</v>
      </c>
      <c r="C204" s="310" t="s">
        <v>1036</v>
      </c>
      <c r="D204" s="310" t="s">
        <v>974</v>
      </c>
      <c r="E204" s="23"/>
      <c r="F204" s="11">
        <v>0.5</v>
      </c>
      <c r="G204" s="310"/>
    </row>
    <row r="205" spans="1:7" ht="47.25">
      <c r="A205" s="278">
        <f t="shared" si="3"/>
        <v>200</v>
      </c>
      <c r="B205" s="279" t="s">
        <v>1094</v>
      </c>
      <c r="C205" s="310" t="s">
        <v>1036</v>
      </c>
      <c r="D205" s="310" t="s">
        <v>974</v>
      </c>
      <c r="E205" s="312">
        <v>0.1</v>
      </c>
      <c r="F205" s="11">
        <v>0.4</v>
      </c>
      <c r="G205" s="310"/>
    </row>
    <row r="206" spans="1:7" ht="31.5">
      <c r="A206" s="278">
        <f t="shared" si="3"/>
        <v>201</v>
      </c>
      <c r="B206" s="279" t="s">
        <v>1095</v>
      </c>
      <c r="C206" s="310" t="s">
        <v>1036</v>
      </c>
      <c r="D206" s="310" t="s">
        <v>974</v>
      </c>
      <c r="E206" s="312"/>
      <c r="F206" s="11">
        <v>2</v>
      </c>
      <c r="G206" s="310"/>
    </row>
    <row r="207" spans="1:7" ht="31.5">
      <c r="A207" s="278">
        <f t="shared" si="3"/>
        <v>202</v>
      </c>
      <c r="B207" s="300" t="s">
        <v>1096</v>
      </c>
      <c r="C207" s="310" t="s">
        <v>1036</v>
      </c>
      <c r="D207" s="310" t="s">
        <v>974</v>
      </c>
      <c r="E207" s="315">
        <f>SUM(E201:E206)</f>
        <v>3.3249999999999997</v>
      </c>
      <c r="F207" s="315">
        <f>SUM(F201:F206)</f>
        <v>2.9</v>
      </c>
      <c r="G207" s="310"/>
    </row>
    <row r="208" spans="1:7" ht="15.75">
      <c r="A208" s="278">
        <f t="shared" si="3"/>
        <v>203</v>
      </c>
      <c r="B208" s="307" t="s">
        <v>1097</v>
      </c>
      <c r="C208" s="310"/>
      <c r="D208" s="310"/>
      <c r="E208" s="316"/>
      <c r="F208" s="308"/>
      <c r="G208" s="310"/>
    </row>
    <row r="209" spans="1:7" ht="31.5">
      <c r="A209" s="278">
        <f t="shared" si="3"/>
        <v>204</v>
      </c>
      <c r="B209" s="279" t="s">
        <v>1098</v>
      </c>
      <c r="C209" s="310" t="s">
        <v>1036</v>
      </c>
      <c r="D209" s="310" t="s">
        <v>974</v>
      </c>
      <c r="E209" s="301">
        <v>1.3</v>
      </c>
      <c r="F209" s="301">
        <v>0</v>
      </c>
      <c r="G209" s="310"/>
    </row>
    <row r="210" spans="1:7" ht="15.75">
      <c r="A210" s="278">
        <f t="shared" si="3"/>
        <v>205</v>
      </c>
      <c r="B210" s="307" t="s">
        <v>1099</v>
      </c>
      <c r="C210" s="310"/>
      <c r="D210" s="310"/>
      <c r="E210" s="308"/>
      <c r="F210" s="308"/>
      <c r="G210" s="310"/>
    </row>
    <row r="211" spans="1:7" ht="15.75">
      <c r="A211" s="278">
        <f t="shared" si="3"/>
        <v>206</v>
      </c>
      <c r="B211" s="279" t="s">
        <v>1100</v>
      </c>
      <c r="C211" s="310" t="s">
        <v>1033</v>
      </c>
      <c r="D211" s="310" t="s">
        <v>974</v>
      </c>
      <c r="E211" s="308"/>
      <c r="F211" s="309">
        <v>3</v>
      </c>
      <c r="G211" s="310"/>
    </row>
    <row r="212" spans="1:7" ht="31.5">
      <c r="A212" s="278">
        <f t="shared" si="3"/>
        <v>207</v>
      </c>
      <c r="B212" s="279" t="s">
        <v>1101</v>
      </c>
      <c r="C212" s="310" t="s">
        <v>1033</v>
      </c>
      <c r="D212" s="310" t="s">
        <v>974</v>
      </c>
      <c r="E212" s="308"/>
      <c r="F212" s="309">
        <v>0.253</v>
      </c>
      <c r="G212" s="310"/>
    </row>
    <row r="213" spans="1:7" ht="31.5">
      <c r="A213" s="278">
        <f t="shared" si="3"/>
        <v>208</v>
      </c>
      <c r="B213" s="279" t="s">
        <v>1102</v>
      </c>
      <c r="C213" s="310" t="s">
        <v>1033</v>
      </c>
      <c r="D213" s="310" t="s">
        <v>974</v>
      </c>
      <c r="E213" s="309">
        <v>0.29199999999999998</v>
      </c>
      <c r="F213" s="309"/>
      <c r="G213" s="310"/>
    </row>
    <row r="214" spans="1:7" ht="31.5">
      <c r="A214" s="278">
        <f t="shared" si="3"/>
        <v>209</v>
      </c>
      <c r="B214" s="279" t="s">
        <v>1103</v>
      </c>
      <c r="C214" s="310" t="s">
        <v>1033</v>
      </c>
      <c r="D214" s="310" t="s">
        <v>974</v>
      </c>
      <c r="E214" s="309"/>
      <c r="F214" s="309">
        <v>0.24</v>
      </c>
      <c r="G214" s="310"/>
    </row>
    <row r="215" spans="1:7" ht="15.75">
      <c r="A215" s="278">
        <f t="shared" si="3"/>
        <v>210</v>
      </c>
      <c r="B215" s="279" t="s">
        <v>1104</v>
      </c>
      <c r="C215" s="310" t="s">
        <v>1033</v>
      </c>
      <c r="D215" s="310" t="s">
        <v>974</v>
      </c>
      <c r="E215" s="309">
        <v>0.14199999999999999</v>
      </c>
      <c r="F215" s="309"/>
      <c r="G215" s="310"/>
    </row>
    <row r="216" spans="1:7" ht="31.5">
      <c r="A216" s="278">
        <f t="shared" si="3"/>
        <v>211</v>
      </c>
      <c r="B216" s="279" t="s">
        <v>1105</v>
      </c>
      <c r="C216" s="310" t="s">
        <v>1033</v>
      </c>
      <c r="D216" s="310" t="s">
        <v>974</v>
      </c>
      <c r="E216" s="309"/>
      <c r="F216" s="309">
        <v>0.21</v>
      </c>
      <c r="G216" s="310"/>
    </row>
    <row r="217" spans="1:7" ht="31.5">
      <c r="A217" s="278">
        <f t="shared" si="3"/>
        <v>212</v>
      </c>
      <c r="B217" s="279" t="s">
        <v>1106</v>
      </c>
      <c r="C217" s="310" t="s">
        <v>1033</v>
      </c>
      <c r="D217" s="310" t="s">
        <v>974</v>
      </c>
      <c r="E217" s="309"/>
      <c r="F217" s="309">
        <v>0.24</v>
      </c>
      <c r="G217" s="310"/>
    </row>
    <row r="218" spans="1:7" ht="31.5">
      <c r="A218" s="278">
        <f t="shared" si="3"/>
        <v>213</v>
      </c>
      <c r="B218" s="300" t="s">
        <v>1107</v>
      </c>
      <c r="C218" s="310"/>
      <c r="D218" s="310"/>
      <c r="E218" s="1">
        <f>SUM(E211:E217)</f>
        <v>0.43399999999999994</v>
      </c>
      <c r="F218" s="1">
        <f>SUM(F212:F217)</f>
        <v>0.94299999999999995</v>
      </c>
      <c r="G218" s="310"/>
    </row>
    <row r="219" spans="1:7" ht="15.75">
      <c r="A219" s="278">
        <f t="shared" si="3"/>
        <v>214</v>
      </c>
      <c r="B219" s="307" t="s">
        <v>1108</v>
      </c>
      <c r="C219" s="310"/>
      <c r="D219" s="310"/>
      <c r="E219" s="308"/>
      <c r="F219" s="308"/>
      <c r="G219" s="310"/>
    </row>
    <row r="220" spans="1:7" ht="31.5">
      <c r="A220" s="278">
        <f t="shared" si="3"/>
        <v>215</v>
      </c>
      <c r="B220" s="279" t="s">
        <v>1109</v>
      </c>
      <c r="C220" s="310" t="s">
        <v>1036</v>
      </c>
      <c r="D220" s="310" t="s">
        <v>974</v>
      </c>
      <c r="E220" s="317">
        <v>0.3</v>
      </c>
      <c r="F220" s="309"/>
      <c r="G220" s="310"/>
    </row>
    <row r="221" spans="1:7" ht="15.75">
      <c r="A221" s="278">
        <f t="shared" si="3"/>
        <v>216</v>
      </c>
      <c r="B221" s="279" t="s">
        <v>1110</v>
      </c>
      <c r="C221" s="310" t="s">
        <v>1036</v>
      </c>
      <c r="D221" s="310" t="s">
        <v>974</v>
      </c>
      <c r="E221" s="317">
        <v>0.6</v>
      </c>
      <c r="F221" s="309"/>
      <c r="G221" s="310"/>
    </row>
    <row r="222" spans="1:7" ht="15.75">
      <c r="A222" s="278">
        <f t="shared" si="3"/>
        <v>217</v>
      </c>
      <c r="B222" s="279" t="s">
        <v>1111</v>
      </c>
      <c r="C222" s="310" t="s">
        <v>1036</v>
      </c>
      <c r="D222" s="310" t="s">
        <v>974</v>
      </c>
      <c r="E222" s="317"/>
      <c r="F222" s="317">
        <v>0.65</v>
      </c>
      <c r="G222" s="310"/>
    </row>
    <row r="223" spans="1:7" ht="15.75">
      <c r="A223" s="278">
        <f t="shared" si="3"/>
        <v>218</v>
      </c>
      <c r="B223" s="279" t="s">
        <v>1112</v>
      </c>
      <c r="C223" s="310" t="s">
        <v>1036</v>
      </c>
      <c r="D223" s="310" t="s">
        <v>974</v>
      </c>
      <c r="E223" s="317">
        <v>0.6</v>
      </c>
      <c r="F223" s="317"/>
      <c r="G223" s="310"/>
    </row>
    <row r="224" spans="1:7" ht="15.75">
      <c r="A224" s="278">
        <f t="shared" si="3"/>
        <v>219</v>
      </c>
      <c r="B224" s="279" t="s">
        <v>1113</v>
      </c>
      <c r="C224" s="310" t="s">
        <v>1036</v>
      </c>
      <c r="D224" s="310" t="s">
        <v>974</v>
      </c>
      <c r="E224" s="317"/>
      <c r="F224" s="317">
        <v>0.7</v>
      </c>
      <c r="G224" s="310"/>
    </row>
    <row r="225" spans="1:7" ht="31.5">
      <c r="A225" s="278">
        <f t="shared" si="3"/>
        <v>220</v>
      </c>
      <c r="B225" s="279" t="s">
        <v>1114</v>
      </c>
      <c r="C225" s="310" t="s">
        <v>1036</v>
      </c>
      <c r="D225" s="310" t="s">
        <v>974</v>
      </c>
      <c r="E225" s="317">
        <v>0.25</v>
      </c>
      <c r="F225" s="317"/>
      <c r="G225" s="310"/>
    </row>
    <row r="226" spans="1:7" ht="15.75">
      <c r="A226" s="278">
        <f t="shared" si="3"/>
        <v>221</v>
      </c>
      <c r="B226" s="279" t="s">
        <v>1115</v>
      </c>
      <c r="C226" s="310" t="s">
        <v>1036</v>
      </c>
      <c r="D226" s="310" t="s">
        <v>974</v>
      </c>
      <c r="E226" s="317">
        <v>0.7</v>
      </c>
      <c r="F226" s="317"/>
      <c r="G226" s="310"/>
    </row>
    <row r="227" spans="1:7" ht="15.75">
      <c r="A227" s="278">
        <f t="shared" si="3"/>
        <v>222</v>
      </c>
      <c r="B227" s="279" t="s">
        <v>1116</v>
      </c>
      <c r="C227" s="310" t="s">
        <v>1036</v>
      </c>
      <c r="D227" s="310" t="s">
        <v>974</v>
      </c>
      <c r="E227" s="317">
        <v>1.05</v>
      </c>
      <c r="F227" s="317"/>
      <c r="G227" s="310"/>
    </row>
    <row r="228" spans="1:7" ht="15.75">
      <c r="A228" s="278">
        <f t="shared" si="3"/>
        <v>223</v>
      </c>
      <c r="B228" s="279" t="s">
        <v>1117</v>
      </c>
      <c r="C228" s="310" t="s">
        <v>1036</v>
      </c>
      <c r="D228" s="310" t="s">
        <v>974</v>
      </c>
      <c r="E228" s="317">
        <v>0.4</v>
      </c>
      <c r="F228" s="317"/>
      <c r="G228" s="310"/>
    </row>
    <row r="229" spans="1:7" ht="15.75">
      <c r="A229" s="278">
        <f t="shared" si="3"/>
        <v>224</v>
      </c>
      <c r="B229" s="279" t="s">
        <v>1118</v>
      </c>
      <c r="C229" s="310" t="s">
        <v>1036</v>
      </c>
      <c r="D229" s="310" t="s">
        <v>974</v>
      </c>
      <c r="E229" s="318"/>
      <c r="F229" s="317">
        <v>0.8</v>
      </c>
      <c r="G229" s="310"/>
    </row>
    <row r="230" spans="1:7" ht="15.75">
      <c r="A230" s="278">
        <f t="shared" si="3"/>
        <v>225</v>
      </c>
      <c r="B230" s="279" t="s">
        <v>1119</v>
      </c>
      <c r="C230" s="310" t="s">
        <v>1036</v>
      </c>
      <c r="D230" s="310" t="s">
        <v>974</v>
      </c>
      <c r="E230" s="318"/>
      <c r="F230" s="317">
        <v>1.8</v>
      </c>
      <c r="G230" s="310"/>
    </row>
    <row r="231" spans="1:7" ht="15.75">
      <c r="A231" s="278">
        <f t="shared" si="3"/>
        <v>226</v>
      </c>
      <c r="B231" s="279" t="s">
        <v>1120</v>
      </c>
      <c r="C231" s="310" t="s">
        <v>1036</v>
      </c>
      <c r="D231" s="310" t="s">
        <v>974</v>
      </c>
      <c r="E231" s="318"/>
      <c r="F231" s="317">
        <v>0.7</v>
      </c>
      <c r="G231" s="310"/>
    </row>
    <row r="232" spans="1:7" ht="15.75">
      <c r="A232" s="278">
        <f t="shared" si="3"/>
        <v>227</v>
      </c>
      <c r="B232" s="279" t="s">
        <v>1121</v>
      </c>
      <c r="C232" s="310" t="s">
        <v>1036</v>
      </c>
      <c r="D232" s="310" t="s">
        <v>974</v>
      </c>
      <c r="E232" s="318"/>
      <c r="F232" s="317">
        <v>1.2</v>
      </c>
      <c r="G232" s="310"/>
    </row>
    <row r="233" spans="1:7" ht="15.75">
      <c r="A233" s="278">
        <f t="shared" si="3"/>
        <v>228</v>
      </c>
      <c r="B233" s="279" t="s">
        <v>1122</v>
      </c>
      <c r="C233" s="310" t="s">
        <v>1036</v>
      </c>
      <c r="D233" s="310" t="s">
        <v>974</v>
      </c>
      <c r="E233" s="317">
        <v>0.4</v>
      </c>
      <c r="F233" s="309"/>
      <c r="G233" s="310"/>
    </row>
    <row r="234" spans="1:7" ht="31.5">
      <c r="A234" s="278">
        <f t="shared" si="3"/>
        <v>229</v>
      </c>
      <c r="B234" s="300" t="s">
        <v>1123</v>
      </c>
      <c r="C234" s="310"/>
      <c r="D234" s="310"/>
      <c r="E234" s="13">
        <f>SUM(E220:E233)</f>
        <v>4.3</v>
      </c>
      <c r="F234" s="1">
        <f>SUM(F220:F233)</f>
        <v>5.8500000000000005</v>
      </c>
      <c r="G234" s="310"/>
    </row>
    <row r="235" spans="1:7" ht="15.75">
      <c r="A235" s="278">
        <f t="shared" si="3"/>
        <v>230</v>
      </c>
      <c r="B235" s="307" t="s">
        <v>1124</v>
      </c>
      <c r="C235" s="310"/>
      <c r="D235" s="310"/>
      <c r="E235" s="308"/>
      <c r="F235" s="308"/>
      <c r="G235" s="310"/>
    </row>
    <row r="236" spans="1:7" ht="31.5">
      <c r="A236" s="278">
        <f t="shared" si="3"/>
        <v>231</v>
      </c>
      <c r="B236" s="279" t="s">
        <v>1125</v>
      </c>
      <c r="C236" s="310" t="s">
        <v>1036</v>
      </c>
      <c r="D236" s="310" t="s">
        <v>974</v>
      </c>
      <c r="E236" s="23">
        <v>0.53</v>
      </c>
      <c r="F236" s="1"/>
      <c r="G236" s="310"/>
    </row>
    <row r="237" spans="1:7" ht="31.5">
      <c r="A237" s="278">
        <f t="shared" si="3"/>
        <v>232</v>
      </c>
      <c r="B237" s="279" t="s">
        <v>1126</v>
      </c>
      <c r="C237" s="310" t="s">
        <v>1036</v>
      </c>
      <c r="D237" s="310" t="s">
        <v>974</v>
      </c>
      <c r="E237" s="23">
        <v>0.45</v>
      </c>
      <c r="F237" s="1"/>
      <c r="G237" s="310"/>
    </row>
    <row r="238" spans="1:7" ht="47.25">
      <c r="A238" s="278">
        <f t="shared" si="3"/>
        <v>233</v>
      </c>
      <c r="B238" s="279" t="s">
        <v>1127</v>
      </c>
      <c r="C238" s="310" t="s">
        <v>1036</v>
      </c>
      <c r="D238" s="310" t="s">
        <v>974</v>
      </c>
      <c r="E238" s="23">
        <v>0.32</v>
      </c>
      <c r="F238" s="1"/>
      <c r="G238" s="310"/>
    </row>
    <row r="239" spans="1:7" ht="31.5">
      <c r="A239" s="278">
        <f t="shared" si="3"/>
        <v>234</v>
      </c>
      <c r="B239" s="300" t="s">
        <v>1128</v>
      </c>
      <c r="C239" s="310"/>
      <c r="D239" s="310"/>
      <c r="E239" s="301">
        <f>SUM(E236:E238)</f>
        <v>1.3</v>
      </c>
      <c r="F239" s="301">
        <f>SUM(F236:F238)</f>
        <v>0</v>
      </c>
      <c r="G239" s="310"/>
    </row>
    <row r="240" spans="1:7" ht="15.75">
      <c r="A240" s="278">
        <f t="shared" si="3"/>
        <v>235</v>
      </c>
      <c r="B240" s="307" t="s">
        <v>1129</v>
      </c>
      <c r="C240" s="310"/>
      <c r="D240" s="310"/>
      <c r="E240" s="308"/>
      <c r="F240" s="308"/>
      <c r="G240" s="310"/>
    </row>
    <row r="241" spans="1:7" ht="31.5">
      <c r="A241" s="278">
        <f t="shared" si="3"/>
        <v>236</v>
      </c>
      <c r="B241" s="313" t="s">
        <v>1130</v>
      </c>
      <c r="C241" s="310" t="s">
        <v>1033</v>
      </c>
      <c r="D241" s="310" t="s">
        <v>974</v>
      </c>
      <c r="E241" s="312"/>
      <c r="F241" s="312">
        <v>7.4999999999999997E-2</v>
      </c>
      <c r="G241" s="310"/>
    </row>
    <row r="242" spans="1:7" ht="31.5">
      <c r="A242" s="278">
        <f t="shared" si="3"/>
        <v>237</v>
      </c>
      <c r="B242" s="313" t="s">
        <v>1131</v>
      </c>
      <c r="C242" s="310" t="s">
        <v>1033</v>
      </c>
      <c r="D242" s="310" t="s">
        <v>974</v>
      </c>
      <c r="E242" s="312"/>
      <c r="F242" s="9">
        <v>0.66</v>
      </c>
      <c r="G242" s="310"/>
    </row>
    <row r="243" spans="1:7" ht="15.75">
      <c r="A243" s="278">
        <f t="shared" si="3"/>
        <v>238</v>
      </c>
      <c r="B243" s="319" t="s">
        <v>1132</v>
      </c>
      <c r="C243" s="320"/>
      <c r="D243" s="310"/>
      <c r="E243" s="321">
        <f>SUM(E241:E242)</f>
        <v>0</v>
      </c>
      <c r="F243" s="322">
        <f>SUM(F241:F242)</f>
        <v>0.73499999999999999</v>
      </c>
      <c r="G243" s="310"/>
    </row>
    <row r="244" spans="1:7" ht="18.75">
      <c r="A244" s="282"/>
      <c r="B244" s="323" t="s">
        <v>187</v>
      </c>
      <c r="C244" s="282"/>
      <c r="D244" s="324"/>
      <c r="E244" s="301">
        <f>E243+E239+E234+E218+E209+E207+E199+E146+E144+E129+E121+E108+E99+E93+E91+E86+E74</f>
        <v>77.407999999999987</v>
      </c>
      <c r="F244" s="301">
        <f>F243+F239+F234+F218+F209+F207+F199+F146+F144+F129+F121+F108+F99+F93+F91+F86+F74</f>
        <v>42.111000000000004</v>
      </c>
      <c r="G244" s="282"/>
    </row>
    <row r="245" spans="1:7" ht="22.5" customHeight="1"/>
    <row r="246" spans="1:7" ht="31.5" customHeight="1">
      <c r="A246" s="905" t="s">
        <v>792</v>
      </c>
      <c r="B246" s="917" t="s">
        <v>887</v>
      </c>
      <c r="C246" s="918" t="s">
        <v>7</v>
      </c>
      <c r="D246" s="918" t="s">
        <v>888</v>
      </c>
      <c r="E246" s="917" t="s">
        <v>889</v>
      </c>
      <c r="F246" s="917"/>
      <c r="G246" s="918" t="s">
        <v>798</v>
      </c>
    </row>
    <row r="247" spans="1:7" ht="31.5">
      <c r="A247" s="905"/>
      <c r="B247" s="917"/>
      <c r="C247" s="918"/>
      <c r="D247" s="918"/>
      <c r="E247" s="1" t="s">
        <v>799</v>
      </c>
      <c r="F247" s="1" t="s">
        <v>800</v>
      </c>
      <c r="G247" s="918"/>
    </row>
    <row r="248" spans="1:7">
      <c r="A248" s="325">
        <v>1</v>
      </c>
      <c r="B248" s="325">
        <v>2</v>
      </c>
      <c r="C248" s="325">
        <v>3</v>
      </c>
      <c r="D248" s="325">
        <v>4</v>
      </c>
      <c r="E248" s="325">
        <v>5</v>
      </c>
      <c r="F248" s="325">
        <v>6</v>
      </c>
      <c r="G248" s="325">
        <v>7</v>
      </c>
    </row>
    <row r="249" spans="1:7" ht="15.75">
      <c r="A249" s="960" t="s">
        <v>1133</v>
      </c>
      <c r="B249" s="960"/>
      <c r="C249" s="960"/>
      <c r="D249" s="960"/>
      <c r="E249" s="960"/>
      <c r="F249" s="960"/>
      <c r="G249" s="960"/>
    </row>
    <row r="250" spans="1:7" ht="15.75">
      <c r="A250" s="278">
        <v>1</v>
      </c>
      <c r="B250" s="279" t="s">
        <v>1134</v>
      </c>
      <c r="C250" s="8" t="s">
        <v>892</v>
      </c>
      <c r="D250" s="8" t="s">
        <v>892</v>
      </c>
      <c r="E250" s="293">
        <v>4.4800000000000004</v>
      </c>
      <c r="F250" s="9"/>
      <c r="G250" s="282"/>
    </row>
    <row r="251" spans="1:7" ht="31.5">
      <c r="A251" s="278">
        <v>2</v>
      </c>
      <c r="B251" s="279" t="s">
        <v>1135</v>
      </c>
      <c r="C251" s="8" t="s">
        <v>1036</v>
      </c>
      <c r="D251" s="8" t="s">
        <v>892</v>
      </c>
      <c r="E251" s="293"/>
      <c r="F251" s="293">
        <v>4.4400000000000004</v>
      </c>
      <c r="G251" s="282"/>
    </row>
    <row r="252" spans="1:7" ht="31.5">
      <c r="A252" s="278">
        <v>3</v>
      </c>
      <c r="B252" s="279" t="s">
        <v>1136</v>
      </c>
      <c r="C252" s="283" t="s">
        <v>892</v>
      </c>
      <c r="D252" s="8" t="s">
        <v>892</v>
      </c>
      <c r="E252" s="293">
        <v>15.13</v>
      </c>
      <c r="F252" s="9"/>
      <c r="G252" s="282"/>
    </row>
    <row r="253" spans="1:7" ht="47.25">
      <c r="A253" s="278">
        <v>4</v>
      </c>
      <c r="B253" s="279" t="s">
        <v>1137</v>
      </c>
      <c r="C253" s="283" t="s">
        <v>892</v>
      </c>
      <c r="D253" s="8" t="s">
        <v>892</v>
      </c>
      <c r="E253" s="293">
        <f>50.16-6.3</f>
        <v>43.86</v>
      </c>
      <c r="F253" s="9"/>
      <c r="G253" s="282"/>
    </row>
    <row r="254" spans="1:7" ht="47.25">
      <c r="A254" s="278">
        <v>5</v>
      </c>
      <c r="B254" s="279" t="s">
        <v>1138</v>
      </c>
      <c r="C254" s="283" t="s">
        <v>892</v>
      </c>
      <c r="D254" s="8" t="s">
        <v>892</v>
      </c>
      <c r="E254" s="293">
        <v>26.45</v>
      </c>
      <c r="F254" s="9"/>
      <c r="G254" s="282"/>
    </row>
    <row r="255" spans="1:7" ht="15.75">
      <c r="A255" s="278">
        <v>6</v>
      </c>
      <c r="B255" s="279" t="s">
        <v>1139</v>
      </c>
      <c r="C255" s="283" t="s">
        <v>892</v>
      </c>
      <c r="D255" s="8" t="s">
        <v>892</v>
      </c>
      <c r="E255" s="11">
        <v>24</v>
      </c>
      <c r="F255" s="9"/>
      <c r="G255" s="282"/>
    </row>
    <row r="256" spans="1:7" ht="15.75">
      <c r="A256" s="278">
        <v>7</v>
      </c>
      <c r="B256" s="279" t="s">
        <v>1140</v>
      </c>
      <c r="C256" s="283" t="s">
        <v>1036</v>
      </c>
      <c r="D256" s="8" t="s">
        <v>892</v>
      </c>
      <c r="E256" s="11"/>
      <c r="F256" s="293">
        <v>1</v>
      </c>
      <c r="G256" s="282"/>
    </row>
    <row r="257" spans="1:7" ht="15.75">
      <c r="A257" s="278">
        <v>8</v>
      </c>
      <c r="B257" s="279" t="s">
        <v>1141</v>
      </c>
      <c r="C257" s="283" t="s">
        <v>892</v>
      </c>
      <c r="D257" s="8" t="s">
        <v>892</v>
      </c>
      <c r="E257" s="11"/>
      <c r="F257" s="293">
        <v>1.1839999999999999</v>
      </c>
      <c r="G257" s="282"/>
    </row>
    <row r="258" spans="1:7" ht="31.5">
      <c r="A258" s="278">
        <v>9</v>
      </c>
      <c r="B258" s="279" t="s">
        <v>1142</v>
      </c>
      <c r="C258" s="283" t="s">
        <v>892</v>
      </c>
      <c r="D258" s="8" t="s">
        <v>892</v>
      </c>
      <c r="E258" s="11"/>
      <c r="F258" s="293">
        <v>0.88</v>
      </c>
      <c r="G258" s="282"/>
    </row>
    <row r="259" spans="1:7" ht="15.75">
      <c r="A259" s="278">
        <v>10</v>
      </c>
      <c r="B259" s="279" t="s">
        <v>1143</v>
      </c>
      <c r="C259" s="283" t="s">
        <v>892</v>
      </c>
      <c r="D259" s="8" t="s">
        <v>892</v>
      </c>
      <c r="E259" s="11"/>
      <c r="F259" s="293">
        <v>1.43</v>
      </c>
      <c r="G259" s="282"/>
    </row>
    <row r="260" spans="1:7" ht="15.75">
      <c r="A260" s="278">
        <v>11</v>
      </c>
      <c r="B260" s="279" t="s">
        <v>1144</v>
      </c>
      <c r="C260" s="283" t="s">
        <v>892</v>
      </c>
      <c r="D260" s="8" t="s">
        <v>892</v>
      </c>
      <c r="E260" s="11"/>
      <c r="F260" s="293">
        <v>16.149999999999999</v>
      </c>
      <c r="G260" s="282"/>
    </row>
    <row r="261" spans="1:7" ht="15.75">
      <c r="A261" s="278">
        <v>12</v>
      </c>
      <c r="B261" s="279" t="s">
        <v>1145</v>
      </c>
      <c r="C261" s="283" t="s">
        <v>892</v>
      </c>
      <c r="D261" s="8" t="s">
        <v>892</v>
      </c>
      <c r="E261" s="11"/>
      <c r="F261" s="293">
        <v>7</v>
      </c>
      <c r="G261" s="282"/>
    </row>
    <row r="262" spans="1:7" ht="47.25">
      <c r="A262" s="278">
        <v>13</v>
      </c>
      <c r="B262" s="279" t="s">
        <v>1146</v>
      </c>
      <c r="C262" s="283" t="s">
        <v>974</v>
      </c>
      <c r="D262" s="283" t="s">
        <v>1036</v>
      </c>
      <c r="E262" s="293">
        <v>5.7</v>
      </c>
      <c r="F262" s="9"/>
      <c r="G262" s="282"/>
    </row>
    <row r="263" spans="1:7" ht="47.25">
      <c r="A263" s="278">
        <v>14</v>
      </c>
      <c r="B263" s="279" t="s">
        <v>1147</v>
      </c>
      <c r="C263" s="283" t="s">
        <v>974</v>
      </c>
      <c r="D263" s="283" t="s">
        <v>1036</v>
      </c>
      <c r="E263" s="293">
        <v>0.19</v>
      </c>
      <c r="F263" s="9"/>
      <c r="G263" s="282"/>
    </row>
    <row r="264" spans="1:7" ht="15.75">
      <c r="A264" s="278">
        <v>15</v>
      </c>
      <c r="B264" s="279" t="s">
        <v>1148</v>
      </c>
      <c r="C264" s="283" t="s">
        <v>974</v>
      </c>
      <c r="D264" s="283" t="s">
        <v>1036</v>
      </c>
      <c r="E264" s="293">
        <v>8.8000000000000007</v>
      </c>
      <c r="F264" s="9"/>
      <c r="G264" s="282"/>
    </row>
    <row r="265" spans="1:7" ht="15.75">
      <c r="A265" s="278">
        <v>16</v>
      </c>
      <c r="B265" s="279" t="s">
        <v>1149</v>
      </c>
      <c r="C265" s="283" t="s">
        <v>974</v>
      </c>
      <c r="D265" s="283" t="s">
        <v>1036</v>
      </c>
      <c r="E265" s="9">
        <v>5.72</v>
      </c>
      <c r="F265" s="9"/>
      <c r="G265" s="282"/>
    </row>
    <row r="266" spans="1:7" ht="15.75">
      <c r="A266" s="278">
        <v>17</v>
      </c>
      <c r="B266" s="279" t="s">
        <v>1150</v>
      </c>
      <c r="C266" s="283" t="s">
        <v>892</v>
      </c>
      <c r="D266" s="283" t="s">
        <v>892</v>
      </c>
      <c r="E266" s="326">
        <v>10</v>
      </c>
      <c r="F266" s="9"/>
      <c r="G266" s="282"/>
    </row>
    <row r="267" spans="1:7" ht="15.75">
      <c r="A267" s="278">
        <v>18</v>
      </c>
      <c r="B267" s="279" t="s">
        <v>1151</v>
      </c>
      <c r="C267" s="283" t="s">
        <v>892</v>
      </c>
      <c r="D267" s="283" t="s">
        <v>892</v>
      </c>
      <c r="E267" s="11">
        <v>15.5</v>
      </c>
      <c r="F267" s="9"/>
      <c r="G267" s="282"/>
    </row>
    <row r="268" spans="1:7" ht="15.75">
      <c r="A268" s="278">
        <v>19</v>
      </c>
      <c r="B268" s="279" t="s">
        <v>1152</v>
      </c>
      <c r="C268" s="283" t="s">
        <v>892</v>
      </c>
      <c r="D268" s="283" t="s">
        <v>892</v>
      </c>
      <c r="E268" s="293">
        <v>17.559999999999999</v>
      </c>
      <c r="F268" s="9"/>
      <c r="G268" s="282"/>
    </row>
    <row r="269" spans="1:7" ht="15.75">
      <c r="A269" s="278">
        <v>20</v>
      </c>
      <c r="B269" s="279" t="s">
        <v>1153</v>
      </c>
      <c r="C269" s="283" t="s">
        <v>892</v>
      </c>
      <c r="D269" s="283" t="s">
        <v>892</v>
      </c>
      <c r="E269" s="9">
        <v>13.34</v>
      </c>
      <c r="F269" s="9"/>
      <c r="G269" s="282"/>
    </row>
    <row r="270" spans="1:7" ht="15.75">
      <c r="A270" s="278">
        <v>21</v>
      </c>
      <c r="B270" s="279" t="s">
        <v>1154</v>
      </c>
      <c r="C270" s="283" t="s">
        <v>892</v>
      </c>
      <c r="D270" s="283" t="s">
        <v>892</v>
      </c>
      <c r="E270" s="4">
        <v>16.12</v>
      </c>
      <c r="F270" s="4"/>
      <c r="G270" s="282"/>
    </row>
    <row r="271" spans="1:7" ht="15.75">
      <c r="A271" s="278">
        <v>22</v>
      </c>
      <c r="B271" s="279" t="s">
        <v>1155</v>
      </c>
      <c r="C271" s="283" t="s">
        <v>892</v>
      </c>
      <c r="D271" s="283" t="s">
        <v>892</v>
      </c>
      <c r="E271" s="11">
        <v>2.5</v>
      </c>
      <c r="F271" s="9"/>
      <c r="G271" s="282"/>
    </row>
    <row r="272" spans="1:7" ht="15.75">
      <c r="A272" s="278">
        <v>23</v>
      </c>
      <c r="B272" s="279" t="s">
        <v>1156</v>
      </c>
      <c r="C272" s="283" t="s">
        <v>892</v>
      </c>
      <c r="D272" s="283" t="s">
        <v>892</v>
      </c>
      <c r="E272" s="9">
        <v>3.84</v>
      </c>
      <c r="F272" s="9"/>
      <c r="G272" s="282"/>
    </row>
    <row r="273" spans="1:7" ht="15.75">
      <c r="A273" s="278">
        <v>24</v>
      </c>
      <c r="B273" s="279" t="s">
        <v>1157</v>
      </c>
      <c r="C273" s="283" t="s">
        <v>892</v>
      </c>
      <c r="D273" s="283" t="s">
        <v>892</v>
      </c>
      <c r="E273" s="9">
        <v>6.48</v>
      </c>
      <c r="F273" s="9"/>
      <c r="G273" s="282"/>
    </row>
    <row r="274" spans="1:7" ht="15.75">
      <c r="A274" s="278">
        <v>25</v>
      </c>
      <c r="B274" s="279" t="s">
        <v>1158</v>
      </c>
      <c r="C274" s="283" t="s">
        <v>892</v>
      </c>
      <c r="D274" s="283" t="s">
        <v>892</v>
      </c>
      <c r="E274" s="11">
        <v>12.8</v>
      </c>
      <c r="F274" s="9"/>
      <c r="G274" s="282"/>
    </row>
    <row r="275" spans="1:7" ht="15.75">
      <c r="A275" s="278">
        <v>26</v>
      </c>
      <c r="B275" s="279" t="s">
        <v>1159</v>
      </c>
      <c r="C275" s="283" t="s">
        <v>892</v>
      </c>
      <c r="D275" s="283" t="s">
        <v>892</v>
      </c>
      <c r="E275" s="327"/>
      <c r="F275" s="11">
        <v>12</v>
      </c>
      <c r="G275" s="282"/>
    </row>
    <row r="276" spans="1:7" ht="15.75">
      <c r="A276" s="278">
        <v>27</v>
      </c>
      <c r="B276" s="279" t="s">
        <v>1160</v>
      </c>
      <c r="C276" s="283" t="s">
        <v>892</v>
      </c>
      <c r="D276" s="283" t="s">
        <v>892</v>
      </c>
      <c r="E276" s="9">
        <v>13.41</v>
      </c>
      <c r="F276" s="9"/>
      <c r="G276" s="282"/>
    </row>
    <row r="277" spans="1:7" ht="15.75">
      <c r="A277" s="278">
        <v>28</v>
      </c>
      <c r="B277" s="279" t="s">
        <v>1161</v>
      </c>
      <c r="C277" s="283" t="s">
        <v>892</v>
      </c>
      <c r="D277" s="283" t="s">
        <v>892</v>
      </c>
      <c r="E277" s="11">
        <v>60</v>
      </c>
      <c r="F277" s="9"/>
      <c r="G277" s="282"/>
    </row>
    <row r="278" spans="1:7" ht="31.5">
      <c r="A278" s="278">
        <v>29</v>
      </c>
      <c r="B278" s="279" t="s">
        <v>1162</v>
      </c>
      <c r="C278" s="283" t="s">
        <v>892</v>
      </c>
      <c r="D278" s="283" t="s">
        <v>892</v>
      </c>
      <c r="E278" s="9"/>
      <c r="F278" s="9">
        <v>2.88</v>
      </c>
      <c r="G278" s="282"/>
    </row>
    <row r="279" spans="1:7" ht="15.75">
      <c r="A279" s="278">
        <v>30</v>
      </c>
      <c r="B279" s="279" t="s">
        <v>1163</v>
      </c>
      <c r="C279" s="283" t="s">
        <v>892</v>
      </c>
      <c r="D279" s="283" t="s">
        <v>892</v>
      </c>
      <c r="E279" s="296"/>
      <c r="F279" s="11">
        <v>5</v>
      </c>
      <c r="G279" s="282"/>
    </row>
    <row r="280" spans="1:7" ht="15.75">
      <c r="A280" s="278">
        <v>31</v>
      </c>
      <c r="B280" s="279" t="s">
        <v>1164</v>
      </c>
      <c r="C280" s="283" t="s">
        <v>1036</v>
      </c>
      <c r="D280" s="283" t="s">
        <v>974</v>
      </c>
      <c r="E280" s="23"/>
      <c r="F280" s="8">
        <v>14.91</v>
      </c>
      <c r="G280" s="282"/>
    </row>
    <row r="281" spans="1:7" ht="15.75">
      <c r="A281" s="282"/>
      <c r="B281" s="328" t="s">
        <v>1165</v>
      </c>
      <c r="C281" s="282"/>
      <c r="D281" s="282"/>
      <c r="E281" s="296">
        <f>SUM(E250:E280)</f>
        <v>305.88</v>
      </c>
      <c r="F281" s="296">
        <f>SUM(F250:F280)</f>
        <v>66.874000000000009</v>
      </c>
      <c r="G281" s="282"/>
    </row>
    <row r="282" spans="1:7" ht="15.75">
      <c r="B282" s="339"/>
      <c r="E282" s="340"/>
      <c r="F282" s="340"/>
    </row>
    <row r="283" spans="1:7" ht="15.75">
      <c r="B283" s="339"/>
      <c r="E283" s="340"/>
      <c r="F283" s="340"/>
    </row>
    <row r="285" spans="1:7" ht="40.5" customHeight="1">
      <c r="A285" s="905" t="s">
        <v>792</v>
      </c>
      <c r="B285" s="917" t="s">
        <v>887</v>
      </c>
      <c r="C285" s="918" t="s">
        <v>7</v>
      </c>
      <c r="D285" s="918" t="s">
        <v>888</v>
      </c>
      <c r="E285" s="917" t="s">
        <v>889</v>
      </c>
      <c r="F285" s="917"/>
      <c r="G285" s="918" t="s">
        <v>798</v>
      </c>
    </row>
    <row r="286" spans="1:7" ht="31.5">
      <c r="A286" s="905"/>
      <c r="B286" s="917"/>
      <c r="C286" s="918"/>
      <c r="D286" s="918"/>
      <c r="E286" s="1" t="s">
        <v>799</v>
      </c>
      <c r="F286" s="1" t="s">
        <v>800</v>
      </c>
      <c r="G286" s="918"/>
    </row>
    <row r="287" spans="1:7">
      <c r="A287" s="329">
        <v>1</v>
      </c>
      <c r="B287" s="329">
        <v>2</v>
      </c>
      <c r="C287" s="329">
        <v>3</v>
      </c>
      <c r="D287" s="329">
        <v>4</v>
      </c>
      <c r="E287" s="329">
        <v>5</v>
      </c>
      <c r="F287" s="329">
        <v>6</v>
      </c>
      <c r="G287" s="329">
        <v>7</v>
      </c>
    </row>
    <row r="288" spans="1:7">
      <c r="A288" s="916" t="s">
        <v>14</v>
      </c>
      <c r="B288" s="916"/>
      <c r="C288" s="916"/>
      <c r="D288" s="916"/>
      <c r="E288" s="916"/>
      <c r="F288" s="916"/>
      <c r="G288" s="916"/>
    </row>
    <row r="289" spans="1:7" ht="15.75">
      <c r="A289" s="330">
        <v>1</v>
      </c>
      <c r="B289" s="279" t="s">
        <v>1166</v>
      </c>
      <c r="C289" s="35" t="s">
        <v>892</v>
      </c>
      <c r="D289" s="35" t="s">
        <v>892</v>
      </c>
      <c r="E289" s="11">
        <v>64</v>
      </c>
      <c r="F289" s="9"/>
      <c r="G289" s="320"/>
    </row>
    <row r="290" spans="1:7">
      <c r="A290" s="330">
        <v>2</v>
      </c>
      <c r="B290" s="331" t="s">
        <v>1167</v>
      </c>
      <c r="C290" s="331" t="s">
        <v>1036</v>
      </c>
      <c r="D290" s="331" t="s">
        <v>974</v>
      </c>
      <c r="E290" s="310">
        <v>52.06</v>
      </c>
      <c r="F290" s="320"/>
      <c r="G290" s="320"/>
    </row>
    <row r="291" spans="1:7">
      <c r="A291" s="330">
        <v>3</v>
      </c>
      <c r="B291" s="331" t="s">
        <v>1168</v>
      </c>
      <c r="C291" s="331" t="s">
        <v>892</v>
      </c>
      <c r="D291" s="331" t="s">
        <v>892</v>
      </c>
      <c r="E291" s="332">
        <v>6.3</v>
      </c>
      <c r="F291" s="320"/>
      <c r="G291" s="320"/>
    </row>
    <row r="292" spans="1:7">
      <c r="A292" s="320"/>
      <c r="B292" s="333" t="s">
        <v>1169</v>
      </c>
      <c r="C292" s="320"/>
      <c r="D292" s="320"/>
      <c r="E292" s="334">
        <f>SUM(E289:E291)</f>
        <v>122.36</v>
      </c>
      <c r="F292" s="320"/>
      <c r="G292" s="320"/>
    </row>
    <row r="293" spans="1:7">
      <c r="A293" s="336"/>
      <c r="B293" s="337"/>
      <c r="C293" s="336"/>
      <c r="D293" s="336"/>
      <c r="E293" s="338"/>
      <c r="F293" s="336"/>
      <c r="G293" s="336"/>
    </row>
    <row r="294" spans="1:7">
      <c r="A294" s="336"/>
      <c r="B294" s="337"/>
      <c r="C294" s="336"/>
      <c r="D294" s="336"/>
      <c r="E294" s="338"/>
      <c r="F294" s="336"/>
      <c r="G294" s="336"/>
    </row>
    <row r="296" spans="1:7" ht="36" customHeight="1">
      <c r="A296" s="905" t="s">
        <v>792</v>
      </c>
      <c r="B296" s="917" t="s">
        <v>887</v>
      </c>
      <c r="C296" s="918" t="s">
        <v>7</v>
      </c>
      <c r="D296" s="918" t="s">
        <v>888</v>
      </c>
      <c r="E296" s="917" t="s">
        <v>889</v>
      </c>
      <c r="F296" s="917"/>
      <c r="G296" s="918" t="s">
        <v>798</v>
      </c>
    </row>
    <row r="297" spans="1:7" ht="31.5">
      <c r="A297" s="905"/>
      <c r="B297" s="917"/>
      <c r="C297" s="918"/>
      <c r="D297" s="918"/>
      <c r="E297" s="1" t="s">
        <v>799</v>
      </c>
      <c r="F297" s="1" t="s">
        <v>800</v>
      </c>
      <c r="G297" s="918"/>
    </row>
    <row r="298" spans="1:7">
      <c r="A298" s="325">
        <v>1</v>
      </c>
      <c r="B298" s="325">
        <v>2</v>
      </c>
      <c r="C298" s="325">
        <v>3</v>
      </c>
      <c r="D298" s="325">
        <v>4</v>
      </c>
      <c r="E298" s="325">
        <v>5</v>
      </c>
      <c r="F298" s="325">
        <v>6</v>
      </c>
      <c r="G298" s="325">
        <v>7</v>
      </c>
    </row>
    <row r="299" spans="1:7">
      <c r="A299" s="959" t="s">
        <v>11</v>
      </c>
      <c r="B299" s="959"/>
      <c r="C299" s="959"/>
      <c r="D299" s="959"/>
      <c r="E299" s="959"/>
      <c r="F299" s="959"/>
      <c r="G299" s="959"/>
    </row>
    <row r="300" spans="1:7" ht="15.75">
      <c r="A300" s="282"/>
      <c r="B300" s="28" t="s">
        <v>9</v>
      </c>
      <c r="C300" s="335"/>
      <c r="D300" s="335"/>
      <c r="E300" s="293"/>
      <c r="F300" s="9"/>
      <c r="G300" s="282"/>
    </row>
    <row r="304" spans="1:7" ht="30" customHeight="1">
      <c r="A304" s="906" t="s">
        <v>792</v>
      </c>
      <c r="B304" s="919" t="s">
        <v>887</v>
      </c>
      <c r="C304" s="957" t="s">
        <v>7</v>
      </c>
      <c r="D304" s="957" t="s">
        <v>888</v>
      </c>
      <c r="E304" s="917" t="s">
        <v>889</v>
      </c>
      <c r="F304" s="917"/>
      <c r="G304" s="957" t="s">
        <v>798</v>
      </c>
    </row>
    <row r="305" spans="1:7" ht="31.5">
      <c r="A305" s="955"/>
      <c r="B305" s="956"/>
      <c r="C305" s="958"/>
      <c r="D305" s="958"/>
      <c r="E305" s="1" t="s">
        <v>799</v>
      </c>
      <c r="F305" s="1" t="s">
        <v>800</v>
      </c>
      <c r="G305" s="958"/>
    </row>
    <row r="306" spans="1:7">
      <c r="A306" s="276">
        <v>1</v>
      </c>
      <c r="B306" s="276">
        <v>2</v>
      </c>
      <c r="C306" s="276">
        <v>3</v>
      </c>
      <c r="D306" s="276">
        <v>4</v>
      </c>
      <c r="E306" s="276">
        <v>5</v>
      </c>
      <c r="F306" s="276">
        <v>6</v>
      </c>
      <c r="G306" s="276">
        <v>7</v>
      </c>
    </row>
    <row r="307" spans="1:7" ht="15.75">
      <c r="A307" s="952" t="s">
        <v>10</v>
      </c>
      <c r="B307" s="953"/>
      <c r="C307" s="953"/>
      <c r="D307" s="953"/>
      <c r="E307" s="953"/>
      <c r="F307" s="953"/>
      <c r="G307" s="954"/>
    </row>
    <row r="308" spans="1:7" ht="15.75">
      <c r="A308" s="282"/>
      <c r="B308" s="28" t="s">
        <v>9</v>
      </c>
      <c r="C308" s="335"/>
      <c r="D308" s="335"/>
      <c r="E308" s="293"/>
      <c r="F308" s="9"/>
      <c r="G308" s="282"/>
    </row>
    <row r="312" spans="1:7" ht="32.25" customHeight="1">
      <c r="A312" s="906" t="s">
        <v>792</v>
      </c>
      <c r="B312" s="919" t="s">
        <v>887</v>
      </c>
      <c r="C312" s="957" t="s">
        <v>7</v>
      </c>
      <c r="D312" s="957" t="s">
        <v>888</v>
      </c>
      <c r="E312" s="917" t="s">
        <v>889</v>
      </c>
      <c r="F312" s="917"/>
      <c r="G312" s="957" t="s">
        <v>798</v>
      </c>
    </row>
    <row r="313" spans="1:7" ht="31.5">
      <c r="A313" s="955"/>
      <c r="B313" s="956"/>
      <c r="C313" s="958"/>
      <c r="D313" s="958"/>
      <c r="E313" s="1" t="s">
        <v>799</v>
      </c>
      <c r="F313" s="1" t="s">
        <v>800</v>
      </c>
      <c r="G313" s="958"/>
    </row>
    <row r="314" spans="1:7">
      <c r="A314" s="325">
        <v>1</v>
      </c>
      <c r="B314" s="325">
        <v>2</v>
      </c>
      <c r="C314" s="325">
        <v>3</v>
      </c>
      <c r="D314" s="325">
        <v>4</v>
      </c>
      <c r="E314" s="325">
        <v>5</v>
      </c>
      <c r="F314" s="325">
        <v>6</v>
      </c>
      <c r="G314" s="325">
        <v>7</v>
      </c>
    </row>
    <row r="315" spans="1:7" ht="15.75">
      <c r="A315" s="952" t="s">
        <v>8</v>
      </c>
      <c r="B315" s="953"/>
      <c r="C315" s="953"/>
      <c r="D315" s="953"/>
      <c r="E315" s="953"/>
      <c r="F315" s="953"/>
      <c r="G315" s="954"/>
    </row>
    <row r="316" spans="1:7" ht="15.75">
      <c r="A316" s="282"/>
      <c r="B316" s="28" t="s">
        <v>9</v>
      </c>
      <c r="C316" s="335"/>
      <c r="D316" s="335"/>
      <c r="E316" s="293"/>
      <c r="F316" s="9"/>
      <c r="G316" s="282"/>
    </row>
    <row r="320" spans="1:7" ht="51.6" customHeight="1">
      <c r="A320" s="906" t="s">
        <v>792</v>
      </c>
      <c r="B320" s="919" t="s">
        <v>887</v>
      </c>
      <c r="C320" s="957" t="s">
        <v>7</v>
      </c>
      <c r="D320" s="957" t="s">
        <v>888</v>
      </c>
      <c r="E320" s="917" t="s">
        <v>889</v>
      </c>
      <c r="F320" s="917"/>
      <c r="G320" s="957" t="s">
        <v>798</v>
      </c>
    </row>
    <row r="321" spans="1:7" ht="31.5">
      <c r="A321" s="955"/>
      <c r="B321" s="956"/>
      <c r="C321" s="958"/>
      <c r="D321" s="958"/>
      <c r="E321" s="1" t="s">
        <v>799</v>
      </c>
      <c r="F321" s="1" t="s">
        <v>800</v>
      </c>
      <c r="G321" s="958"/>
    </row>
    <row r="322" spans="1:7" ht="12" customHeight="1">
      <c r="A322" s="344">
        <v>1</v>
      </c>
      <c r="B322" s="344">
        <v>2</v>
      </c>
      <c r="C322" s="344">
        <v>3</v>
      </c>
      <c r="D322" s="344">
        <v>4</v>
      </c>
      <c r="E322" s="344">
        <v>5</v>
      </c>
      <c r="F322" s="344">
        <v>6</v>
      </c>
      <c r="G322" s="344">
        <v>7</v>
      </c>
    </row>
    <row r="323" spans="1:7" ht="28.9" customHeight="1">
      <c r="A323" s="952" t="s">
        <v>1170</v>
      </c>
      <c r="B323" s="953"/>
      <c r="C323" s="953"/>
      <c r="D323" s="953"/>
      <c r="E323" s="953"/>
      <c r="F323" s="953"/>
      <c r="G323" s="954"/>
    </row>
    <row r="324" spans="1:7" ht="29.45" customHeight="1">
      <c r="A324" s="282"/>
      <c r="B324" s="28" t="s">
        <v>9</v>
      </c>
      <c r="C324" s="335"/>
      <c r="D324" s="335"/>
      <c r="E324" s="293"/>
      <c r="F324" s="9"/>
      <c r="G324" s="282"/>
    </row>
  </sheetData>
  <mergeCells count="49">
    <mergeCell ref="G1:G2"/>
    <mergeCell ref="A1:A2"/>
    <mergeCell ref="B1:B2"/>
    <mergeCell ref="C1:C2"/>
    <mergeCell ref="D1:D2"/>
    <mergeCell ref="E1:F1"/>
    <mergeCell ref="A4:G4"/>
    <mergeCell ref="A246:A247"/>
    <mergeCell ref="B246:B247"/>
    <mergeCell ref="C246:C247"/>
    <mergeCell ref="D246:D247"/>
    <mergeCell ref="E246:F246"/>
    <mergeCell ref="G246:G247"/>
    <mergeCell ref="A249:G249"/>
    <mergeCell ref="A285:A286"/>
    <mergeCell ref="B285:B286"/>
    <mergeCell ref="C285:C286"/>
    <mergeCell ref="D285:D286"/>
    <mergeCell ref="E285:F285"/>
    <mergeCell ref="G285:G286"/>
    <mergeCell ref="A288:G288"/>
    <mergeCell ref="A296:A297"/>
    <mergeCell ref="B296:B297"/>
    <mergeCell ref="C296:C297"/>
    <mergeCell ref="D296:D297"/>
    <mergeCell ref="E296:F296"/>
    <mergeCell ref="G296:G297"/>
    <mergeCell ref="A299:G299"/>
    <mergeCell ref="A304:A305"/>
    <mergeCell ref="B304:B305"/>
    <mergeCell ref="C304:C305"/>
    <mergeCell ref="D304:D305"/>
    <mergeCell ref="E304:F304"/>
    <mergeCell ref="G304:G305"/>
    <mergeCell ref="A307:G307"/>
    <mergeCell ref="A312:A313"/>
    <mergeCell ref="B312:B313"/>
    <mergeCell ref="C312:C313"/>
    <mergeCell ref="D312:D313"/>
    <mergeCell ref="E312:F312"/>
    <mergeCell ref="G312:G313"/>
    <mergeCell ref="A323:G323"/>
    <mergeCell ref="A315:G315"/>
    <mergeCell ref="A320:A321"/>
    <mergeCell ref="B320:B321"/>
    <mergeCell ref="C320:C321"/>
    <mergeCell ref="D320:D321"/>
    <mergeCell ref="E320:F320"/>
    <mergeCell ref="G320:G321"/>
  </mergeCells>
  <pageMargins left="0.26" right="0.25" top="0.75" bottom="0.75" header="0.3" footer="0.3"/>
  <pageSetup paperSize="9" orientation="portrait" r:id="rId1"/>
  <rowBreaks count="1" manualBreakCount="1">
    <brk id="29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1"/>
  <sheetViews>
    <sheetView workbookViewId="0">
      <selection activeCell="G2" sqref="G2"/>
    </sheetView>
  </sheetViews>
  <sheetFormatPr defaultRowHeight="15"/>
  <cols>
    <col min="1" max="1" width="22.28515625" style="163" bestFit="1" customWidth="1"/>
    <col min="2" max="2" width="13.5703125" customWidth="1"/>
    <col min="3" max="3" width="35.28515625" style="224" customWidth="1"/>
    <col min="4" max="4" width="11.42578125" customWidth="1"/>
    <col min="5" max="5" width="11" style="163" customWidth="1"/>
  </cols>
  <sheetData>
    <row r="1" spans="1:6">
      <c r="A1" s="968" t="s">
        <v>425</v>
      </c>
      <c r="B1" s="968"/>
      <c r="C1" s="968"/>
      <c r="D1" s="968"/>
      <c r="E1" s="968"/>
      <c r="F1" s="99"/>
    </row>
    <row r="2" spans="1:6">
      <c r="A2" s="969"/>
      <c r="B2" s="969"/>
      <c r="C2" s="969"/>
      <c r="D2" s="969"/>
      <c r="E2" s="969"/>
      <c r="F2" s="101"/>
    </row>
    <row r="3" spans="1:6">
      <c r="A3" s="970"/>
      <c r="B3" s="970"/>
      <c r="C3" s="970"/>
      <c r="D3" s="970"/>
      <c r="E3" s="970"/>
      <c r="F3" s="102"/>
    </row>
    <row r="4" spans="1:6" ht="40.5">
      <c r="A4" s="103" t="s">
        <v>426</v>
      </c>
      <c r="B4" s="103" t="s">
        <v>427</v>
      </c>
      <c r="C4" s="104" t="s">
        <v>428</v>
      </c>
      <c r="D4" s="104" t="s">
        <v>429</v>
      </c>
      <c r="E4" s="104" t="s">
        <v>430</v>
      </c>
      <c r="F4" s="104" t="s">
        <v>186</v>
      </c>
    </row>
    <row r="5" spans="1:6" ht="27">
      <c r="A5" s="105">
        <v>1</v>
      </c>
      <c r="B5" s="106" t="s">
        <v>8</v>
      </c>
      <c r="C5" s="107"/>
      <c r="D5" s="107"/>
      <c r="E5" s="108"/>
      <c r="F5" s="107">
        <f>SUM(C5:E5)</f>
        <v>0</v>
      </c>
    </row>
    <row r="6" spans="1:6" ht="27">
      <c r="A6" s="105">
        <v>2</v>
      </c>
      <c r="B6" s="106" t="s">
        <v>10</v>
      </c>
      <c r="C6" s="108">
        <f>[2]klb!E8</f>
        <v>6.2</v>
      </c>
      <c r="D6" s="108">
        <f>[2]knp!E7</f>
        <v>0</v>
      </c>
      <c r="E6" s="108">
        <f>[2]bkt!E8</f>
        <v>0</v>
      </c>
      <c r="F6" s="107">
        <f t="shared" ref="F6:F12" si="0">SUM(C6:E6)</f>
        <v>6.2</v>
      </c>
    </row>
    <row r="7" spans="1:6" ht="40.5">
      <c r="A7" s="105">
        <v>3</v>
      </c>
      <c r="B7" s="106" t="s">
        <v>11</v>
      </c>
      <c r="C7" s="108">
        <f>[2]klb!E10</f>
        <v>0</v>
      </c>
      <c r="D7" s="108">
        <f>[2]knp!E10</f>
        <v>96.3</v>
      </c>
      <c r="E7" s="108">
        <f>[2]bkt!E11</f>
        <v>9.3000000000000007</v>
      </c>
      <c r="F7" s="107">
        <f t="shared" si="0"/>
        <v>105.6</v>
      </c>
    </row>
    <row r="8" spans="1:6" ht="40.5">
      <c r="A8" s="105">
        <v>4</v>
      </c>
      <c r="B8" s="106" t="s">
        <v>14</v>
      </c>
      <c r="C8" s="108">
        <f>[2]klb!E12</f>
        <v>0</v>
      </c>
      <c r="D8" s="108">
        <f>[2]knp!E13</f>
        <v>18</v>
      </c>
      <c r="E8" s="108">
        <f>[2]bkt!E14</f>
        <v>0</v>
      </c>
      <c r="F8" s="107">
        <f t="shared" si="0"/>
        <v>18</v>
      </c>
    </row>
    <row r="9" spans="1:6" ht="27">
      <c r="A9" s="105">
        <v>6</v>
      </c>
      <c r="B9" s="106" t="s">
        <v>18</v>
      </c>
      <c r="C9" s="108">
        <f>[2]klb!E204</f>
        <v>65.24199999999999</v>
      </c>
      <c r="D9" s="108">
        <f>[2]knp!E86</f>
        <v>20.045000000000005</v>
      </c>
      <c r="E9" s="108">
        <f>[2]bkt!E39</f>
        <v>11.377000000000001</v>
      </c>
      <c r="F9" s="107">
        <f>SUM(C9:E9)</f>
        <v>96.663999999999987</v>
      </c>
    </row>
    <row r="10" spans="1:6">
      <c r="A10" s="105">
        <v>8</v>
      </c>
      <c r="B10" s="106" t="s">
        <v>19</v>
      </c>
      <c r="C10" s="108">
        <f>[2]klb!E211</f>
        <v>9.8230000000000004</v>
      </c>
      <c r="D10" s="108">
        <f>[2]knp!E101</f>
        <v>11.184000000000001</v>
      </c>
      <c r="E10" s="108">
        <f>[2]bkt!E70</f>
        <v>36.555</v>
      </c>
      <c r="F10" s="107">
        <f t="shared" si="0"/>
        <v>57.561999999999998</v>
      </c>
    </row>
    <row r="11" spans="1:6" ht="27">
      <c r="A11" s="105">
        <v>8</v>
      </c>
      <c r="B11" s="106" t="s">
        <v>16</v>
      </c>
      <c r="C11" s="108">
        <f>[2]klb!E213</f>
        <v>0</v>
      </c>
      <c r="D11" s="108">
        <f>[2]knp!E106</f>
        <v>16.329999999999998</v>
      </c>
      <c r="E11" s="108">
        <f>[2]bkt!E73</f>
        <v>14.5</v>
      </c>
      <c r="F11" s="107">
        <f t="shared" si="0"/>
        <v>30.83</v>
      </c>
    </row>
    <row r="12" spans="1:6" ht="54">
      <c r="A12" s="105">
        <v>9</v>
      </c>
      <c r="B12" s="106" t="s">
        <v>431</v>
      </c>
      <c r="C12" s="108">
        <f>[2]klb!E216</f>
        <v>13.52</v>
      </c>
      <c r="D12" s="108">
        <f>[2]knp!E108</f>
        <v>0</v>
      </c>
      <c r="E12" s="108">
        <f>[2]bkt!E76</f>
        <v>17.559999999999999</v>
      </c>
      <c r="F12" s="107">
        <f t="shared" si="0"/>
        <v>31.08</v>
      </c>
    </row>
    <row r="13" spans="1:6">
      <c r="A13" s="971" t="s">
        <v>432</v>
      </c>
      <c r="B13" s="971"/>
      <c r="C13" s="109">
        <f>SUM(C5:C12)</f>
        <v>94.784999999999982</v>
      </c>
      <c r="D13" s="109">
        <f>SUM(D5:D12)</f>
        <v>161.85899999999998</v>
      </c>
      <c r="E13" s="109">
        <f>SUM(E5:E12)</f>
        <v>89.292000000000002</v>
      </c>
      <c r="F13" s="110">
        <f>SUM(F5:F12)</f>
        <v>345.93599999999998</v>
      </c>
    </row>
    <row r="14" spans="1:6">
      <c r="A14" s="971"/>
      <c r="B14" s="971"/>
      <c r="C14" s="972">
        <f>C13+D13+E13</f>
        <v>345.93599999999992</v>
      </c>
      <c r="D14" s="972"/>
      <c r="E14" s="972"/>
      <c r="F14" s="109"/>
    </row>
    <row r="15" spans="1:6">
      <c r="A15" s="158"/>
      <c r="B15" s="111"/>
      <c r="C15" s="112"/>
      <c r="D15" s="112"/>
      <c r="E15" s="164"/>
      <c r="F15" s="112"/>
    </row>
    <row r="16" spans="1:6">
      <c r="A16" s="159"/>
      <c r="B16" s="100"/>
      <c r="C16" s="973"/>
      <c r="D16" s="973"/>
      <c r="E16" s="973"/>
      <c r="F16" s="102"/>
    </row>
    <row r="17" spans="1:6">
      <c r="A17" s="159"/>
      <c r="B17" s="100"/>
      <c r="C17" s="974">
        <f>45+3</f>
        <v>48</v>
      </c>
      <c r="D17" s="974"/>
      <c r="E17" s="974"/>
      <c r="F17" s="102"/>
    </row>
    <row r="18" spans="1:6">
      <c r="A18" s="159"/>
      <c r="B18" s="100"/>
      <c r="C18" s="113">
        <f>C13/C14</f>
        <v>0.27399576800333009</v>
      </c>
      <c r="D18" s="113">
        <f>D13/C14</f>
        <v>0.46788712362980439</v>
      </c>
      <c r="E18" s="184">
        <f>E13/C14</f>
        <v>0.25811710836686563</v>
      </c>
      <c r="F18" s="102"/>
    </row>
    <row r="19" spans="1:6">
      <c r="A19" s="159"/>
      <c r="B19" s="100"/>
      <c r="C19" s="102"/>
      <c r="D19" s="102"/>
      <c r="E19" s="185"/>
      <c r="F19" s="102"/>
    </row>
    <row r="20" spans="1:6">
      <c r="A20" s="159"/>
      <c r="B20" s="100"/>
      <c r="C20" s="114">
        <f>$C$17*C18</f>
        <v>13.151796864159845</v>
      </c>
      <c r="D20" s="114">
        <f t="shared" ref="D20:E20" si="1">$C$17*D18</f>
        <v>22.458581934230612</v>
      </c>
      <c r="E20" s="186">
        <f t="shared" si="1"/>
        <v>12.38962120160955</v>
      </c>
      <c r="F20" s="102">
        <f>C20+D20+E20</f>
        <v>48.000000000000007</v>
      </c>
    </row>
    <row r="21" spans="1:6">
      <c r="A21" s="159"/>
      <c r="B21" s="100"/>
      <c r="C21" s="115">
        <v>15</v>
      </c>
      <c r="D21" s="115">
        <v>18</v>
      </c>
      <c r="E21" s="185">
        <v>12</v>
      </c>
      <c r="F21" s="102"/>
    </row>
    <row r="23" spans="1:6">
      <c r="A23" s="966" t="s">
        <v>433</v>
      </c>
      <c r="B23" s="966"/>
      <c r="C23" s="966"/>
      <c r="D23" s="966"/>
      <c r="E23" s="966"/>
    </row>
    <row r="24" spans="1:6">
      <c r="A24" s="116"/>
      <c r="B24" s="116"/>
      <c r="C24" s="187"/>
      <c r="D24" s="116"/>
      <c r="E24" s="147"/>
    </row>
    <row r="25" spans="1:6" ht="24">
      <c r="A25" s="117" t="s">
        <v>426</v>
      </c>
      <c r="B25" s="117" t="s">
        <v>434</v>
      </c>
      <c r="C25" s="188" t="s">
        <v>435</v>
      </c>
      <c r="D25" s="117" t="s">
        <v>436</v>
      </c>
      <c r="E25" s="118" t="s">
        <v>437</v>
      </c>
    </row>
    <row r="26" spans="1:6">
      <c r="A26" s="160" t="s">
        <v>438</v>
      </c>
      <c r="B26" s="119"/>
      <c r="C26" s="189"/>
      <c r="D26" s="119"/>
      <c r="E26" s="165"/>
    </row>
    <row r="27" spans="1:6">
      <c r="A27" s="120"/>
      <c r="B27" s="120"/>
      <c r="C27" s="190"/>
      <c r="D27" s="121" t="s">
        <v>186</v>
      </c>
      <c r="E27" s="166">
        <f>E26</f>
        <v>0</v>
      </c>
    </row>
    <row r="28" spans="1:6">
      <c r="A28" s="160" t="s">
        <v>439</v>
      </c>
      <c r="B28" s="122"/>
      <c r="C28" s="191"/>
      <c r="D28" s="122"/>
      <c r="E28" s="167"/>
    </row>
    <row r="29" spans="1:6" ht="38.25">
      <c r="A29" s="123">
        <v>1</v>
      </c>
      <c r="B29" s="123">
        <v>1938</v>
      </c>
      <c r="C29" s="192" t="s">
        <v>440</v>
      </c>
      <c r="D29" s="123" t="s">
        <v>210</v>
      </c>
      <c r="E29" s="168">
        <v>6.2</v>
      </c>
    </row>
    <row r="30" spans="1:6">
      <c r="A30" s="120"/>
      <c r="B30" s="120"/>
      <c r="C30" s="190"/>
      <c r="D30" s="121" t="s">
        <v>186</v>
      </c>
      <c r="E30" s="166">
        <f>E29</f>
        <v>6.2</v>
      </c>
    </row>
    <row r="31" spans="1:6">
      <c r="A31" s="160" t="s">
        <v>441</v>
      </c>
      <c r="B31" s="124"/>
      <c r="C31" s="193"/>
      <c r="D31" s="124"/>
      <c r="E31" s="169"/>
    </row>
    <row r="32" spans="1:6">
      <c r="A32" s="120"/>
      <c r="B32" s="120"/>
      <c r="C32" s="194"/>
      <c r="D32" s="125" t="s">
        <v>186</v>
      </c>
      <c r="E32" s="166">
        <v>0</v>
      </c>
    </row>
    <row r="33" spans="1:5">
      <c r="A33" s="160" t="s">
        <v>442</v>
      </c>
      <c r="B33" s="124"/>
      <c r="C33" s="193"/>
      <c r="D33" s="124"/>
      <c r="E33" s="169"/>
    </row>
    <row r="34" spans="1:5">
      <c r="A34" s="120"/>
      <c r="B34" s="120"/>
      <c r="C34" s="190"/>
      <c r="D34" s="121" t="s">
        <v>186</v>
      </c>
      <c r="E34" s="166">
        <v>0</v>
      </c>
    </row>
    <row r="35" spans="1:5">
      <c r="A35" s="160" t="s">
        <v>443</v>
      </c>
      <c r="B35" s="124"/>
      <c r="C35" s="193"/>
      <c r="D35" s="124"/>
      <c r="E35" s="169"/>
    </row>
    <row r="36" spans="1:5" ht="38.25">
      <c r="A36" s="126">
        <v>1</v>
      </c>
      <c r="B36" s="126">
        <v>1994</v>
      </c>
      <c r="C36" s="106" t="s">
        <v>444</v>
      </c>
      <c r="D36" s="126" t="s">
        <v>31</v>
      </c>
      <c r="E36" s="170">
        <v>1.03</v>
      </c>
    </row>
    <row r="37" spans="1:5" ht="38.25">
      <c r="A37" s="127">
        <f>A36+1</f>
        <v>2</v>
      </c>
      <c r="B37" s="127">
        <v>1995</v>
      </c>
      <c r="C37" s="195" t="s">
        <v>445</v>
      </c>
      <c r="D37" s="127" t="s">
        <v>31</v>
      </c>
      <c r="E37" s="171">
        <v>1.6180000000000001</v>
      </c>
    </row>
    <row r="38" spans="1:5" ht="38.25">
      <c r="A38" s="128">
        <f t="shared" ref="A38:A101" si="2">A37+1</f>
        <v>3</v>
      </c>
      <c r="B38" s="128">
        <v>1996</v>
      </c>
      <c r="C38" s="196" t="s">
        <v>446</v>
      </c>
      <c r="D38" s="128" t="s">
        <v>31</v>
      </c>
      <c r="E38" s="172">
        <v>1.9019999999999999</v>
      </c>
    </row>
    <row r="39" spans="1:5" ht="25.5">
      <c r="A39" s="123">
        <f t="shared" si="2"/>
        <v>4</v>
      </c>
      <c r="B39" s="123">
        <v>1997</v>
      </c>
      <c r="C39" s="192" t="s">
        <v>447</v>
      </c>
      <c r="D39" s="123" t="s">
        <v>31</v>
      </c>
      <c r="E39" s="168">
        <v>1.3149999999999999</v>
      </c>
    </row>
    <row r="40" spans="1:5" ht="38.25">
      <c r="A40" s="126">
        <f t="shared" si="2"/>
        <v>5</v>
      </c>
      <c r="B40" s="126">
        <v>1998</v>
      </c>
      <c r="C40" s="106" t="s">
        <v>448</v>
      </c>
      <c r="D40" s="126" t="s">
        <v>31</v>
      </c>
      <c r="E40" s="170">
        <v>0.753</v>
      </c>
    </row>
    <row r="41" spans="1:5" ht="38.25">
      <c r="A41" s="127">
        <f t="shared" si="2"/>
        <v>6</v>
      </c>
      <c r="B41" s="127">
        <v>1999</v>
      </c>
      <c r="C41" s="195" t="s">
        <v>449</v>
      </c>
      <c r="D41" s="127" t="s">
        <v>31</v>
      </c>
      <c r="E41" s="171">
        <v>1.129</v>
      </c>
    </row>
    <row r="42" spans="1:5" ht="38.25">
      <c r="A42" s="123">
        <f t="shared" si="2"/>
        <v>7</v>
      </c>
      <c r="B42" s="123">
        <v>2000</v>
      </c>
      <c r="C42" s="192" t="s">
        <v>450</v>
      </c>
      <c r="D42" s="123" t="s">
        <v>31</v>
      </c>
      <c r="E42" s="168">
        <v>1.903</v>
      </c>
    </row>
    <row r="43" spans="1:5" ht="38.25">
      <c r="A43" s="126">
        <f t="shared" si="2"/>
        <v>8</v>
      </c>
      <c r="B43" s="126">
        <v>2001</v>
      </c>
      <c r="C43" s="195" t="s">
        <v>451</v>
      </c>
      <c r="D43" s="126" t="s">
        <v>31</v>
      </c>
      <c r="E43" s="170">
        <v>1.444</v>
      </c>
    </row>
    <row r="44" spans="1:5" ht="38.25">
      <c r="A44" s="126">
        <f t="shared" si="2"/>
        <v>9</v>
      </c>
      <c r="B44" s="126">
        <v>2002</v>
      </c>
      <c r="C44" s="106" t="s">
        <v>452</v>
      </c>
      <c r="D44" s="126" t="s">
        <v>31</v>
      </c>
      <c r="E44" s="170">
        <v>0.749</v>
      </c>
    </row>
    <row r="45" spans="1:5" ht="38.25">
      <c r="A45" s="126">
        <f t="shared" si="2"/>
        <v>10</v>
      </c>
      <c r="B45" s="126">
        <v>2003</v>
      </c>
      <c r="C45" s="106" t="s">
        <v>453</v>
      </c>
      <c r="D45" s="126" t="s">
        <v>31</v>
      </c>
      <c r="E45" s="170">
        <v>0.88800000000000001</v>
      </c>
    </row>
    <row r="46" spans="1:5" ht="38.25">
      <c r="A46" s="129">
        <f t="shared" si="2"/>
        <v>11</v>
      </c>
      <c r="B46" s="129">
        <v>2004</v>
      </c>
      <c r="C46" s="197" t="s">
        <v>454</v>
      </c>
      <c r="D46" s="129" t="s">
        <v>31</v>
      </c>
      <c r="E46" s="173">
        <v>2.7170000000000001</v>
      </c>
    </row>
    <row r="47" spans="1:5" ht="51">
      <c r="A47" s="126">
        <f t="shared" si="2"/>
        <v>12</v>
      </c>
      <c r="B47" s="126">
        <v>2042</v>
      </c>
      <c r="C47" s="106" t="s">
        <v>455</v>
      </c>
      <c r="D47" s="126" t="s">
        <v>31</v>
      </c>
      <c r="E47" s="170">
        <v>0.16400000000000001</v>
      </c>
    </row>
    <row r="48" spans="1:5" ht="51">
      <c r="A48" s="126">
        <f t="shared" si="2"/>
        <v>13</v>
      </c>
      <c r="B48" s="126">
        <v>2043</v>
      </c>
      <c r="C48" s="195" t="s">
        <v>456</v>
      </c>
      <c r="D48" s="126" t="s">
        <v>31</v>
      </c>
      <c r="E48" s="170">
        <v>6.9000000000000006E-2</v>
      </c>
    </row>
    <row r="49" spans="1:5" ht="51">
      <c r="A49" s="126">
        <f t="shared" si="2"/>
        <v>14</v>
      </c>
      <c r="B49" s="126">
        <v>2044</v>
      </c>
      <c r="C49" s="106" t="s">
        <v>457</v>
      </c>
      <c r="D49" s="126" t="s">
        <v>31</v>
      </c>
      <c r="E49" s="170">
        <v>9.5000000000000001E-2</v>
      </c>
    </row>
    <row r="50" spans="1:5" ht="38.25">
      <c r="A50" s="126">
        <f t="shared" si="2"/>
        <v>15</v>
      </c>
      <c r="B50" s="126">
        <v>2045</v>
      </c>
      <c r="C50" s="106" t="s">
        <v>458</v>
      </c>
      <c r="D50" s="126" t="s">
        <v>31</v>
      </c>
      <c r="E50" s="170">
        <v>0.68200000000000005</v>
      </c>
    </row>
    <row r="51" spans="1:5" ht="38.25">
      <c r="A51" s="126">
        <f t="shared" si="2"/>
        <v>16</v>
      </c>
      <c r="B51" s="126">
        <v>2046</v>
      </c>
      <c r="C51" s="195" t="s">
        <v>459</v>
      </c>
      <c r="D51" s="126" t="s">
        <v>31</v>
      </c>
      <c r="E51" s="170">
        <v>0.121</v>
      </c>
    </row>
    <row r="52" spans="1:5" ht="38.25">
      <c r="A52" s="126">
        <f t="shared" si="2"/>
        <v>17</v>
      </c>
      <c r="B52" s="126">
        <v>2047</v>
      </c>
      <c r="C52" s="106" t="s">
        <v>460</v>
      </c>
      <c r="D52" s="126" t="s">
        <v>31</v>
      </c>
      <c r="E52" s="170">
        <v>0.188</v>
      </c>
    </row>
    <row r="53" spans="1:5" ht="38.25">
      <c r="A53" s="126">
        <f t="shared" si="2"/>
        <v>18</v>
      </c>
      <c r="B53" s="126">
        <v>2048</v>
      </c>
      <c r="C53" s="106" t="s">
        <v>461</v>
      </c>
      <c r="D53" s="126" t="s">
        <v>31</v>
      </c>
      <c r="E53" s="170">
        <v>0.111</v>
      </c>
    </row>
    <row r="54" spans="1:5" ht="51">
      <c r="A54" s="126">
        <f t="shared" si="2"/>
        <v>19</v>
      </c>
      <c r="B54" s="126">
        <v>2049</v>
      </c>
      <c r="C54" s="195" t="s">
        <v>462</v>
      </c>
      <c r="D54" s="126" t="s">
        <v>31</v>
      </c>
      <c r="E54" s="170">
        <v>0.22800000000000001</v>
      </c>
    </row>
    <row r="55" spans="1:5" ht="51">
      <c r="A55" s="126">
        <f t="shared" si="2"/>
        <v>20</v>
      </c>
      <c r="B55" s="126">
        <v>2050</v>
      </c>
      <c r="C55" s="195" t="s">
        <v>463</v>
      </c>
      <c r="D55" s="126" t="s">
        <v>31</v>
      </c>
      <c r="E55" s="170">
        <v>0.15</v>
      </c>
    </row>
    <row r="56" spans="1:5" ht="38.25">
      <c r="A56" s="126">
        <f t="shared" si="2"/>
        <v>21</v>
      </c>
      <c r="B56" s="126">
        <v>2051</v>
      </c>
      <c r="C56" s="106" t="s">
        <v>464</v>
      </c>
      <c r="D56" s="126" t="s">
        <v>31</v>
      </c>
      <c r="E56" s="170">
        <v>0.51700000000000002</v>
      </c>
    </row>
    <row r="57" spans="1:5" ht="25.5">
      <c r="A57" s="126">
        <f t="shared" si="2"/>
        <v>22</v>
      </c>
      <c r="B57" s="126">
        <v>2052</v>
      </c>
      <c r="C57" s="106" t="s">
        <v>465</v>
      </c>
      <c r="D57" s="126" t="s">
        <v>31</v>
      </c>
      <c r="E57" s="170">
        <v>0.32100000000000001</v>
      </c>
    </row>
    <row r="58" spans="1:5" ht="25.5">
      <c r="A58" s="126">
        <f t="shared" si="2"/>
        <v>23</v>
      </c>
      <c r="B58" s="126">
        <v>2053</v>
      </c>
      <c r="C58" s="106" t="s">
        <v>466</v>
      </c>
      <c r="D58" s="126" t="s">
        <v>31</v>
      </c>
      <c r="E58" s="170">
        <v>0.191</v>
      </c>
    </row>
    <row r="59" spans="1:5" ht="38.25">
      <c r="A59" s="126">
        <f t="shared" si="2"/>
        <v>24</v>
      </c>
      <c r="B59" s="126">
        <v>2054</v>
      </c>
      <c r="C59" s="106" t="s">
        <v>467</v>
      </c>
      <c r="D59" s="126" t="s">
        <v>31</v>
      </c>
      <c r="E59" s="170">
        <v>0.17799999999999999</v>
      </c>
    </row>
    <row r="60" spans="1:5" ht="25.5">
      <c r="A60" s="126">
        <f t="shared" si="2"/>
        <v>25</v>
      </c>
      <c r="B60" s="126">
        <v>2055</v>
      </c>
      <c r="C60" s="106" t="s">
        <v>468</v>
      </c>
      <c r="D60" s="126" t="s">
        <v>31</v>
      </c>
      <c r="E60" s="170">
        <v>0.56999999999999995</v>
      </c>
    </row>
    <row r="61" spans="1:5" ht="25.5">
      <c r="A61" s="126">
        <f t="shared" si="2"/>
        <v>26</v>
      </c>
      <c r="B61" s="126">
        <v>2057</v>
      </c>
      <c r="C61" s="106" t="s">
        <v>469</v>
      </c>
      <c r="D61" s="126" t="s">
        <v>31</v>
      </c>
      <c r="E61" s="170">
        <v>0.251</v>
      </c>
    </row>
    <row r="62" spans="1:5" ht="38.25">
      <c r="A62" s="126">
        <f t="shared" si="2"/>
        <v>27</v>
      </c>
      <c r="B62" s="126">
        <v>2058</v>
      </c>
      <c r="C62" s="106" t="s">
        <v>470</v>
      </c>
      <c r="D62" s="126" t="s">
        <v>31</v>
      </c>
      <c r="E62" s="170">
        <v>9.5000000000000001E-2</v>
      </c>
    </row>
    <row r="63" spans="1:5" ht="25.5">
      <c r="A63" s="126">
        <f t="shared" si="2"/>
        <v>28</v>
      </c>
      <c r="B63" s="126">
        <v>2059</v>
      </c>
      <c r="C63" s="106" t="s">
        <v>471</v>
      </c>
      <c r="D63" s="126" t="s">
        <v>31</v>
      </c>
      <c r="E63" s="170">
        <v>0.14099999999999999</v>
      </c>
    </row>
    <row r="64" spans="1:5" ht="25.5">
      <c r="A64" s="126">
        <f t="shared" si="2"/>
        <v>29</v>
      </c>
      <c r="B64" s="126">
        <v>2060</v>
      </c>
      <c r="C64" s="106" t="s">
        <v>472</v>
      </c>
      <c r="D64" s="126" t="s">
        <v>31</v>
      </c>
      <c r="E64" s="170">
        <v>0.246</v>
      </c>
    </row>
    <row r="65" spans="1:5" ht="25.5">
      <c r="A65" s="126">
        <f t="shared" si="2"/>
        <v>30</v>
      </c>
      <c r="B65" s="126">
        <v>2061</v>
      </c>
      <c r="C65" s="106" t="s">
        <v>473</v>
      </c>
      <c r="D65" s="126" t="s">
        <v>31</v>
      </c>
      <c r="E65" s="170">
        <v>0.35899999999999999</v>
      </c>
    </row>
    <row r="66" spans="1:5" ht="38.25">
      <c r="A66" s="126">
        <f t="shared" si="2"/>
        <v>31</v>
      </c>
      <c r="B66" s="126">
        <v>2062</v>
      </c>
      <c r="C66" s="106" t="s">
        <v>474</v>
      </c>
      <c r="D66" s="126" t="s">
        <v>31</v>
      </c>
      <c r="E66" s="170">
        <v>0.64800000000000002</v>
      </c>
    </row>
    <row r="67" spans="1:5" ht="38.25">
      <c r="A67" s="126">
        <f t="shared" si="2"/>
        <v>32</v>
      </c>
      <c r="B67" s="126">
        <v>2063</v>
      </c>
      <c r="C67" s="106" t="s">
        <v>475</v>
      </c>
      <c r="D67" s="126" t="s">
        <v>31</v>
      </c>
      <c r="E67" s="170">
        <v>0.19800000000000001</v>
      </c>
    </row>
    <row r="68" spans="1:5" ht="25.5">
      <c r="A68" s="127">
        <f t="shared" si="2"/>
        <v>33</v>
      </c>
      <c r="B68" s="127">
        <v>2064</v>
      </c>
      <c r="C68" s="195" t="s">
        <v>476</v>
      </c>
      <c r="D68" s="127" t="s">
        <v>31</v>
      </c>
      <c r="E68" s="171">
        <v>0.96699999999999997</v>
      </c>
    </row>
    <row r="69" spans="1:5" ht="38.25">
      <c r="A69" s="127">
        <f t="shared" si="2"/>
        <v>34</v>
      </c>
      <c r="B69" s="127">
        <v>2065</v>
      </c>
      <c r="C69" s="195" t="s">
        <v>477</v>
      </c>
      <c r="D69" s="127" t="s">
        <v>31</v>
      </c>
      <c r="E69" s="171">
        <v>0.184</v>
      </c>
    </row>
    <row r="70" spans="1:5" ht="25.5">
      <c r="A70" s="126">
        <f t="shared" si="2"/>
        <v>35</v>
      </c>
      <c r="B70" s="126">
        <v>2066</v>
      </c>
      <c r="C70" s="106" t="s">
        <v>478</v>
      </c>
      <c r="D70" s="126" t="s">
        <v>31</v>
      </c>
      <c r="E70" s="170">
        <v>0.28599999999999998</v>
      </c>
    </row>
    <row r="71" spans="1:5" ht="38.25">
      <c r="A71" s="126">
        <f t="shared" si="2"/>
        <v>36</v>
      </c>
      <c r="B71" s="126">
        <v>2067</v>
      </c>
      <c r="C71" s="106" t="s">
        <v>479</v>
      </c>
      <c r="D71" s="126" t="s">
        <v>31</v>
      </c>
      <c r="E71" s="170">
        <v>0.18</v>
      </c>
    </row>
    <row r="72" spans="1:5" ht="25.5">
      <c r="A72" s="126">
        <f t="shared" si="2"/>
        <v>37</v>
      </c>
      <c r="B72" s="126">
        <v>2068</v>
      </c>
      <c r="C72" s="106" t="s">
        <v>480</v>
      </c>
      <c r="D72" s="126" t="s">
        <v>31</v>
      </c>
      <c r="E72" s="170">
        <v>0.23</v>
      </c>
    </row>
    <row r="73" spans="1:5" ht="25.5">
      <c r="A73" s="126">
        <f t="shared" si="2"/>
        <v>38</v>
      </c>
      <c r="B73" s="126">
        <v>2069</v>
      </c>
      <c r="C73" s="106" t="s">
        <v>481</v>
      </c>
      <c r="D73" s="126" t="s">
        <v>31</v>
      </c>
      <c r="E73" s="170">
        <v>0.23599999999999999</v>
      </c>
    </row>
    <row r="74" spans="1:5" ht="51">
      <c r="A74" s="126">
        <f t="shared" si="2"/>
        <v>39</v>
      </c>
      <c r="B74" s="126">
        <v>2070</v>
      </c>
      <c r="C74" s="106" t="s">
        <v>482</v>
      </c>
      <c r="D74" s="126" t="s">
        <v>31</v>
      </c>
      <c r="E74" s="170">
        <v>8.5999999999999993E-2</v>
      </c>
    </row>
    <row r="75" spans="1:5" ht="38.25">
      <c r="A75" s="126">
        <f t="shared" si="2"/>
        <v>40</v>
      </c>
      <c r="B75" s="126">
        <v>2071</v>
      </c>
      <c r="C75" s="106" t="s">
        <v>483</v>
      </c>
      <c r="D75" s="126" t="s">
        <v>31</v>
      </c>
      <c r="E75" s="170">
        <v>0.129</v>
      </c>
    </row>
    <row r="76" spans="1:5" ht="25.5">
      <c r="A76" s="126">
        <f t="shared" si="2"/>
        <v>41</v>
      </c>
      <c r="B76" s="126">
        <v>2072</v>
      </c>
      <c r="C76" s="106" t="s">
        <v>484</v>
      </c>
      <c r="D76" s="126" t="s">
        <v>31</v>
      </c>
      <c r="E76" s="170">
        <v>9.5000000000000001E-2</v>
      </c>
    </row>
    <row r="77" spans="1:5" ht="25.5">
      <c r="A77" s="126">
        <f t="shared" si="2"/>
        <v>42</v>
      </c>
      <c r="B77" s="126">
        <v>2073</v>
      </c>
      <c r="C77" s="106" t="s">
        <v>485</v>
      </c>
      <c r="D77" s="126" t="s">
        <v>31</v>
      </c>
      <c r="E77" s="170">
        <v>0.44900000000000001</v>
      </c>
    </row>
    <row r="78" spans="1:5">
      <c r="A78" s="127">
        <f t="shared" si="2"/>
        <v>43</v>
      </c>
      <c r="B78" s="127">
        <v>2074</v>
      </c>
      <c r="C78" s="198" t="s">
        <v>486</v>
      </c>
      <c r="D78" s="127" t="s">
        <v>31</v>
      </c>
      <c r="E78" s="171">
        <v>1.1000000000000001</v>
      </c>
    </row>
    <row r="79" spans="1:5" ht="25.5">
      <c r="A79" s="126">
        <f t="shared" si="2"/>
        <v>44</v>
      </c>
      <c r="B79" s="126">
        <v>2075</v>
      </c>
      <c r="C79" s="106" t="s">
        <v>487</v>
      </c>
      <c r="D79" s="126" t="s">
        <v>31</v>
      </c>
      <c r="E79" s="170">
        <v>7.9000000000000001E-2</v>
      </c>
    </row>
    <row r="80" spans="1:5" ht="38.25">
      <c r="A80" s="126">
        <f t="shared" si="2"/>
        <v>45</v>
      </c>
      <c r="B80" s="126">
        <v>2076</v>
      </c>
      <c r="C80" s="106" t="s">
        <v>488</v>
      </c>
      <c r="D80" s="126" t="s">
        <v>31</v>
      </c>
      <c r="E80" s="170">
        <v>0.58599999999999997</v>
      </c>
    </row>
    <row r="81" spans="1:5" ht="38.25">
      <c r="A81" s="126">
        <f t="shared" si="2"/>
        <v>46</v>
      </c>
      <c r="B81" s="126">
        <v>2077</v>
      </c>
      <c r="C81" s="106" t="s">
        <v>489</v>
      </c>
      <c r="D81" s="126" t="s">
        <v>31</v>
      </c>
      <c r="E81" s="170">
        <v>0.113</v>
      </c>
    </row>
    <row r="82" spans="1:5" ht="38.25">
      <c r="A82" s="126">
        <f t="shared" si="2"/>
        <v>47</v>
      </c>
      <c r="B82" s="126">
        <v>2078</v>
      </c>
      <c r="C82" s="106" t="s">
        <v>490</v>
      </c>
      <c r="D82" s="126" t="s">
        <v>31</v>
      </c>
      <c r="E82" s="170">
        <v>0.32800000000000001</v>
      </c>
    </row>
    <row r="83" spans="1:5" ht="38.25">
      <c r="A83" s="126">
        <f t="shared" si="2"/>
        <v>48</v>
      </c>
      <c r="B83" s="126">
        <v>2079</v>
      </c>
      <c r="C83" s="106" t="s">
        <v>491</v>
      </c>
      <c r="D83" s="126" t="s">
        <v>31</v>
      </c>
      <c r="E83" s="170">
        <v>0.113</v>
      </c>
    </row>
    <row r="84" spans="1:5" ht="25.5">
      <c r="A84" s="127">
        <f t="shared" si="2"/>
        <v>49</v>
      </c>
      <c r="B84" s="127">
        <v>2080</v>
      </c>
      <c r="C84" s="195" t="s">
        <v>492</v>
      </c>
      <c r="D84" s="127" t="s">
        <v>31</v>
      </c>
      <c r="E84" s="171">
        <v>5.5E-2</v>
      </c>
    </row>
    <row r="85" spans="1:5" ht="38.25">
      <c r="A85" s="126">
        <f t="shared" si="2"/>
        <v>50</v>
      </c>
      <c r="B85" s="126">
        <v>2081</v>
      </c>
      <c r="C85" s="195" t="s">
        <v>493</v>
      </c>
      <c r="D85" s="126" t="s">
        <v>31</v>
      </c>
      <c r="E85" s="170">
        <v>9.5000000000000001E-2</v>
      </c>
    </row>
    <row r="86" spans="1:5" ht="38.25">
      <c r="A86" s="126">
        <f t="shared" si="2"/>
        <v>51</v>
      </c>
      <c r="B86" s="126">
        <v>2082</v>
      </c>
      <c r="C86" s="106" t="s">
        <v>494</v>
      </c>
      <c r="D86" s="126" t="s">
        <v>31</v>
      </c>
      <c r="E86" s="170">
        <v>0.217</v>
      </c>
    </row>
    <row r="87" spans="1:5" ht="38.25">
      <c r="A87" s="123">
        <f t="shared" si="2"/>
        <v>52</v>
      </c>
      <c r="B87" s="123">
        <v>2083</v>
      </c>
      <c r="C87" s="192" t="s">
        <v>495</v>
      </c>
      <c r="D87" s="123" t="s">
        <v>31</v>
      </c>
      <c r="E87" s="168">
        <v>0.32500000000000001</v>
      </c>
    </row>
    <row r="88" spans="1:5" ht="38.25">
      <c r="A88" s="127">
        <f t="shared" si="2"/>
        <v>53</v>
      </c>
      <c r="B88" s="127">
        <v>2084</v>
      </c>
      <c r="C88" s="195" t="s">
        <v>496</v>
      </c>
      <c r="D88" s="127" t="s">
        <v>31</v>
      </c>
      <c r="E88" s="171">
        <v>0.80900000000000005</v>
      </c>
    </row>
    <row r="89" spans="1:5" ht="38.25">
      <c r="A89" s="127">
        <f t="shared" si="2"/>
        <v>54</v>
      </c>
      <c r="B89" s="127">
        <v>2085</v>
      </c>
      <c r="C89" s="195" t="s">
        <v>497</v>
      </c>
      <c r="D89" s="127" t="s">
        <v>31</v>
      </c>
      <c r="E89" s="171">
        <v>9.8000000000000004E-2</v>
      </c>
    </row>
    <row r="90" spans="1:5" ht="38.25">
      <c r="A90" s="127">
        <f t="shared" si="2"/>
        <v>55</v>
      </c>
      <c r="B90" s="127">
        <v>2086</v>
      </c>
      <c r="C90" s="195" t="s">
        <v>498</v>
      </c>
      <c r="D90" s="127" t="s">
        <v>31</v>
      </c>
      <c r="E90" s="171">
        <v>0.31</v>
      </c>
    </row>
    <row r="91" spans="1:5" ht="38.25">
      <c r="A91" s="126">
        <f t="shared" si="2"/>
        <v>56</v>
      </c>
      <c r="B91" s="126">
        <v>2087</v>
      </c>
      <c r="C91" s="195" t="s">
        <v>499</v>
      </c>
      <c r="D91" s="126" t="s">
        <v>31</v>
      </c>
      <c r="E91" s="170">
        <v>0.68</v>
      </c>
    </row>
    <row r="92" spans="1:5" ht="51">
      <c r="A92" s="126">
        <f t="shared" si="2"/>
        <v>57</v>
      </c>
      <c r="B92" s="126">
        <v>2088</v>
      </c>
      <c r="C92" s="106" t="s">
        <v>500</v>
      </c>
      <c r="D92" s="126" t="s">
        <v>31</v>
      </c>
      <c r="E92" s="170">
        <v>7.8E-2</v>
      </c>
    </row>
    <row r="93" spans="1:5">
      <c r="A93" s="126">
        <f t="shared" si="2"/>
        <v>58</v>
      </c>
      <c r="B93" s="126">
        <v>2089</v>
      </c>
      <c r="C93" s="199" t="s">
        <v>501</v>
      </c>
      <c r="D93" s="126" t="s">
        <v>31</v>
      </c>
      <c r="E93" s="170">
        <v>0.11799999999999999</v>
      </c>
    </row>
    <row r="94" spans="1:5" ht="38.25">
      <c r="A94" s="126">
        <f t="shared" si="2"/>
        <v>59</v>
      </c>
      <c r="B94" s="126">
        <v>2090</v>
      </c>
      <c r="C94" s="106" t="s">
        <v>502</v>
      </c>
      <c r="D94" s="126" t="s">
        <v>31</v>
      </c>
      <c r="E94" s="170">
        <v>0.192</v>
      </c>
    </row>
    <row r="95" spans="1:5" ht="38.25">
      <c r="A95" s="126">
        <f t="shared" si="2"/>
        <v>60</v>
      </c>
      <c r="B95" s="126">
        <v>2091</v>
      </c>
      <c r="C95" s="106" t="s">
        <v>503</v>
      </c>
      <c r="D95" s="126" t="s">
        <v>31</v>
      </c>
      <c r="E95" s="170">
        <v>8.1000000000000003E-2</v>
      </c>
    </row>
    <row r="96" spans="1:5" ht="38.25">
      <c r="A96" s="126">
        <f t="shared" si="2"/>
        <v>61</v>
      </c>
      <c r="B96" s="126">
        <v>2092</v>
      </c>
      <c r="C96" s="106" t="s">
        <v>504</v>
      </c>
      <c r="D96" s="126" t="s">
        <v>31</v>
      </c>
      <c r="E96" s="170">
        <v>9.0999999999999998E-2</v>
      </c>
    </row>
    <row r="97" spans="1:5" ht="38.25">
      <c r="A97" s="126">
        <f t="shared" si="2"/>
        <v>62</v>
      </c>
      <c r="B97" s="126">
        <v>2093</v>
      </c>
      <c r="C97" s="106" t="s">
        <v>505</v>
      </c>
      <c r="D97" s="126" t="s">
        <v>31</v>
      </c>
      <c r="E97" s="170">
        <v>0.17799999999999999</v>
      </c>
    </row>
    <row r="98" spans="1:5" ht="38.25">
      <c r="A98" s="126">
        <f t="shared" si="2"/>
        <v>63</v>
      </c>
      <c r="B98" s="126">
        <v>2094</v>
      </c>
      <c r="C98" s="106" t="s">
        <v>506</v>
      </c>
      <c r="D98" s="126" t="s">
        <v>31</v>
      </c>
      <c r="E98" s="170">
        <v>0.246</v>
      </c>
    </row>
    <row r="99" spans="1:5" ht="38.25">
      <c r="A99" s="126">
        <f t="shared" si="2"/>
        <v>64</v>
      </c>
      <c r="B99" s="126">
        <v>2095</v>
      </c>
      <c r="C99" s="106" t="s">
        <v>507</v>
      </c>
      <c r="D99" s="126" t="s">
        <v>31</v>
      </c>
      <c r="E99" s="170">
        <v>0.32</v>
      </c>
    </row>
    <row r="100" spans="1:5" ht="38.25">
      <c r="A100" s="126">
        <f t="shared" si="2"/>
        <v>65</v>
      </c>
      <c r="B100" s="126">
        <v>2096</v>
      </c>
      <c r="C100" s="106" t="s">
        <v>508</v>
      </c>
      <c r="D100" s="126" t="s">
        <v>31</v>
      </c>
      <c r="E100" s="170">
        <v>0.13700000000000001</v>
      </c>
    </row>
    <row r="101" spans="1:5" ht="38.25">
      <c r="A101" s="126">
        <f t="shared" si="2"/>
        <v>66</v>
      </c>
      <c r="B101" s="126">
        <v>2097</v>
      </c>
      <c r="C101" s="106" t="s">
        <v>509</v>
      </c>
      <c r="D101" s="126" t="s">
        <v>31</v>
      </c>
      <c r="E101" s="170">
        <v>0.308</v>
      </c>
    </row>
    <row r="102" spans="1:5" ht="25.5">
      <c r="A102" s="123">
        <f t="shared" ref="A102:A165" si="3">A101+1</f>
        <v>67</v>
      </c>
      <c r="B102" s="123">
        <v>2098</v>
      </c>
      <c r="C102" s="192" t="s">
        <v>510</v>
      </c>
      <c r="D102" s="123" t="s">
        <v>31</v>
      </c>
      <c r="E102" s="168">
        <v>0.36199999999999999</v>
      </c>
    </row>
    <row r="103" spans="1:5" ht="38.25">
      <c r="A103" s="126">
        <f t="shared" si="3"/>
        <v>68</v>
      </c>
      <c r="B103" s="126">
        <v>2099</v>
      </c>
      <c r="C103" s="106" t="s">
        <v>511</v>
      </c>
      <c r="D103" s="126" t="s">
        <v>31</v>
      </c>
      <c r="E103" s="170">
        <v>9.1999999999999998E-2</v>
      </c>
    </row>
    <row r="104" spans="1:5" ht="38.25">
      <c r="A104" s="126">
        <f t="shared" si="3"/>
        <v>69</v>
      </c>
      <c r="B104" s="126">
        <v>2100</v>
      </c>
      <c r="C104" s="106" t="s">
        <v>512</v>
      </c>
      <c r="D104" s="126" t="s">
        <v>31</v>
      </c>
      <c r="E104" s="170">
        <v>0.11600000000000001</v>
      </c>
    </row>
    <row r="105" spans="1:5" ht="25.5">
      <c r="A105" s="126">
        <f t="shared" si="3"/>
        <v>70</v>
      </c>
      <c r="B105" s="126">
        <v>2101</v>
      </c>
      <c r="C105" s="106" t="s">
        <v>513</v>
      </c>
      <c r="D105" s="126" t="s">
        <v>31</v>
      </c>
      <c r="E105" s="170">
        <v>0.17</v>
      </c>
    </row>
    <row r="106" spans="1:5" ht="38.25">
      <c r="A106" s="126">
        <f t="shared" si="3"/>
        <v>71</v>
      </c>
      <c r="B106" s="126">
        <v>2102</v>
      </c>
      <c r="C106" s="106" t="s">
        <v>514</v>
      </c>
      <c r="D106" s="126" t="s">
        <v>31</v>
      </c>
      <c r="E106" s="170">
        <v>9.8000000000000004E-2</v>
      </c>
    </row>
    <row r="107" spans="1:5" ht="25.5">
      <c r="A107" s="126">
        <f t="shared" si="3"/>
        <v>72</v>
      </c>
      <c r="B107" s="126">
        <v>2103</v>
      </c>
      <c r="C107" s="195" t="s">
        <v>515</v>
      </c>
      <c r="D107" s="126" t="s">
        <v>31</v>
      </c>
      <c r="E107" s="170">
        <v>1.4470000000000001</v>
      </c>
    </row>
    <row r="108" spans="1:5" ht="38.25">
      <c r="A108" s="126">
        <f t="shared" si="3"/>
        <v>73</v>
      </c>
      <c r="B108" s="126">
        <v>2104</v>
      </c>
      <c r="C108" s="106" t="s">
        <v>516</v>
      </c>
      <c r="D108" s="126" t="s">
        <v>31</v>
      </c>
      <c r="E108" s="170">
        <v>0.30399999999999999</v>
      </c>
    </row>
    <row r="109" spans="1:5" ht="38.25">
      <c r="A109" s="126">
        <f t="shared" si="3"/>
        <v>74</v>
      </c>
      <c r="B109" s="126">
        <v>2105</v>
      </c>
      <c r="C109" s="106" t="s">
        <v>517</v>
      </c>
      <c r="D109" s="126" t="s">
        <v>31</v>
      </c>
      <c r="E109" s="170">
        <v>0.28199999999999997</v>
      </c>
    </row>
    <row r="110" spans="1:5" ht="25.5">
      <c r="A110" s="126">
        <f t="shared" si="3"/>
        <v>75</v>
      </c>
      <c r="B110" s="126">
        <v>2106</v>
      </c>
      <c r="C110" s="106" t="s">
        <v>518</v>
      </c>
      <c r="D110" s="126" t="s">
        <v>31</v>
      </c>
      <c r="E110" s="170">
        <v>8.3000000000000004E-2</v>
      </c>
    </row>
    <row r="111" spans="1:5" ht="38.25">
      <c r="A111" s="126">
        <f t="shared" si="3"/>
        <v>76</v>
      </c>
      <c r="B111" s="126">
        <v>2121</v>
      </c>
      <c r="C111" s="106" t="s">
        <v>519</v>
      </c>
      <c r="D111" s="126" t="s">
        <v>31</v>
      </c>
      <c r="E111" s="170">
        <v>0.27300000000000002</v>
      </c>
    </row>
    <row r="112" spans="1:5" ht="38.25">
      <c r="A112" s="126">
        <f t="shared" si="3"/>
        <v>77</v>
      </c>
      <c r="B112" s="126">
        <v>2122</v>
      </c>
      <c r="C112" s="195" t="s">
        <v>520</v>
      </c>
      <c r="D112" s="126" t="s">
        <v>31</v>
      </c>
      <c r="E112" s="170">
        <v>0.28399999999999997</v>
      </c>
    </row>
    <row r="113" spans="1:5" ht="38.25">
      <c r="A113" s="126">
        <f t="shared" si="3"/>
        <v>78</v>
      </c>
      <c r="B113" s="126">
        <v>2123</v>
      </c>
      <c r="C113" s="106" t="s">
        <v>521</v>
      </c>
      <c r="D113" s="126" t="s">
        <v>31</v>
      </c>
      <c r="E113" s="170">
        <v>6.0999999999999999E-2</v>
      </c>
    </row>
    <row r="114" spans="1:5" ht="38.25">
      <c r="A114" s="126">
        <f t="shared" si="3"/>
        <v>79</v>
      </c>
      <c r="B114" s="126">
        <v>2124</v>
      </c>
      <c r="C114" s="106" t="s">
        <v>522</v>
      </c>
      <c r="D114" s="126" t="s">
        <v>31</v>
      </c>
      <c r="E114" s="170">
        <v>0.29699999999999999</v>
      </c>
    </row>
    <row r="115" spans="1:5" ht="38.25">
      <c r="A115" s="126">
        <f t="shared" si="3"/>
        <v>80</v>
      </c>
      <c r="B115" s="126">
        <v>2125</v>
      </c>
      <c r="C115" s="106" t="s">
        <v>523</v>
      </c>
      <c r="D115" s="126" t="s">
        <v>31</v>
      </c>
      <c r="E115" s="170">
        <v>0.63100000000000001</v>
      </c>
    </row>
    <row r="116" spans="1:5" ht="25.5">
      <c r="A116" s="126">
        <f t="shared" si="3"/>
        <v>81</v>
      </c>
      <c r="B116" s="126">
        <v>2126</v>
      </c>
      <c r="C116" s="106" t="s">
        <v>524</v>
      </c>
      <c r="D116" s="126" t="s">
        <v>31</v>
      </c>
      <c r="E116" s="170">
        <v>0.315</v>
      </c>
    </row>
    <row r="117" spans="1:5" ht="25.5">
      <c r="A117" s="126">
        <f t="shared" si="3"/>
        <v>82</v>
      </c>
      <c r="B117" s="126">
        <v>2127</v>
      </c>
      <c r="C117" s="106" t="s">
        <v>525</v>
      </c>
      <c r="D117" s="126" t="s">
        <v>31</v>
      </c>
      <c r="E117" s="170">
        <v>0.58599999999999997</v>
      </c>
    </row>
    <row r="118" spans="1:5" ht="25.5">
      <c r="A118" s="126">
        <f t="shared" si="3"/>
        <v>83</v>
      </c>
      <c r="B118" s="126">
        <v>2128</v>
      </c>
      <c r="C118" s="106" t="s">
        <v>526</v>
      </c>
      <c r="D118" s="126" t="s">
        <v>31</v>
      </c>
      <c r="E118" s="170">
        <v>0.50800000000000001</v>
      </c>
    </row>
    <row r="119" spans="1:5" ht="25.5">
      <c r="A119" s="126">
        <f t="shared" si="3"/>
        <v>84</v>
      </c>
      <c r="B119" s="126">
        <v>2129</v>
      </c>
      <c r="C119" s="106" t="s">
        <v>527</v>
      </c>
      <c r="D119" s="126" t="s">
        <v>31</v>
      </c>
      <c r="E119" s="170">
        <v>9.4E-2</v>
      </c>
    </row>
    <row r="120" spans="1:5" ht="38.25">
      <c r="A120" s="126">
        <f t="shared" si="3"/>
        <v>85</v>
      </c>
      <c r="B120" s="126">
        <v>2130</v>
      </c>
      <c r="C120" s="106" t="s">
        <v>528</v>
      </c>
      <c r="D120" s="126" t="s">
        <v>31</v>
      </c>
      <c r="E120" s="170">
        <v>0.57899999999999996</v>
      </c>
    </row>
    <row r="121" spans="1:5" ht="38.25">
      <c r="A121" s="126">
        <f t="shared" si="3"/>
        <v>86</v>
      </c>
      <c r="B121" s="130">
        <v>2131</v>
      </c>
      <c r="C121" s="200" t="s">
        <v>529</v>
      </c>
      <c r="D121" s="131" t="s">
        <v>31</v>
      </c>
      <c r="E121" s="170">
        <v>6.7000000000000004E-2</v>
      </c>
    </row>
    <row r="122" spans="1:5" ht="38.25">
      <c r="A122" s="126">
        <f t="shared" si="3"/>
        <v>87</v>
      </c>
      <c r="B122" s="127">
        <v>2132</v>
      </c>
      <c r="C122" s="195" t="s">
        <v>530</v>
      </c>
      <c r="D122" s="126" t="s">
        <v>31</v>
      </c>
      <c r="E122" s="170">
        <v>0.30099999999999999</v>
      </c>
    </row>
    <row r="123" spans="1:5" ht="38.25">
      <c r="A123" s="126">
        <f t="shared" si="3"/>
        <v>88</v>
      </c>
      <c r="B123" s="127">
        <v>2133</v>
      </c>
      <c r="C123" s="195" t="s">
        <v>531</v>
      </c>
      <c r="D123" s="126" t="s">
        <v>31</v>
      </c>
      <c r="E123" s="170">
        <v>8.4000000000000005E-2</v>
      </c>
    </row>
    <row r="124" spans="1:5" ht="38.25">
      <c r="A124" s="126">
        <f t="shared" si="3"/>
        <v>89</v>
      </c>
      <c r="B124" s="126">
        <v>2134</v>
      </c>
      <c r="C124" s="106" t="s">
        <v>532</v>
      </c>
      <c r="D124" s="126" t="s">
        <v>31</v>
      </c>
      <c r="E124" s="170">
        <v>2.1999999999999999E-2</v>
      </c>
    </row>
    <row r="125" spans="1:5" ht="38.25">
      <c r="A125" s="126">
        <f t="shared" si="3"/>
        <v>90</v>
      </c>
      <c r="B125" s="127">
        <v>2135</v>
      </c>
      <c r="C125" s="195" t="s">
        <v>533</v>
      </c>
      <c r="D125" s="126" t="s">
        <v>31</v>
      </c>
      <c r="E125" s="170">
        <v>0.49199999999999999</v>
      </c>
    </row>
    <row r="126" spans="1:5" ht="38.25">
      <c r="A126" s="126">
        <f t="shared" si="3"/>
        <v>91</v>
      </c>
      <c r="B126" s="126">
        <v>2136</v>
      </c>
      <c r="C126" s="106" t="s">
        <v>534</v>
      </c>
      <c r="D126" s="126" t="s">
        <v>31</v>
      </c>
      <c r="E126" s="170">
        <v>0.23100000000000001</v>
      </c>
    </row>
    <row r="127" spans="1:5" ht="38.25">
      <c r="A127" s="126">
        <f t="shared" si="3"/>
        <v>92</v>
      </c>
      <c r="B127" s="126">
        <v>2137</v>
      </c>
      <c r="C127" s="106" t="s">
        <v>535</v>
      </c>
      <c r="D127" s="126" t="s">
        <v>31</v>
      </c>
      <c r="E127" s="170">
        <v>4.2999999999999997E-2</v>
      </c>
    </row>
    <row r="128" spans="1:5" ht="25.5">
      <c r="A128" s="126">
        <f t="shared" si="3"/>
        <v>93</v>
      </c>
      <c r="B128" s="126">
        <v>2138</v>
      </c>
      <c r="C128" s="106" t="s">
        <v>536</v>
      </c>
      <c r="D128" s="126" t="s">
        <v>31</v>
      </c>
      <c r="E128" s="170">
        <v>0.248</v>
      </c>
    </row>
    <row r="129" spans="1:5" ht="38.25">
      <c r="A129" s="126">
        <f t="shared" si="3"/>
        <v>94</v>
      </c>
      <c r="B129" s="126">
        <v>2140</v>
      </c>
      <c r="C129" s="106" t="s">
        <v>537</v>
      </c>
      <c r="D129" s="126" t="s">
        <v>31</v>
      </c>
      <c r="E129" s="170">
        <v>5.0999999999999997E-2</v>
      </c>
    </row>
    <row r="130" spans="1:5" ht="25.5">
      <c r="A130" s="126">
        <f t="shared" si="3"/>
        <v>95</v>
      </c>
      <c r="B130" s="126">
        <v>2141</v>
      </c>
      <c r="C130" s="106" t="s">
        <v>538</v>
      </c>
      <c r="D130" s="126" t="s">
        <v>31</v>
      </c>
      <c r="E130" s="170">
        <v>0.67300000000000004</v>
      </c>
    </row>
    <row r="131" spans="1:5" ht="25.5">
      <c r="A131" s="126">
        <f t="shared" si="3"/>
        <v>96</v>
      </c>
      <c r="B131" s="126">
        <v>2142</v>
      </c>
      <c r="C131" s="106" t="s">
        <v>539</v>
      </c>
      <c r="D131" s="126" t="s">
        <v>31</v>
      </c>
      <c r="E131" s="170">
        <v>0.21299999999999999</v>
      </c>
    </row>
    <row r="132" spans="1:5" ht="25.5">
      <c r="A132" s="126">
        <f t="shared" si="3"/>
        <v>97</v>
      </c>
      <c r="B132" s="126">
        <v>2143</v>
      </c>
      <c r="C132" s="106" t="s">
        <v>540</v>
      </c>
      <c r="D132" s="126" t="s">
        <v>31</v>
      </c>
      <c r="E132" s="170">
        <v>6.8000000000000005E-2</v>
      </c>
    </row>
    <row r="133" spans="1:5" ht="25.5">
      <c r="A133" s="126">
        <f t="shared" si="3"/>
        <v>98</v>
      </c>
      <c r="B133" s="129">
        <v>2144</v>
      </c>
      <c r="C133" s="197" t="s">
        <v>541</v>
      </c>
      <c r="D133" s="126" t="s">
        <v>31</v>
      </c>
      <c r="E133" s="170">
        <v>0.32700000000000001</v>
      </c>
    </row>
    <row r="134" spans="1:5" ht="25.5">
      <c r="A134" s="126">
        <f t="shared" si="3"/>
        <v>99</v>
      </c>
      <c r="B134" s="126">
        <v>2145</v>
      </c>
      <c r="C134" s="106" t="s">
        <v>542</v>
      </c>
      <c r="D134" s="126" t="s">
        <v>31</v>
      </c>
      <c r="E134" s="170">
        <v>0.27</v>
      </c>
    </row>
    <row r="135" spans="1:5" ht="25.5">
      <c r="A135" s="126">
        <f t="shared" si="3"/>
        <v>100</v>
      </c>
      <c r="B135" s="126">
        <v>2146</v>
      </c>
      <c r="C135" s="195" t="s">
        <v>543</v>
      </c>
      <c r="D135" s="126" t="s">
        <v>31</v>
      </c>
      <c r="E135" s="170">
        <v>0.13400000000000001</v>
      </c>
    </row>
    <row r="136" spans="1:5" ht="25.5">
      <c r="A136" s="126">
        <f t="shared" si="3"/>
        <v>101</v>
      </c>
      <c r="B136" s="126">
        <v>2148</v>
      </c>
      <c r="C136" s="106" t="s">
        <v>544</v>
      </c>
      <c r="D136" s="126" t="s">
        <v>31</v>
      </c>
      <c r="E136" s="170">
        <v>7.5999999999999998E-2</v>
      </c>
    </row>
    <row r="137" spans="1:5" ht="38.25">
      <c r="A137" s="126">
        <f t="shared" si="3"/>
        <v>102</v>
      </c>
      <c r="B137" s="126">
        <v>2149</v>
      </c>
      <c r="C137" s="106" t="s">
        <v>545</v>
      </c>
      <c r="D137" s="126" t="s">
        <v>31</v>
      </c>
      <c r="E137" s="170">
        <v>4.2000000000000003E-2</v>
      </c>
    </row>
    <row r="138" spans="1:5" ht="38.25">
      <c r="A138" s="126">
        <f t="shared" si="3"/>
        <v>103</v>
      </c>
      <c r="B138" s="126">
        <v>2150</v>
      </c>
      <c r="C138" s="106" t="s">
        <v>546</v>
      </c>
      <c r="D138" s="126" t="s">
        <v>31</v>
      </c>
      <c r="E138" s="170">
        <v>0.11899999999999999</v>
      </c>
    </row>
    <row r="139" spans="1:5" ht="25.5">
      <c r="A139" s="126">
        <f t="shared" si="3"/>
        <v>104</v>
      </c>
      <c r="B139" s="126">
        <v>2151</v>
      </c>
      <c r="C139" s="106" t="s">
        <v>547</v>
      </c>
      <c r="D139" s="126" t="s">
        <v>31</v>
      </c>
      <c r="E139" s="170">
        <v>5.5E-2</v>
      </c>
    </row>
    <row r="140" spans="1:5" ht="25.5">
      <c r="A140" s="126">
        <f t="shared" si="3"/>
        <v>105</v>
      </c>
      <c r="B140" s="132">
        <v>2152</v>
      </c>
      <c r="C140" s="197" t="s">
        <v>548</v>
      </c>
      <c r="D140" s="132" t="s">
        <v>31</v>
      </c>
      <c r="E140" s="174">
        <v>0.115</v>
      </c>
    </row>
    <row r="141" spans="1:5" ht="25.5">
      <c r="A141" s="126">
        <f t="shared" si="3"/>
        <v>106</v>
      </c>
      <c r="B141" s="126">
        <v>2153</v>
      </c>
      <c r="C141" s="106" t="s">
        <v>549</v>
      </c>
      <c r="D141" s="126" t="s">
        <v>31</v>
      </c>
      <c r="E141" s="170">
        <v>9.6000000000000002E-2</v>
      </c>
    </row>
    <row r="142" spans="1:5" ht="38.25">
      <c r="A142" s="126">
        <f t="shared" si="3"/>
        <v>107</v>
      </c>
      <c r="B142" s="126">
        <v>2154</v>
      </c>
      <c r="C142" s="106" t="s">
        <v>550</v>
      </c>
      <c r="D142" s="126" t="s">
        <v>31</v>
      </c>
      <c r="E142" s="170">
        <v>0.77800000000000002</v>
      </c>
    </row>
    <row r="143" spans="1:5" ht="25.5">
      <c r="A143" s="126">
        <f t="shared" si="3"/>
        <v>108</v>
      </c>
      <c r="B143" s="126">
        <v>2155</v>
      </c>
      <c r="C143" s="106" t="s">
        <v>551</v>
      </c>
      <c r="D143" s="126" t="s">
        <v>31</v>
      </c>
      <c r="E143" s="170">
        <v>6.7000000000000004E-2</v>
      </c>
    </row>
    <row r="144" spans="1:5" ht="38.25">
      <c r="A144" s="126">
        <f t="shared" si="3"/>
        <v>109</v>
      </c>
      <c r="B144" s="126">
        <v>2158</v>
      </c>
      <c r="C144" s="106" t="s">
        <v>552</v>
      </c>
      <c r="D144" s="126" t="s">
        <v>31</v>
      </c>
      <c r="E144" s="170">
        <v>8.6999999999999994E-2</v>
      </c>
    </row>
    <row r="145" spans="1:5" ht="25.5">
      <c r="A145" s="126">
        <f t="shared" si="3"/>
        <v>110</v>
      </c>
      <c r="B145" s="126">
        <v>2159</v>
      </c>
      <c r="C145" s="106" t="s">
        <v>553</v>
      </c>
      <c r="D145" s="126" t="s">
        <v>31</v>
      </c>
      <c r="E145" s="170">
        <v>6.6000000000000003E-2</v>
      </c>
    </row>
    <row r="146" spans="1:5" ht="25.5">
      <c r="A146" s="126">
        <f t="shared" si="3"/>
        <v>111</v>
      </c>
      <c r="B146" s="126">
        <v>2160</v>
      </c>
      <c r="C146" s="106" t="s">
        <v>554</v>
      </c>
      <c r="D146" s="126" t="s">
        <v>31</v>
      </c>
      <c r="E146" s="170">
        <v>0.16200000000000001</v>
      </c>
    </row>
    <row r="147" spans="1:5" ht="25.5">
      <c r="A147" s="126">
        <f t="shared" si="3"/>
        <v>112</v>
      </c>
      <c r="B147" s="132">
        <v>2161</v>
      </c>
      <c r="C147" s="197" t="s">
        <v>555</v>
      </c>
      <c r="D147" s="129" t="s">
        <v>31</v>
      </c>
      <c r="E147" s="173">
        <v>0.112</v>
      </c>
    </row>
    <row r="148" spans="1:5" ht="25.5">
      <c r="A148" s="126">
        <f t="shared" si="3"/>
        <v>113</v>
      </c>
      <c r="B148" s="126">
        <v>2162</v>
      </c>
      <c r="C148" s="106" t="s">
        <v>556</v>
      </c>
      <c r="D148" s="126" t="s">
        <v>31</v>
      </c>
      <c r="E148" s="170">
        <v>9.2999999999999999E-2</v>
      </c>
    </row>
    <row r="149" spans="1:5" ht="38.25">
      <c r="A149" s="126">
        <f t="shared" si="3"/>
        <v>114</v>
      </c>
      <c r="B149" s="126">
        <v>2163</v>
      </c>
      <c r="C149" s="106" t="s">
        <v>557</v>
      </c>
      <c r="D149" s="126" t="s">
        <v>31</v>
      </c>
      <c r="E149" s="170">
        <v>6.9000000000000006E-2</v>
      </c>
    </row>
    <row r="150" spans="1:5" ht="25.5">
      <c r="A150" s="126">
        <f t="shared" si="3"/>
        <v>115</v>
      </c>
      <c r="B150" s="132">
        <v>2164</v>
      </c>
      <c r="C150" s="197" t="s">
        <v>558</v>
      </c>
      <c r="D150" s="132" t="s">
        <v>31</v>
      </c>
      <c r="E150" s="174">
        <v>0.16800000000000001</v>
      </c>
    </row>
    <row r="151" spans="1:5" ht="25.5">
      <c r="A151" s="126">
        <f t="shared" si="3"/>
        <v>116</v>
      </c>
      <c r="B151" s="126">
        <v>2165</v>
      </c>
      <c r="C151" s="106" t="s">
        <v>559</v>
      </c>
      <c r="D151" s="126" t="s">
        <v>31</v>
      </c>
      <c r="E151" s="170">
        <v>0.21199999999999999</v>
      </c>
    </row>
    <row r="152" spans="1:5" ht="25.5">
      <c r="A152" s="126">
        <f t="shared" si="3"/>
        <v>117</v>
      </c>
      <c r="B152" s="126">
        <v>2166</v>
      </c>
      <c r="C152" s="106" t="s">
        <v>560</v>
      </c>
      <c r="D152" s="126" t="s">
        <v>31</v>
      </c>
      <c r="E152" s="170">
        <v>0.106</v>
      </c>
    </row>
    <row r="153" spans="1:5" ht="38.25">
      <c r="A153" s="126">
        <f t="shared" si="3"/>
        <v>118</v>
      </c>
      <c r="B153" s="126">
        <v>2167</v>
      </c>
      <c r="C153" s="106" t="s">
        <v>561</v>
      </c>
      <c r="D153" s="126" t="s">
        <v>31</v>
      </c>
      <c r="E153" s="170">
        <v>0.10100000000000001</v>
      </c>
    </row>
    <row r="154" spans="1:5" ht="25.5">
      <c r="A154" s="126">
        <f t="shared" si="3"/>
        <v>119</v>
      </c>
      <c r="B154" s="126">
        <v>2168</v>
      </c>
      <c r="C154" s="106" t="s">
        <v>562</v>
      </c>
      <c r="D154" s="126" t="s">
        <v>31</v>
      </c>
      <c r="E154" s="170">
        <v>0.16700000000000001</v>
      </c>
    </row>
    <row r="155" spans="1:5" ht="38.25">
      <c r="A155" s="126">
        <f t="shared" si="3"/>
        <v>120</v>
      </c>
      <c r="B155" s="126">
        <v>2169</v>
      </c>
      <c r="C155" s="106" t="s">
        <v>563</v>
      </c>
      <c r="D155" s="126" t="s">
        <v>31</v>
      </c>
      <c r="E155" s="170">
        <v>0.24</v>
      </c>
    </row>
    <row r="156" spans="1:5" ht="38.25">
      <c r="A156" s="126">
        <f t="shared" si="3"/>
        <v>121</v>
      </c>
      <c r="B156" s="126">
        <v>2170</v>
      </c>
      <c r="C156" s="106" t="s">
        <v>564</v>
      </c>
      <c r="D156" s="126" t="s">
        <v>31</v>
      </c>
      <c r="E156" s="170">
        <v>0.11700000000000001</v>
      </c>
    </row>
    <row r="157" spans="1:5" ht="38.25">
      <c r="A157" s="126">
        <f t="shared" si="3"/>
        <v>122</v>
      </c>
      <c r="B157" s="126">
        <v>2171</v>
      </c>
      <c r="C157" s="106" t="s">
        <v>565</v>
      </c>
      <c r="D157" s="126" t="s">
        <v>31</v>
      </c>
      <c r="E157" s="170">
        <v>6.7000000000000004E-2</v>
      </c>
    </row>
    <row r="158" spans="1:5" ht="38.25">
      <c r="A158" s="126">
        <f t="shared" si="3"/>
        <v>123</v>
      </c>
      <c r="B158" s="126">
        <v>2172</v>
      </c>
      <c r="C158" s="106" t="s">
        <v>566</v>
      </c>
      <c r="D158" s="126" t="s">
        <v>31</v>
      </c>
      <c r="E158" s="170">
        <v>0.1</v>
      </c>
    </row>
    <row r="159" spans="1:5" ht="38.25">
      <c r="A159" s="126">
        <f t="shared" si="3"/>
        <v>124</v>
      </c>
      <c r="B159" s="126">
        <v>2173</v>
      </c>
      <c r="C159" s="106" t="s">
        <v>567</v>
      </c>
      <c r="D159" s="126" t="s">
        <v>31</v>
      </c>
      <c r="E159" s="170">
        <v>0.28699999999999998</v>
      </c>
    </row>
    <row r="160" spans="1:5" ht="38.25">
      <c r="A160" s="126">
        <f t="shared" si="3"/>
        <v>125</v>
      </c>
      <c r="B160" s="132">
        <v>2174</v>
      </c>
      <c r="C160" s="197" t="s">
        <v>568</v>
      </c>
      <c r="D160" s="129" t="s">
        <v>31</v>
      </c>
      <c r="E160" s="173">
        <v>8.6999999999999994E-2</v>
      </c>
    </row>
    <row r="161" spans="1:5" ht="38.25">
      <c r="A161" s="126">
        <f t="shared" si="3"/>
        <v>126</v>
      </c>
      <c r="B161" s="126">
        <v>2175</v>
      </c>
      <c r="C161" s="106" t="s">
        <v>569</v>
      </c>
      <c r="D161" s="126" t="s">
        <v>31</v>
      </c>
      <c r="E161" s="170">
        <v>0.22700000000000001</v>
      </c>
    </row>
    <row r="162" spans="1:5" ht="38.25">
      <c r="A162" s="126">
        <f t="shared" si="3"/>
        <v>127</v>
      </c>
      <c r="B162" s="132">
        <v>2176</v>
      </c>
      <c r="C162" s="197" t="s">
        <v>570</v>
      </c>
      <c r="D162" s="129" t="s">
        <v>31</v>
      </c>
      <c r="E162" s="173">
        <v>0.376</v>
      </c>
    </row>
    <row r="163" spans="1:5" ht="38.25">
      <c r="A163" s="126">
        <f t="shared" si="3"/>
        <v>128</v>
      </c>
      <c r="B163" s="126">
        <v>2177</v>
      </c>
      <c r="C163" s="106" t="s">
        <v>571</v>
      </c>
      <c r="D163" s="126" t="s">
        <v>31</v>
      </c>
      <c r="E163" s="170">
        <v>0.161</v>
      </c>
    </row>
    <row r="164" spans="1:5" ht="25.5">
      <c r="A164" s="126">
        <f t="shared" si="3"/>
        <v>129</v>
      </c>
      <c r="B164" s="126">
        <v>2178</v>
      </c>
      <c r="C164" s="106" t="s">
        <v>572</v>
      </c>
      <c r="D164" s="126" t="s">
        <v>31</v>
      </c>
      <c r="E164" s="170">
        <v>0.161</v>
      </c>
    </row>
    <row r="165" spans="1:5" ht="38.25">
      <c r="A165" s="126">
        <f t="shared" si="3"/>
        <v>130</v>
      </c>
      <c r="B165" s="126">
        <v>2179</v>
      </c>
      <c r="C165" s="106" t="s">
        <v>573</v>
      </c>
      <c r="D165" s="126" t="s">
        <v>31</v>
      </c>
      <c r="E165" s="170">
        <v>0.109</v>
      </c>
    </row>
    <row r="166" spans="1:5">
      <c r="A166" s="133">
        <f t="shared" ref="A166:A225" si="4">A165+1</f>
        <v>131</v>
      </c>
      <c r="B166" s="133">
        <v>2180</v>
      </c>
      <c r="C166" s="201" t="s">
        <v>574</v>
      </c>
      <c r="D166" s="133" t="s">
        <v>31</v>
      </c>
      <c r="E166" s="175">
        <v>0.153</v>
      </c>
    </row>
    <row r="167" spans="1:5" ht="38.25">
      <c r="A167" s="126">
        <f t="shared" si="4"/>
        <v>132</v>
      </c>
      <c r="B167" s="126">
        <v>2181</v>
      </c>
      <c r="C167" s="106" t="s">
        <v>575</v>
      </c>
      <c r="D167" s="126" t="s">
        <v>31</v>
      </c>
      <c r="E167" s="170">
        <v>5.6000000000000001E-2</v>
      </c>
    </row>
    <row r="168" spans="1:5" ht="38.25">
      <c r="A168" s="126">
        <f t="shared" si="4"/>
        <v>133</v>
      </c>
      <c r="B168" s="126">
        <v>2182</v>
      </c>
      <c r="C168" s="106" t="s">
        <v>576</v>
      </c>
      <c r="D168" s="126" t="s">
        <v>31</v>
      </c>
      <c r="E168" s="170">
        <v>0.52</v>
      </c>
    </row>
    <row r="169" spans="1:5" ht="38.25">
      <c r="A169" s="126">
        <f t="shared" si="4"/>
        <v>134</v>
      </c>
      <c r="B169" s="126">
        <v>2183</v>
      </c>
      <c r="C169" s="106" t="s">
        <v>577</v>
      </c>
      <c r="D169" s="126" t="s">
        <v>31</v>
      </c>
      <c r="E169" s="170">
        <v>0.13900000000000001</v>
      </c>
    </row>
    <row r="170" spans="1:5" ht="38.25">
      <c r="A170" s="126">
        <f t="shared" si="4"/>
        <v>135</v>
      </c>
      <c r="B170" s="127">
        <v>2184</v>
      </c>
      <c r="C170" s="195" t="s">
        <v>578</v>
      </c>
      <c r="D170" s="127" t="s">
        <v>31</v>
      </c>
      <c r="E170" s="171">
        <v>0.104</v>
      </c>
    </row>
    <row r="171" spans="1:5" ht="25.5">
      <c r="A171" s="126">
        <f t="shared" si="4"/>
        <v>136</v>
      </c>
      <c r="B171" s="126">
        <v>2185</v>
      </c>
      <c r="C171" s="106" t="s">
        <v>579</v>
      </c>
      <c r="D171" s="126" t="s">
        <v>31</v>
      </c>
      <c r="E171" s="170">
        <v>5.3999999999999999E-2</v>
      </c>
    </row>
    <row r="172" spans="1:5" ht="38.25">
      <c r="A172" s="126">
        <f t="shared" si="4"/>
        <v>137</v>
      </c>
      <c r="B172" s="126">
        <v>2186</v>
      </c>
      <c r="C172" s="106" t="s">
        <v>580</v>
      </c>
      <c r="D172" s="126" t="s">
        <v>31</v>
      </c>
      <c r="E172" s="170">
        <v>4.2999999999999997E-2</v>
      </c>
    </row>
    <row r="173" spans="1:5" ht="38.25">
      <c r="A173" s="126">
        <f t="shared" si="4"/>
        <v>138</v>
      </c>
      <c r="B173" s="126">
        <v>2187</v>
      </c>
      <c r="C173" s="106" t="s">
        <v>581</v>
      </c>
      <c r="D173" s="126" t="s">
        <v>31</v>
      </c>
      <c r="E173" s="170">
        <v>0.04</v>
      </c>
    </row>
    <row r="174" spans="1:5" ht="38.25">
      <c r="A174" s="126">
        <f t="shared" si="4"/>
        <v>139</v>
      </c>
      <c r="B174" s="126">
        <v>2188</v>
      </c>
      <c r="C174" s="106" t="s">
        <v>582</v>
      </c>
      <c r="D174" s="126" t="s">
        <v>31</v>
      </c>
      <c r="E174" s="170">
        <v>0.19900000000000001</v>
      </c>
    </row>
    <row r="175" spans="1:5" ht="25.5">
      <c r="A175" s="126">
        <f t="shared" si="4"/>
        <v>140</v>
      </c>
      <c r="B175" s="126">
        <v>2189</v>
      </c>
      <c r="C175" s="106" t="s">
        <v>583</v>
      </c>
      <c r="D175" s="126" t="s">
        <v>31</v>
      </c>
      <c r="E175" s="170">
        <v>0.12</v>
      </c>
    </row>
    <row r="176" spans="1:5" ht="38.25">
      <c r="A176" s="126">
        <f t="shared" si="4"/>
        <v>141</v>
      </c>
      <c r="B176" s="126">
        <v>2190</v>
      </c>
      <c r="C176" s="106" t="s">
        <v>584</v>
      </c>
      <c r="D176" s="126" t="s">
        <v>31</v>
      </c>
      <c r="E176" s="170">
        <v>0.13500000000000001</v>
      </c>
    </row>
    <row r="177" spans="1:5" ht="38.25">
      <c r="A177" s="126">
        <f t="shared" si="4"/>
        <v>142</v>
      </c>
      <c r="B177" s="126">
        <v>2191</v>
      </c>
      <c r="C177" s="106" t="s">
        <v>585</v>
      </c>
      <c r="D177" s="126" t="s">
        <v>31</v>
      </c>
      <c r="E177" s="170">
        <v>7.9000000000000001E-2</v>
      </c>
    </row>
    <row r="178" spans="1:5" ht="25.5">
      <c r="A178" s="126">
        <f t="shared" si="4"/>
        <v>143</v>
      </c>
      <c r="B178" s="127">
        <v>2192</v>
      </c>
      <c r="C178" s="197" t="s">
        <v>586</v>
      </c>
      <c r="D178" s="126" t="s">
        <v>31</v>
      </c>
      <c r="E178" s="170">
        <v>0.38</v>
      </c>
    </row>
    <row r="179" spans="1:5" ht="25.5">
      <c r="A179" s="126">
        <f t="shared" si="4"/>
        <v>144</v>
      </c>
      <c r="B179" s="132">
        <v>2193</v>
      </c>
      <c r="C179" s="197" t="s">
        <v>587</v>
      </c>
      <c r="D179" s="126" t="s">
        <v>31</v>
      </c>
      <c r="E179" s="170">
        <v>8.5999999999999993E-2</v>
      </c>
    </row>
    <row r="180" spans="1:5" ht="25.5">
      <c r="A180" s="126">
        <f t="shared" si="4"/>
        <v>145</v>
      </c>
      <c r="B180" s="126">
        <v>2194</v>
      </c>
      <c r="C180" s="106" t="s">
        <v>588</v>
      </c>
      <c r="D180" s="126" t="s">
        <v>31</v>
      </c>
      <c r="E180" s="170">
        <v>0.20100000000000001</v>
      </c>
    </row>
    <row r="181" spans="1:5" ht="38.25">
      <c r="A181" s="126">
        <f t="shared" si="4"/>
        <v>146</v>
      </c>
      <c r="B181" s="126">
        <v>2195</v>
      </c>
      <c r="C181" s="195" t="s">
        <v>589</v>
      </c>
      <c r="D181" s="126" t="s">
        <v>31</v>
      </c>
      <c r="E181" s="170">
        <v>0.85899999999999999</v>
      </c>
    </row>
    <row r="182" spans="1:5" ht="25.5">
      <c r="A182" s="126">
        <f t="shared" si="4"/>
        <v>147</v>
      </c>
      <c r="B182" s="126">
        <v>2196</v>
      </c>
      <c r="C182" s="106" t="s">
        <v>590</v>
      </c>
      <c r="D182" s="126" t="s">
        <v>31</v>
      </c>
      <c r="E182" s="170">
        <v>0.13900000000000001</v>
      </c>
    </row>
    <row r="183" spans="1:5" ht="38.25">
      <c r="A183" s="126">
        <f t="shared" si="4"/>
        <v>148</v>
      </c>
      <c r="B183" s="126">
        <v>2197</v>
      </c>
      <c r="C183" s="106" t="s">
        <v>591</v>
      </c>
      <c r="D183" s="126" t="s">
        <v>31</v>
      </c>
      <c r="E183" s="170">
        <v>0.48899999999999999</v>
      </c>
    </row>
    <row r="184" spans="1:5" ht="25.5">
      <c r="A184" s="126">
        <f t="shared" si="4"/>
        <v>149</v>
      </c>
      <c r="B184" s="126">
        <v>2198</v>
      </c>
      <c r="C184" s="195" t="s">
        <v>592</v>
      </c>
      <c r="D184" s="126" t="s">
        <v>31</v>
      </c>
      <c r="E184" s="170">
        <v>0.248</v>
      </c>
    </row>
    <row r="185" spans="1:5" ht="38.25">
      <c r="A185" s="126">
        <f t="shared" si="4"/>
        <v>150</v>
      </c>
      <c r="B185" s="126">
        <v>2199</v>
      </c>
      <c r="C185" s="106" t="s">
        <v>593</v>
      </c>
      <c r="D185" s="126" t="s">
        <v>31</v>
      </c>
      <c r="E185" s="170">
        <v>1.099</v>
      </c>
    </row>
    <row r="186" spans="1:5" ht="38.25">
      <c r="A186" s="126">
        <f t="shared" si="4"/>
        <v>151</v>
      </c>
      <c r="B186" s="134">
        <v>2200</v>
      </c>
      <c r="C186" s="202" t="s">
        <v>594</v>
      </c>
      <c r="D186" s="134" t="s">
        <v>31</v>
      </c>
      <c r="E186" s="176">
        <v>0.5</v>
      </c>
    </row>
    <row r="187" spans="1:5" ht="38.25">
      <c r="A187" s="126">
        <f t="shared" si="4"/>
        <v>152</v>
      </c>
      <c r="B187" s="132">
        <v>2201</v>
      </c>
      <c r="C187" s="197" t="s">
        <v>595</v>
      </c>
      <c r="D187" s="132" t="s">
        <v>31</v>
      </c>
      <c r="E187" s="174">
        <v>1.4610000000000001</v>
      </c>
    </row>
    <row r="188" spans="1:5" ht="25.5">
      <c r="A188" s="126">
        <f t="shared" si="4"/>
        <v>153</v>
      </c>
      <c r="B188" s="132">
        <v>2202</v>
      </c>
      <c r="C188" s="197" t="s">
        <v>596</v>
      </c>
      <c r="D188" s="132" t="s">
        <v>31</v>
      </c>
      <c r="E188" s="174">
        <v>0.63600000000000001</v>
      </c>
    </row>
    <row r="189" spans="1:5" ht="51">
      <c r="A189" s="126">
        <f t="shared" si="4"/>
        <v>154</v>
      </c>
      <c r="B189" s="126">
        <v>2203</v>
      </c>
      <c r="C189" s="106" t="s">
        <v>597</v>
      </c>
      <c r="D189" s="126" t="s">
        <v>31</v>
      </c>
      <c r="E189" s="170">
        <v>1.4970000000000001</v>
      </c>
    </row>
    <row r="190" spans="1:5" ht="38.25">
      <c r="A190" s="126">
        <f t="shared" si="4"/>
        <v>155</v>
      </c>
      <c r="B190" s="126">
        <v>2204</v>
      </c>
      <c r="C190" s="106" t="s">
        <v>598</v>
      </c>
      <c r="D190" s="126" t="s">
        <v>31</v>
      </c>
      <c r="E190" s="170">
        <v>0.11</v>
      </c>
    </row>
    <row r="191" spans="1:5" ht="38.25">
      <c r="A191" s="126">
        <f t="shared" si="4"/>
        <v>156</v>
      </c>
      <c r="B191" s="126">
        <v>2783</v>
      </c>
      <c r="C191" s="106" t="s">
        <v>599</v>
      </c>
      <c r="D191" s="126" t="s">
        <v>31</v>
      </c>
      <c r="E191" s="170">
        <v>0.19900000000000001</v>
      </c>
    </row>
    <row r="192" spans="1:5" ht="51">
      <c r="A192" s="126">
        <f t="shared" si="4"/>
        <v>157</v>
      </c>
      <c r="B192" s="126">
        <v>2787</v>
      </c>
      <c r="C192" s="106" t="s">
        <v>600</v>
      </c>
      <c r="D192" s="126" t="s">
        <v>31</v>
      </c>
      <c r="E192" s="170">
        <v>0.13200000000000001</v>
      </c>
    </row>
    <row r="193" spans="1:5" ht="38.25">
      <c r="A193" s="126">
        <f t="shared" si="4"/>
        <v>158</v>
      </c>
      <c r="B193" s="126">
        <v>2788</v>
      </c>
      <c r="C193" s="106" t="s">
        <v>601</v>
      </c>
      <c r="D193" s="126" t="s">
        <v>31</v>
      </c>
      <c r="E193" s="170">
        <v>7.6999999999999999E-2</v>
      </c>
    </row>
    <row r="194" spans="1:5" ht="51">
      <c r="A194" s="126">
        <f t="shared" si="4"/>
        <v>159</v>
      </c>
      <c r="B194" s="126">
        <v>2789</v>
      </c>
      <c r="C194" s="106" t="s">
        <v>602</v>
      </c>
      <c r="D194" s="126" t="s">
        <v>31</v>
      </c>
      <c r="E194" s="170">
        <v>0.121</v>
      </c>
    </row>
    <row r="195" spans="1:5" ht="38.25">
      <c r="A195" s="126">
        <f t="shared" si="4"/>
        <v>160</v>
      </c>
      <c r="B195" s="126">
        <v>2790</v>
      </c>
      <c r="C195" s="106" t="s">
        <v>603</v>
      </c>
      <c r="D195" s="126" t="s">
        <v>31</v>
      </c>
      <c r="E195" s="170">
        <v>0.64800000000000002</v>
      </c>
    </row>
    <row r="196" spans="1:5" ht="38.25">
      <c r="A196" s="126">
        <f t="shared" si="4"/>
        <v>161</v>
      </c>
      <c r="B196" s="126">
        <v>2791</v>
      </c>
      <c r="C196" s="106" t="s">
        <v>604</v>
      </c>
      <c r="D196" s="126" t="s">
        <v>31</v>
      </c>
      <c r="E196" s="170">
        <v>0.42699999999999999</v>
      </c>
    </row>
    <row r="197" spans="1:5" ht="51">
      <c r="A197" s="126">
        <f t="shared" si="4"/>
        <v>162</v>
      </c>
      <c r="B197" s="126">
        <v>2792</v>
      </c>
      <c r="C197" s="106" t="s">
        <v>605</v>
      </c>
      <c r="D197" s="126" t="s">
        <v>31</v>
      </c>
      <c r="E197" s="170">
        <v>0.752</v>
      </c>
    </row>
    <row r="198" spans="1:5" ht="25.5">
      <c r="A198" s="126">
        <f t="shared" si="4"/>
        <v>163</v>
      </c>
      <c r="B198" s="126">
        <v>2793</v>
      </c>
      <c r="C198" s="106" t="s">
        <v>606</v>
      </c>
      <c r="D198" s="126" t="s">
        <v>31</v>
      </c>
      <c r="E198" s="170">
        <v>0.41299999999999998</v>
      </c>
    </row>
    <row r="199" spans="1:5" ht="25.5">
      <c r="A199" s="126">
        <f t="shared" si="4"/>
        <v>164</v>
      </c>
      <c r="B199" s="126">
        <v>2794</v>
      </c>
      <c r="C199" s="106" t="s">
        <v>607</v>
      </c>
      <c r="D199" s="126" t="s">
        <v>31</v>
      </c>
      <c r="E199" s="170">
        <v>5.8000000000000003E-2</v>
      </c>
    </row>
    <row r="200" spans="1:5" ht="51">
      <c r="A200" s="126">
        <f t="shared" si="4"/>
        <v>165</v>
      </c>
      <c r="B200" s="126">
        <v>2795</v>
      </c>
      <c r="C200" s="106" t="s">
        <v>608</v>
      </c>
      <c r="D200" s="126" t="s">
        <v>31</v>
      </c>
      <c r="E200" s="170">
        <v>0.14399999999999999</v>
      </c>
    </row>
    <row r="201" spans="1:5" ht="38.25">
      <c r="A201" s="126">
        <f t="shared" si="4"/>
        <v>166</v>
      </c>
      <c r="B201" s="126">
        <v>2796</v>
      </c>
      <c r="C201" s="106" t="s">
        <v>609</v>
      </c>
      <c r="D201" s="126" t="s">
        <v>31</v>
      </c>
      <c r="E201" s="170">
        <v>4.4999999999999998E-2</v>
      </c>
    </row>
    <row r="202" spans="1:5" ht="38.25">
      <c r="A202" s="126">
        <f t="shared" si="4"/>
        <v>167</v>
      </c>
      <c r="B202" s="126">
        <v>2828</v>
      </c>
      <c r="C202" s="106" t="s">
        <v>610</v>
      </c>
      <c r="D202" s="126" t="s">
        <v>31</v>
      </c>
      <c r="E202" s="170">
        <v>0.26400000000000001</v>
      </c>
    </row>
    <row r="203" spans="1:5" ht="38.25">
      <c r="A203" s="126">
        <f t="shared" si="4"/>
        <v>168</v>
      </c>
      <c r="B203" s="126">
        <v>2829</v>
      </c>
      <c r="C203" s="106" t="s">
        <v>611</v>
      </c>
      <c r="D203" s="126" t="s">
        <v>31</v>
      </c>
      <c r="E203" s="170">
        <v>0.152</v>
      </c>
    </row>
    <row r="204" spans="1:5" ht="38.25">
      <c r="A204" s="126">
        <f t="shared" si="4"/>
        <v>169</v>
      </c>
      <c r="B204" s="126">
        <v>2830</v>
      </c>
      <c r="C204" s="106" t="s">
        <v>612</v>
      </c>
      <c r="D204" s="126" t="s">
        <v>31</v>
      </c>
      <c r="E204" s="170">
        <v>6.2E-2</v>
      </c>
    </row>
    <row r="205" spans="1:5" ht="25.5">
      <c r="A205" s="126">
        <f t="shared" si="4"/>
        <v>170</v>
      </c>
      <c r="B205" s="126">
        <v>2831</v>
      </c>
      <c r="C205" s="106" t="s">
        <v>613</v>
      </c>
      <c r="D205" s="126" t="s">
        <v>31</v>
      </c>
      <c r="E205" s="170">
        <v>0.26</v>
      </c>
    </row>
    <row r="206" spans="1:5" ht="38.25">
      <c r="A206" s="126">
        <f t="shared" si="4"/>
        <v>171</v>
      </c>
      <c r="B206" s="126">
        <v>2847</v>
      </c>
      <c r="C206" s="106" t="s">
        <v>614</v>
      </c>
      <c r="D206" s="126" t="s">
        <v>31</v>
      </c>
      <c r="E206" s="170">
        <v>0.21</v>
      </c>
    </row>
    <row r="207" spans="1:5" ht="51">
      <c r="A207" s="126">
        <f t="shared" si="4"/>
        <v>172</v>
      </c>
      <c r="B207" s="126">
        <v>2848</v>
      </c>
      <c r="C207" s="106" t="s">
        <v>615</v>
      </c>
      <c r="D207" s="126" t="s">
        <v>31</v>
      </c>
      <c r="E207" s="170">
        <v>0.1</v>
      </c>
    </row>
    <row r="208" spans="1:5">
      <c r="A208" s="126">
        <f t="shared" si="4"/>
        <v>173</v>
      </c>
      <c r="B208" s="126">
        <v>2849</v>
      </c>
      <c r="C208" s="199" t="s">
        <v>616</v>
      </c>
      <c r="D208" s="126" t="s">
        <v>31</v>
      </c>
      <c r="E208" s="170">
        <v>0.89100000000000001</v>
      </c>
    </row>
    <row r="209" spans="1:5" ht="38.25">
      <c r="A209" s="126">
        <f t="shared" si="4"/>
        <v>174</v>
      </c>
      <c r="B209" s="126">
        <v>2850</v>
      </c>
      <c r="C209" s="106" t="s">
        <v>617</v>
      </c>
      <c r="D209" s="126" t="s">
        <v>31</v>
      </c>
      <c r="E209" s="170">
        <v>0.626</v>
      </c>
    </row>
    <row r="210" spans="1:5" ht="25.5">
      <c r="A210" s="126">
        <f t="shared" si="4"/>
        <v>175</v>
      </c>
      <c r="B210" s="126">
        <v>2851</v>
      </c>
      <c r="C210" s="106" t="s">
        <v>618</v>
      </c>
      <c r="D210" s="126" t="s">
        <v>31</v>
      </c>
      <c r="E210" s="170">
        <v>0.106</v>
      </c>
    </row>
    <row r="211" spans="1:5" ht="38.25">
      <c r="A211" s="126">
        <f t="shared" si="4"/>
        <v>176</v>
      </c>
      <c r="B211" s="126">
        <v>2852</v>
      </c>
      <c r="C211" s="106" t="s">
        <v>619</v>
      </c>
      <c r="D211" s="126" t="s">
        <v>31</v>
      </c>
      <c r="E211" s="170">
        <v>8.8999999999999996E-2</v>
      </c>
    </row>
    <row r="212" spans="1:5" ht="38.25">
      <c r="A212" s="126">
        <f t="shared" si="4"/>
        <v>177</v>
      </c>
      <c r="B212" s="126">
        <v>2853</v>
      </c>
      <c r="C212" s="106" t="s">
        <v>620</v>
      </c>
      <c r="D212" s="126" t="s">
        <v>31</v>
      </c>
      <c r="E212" s="170">
        <v>0.17499999999999999</v>
      </c>
    </row>
    <row r="213" spans="1:5" ht="25.5">
      <c r="A213" s="126">
        <f t="shared" si="4"/>
        <v>178</v>
      </c>
      <c r="B213" s="126">
        <v>2854</v>
      </c>
      <c r="C213" s="106" t="s">
        <v>621</v>
      </c>
      <c r="D213" s="126" t="s">
        <v>31</v>
      </c>
      <c r="E213" s="170">
        <v>0.14099999999999999</v>
      </c>
    </row>
    <row r="214" spans="1:5" ht="38.25">
      <c r="A214" s="126">
        <f t="shared" si="4"/>
        <v>179</v>
      </c>
      <c r="B214" s="126">
        <v>2855</v>
      </c>
      <c r="C214" s="106" t="s">
        <v>622</v>
      </c>
      <c r="D214" s="126" t="s">
        <v>31</v>
      </c>
      <c r="E214" s="170">
        <v>0.184</v>
      </c>
    </row>
    <row r="215" spans="1:5" ht="38.25">
      <c r="A215" s="126">
        <f t="shared" si="4"/>
        <v>180</v>
      </c>
      <c r="B215" s="126">
        <v>2856</v>
      </c>
      <c r="C215" s="106" t="s">
        <v>623</v>
      </c>
      <c r="D215" s="126" t="s">
        <v>31</v>
      </c>
      <c r="E215" s="170">
        <v>0.14000000000000001</v>
      </c>
    </row>
    <row r="216" spans="1:5" ht="38.25">
      <c r="A216" s="126">
        <f t="shared" si="4"/>
        <v>181</v>
      </c>
      <c r="B216" s="126">
        <v>2857</v>
      </c>
      <c r="C216" s="106" t="s">
        <v>624</v>
      </c>
      <c r="D216" s="126" t="s">
        <v>31</v>
      </c>
      <c r="E216" s="170">
        <v>0.377</v>
      </c>
    </row>
    <row r="217" spans="1:5" ht="38.25">
      <c r="A217" s="126">
        <f t="shared" si="4"/>
        <v>182</v>
      </c>
      <c r="B217" s="126">
        <v>2867</v>
      </c>
      <c r="C217" s="106" t="s">
        <v>625</v>
      </c>
      <c r="D217" s="126" t="s">
        <v>31</v>
      </c>
      <c r="E217" s="170">
        <v>0.33700000000000002</v>
      </c>
    </row>
    <row r="218" spans="1:5">
      <c r="A218" s="126">
        <f t="shared" si="4"/>
        <v>183</v>
      </c>
      <c r="B218" s="126">
        <v>2868</v>
      </c>
      <c r="C218" s="199" t="s">
        <v>626</v>
      </c>
      <c r="D218" s="126" t="s">
        <v>31</v>
      </c>
      <c r="E218" s="170">
        <v>0.11</v>
      </c>
    </row>
    <row r="219" spans="1:5" ht="25.5">
      <c r="A219" s="126">
        <f t="shared" si="4"/>
        <v>184</v>
      </c>
      <c r="B219" s="126">
        <v>2869</v>
      </c>
      <c r="C219" s="106" t="s">
        <v>627</v>
      </c>
      <c r="D219" s="126" t="s">
        <v>31</v>
      </c>
      <c r="E219" s="170">
        <v>0.107</v>
      </c>
    </row>
    <row r="220" spans="1:5" ht="38.25">
      <c r="A220" s="126">
        <f t="shared" si="4"/>
        <v>185</v>
      </c>
      <c r="B220" s="126">
        <v>2870</v>
      </c>
      <c r="C220" s="106" t="s">
        <v>628</v>
      </c>
      <c r="D220" s="126" t="s">
        <v>31</v>
      </c>
      <c r="E220" s="170">
        <v>0.63400000000000001</v>
      </c>
    </row>
    <row r="221" spans="1:5" ht="38.25">
      <c r="A221" s="126">
        <f t="shared" si="4"/>
        <v>186</v>
      </c>
      <c r="B221" s="126">
        <v>2871</v>
      </c>
      <c r="C221" s="106" t="s">
        <v>629</v>
      </c>
      <c r="D221" s="126" t="s">
        <v>31</v>
      </c>
      <c r="E221" s="170">
        <v>0.61099999999999999</v>
      </c>
    </row>
    <row r="222" spans="1:5" ht="38.25">
      <c r="A222" s="126">
        <f t="shared" si="4"/>
        <v>187</v>
      </c>
      <c r="B222" s="126">
        <v>2872</v>
      </c>
      <c r="C222" s="106" t="s">
        <v>630</v>
      </c>
      <c r="D222" s="126" t="s">
        <v>31</v>
      </c>
      <c r="E222" s="170">
        <v>1.804</v>
      </c>
    </row>
    <row r="223" spans="1:5" ht="38.25">
      <c r="A223" s="126">
        <f t="shared" si="4"/>
        <v>188</v>
      </c>
      <c r="B223" s="126">
        <v>2873</v>
      </c>
      <c r="C223" s="106" t="s">
        <v>631</v>
      </c>
      <c r="D223" s="126" t="s">
        <v>31</v>
      </c>
      <c r="E223" s="170">
        <v>0.11600000000000001</v>
      </c>
    </row>
    <row r="224" spans="1:5" ht="38.25">
      <c r="A224" s="126">
        <f t="shared" si="4"/>
        <v>189</v>
      </c>
      <c r="B224" s="126">
        <v>2874</v>
      </c>
      <c r="C224" s="106" t="s">
        <v>632</v>
      </c>
      <c r="D224" s="126" t="s">
        <v>31</v>
      </c>
      <c r="E224" s="170">
        <v>0.39</v>
      </c>
    </row>
    <row r="225" spans="1:5" ht="38.25">
      <c r="A225" s="126">
        <f t="shared" si="4"/>
        <v>190</v>
      </c>
      <c r="B225" s="126">
        <v>2875</v>
      </c>
      <c r="C225" s="106" t="s">
        <v>633</v>
      </c>
      <c r="D225" s="126" t="s">
        <v>31</v>
      </c>
      <c r="E225" s="170">
        <v>9.4E-2</v>
      </c>
    </row>
    <row r="226" spans="1:5">
      <c r="A226" s="120"/>
      <c r="B226" s="120"/>
      <c r="C226" s="203"/>
      <c r="D226" s="125" t="s">
        <v>186</v>
      </c>
      <c r="E226" s="166">
        <f>SUM(E36:E225)</f>
        <v>65.24199999999999</v>
      </c>
    </row>
    <row r="227" spans="1:5">
      <c r="A227" s="160" t="s">
        <v>634</v>
      </c>
      <c r="B227" s="124"/>
      <c r="C227" s="106"/>
      <c r="D227" s="126"/>
      <c r="E227" s="170"/>
    </row>
    <row r="228" spans="1:5" ht="25.5">
      <c r="A228" s="126">
        <v>1</v>
      </c>
      <c r="B228" s="126"/>
      <c r="C228" s="106" t="s">
        <v>635</v>
      </c>
      <c r="D228" s="126" t="s">
        <v>31</v>
      </c>
      <c r="E228" s="170">
        <v>0.1</v>
      </c>
    </row>
    <row r="229" spans="1:5" ht="25.5">
      <c r="A229" s="126">
        <v>2</v>
      </c>
      <c r="B229" s="126"/>
      <c r="C229" s="106" t="s">
        <v>636</v>
      </c>
      <c r="D229" s="126"/>
      <c r="E229" s="170">
        <v>0.13</v>
      </c>
    </row>
    <row r="230" spans="1:5" ht="25.5">
      <c r="A230" s="126">
        <v>3</v>
      </c>
      <c r="B230" s="126"/>
      <c r="C230" s="106" t="s">
        <v>637</v>
      </c>
      <c r="D230" s="126"/>
      <c r="E230" s="170">
        <v>0.26300000000000001</v>
      </c>
    </row>
    <row r="231" spans="1:5" ht="25.5">
      <c r="A231" s="126">
        <v>4</v>
      </c>
      <c r="B231" s="126"/>
      <c r="C231" s="106" t="s">
        <v>638</v>
      </c>
      <c r="D231" s="126"/>
      <c r="E231" s="170">
        <v>0.33</v>
      </c>
    </row>
    <row r="232" spans="1:5" ht="25.5">
      <c r="A232" s="135">
        <v>5</v>
      </c>
      <c r="B232" s="135"/>
      <c r="C232" s="204" t="s">
        <v>639</v>
      </c>
      <c r="D232" s="135" t="s">
        <v>157</v>
      </c>
      <c r="E232" s="177">
        <v>9</v>
      </c>
    </row>
    <row r="233" spans="1:5">
      <c r="A233" s="120"/>
      <c r="B233" s="136"/>
      <c r="C233" s="975" t="s">
        <v>186</v>
      </c>
      <c r="D233" s="975"/>
      <c r="E233" s="166">
        <f>SUM(E228:E232)</f>
        <v>9.8230000000000004</v>
      </c>
    </row>
    <row r="234" spans="1:5">
      <c r="A234" s="160" t="s">
        <v>640</v>
      </c>
      <c r="B234" s="124"/>
      <c r="C234" s="193"/>
      <c r="D234" s="124"/>
      <c r="E234" s="169"/>
    </row>
    <row r="235" spans="1:5">
      <c r="A235" s="120"/>
      <c r="B235" s="120"/>
      <c r="C235" s="203"/>
      <c r="D235" s="125" t="s">
        <v>186</v>
      </c>
      <c r="E235" s="166">
        <v>0</v>
      </c>
    </row>
    <row r="236" spans="1:5">
      <c r="A236" s="160" t="s">
        <v>641</v>
      </c>
      <c r="B236" s="137"/>
      <c r="C236" s="205"/>
      <c r="D236" s="126"/>
      <c r="E236" s="170"/>
    </row>
    <row r="237" spans="1:5">
      <c r="A237" s="126">
        <v>1</v>
      </c>
      <c r="B237" s="138"/>
      <c r="C237" s="106" t="s">
        <v>642</v>
      </c>
      <c r="D237" s="126" t="s">
        <v>157</v>
      </c>
      <c r="E237" s="170">
        <v>13.52</v>
      </c>
    </row>
    <row r="238" spans="1:5">
      <c r="A238" s="120"/>
      <c r="B238" s="120"/>
      <c r="C238" s="203"/>
      <c r="D238" s="125" t="s">
        <v>186</v>
      </c>
      <c r="E238" s="166">
        <f>E237</f>
        <v>13.52</v>
      </c>
    </row>
    <row r="239" spans="1:5">
      <c r="A239" s="161"/>
      <c r="B239" s="139"/>
      <c r="C239" s="206"/>
      <c r="D239" s="140" t="s">
        <v>643</v>
      </c>
      <c r="E239" s="178">
        <f>E27+E30+E32+E34+E226+E235+E233+E238</f>
        <v>94.784999999999982</v>
      </c>
    </row>
    <row r="240" spans="1:5">
      <c r="A240" s="142"/>
      <c r="B240" s="141"/>
      <c r="C240" s="207"/>
      <c r="D240" s="142"/>
      <c r="E240" s="179"/>
    </row>
    <row r="241" spans="1:5">
      <c r="A241" s="142"/>
      <c r="B241" s="141"/>
      <c r="C241" s="207"/>
      <c r="D241" s="142"/>
      <c r="E241" s="179"/>
    </row>
    <row r="242" spans="1:5">
      <c r="A242" s="142"/>
      <c r="B242" s="141"/>
      <c r="C242" s="207"/>
      <c r="D242" s="142"/>
      <c r="E242" s="179"/>
    </row>
    <row r="243" spans="1:5">
      <c r="A243" s="142"/>
      <c r="B243" s="141"/>
      <c r="C243" s="207"/>
      <c r="D243" s="142"/>
      <c r="E243" s="179"/>
    </row>
    <row r="244" spans="1:5">
      <c r="A244" s="961" t="s">
        <v>644</v>
      </c>
      <c r="B244" s="961"/>
      <c r="C244" s="961"/>
      <c r="D244" s="961"/>
      <c r="E244" s="961"/>
    </row>
    <row r="245" spans="1:5">
      <c r="A245" s="962"/>
      <c r="B245" s="962"/>
      <c r="C245" s="962"/>
      <c r="D245" s="962"/>
      <c r="E245" s="962"/>
    </row>
    <row r="246" spans="1:5" ht="36">
      <c r="A246" s="117" t="s">
        <v>426</v>
      </c>
      <c r="B246" s="117" t="s">
        <v>434</v>
      </c>
      <c r="C246" s="188" t="s">
        <v>435</v>
      </c>
      <c r="D246" s="117" t="s">
        <v>436</v>
      </c>
      <c r="E246" s="118" t="s">
        <v>437</v>
      </c>
    </row>
    <row r="247" spans="1:5">
      <c r="A247" s="143">
        <v>1</v>
      </c>
      <c r="B247" s="144"/>
      <c r="C247" s="106" t="s">
        <v>8</v>
      </c>
      <c r="D247" s="145"/>
      <c r="E247" s="180">
        <f>E27</f>
        <v>0</v>
      </c>
    </row>
    <row r="248" spans="1:5">
      <c r="A248" s="143">
        <f>A247+1</f>
        <v>2</v>
      </c>
      <c r="B248" s="144"/>
      <c r="C248" s="106" t="s">
        <v>10</v>
      </c>
      <c r="D248" s="145"/>
      <c r="E248" s="180">
        <f>E30</f>
        <v>6.2</v>
      </c>
    </row>
    <row r="249" spans="1:5">
      <c r="A249" s="143">
        <f t="shared" ref="A249:A255" si="5">A248+1</f>
        <v>3</v>
      </c>
      <c r="B249" s="146"/>
      <c r="C249" s="106" t="s">
        <v>11</v>
      </c>
      <c r="D249" s="145"/>
      <c r="E249" s="180">
        <f>E32</f>
        <v>0</v>
      </c>
    </row>
    <row r="250" spans="1:5">
      <c r="A250" s="143">
        <f t="shared" si="5"/>
        <v>4</v>
      </c>
      <c r="B250" s="146"/>
      <c r="C250" s="106" t="s">
        <v>14</v>
      </c>
      <c r="D250" s="145"/>
      <c r="E250" s="180">
        <f>E34</f>
        <v>0</v>
      </c>
    </row>
    <row r="251" spans="1:5">
      <c r="A251" s="143">
        <f t="shared" si="5"/>
        <v>5</v>
      </c>
      <c r="B251" s="146"/>
      <c r="C251" s="106" t="s">
        <v>17</v>
      </c>
      <c r="D251" s="145"/>
      <c r="E251" s="180">
        <v>0</v>
      </c>
    </row>
    <row r="252" spans="1:5">
      <c r="A252" s="143">
        <f t="shared" si="5"/>
        <v>6</v>
      </c>
      <c r="B252" s="146"/>
      <c r="C252" s="106" t="s">
        <v>18</v>
      </c>
      <c r="D252" s="145"/>
      <c r="E252" s="180">
        <f>E226</f>
        <v>65.24199999999999</v>
      </c>
    </row>
    <row r="253" spans="1:5">
      <c r="A253" s="143">
        <f t="shared" si="5"/>
        <v>7</v>
      </c>
      <c r="B253" s="146"/>
      <c r="C253" s="106" t="s">
        <v>16</v>
      </c>
      <c r="D253" s="145"/>
      <c r="E253" s="180">
        <f>E235</f>
        <v>0</v>
      </c>
    </row>
    <row r="254" spans="1:5">
      <c r="A254" s="143">
        <f t="shared" si="5"/>
        <v>8</v>
      </c>
      <c r="B254" s="146"/>
      <c r="C254" s="106" t="s">
        <v>19</v>
      </c>
      <c r="D254" s="145"/>
      <c r="E254" s="180">
        <f>E233</f>
        <v>9.8230000000000004</v>
      </c>
    </row>
    <row r="255" spans="1:5">
      <c r="A255" s="143">
        <f t="shared" si="5"/>
        <v>9</v>
      </c>
      <c r="B255" s="146"/>
      <c r="C255" s="106" t="s">
        <v>431</v>
      </c>
      <c r="D255" s="145"/>
      <c r="E255" s="180">
        <f>E238</f>
        <v>13.52</v>
      </c>
    </row>
    <row r="256" spans="1:5">
      <c r="A256" s="143"/>
      <c r="B256" s="146"/>
      <c r="C256" s="106"/>
      <c r="D256" s="145" t="s">
        <v>186</v>
      </c>
      <c r="E256" s="181">
        <f>SUM(E247:E255)</f>
        <v>94.784999999999982</v>
      </c>
    </row>
    <row r="258" spans="1:5">
      <c r="A258" s="966" t="s">
        <v>645</v>
      </c>
      <c r="B258" s="966"/>
      <c r="C258" s="966"/>
      <c r="D258" s="966"/>
      <c r="E258" s="966"/>
    </row>
    <row r="259" spans="1:5">
      <c r="A259" s="116"/>
      <c r="B259" s="116"/>
      <c r="C259" s="208"/>
      <c r="D259" s="116"/>
      <c r="E259" s="147"/>
    </row>
    <row r="260" spans="1:5" ht="36">
      <c r="A260" s="117" t="s">
        <v>426</v>
      </c>
      <c r="B260" s="117" t="s">
        <v>434</v>
      </c>
      <c r="C260" s="209" t="s">
        <v>435</v>
      </c>
      <c r="D260" s="117" t="s">
        <v>436</v>
      </c>
      <c r="E260" s="118" t="s">
        <v>437</v>
      </c>
    </row>
    <row r="261" spans="1:5">
      <c r="A261" s="162" t="s">
        <v>438</v>
      </c>
      <c r="B261" s="148"/>
      <c r="C261" s="210"/>
      <c r="D261" s="148"/>
      <c r="E261" s="179"/>
    </row>
    <row r="262" spans="1:5">
      <c r="A262" s="149"/>
      <c r="B262" s="149"/>
      <c r="C262" s="157"/>
      <c r="D262" s="150" t="s">
        <v>186</v>
      </c>
      <c r="E262" s="182">
        <v>0</v>
      </c>
    </row>
    <row r="263" spans="1:5">
      <c r="A263" s="162" t="s">
        <v>439</v>
      </c>
      <c r="B263" s="151"/>
      <c r="C263" s="211"/>
      <c r="D263" s="151"/>
      <c r="E263" s="183"/>
    </row>
    <row r="264" spans="1:5">
      <c r="A264" s="149"/>
      <c r="B264" s="149"/>
      <c r="C264" s="157"/>
      <c r="D264" s="150" t="s">
        <v>186</v>
      </c>
      <c r="E264" s="182">
        <v>0</v>
      </c>
    </row>
    <row r="265" spans="1:5">
      <c r="A265" s="162" t="s">
        <v>441</v>
      </c>
      <c r="B265" s="152"/>
      <c r="C265" s="212"/>
      <c r="D265" s="152"/>
      <c r="E265" s="170"/>
    </row>
    <row r="266" spans="1:5" ht="25.5">
      <c r="A266" s="123">
        <v>1</v>
      </c>
      <c r="B266" s="123">
        <v>1366</v>
      </c>
      <c r="C266" s="213" t="s">
        <v>646</v>
      </c>
      <c r="D266" s="123" t="s">
        <v>24</v>
      </c>
      <c r="E266" s="168">
        <f>113-16.7</f>
        <v>96.3</v>
      </c>
    </row>
    <row r="267" spans="1:5">
      <c r="A267" s="149"/>
      <c r="B267" s="149"/>
      <c r="C267" s="214"/>
      <c r="D267" s="154" t="s">
        <v>186</v>
      </c>
      <c r="E267" s="182">
        <f>SUM(E266:E266)</f>
        <v>96.3</v>
      </c>
    </row>
    <row r="268" spans="1:5">
      <c r="A268" s="162" t="s">
        <v>442</v>
      </c>
      <c r="B268" s="152"/>
      <c r="C268" s="212"/>
      <c r="D268" s="152"/>
      <c r="E268" s="170"/>
    </row>
    <row r="269" spans="1:5">
      <c r="A269" s="126">
        <v>1</v>
      </c>
      <c r="B269" s="126">
        <v>2786</v>
      </c>
      <c r="C269" s="215" t="s">
        <v>647</v>
      </c>
      <c r="D269" s="126" t="s">
        <v>27</v>
      </c>
      <c r="E269" s="170">
        <v>18</v>
      </c>
    </row>
    <row r="270" spans="1:5">
      <c r="A270" s="149"/>
      <c r="B270" s="149"/>
      <c r="C270" s="157"/>
      <c r="D270" s="150" t="s">
        <v>186</v>
      </c>
      <c r="E270" s="182">
        <f>E269</f>
        <v>18</v>
      </c>
    </row>
    <row r="271" spans="1:5">
      <c r="A271" s="162" t="s">
        <v>443</v>
      </c>
      <c r="B271" s="152"/>
      <c r="C271" s="212"/>
      <c r="D271" s="152"/>
      <c r="E271" s="170"/>
    </row>
    <row r="272" spans="1:5" ht="25.5">
      <c r="A272" s="126">
        <v>1</v>
      </c>
      <c r="B272" s="126">
        <v>1364</v>
      </c>
      <c r="C272" s="215" t="s">
        <v>648</v>
      </c>
      <c r="D272" s="126" t="s">
        <v>31</v>
      </c>
      <c r="E272" s="170">
        <v>0.18</v>
      </c>
    </row>
    <row r="273" spans="1:5" ht="25.5">
      <c r="A273" s="126">
        <f>A272+1</f>
        <v>2</v>
      </c>
      <c r="B273" s="126">
        <v>1365</v>
      </c>
      <c r="C273" s="215" t="s">
        <v>649</v>
      </c>
      <c r="D273" s="126" t="s">
        <v>31</v>
      </c>
      <c r="E273" s="170">
        <v>6.7000000000000004E-2</v>
      </c>
    </row>
    <row r="274" spans="1:5" ht="38.25">
      <c r="A274" s="126">
        <f t="shared" ref="A274:A337" si="6">A273+1</f>
        <v>3</v>
      </c>
      <c r="B274" s="126">
        <v>1369</v>
      </c>
      <c r="C274" s="215" t="s">
        <v>650</v>
      </c>
      <c r="D274" s="126" t="s">
        <v>31</v>
      </c>
      <c r="E274" s="170">
        <v>0.67600000000000005</v>
      </c>
    </row>
    <row r="275" spans="1:5" ht="25.5">
      <c r="A275" s="126">
        <f t="shared" si="6"/>
        <v>4</v>
      </c>
      <c r="B275" s="126">
        <v>1370</v>
      </c>
      <c r="C275" s="215" t="s">
        <v>651</v>
      </c>
      <c r="D275" s="126" t="s">
        <v>31</v>
      </c>
      <c r="E275" s="170">
        <v>1.014</v>
      </c>
    </row>
    <row r="276" spans="1:5" ht="38.25">
      <c r="A276" s="126">
        <f t="shared" si="6"/>
        <v>5</v>
      </c>
      <c r="B276" s="126">
        <v>1372</v>
      </c>
      <c r="C276" s="215" t="s">
        <v>652</v>
      </c>
      <c r="D276" s="126" t="s">
        <v>31</v>
      </c>
      <c r="E276" s="170">
        <v>0.52</v>
      </c>
    </row>
    <row r="277" spans="1:5" ht="25.5">
      <c r="A277" s="126">
        <f t="shared" si="6"/>
        <v>6</v>
      </c>
      <c r="B277" s="126">
        <v>1373</v>
      </c>
      <c r="C277" s="215" t="s">
        <v>653</v>
      </c>
      <c r="D277" s="126" t="s">
        <v>31</v>
      </c>
      <c r="E277" s="170">
        <v>0.51800000000000002</v>
      </c>
    </row>
    <row r="278" spans="1:5">
      <c r="A278" s="126">
        <f t="shared" si="6"/>
        <v>7</v>
      </c>
      <c r="B278" s="126">
        <v>1374</v>
      </c>
      <c r="C278" s="215" t="s">
        <v>654</v>
      </c>
      <c r="D278" s="126" t="s">
        <v>31</v>
      </c>
      <c r="E278" s="170">
        <v>0.16</v>
      </c>
    </row>
    <row r="279" spans="1:5" ht="25.5">
      <c r="A279" s="126">
        <f t="shared" si="6"/>
        <v>8</v>
      </c>
      <c r="B279" s="126">
        <v>1375</v>
      </c>
      <c r="C279" s="215" t="s">
        <v>655</v>
      </c>
      <c r="D279" s="126" t="s">
        <v>31</v>
      </c>
      <c r="E279" s="170">
        <v>0.81499999999999995</v>
      </c>
    </row>
    <row r="280" spans="1:5">
      <c r="A280" s="126">
        <f t="shared" si="6"/>
        <v>9</v>
      </c>
      <c r="B280" s="126">
        <v>1376</v>
      </c>
      <c r="C280" s="215" t="s">
        <v>656</v>
      </c>
      <c r="D280" s="126" t="s">
        <v>31</v>
      </c>
      <c r="E280" s="170">
        <v>0.15</v>
      </c>
    </row>
    <row r="281" spans="1:5" ht="25.5">
      <c r="A281" s="126">
        <f t="shared" si="6"/>
        <v>10</v>
      </c>
      <c r="B281" s="126">
        <v>1377</v>
      </c>
      <c r="C281" s="215" t="s">
        <v>657</v>
      </c>
      <c r="D281" s="126" t="s">
        <v>31</v>
      </c>
      <c r="E281" s="170">
        <v>0.12</v>
      </c>
    </row>
    <row r="282" spans="1:5" ht="38.25">
      <c r="A282" s="126">
        <f t="shared" si="6"/>
        <v>11</v>
      </c>
      <c r="B282" s="126">
        <v>1378</v>
      </c>
      <c r="C282" s="215" t="s">
        <v>658</v>
      </c>
      <c r="D282" s="126" t="s">
        <v>31</v>
      </c>
      <c r="E282" s="170">
        <v>0.214</v>
      </c>
    </row>
    <row r="283" spans="1:5" ht="38.25">
      <c r="A283" s="126">
        <f t="shared" si="6"/>
        <v>12</v>
      </c>
      <c r="B283" s="126">
        <v>1379</v>
      </c>
      <c r="C283" s="215" t="s">
        <v>659</v>
      </c>
      <c r="D283" s="126" t="s">
        <v>31</v>
      </c>
      <c r="E283" s="170">
        <v>0.25</v>
      </c>
    </row>
    <row r="284" spans="1:5" ht="25.5">
      <c r="A284" s="126">
        <f t="shared" si="6"/>
        <v>13</v>
      </c>
      <c r="B284" s="126">
        <v>1380</v>
      </c>
      <c r="C284" s="215" t="s">
        <v>660</v>
      </c>
      <c r="D284" s="126" t="s">
        <v>31</v>
      </c>
      <c r="E284" s="170">
        <v>0.25</v>
      </c>
    </row>
    <row r="285" spans="1:5" ht="25.5">
      <c r="A285" s="126">
        <f t="shared" si="6"/>
        <v>14</v>
      </c>
      <c r="B285" s="126">
        <v>1381</v>
      </c>
      <c r="C285" s="215" t="s">
        <v>661</v>
      </c>
      <c r="D285" s="126" t="s">
        <v>31</v>
      </c>
      <c r="E285" s="170">
        <v>0.32</v>
      </c>
    </row>
    <row r="286" spans="1:5" ht="38.25">
      <c r="A286" s="126">
        <f t="shared" si="6"/>
        <v>15</v>
      </c>
      <c r="B286" s="126">
        <v>1382</v>
      </c>
      <c r="C286" s="215" t="s">
        <v>662</v>
      </c>
      <c r="D286" s="126" t="s">
        <v>31</v>
      </c>
      <c r="E286" s="170">
        <v>0.28000000000000003</v>
      </c>
    </row>
    <row r="287" spans="1:5" ht="38.25">
      <c r="A287" s="126">
        <f t="shared" si="6"/>
        <v>16</v>
      </c>
      <c r="B287" s="126">
        <v>1383</v>
      </c>
      <c r="C287" s="215" t="s">
        <v>663</v>
      </c>
      <c r="D287" s="126" t="s">
        <v>31</v>
      </c>
      <c r="E287" s="170">
        <v>7.3999999999999996E-2</v>
      </c>
    </row>
    <row r="288" spans="1:5" ht="38.25">
      <c r="A288" s="126">
        <f t="shared" si="6"/>
        <v>17</v>
      </c>
      <c r="B288" s="126">
        <v>1384</v>
      </c>
      <c r="C288" s="215" t="s">
        <v>664</v>
      </c>
      <c r="D288" s="126" t="s">
        <v>31</v>
      </c>
      <c r="E288" s="170">
        <v>0.66</v>
      </c>
    </row>
    <row r="289" spans="1:5" ht="25.5">
      <c r="A289" s="126">
        <f t="shared" si="6"/>
        <v>18</v>
      </c>
      <c r="B289" s="126">
        <v>1385</v>
      </c>
      <c r="C289" s="215" t="s">
        <v>665</v>
      </c>
      <c r="D289" s="126" t="s">
        <v>31</v>
      </c>
      <c r="E289" s="170">
        <v>0.217</v>
      </c>
    </row>
    <row r="290" spans="1:5" ht="25.5">
      <c r="A290" s="126">
        <f t="shared" si="6"/>
        <v>19</v>
      </c>
      <c r="B290" s="126">
        <v>1386</v>
      </c>
      <c r="C290" s="215" t="s">
        <v>666</v>
      </c>
      <c r="D290" s="126" t="s">
        <v>31</v>
      </c>
      <c r="E290" s="170">
        <v>0.45</v>
      </c>
    </row>
    <row r="291" spans="1:5" ht="38.25">
      <c r="A291" s="126">
        <f t="shared" si="6"/>
        <v>20</v>
      </c>
      <c r="B291" s="126">
        <v>1387</v>
      </c>
      <c r="C291" s="215" t="s">
        <v>667</v>
      </c>
      <c r="D291" s="126" t="s">
        <v>31</v>
      </c>
      <c r="E291" s="170">
        <v>9.4E-2</v>
      </c>
    </row>
    <row r="292" spans="1:5" ht="38.25">
      <c r="A292" s="126">
        <f t="shared" si="6"/>
        <v>21</v>
      </c>
      <c r="B292" s="126">
        <v>1388</v>
      </c>
      <c r="C292" s="215" t="s">
        <v>668</v>
      </c>
      <c r="D292" s="126" t="s">
        <v>31</v>
      </c>
      <c r="E292" s="170">
        <v>0.222</v>
      </c>
    </row>
    <row r="293" spans="1:5" ht="38.25">
      <c r="A293" s="126">
        <f t="shared" si="6"/>
        <v>22</v>
      </c>
      <c r="B293" s="126">
        <v>1396</v>
      </c>
      <c r="C293" s="215" t="s">
        <v>669</v>
      </c>
      <c r="D293" s="126" t="s">
        <v>31</v>
      </c>
      <c r="E293" s="170">
        <v>1.3</v>
      </c>
    </row>
    <row r="294" spans="1:5">
      <c r="A294" s="126">
        <f t="shared" si="6"/>
        <v>23</v>
      </c>
      <c r="B294" s="126">
        <v>1416</v>
      </c>
      <c r="C294" s="215" t="s">
        <v>670</v>
      </c>
      <c r="D294" s="126" t="s">
        <v>31</v>
      </c>
      <c r="E294" s="170">
        <v>0.155</v>
      </c>
    </row>
    <row r="295" spans="1:5" ht="38.25">
      <c r="A295" s="126">
        <f t="shared" si="6"/>
        <v>24</v>
      </c>
      <c r="B295" s="126">
        <v>1417</v>
      </c>
      <c r="C295" s="215" t="s">
        <v>671</v>
      </c>
      <c r="D295" s="126" t="s">
        <v>31</v>
      </c>
      <c r="E295" s="170">
        <v>0.67</v>
      </c>
    </row>
    <row r="296" spans="1:5">
      <c r="A296" s="126">
        <f t="shared" si="6"/>
        <v>25</v>
      </c>
      <c r="B296" s="126">
        <v>1418</v>
      </c>
      <c r="C296" s="215" t="s">
        <v>672</v>
      </c>
      <c r="D296" s="126" t="s">
        <v>31</v>
      </c>
      <c r="E296" s="170">
        <v>0.33</v>
      </c>
    </row>
    <row r="297" spans="1:5" ht="25.5">
      <c r="A297" s="126">
        <f t="shared" si="6"/>
        <v>26</v>
      </c>
      <c r="B297" s="126">
        <v>1419</v>
      </c>
      <c r="C297" s="215" t="s">
        <v>673</v>
      </c>
      <c r="D297" s="126" t="s">
        <v>31</v>
      </c>
      <c r="E297" s="170">
        <v>0.19600000000000001</v>
      </c>
    </row>
    <row r="298" spans="1:5">
      <c r="A298" s="126">
        <f t="shared" si="6"/>
        <v>27</v>
      </c>
      <c r="B298" s="126">
        <v>1420</v>
      </c>
      <c r="C298" s="215" t="s">
        <v>674</v>
      </c>
      <c r="D298" s="126" t="s">
        <v>31</v>
      </c>
      <c r="E298" s="170">
        <v>0.79</v>
      </c>
    </row>
    <row r="299" spans="1:5" ht="25.5">
      <c r="A299" s="126">
        <f t="shared" si="6"/>
        <v>28</v>
      </c>
      <c r="B299" s="126">
        <v>1421</v>
      </c>
      <c r="C299" s="215" t="s">
        <v>675</v>
      </c>
      <c r="D299" s="126" t="s">
        <v>31</v>
      </c>
      <c r="E299" s="170">
        <v>0.08</v>
      </c>
    </row>
    <row r="300" spans="1:5" ht="25.5">
      <c r="A300" s="126">
        <f t="shared" si="6"/>
        <v>29</v>
      </c>
      <c r="B300" s="126">
        <v>1422</v>
      </c>
      <c r="C300" s="215" t="s">
        <v>676</v>
      </c>
      <c r="D300" s="126" t="s">
        <v>31</v>
      </c>
      <c r="E300" s="170">
        <v>8.2000000000000003E-2</v>
      </c>
    </row>
    <row r="301" spans="1:5" ht="25.5">
      <c r="A301" s="126">
        <f t="shared" si="6"/>
        <v>30</v>
      </c>
      <c r="B301" s="126">
        <v>1423</v>
      </c>
      <c r="C301" s="215" t="s">
        <v>677</v>
      </c>
      <c r="D301" s="126" t="s">
        <v>31</v>
      </c>
      <c r="E301" s="170">
        <v>0.224</v>
      </c>
    </row>
    <row r="302" spans="1:5" ht="25.5">
      <c r="A302" s="126">
        <f t="shared" si="6"/>
        <v>31</v>
      </c>
      <c r="B302" s="126">
        <v>1424</v>
      </c>
      <c r="C302" s="215" t="s">
        <v>678</v>
      </c>
      <c r="D302" s="126" t="s">
        <v>31</v>
      </c>
      <c r="E302" s="170">
        <v>0.29299999999999998</v>
      </c>
    </row>
    <row r="303" spans="1:5" ht="25.5">
      <c r="A303" s="126">
        <f t="shared" si="6"/>
        <v>32</v>
      </c>
      <c r="B303" s="126">
        <v>1425</v>
      </c>
      <c r="C303" s="215" t="s">
        <v>679</v>
      </c>
      <c r="D303" s="126" t="s">
        <v>31</v>
      </c>
      <c r="E303" s="170">
        <v>0.16400000000000001</v>
      </c>
    </row>
    <row r="304" spans="1:5" ht="51">
      <c r="A304" s="126">
        <f t="shared" si="6"/>
        <v>33</v>
      </c>
      <c r="B304" s="126">
        <v>1426</v>
      </c>
      <c r="C304" s="215" t="s">
        <v>680</v>
      </c>
      <c r="D304" s="126" t="s">
        <v>31</v>
      </c>
      <c r="E304" s="170">
        <v>0.186</v>
      </c>
    </row>
    <row r="305" spans="1:5" ht="38.25">
      <c r="A305" s="126">
        <f t="shared" si="6"/>
        <v>34</v>
      </c>
      <c r="B305" s="126">
        <v>1427</v>
      </c>
      <c r="C305" s="215" t="s">
        <v>681</v>
      </c>
      <c r="D305" s="126" t="s">
        <v>31</v>
      </c>
      <c r="E305" s="170">
        <v>0.29299999999999998</v>
      </c>
    </row>
    <row r="306" spans="1:5" ht="25.5">
      <c r="A306" s="126">
        <f t="shared" si="6"/>
        <v>35</v>
      </c>
      <c r="B306" s="126">
        <v>1428</v>
      </c>
      <c r="C306" s="215" t="s">
        <v>682</v>
      </c>
      <c r="D306" s="126" t="s">
        <v>31</v>
      </c>
      <c r="E306" s="170">
        <v>6.9000000000000006E-2</v>
      </c>
    </row>
    <row r="307" spans="1:5" ht="38.25">
      <c r="A307" s="126">
        <f t="shared" si="6"/>
        <v>36</v>
      </c>
      <c r="B307" s="126">
        <v>1429</v>
      </c>
      <c r="C307" s="215" t="s">
        <v>683</v>
      </c>
      <c r="D307" s="126" t="s">
        <v>31</v>
      </c>
      <c r="E307" s="170">
        <v>0.27</v>
      </c>
    </row>
    <row r="308" spans="1:5" ht="38.25">
      <c r="A308" s="126">
        <f t="shared" si="6"/>
        <v>37</v>
      </c>
      <c r="B308" s="126">
        <v>1430</v>
      </c>
      <c r="C308" s="215" t="s">
        <v>684</v>
      </c>
      <c r="D308" s="126" t="s">
        <v>31</v>
      </c>
      <c r="E308" s="170">
        <v>0.316</v>
      </c>
    </row>
    <row r="309" spans="1:5" ht="25.5">
      <c r="A309" s="126">
        <f t="shared" si="6"/>
        <v>38</v>
      </c>
      <c r="B309" s="126">
        <v>1431</v>
      </c>
      <c r="C309" s="215" t="s">
        <v>685</v>
      </c>
      <c r="D309" s="126" t="s">
        <v>31</v>
      </c>
      <c r="E309" s="170">
        <v>0.27800000000000002</v>
      </c>
    </row>
    <row r="310" spans="1:5">
      <c r="A310" s="133">
        <f t="shared" si="6"/>
        <v>39</v>
      </c>
      <c r="B310" s="133">
        <v>1432</v>
      </c>
      <c r="C310" s="216" t="s">
        <v>686</v>
      </c>
      <c r="D310" s="133" t="s">
        <v>31</v>
      </c>
      <c r="E310" s="175">
        <v>0.13500000000000001</v>
      </c>
    </row>
    <row r="311" spans="1:5" ht="38.25">
      <c r="A311" s="133">
        <f t="shared" si="6"/>
        <v>40</v>
      </c>
      <c r="B311" s="133">
        <v>1433</v>
      </c>
      <c r="C311" s="216" t="s">
        <v>687</v>
      </c>
      <c r="D311" s="133" t="s">
        <v>31</v>
      </c>
      <c r="E311" s="175">
        <v>0.14399999999999999</v>
      </c>
    </row>
    <row r="312" spans="1:5">
      <c r="A312" s="133">
        <f t="shared" si="6"/>
        <v>41</v>
      </c>
      <c r="B312" s="133">
        <v>1434</v>
      </c>
      <c r="C312" s="216" t="s">
        <v>688</v>
      </c>
      <c r="D312" s="133" t="s">
        <v>31</v>
      </c>
      <c r="E312" s="175">
        <v>0.16200000000000001</v>
      </c>
    </row>
    <row r="313" spans="1:5" ht="25.5">
      <c r="A313" s="133">
        <f t="shared" si="6"/>
        <v>42</v>
      </c>
      <c r="B313" s="133">
        <v>2876</v>
      </c>
      <c r="C313" s="216" t="s">
        <v>689</v>
      </c>
      <c r="D313" s="133" t="s">
        <v>31</v>
      </c>
      <c r="E313" s="175">
        <v>0.13600000000000001</v>
      </c>
    </row>
    <row r="314" spans="1:5" ht="25.5">
      <c r="A314" s="133">
        <f t="shared" si="6"/>
        <v>43</v>
      </c>
      <c r="B314" s="133">
        <v>2877</v>
      </c>
      <c r="C314" s="216" t="s">
        <v>690</v>
      </c>
      <c r="D314" s="133" t="s">
        <v>31</v>
      </c>
      <c r="E314" s="175">
        <v>0.3</v>
      </c>
    </row>
    <row r="315" spans="1:5" ht="25.5">
      <c r="A315" s="133">
        <f t="shared" si="6"/>
        <v>44</v>
      </c>
      <c r="B315" s="133">
        <v>2878</v>
      </c>
      <c r="C315" s="216" t="s">
        <v>691</v>
      </c>
      <c r="D315" s="133" t="s">
        <v>31</v>
      </c>
      <c r="E315" s="175">
        <v>0.13800000000000001</v>
      </c>
    </row>
    <row r="316" spans="1:5" ht="25.5">
      <c r="A316" s="133">
        <f t="shared" si="6"/>
        <v>45</v>
      </c>
      <c r="B316" s="133">
        <v>2879</v>
      </c>
      <c r="C316" s="216" t="s">
        <v>692</v>
      </c>
      <c r="D316" s="133" t="s">
        <v>31</v>
      </c>
      <c r="E316" s="175">
        <v>9.4E-2</v>
      </c>
    </row>
    <row r="317" spans="1:5" ht="38.25">
      <c r="A317" s="133">
        <f t="shared" si="6"/>
        <v>46</v>
      </c>
      <c r="B317" s="133">
        <v>2880</v>
      </c>
      <c r="C317" s="216" t="s">
        <v>693</v>
      </c>
      <c r="D317" s="133" t="s">
        <v>31</v>
      </c>
      <c r="E317" s="175">
        <v>0.503</v>
      </c>
    </row>
    <row r="318" spans="1:5" ht="25.5">
      <c r="A318" s="133">
        <f t="shared" si="6"/>
        <v>47</v>
      </c>
      <c r="B318" s="133">
        <v>2881</v>
      </c>
      <c r="C318" s="216" t="s">
        <v>694</v>
      </c>
      <c r="D318" s="133" t="s">
        <v>31</v>
      </c>
      <c r="E318" s="175">
        <v>0.57699999999999996</v>
      </c>
    </row>
    <row r="319" spans="1:5" ht="25.5">
      <c r="A319" s="133">
        <f t="shared" si="6"/>
        <v>48</v>
      </c>
      <c r="B319" s="133">
        <v>2882</v>
      </c>
      <c r="C319" s="216" t="s">
        <v>695</v>
      </c>
      <c r="D319" s="133" t="s">
        <v>31</v>
      </c>
      <c r="E319" s="175">
        <v>0.20799999999999999</v>
      </c>
    </row>
    <row r="320" spans="1:5" ht="25.5">
      <c r="A320" s="133">
        <f t="shared" si="6"/>
        <v>49</v>
      </c>
      <c r="B320" s="133">
        <v>2883</v>
      </c>
      <c r="C320" s="216" t="s">
        <v>696</v>
      </c>
      <c r="D320" s="133" t="s">
        <v>31</v>
      </c>
      <c r="E320" s="175">
        <v>0.34899999999999998</v>
      </c>
    </row>
    <row r="321" spans="1:5" ht="38.25">
      <c r="A321" s="133">
        <f t="shared" si="6"/>
        <v>50</v>
      </c>
      <c r="B321" s="133">
        <v>2884</v>
      </c>
      <c r="C321" s="216" t="s">
        <v>697</v>
      </c>
      <c r="D321" s="133" t="s">
        <v>31</v>
      </c>
      <c r="E321" s="175">
        <v>0.16200000000000001</v>
      </c>
    </row>
    <row r="322" spans="1:5" ht="25.5">
      <c r="A322" s="133">
        <f t="shared" si="6"/>
        <v>51</v>
      </c>
      <c r="B322" s="133">
        <v>2885</v>
      </c>
      <c r="C322" s="216" t="s">
        <v>698</v>
      </c>
      <c r="D322" s="133" t="s">
        <v>31</v>
      </c>
      <c r="E322" s="175">
        <v>0.108</v>
      </c>
    </row>
    <row r="323" spans="1:5">
      <c r="A323" s="133">
        <f t="shared" si="6"/>
        <v>52</v>
      </c>
      <c r="B323" s="133">
        <v>2886</v>
      </c>
      <c r="C323" s="216" t="s">
        <v>699</v>
      </c>
      <c r="D323" s="133" t="s">
        <v>31</v>
      </c>
      <c r="E323" s="175">
        <v>0.216</v>
      </c>
    </row>
    <row r="324" spans="1:5" ht="38.25">
      <c r="A324" s="133">
        <f t="shared" si="6"/>
        <v>53</v>
      </c>
      <c r="B324" s="133">
        <v>2887</v>
      </c>
      <c r="C324" s="216" t="s">
        <v>700</v>
      </c>
      <c r="D324" s="133" t="s">
        <v>31</v>
      </c>
      <c r="E324" s="175">
        <v>0.60599999999999998</v>
      </c>
    </row>
    <row r="325" spans="1:5" ht="25.5">
      <c r="A325" s="133">
        <f t="shared" si="6"/>
        <v>54</v>
      </c>
      <c r="B325" s="133">
        <v>2888</v>
      </c>
      <c r="C325" s="216" t="s">
        <v>701</v>
      </c>
      <c r="D325" s="133" t="s">
        <v>31</v>
      </c>
      <c r="E325" s="175">
        <v>0.32300000000000001</v>
      </c>
    </row>
    <row r="326" spans="1:5" ht="38.25">
      <c r="A326" s="133">
        <f t="shared" si="6"/>
        <v>55</v>
      </c>
      <c r="B326" s="133">
        <v>2889</v>
      </c>
      <c r="C326" s="216" t="s">
        <v>702</v>
      </c>
      <c r="D326" s="133" t="s">
        <v>31</v>
      </c>
      <c r="E326" s="175">
        <v>0.13200000000000001</v>
      </c>
    </row>
    <row r="327" spans="1:5" ht="25.5">
      <c r="A327" s="133">
        <f t="shared" si="6"/>
        <v>56</v>
      </c>
      <c r="B327" s="133">
        <v>2890</v>
      </c>
      <c r="C327" s="216" t="s">
        <v>703</v>
      </c>
      <c r="D327" s="133" t="s">
        <v>31</v>
      </c>
      <c r="E327" s="175">
        <v>0.13100000000000001</v>
      </c>
    </row>
    <row r="328" spans="1:5" ht="25.5">
      <c r="A328" s="126">
        <f t="shared" si="6"/>
        <v>57</v>
      </c>
      <c r="B328" s="126">
        <v>2891</v>
      </c>
      <c r="C328" s="215" t="s">
        <v>704</v>
      </c>
      <c r="D328" s="126" t="s">
        <v>31</v>
      </c>
      <c r="E328" s="170">
        <v>0.18</v>
      </c>
    </row>
    <row r="329" spans="1:5" ht="38.25">
      <c r="A329" s="126">
        <f t="shared" si="6"/>
        <v>58</v>
      </c>
      <c r="B329" s="126">
        <v>2892</v>
      </c>
      <c r="C329" s="215" t="s">
        <v>705</v>
      </c>
      <c r="D329" s="126" t="s">
        <v>31</v>
      </c>
      <c r="E329" s="170">
        <v>0.13800000000000001</v>
      </c>
    </row>
    <row r="330" spans="1:5" ht="38.25">
      <c r="A330" s="126">
        <f t="shared" si="6"/>
        <v>59</v>
      </c>
      <c r="B330" s="126">
        <v>2893</v>
      </c>
      <c r="C330" s="215" t="s">
        <v>706</v>
      </c>
      <c r="D330" s="126" t="s">
        <v>31</v>
      </c>
      <c r="E330" s="170">
        <v>0.15</v>
      </c>
    </row>
    <row r="331" spans="1:5" ht="38.25">
      <c r="A331" s="126">
        <f t="shared" si="6"/>
        <v>60</v>
      </c>
      <c r="B331" s="126">
        <v>2894</v>
      </c>
      <c r="C331" s="215" t="s">
        <v>707</v>
      </c>
      <c r="D331" s="126" t="s">
        <v>31</v>
      </c>
      <c r="E331" s="170">
        <v>0.22700000000000001</v>
      </c>
    </row>
    <row r="332" spans="1:5" ht="25.5">
      <c r="A332" s="126">
        <f t="shared" si="6"/>
        <v>61</v>
      </c>
      <c r="B332" s="126">
        <v>2895</v>
      </c>
      <c r="C332" s="215" t="s">
        <v>708</v>
      </c>
      <c r="D332" s="126" t="s">
        <v>31</v>
      </c>
      <c r="E332" s="170">
        <v>3.5999999999999997E-2</v>
      </c>
    </row>
    <row r="333" spans="1:5" ht="25.5">
      <c r="A333" s="126">
        <f t="shared" si="6"/>
        <v>62</v>
      </c>
      <c r="B333" s="126">
        <v>2896</v>
      </c>
      <c r="C333" s="215" t="s">
        <v>709</v>
      </c>
      <c r="D333" s="126" t="s">
        <v>31</v>
      </c>
      <c r="E333" s="170">
        <v>4.2999999999999997E-2</v>
      </c>
    </row>
    <row r="334" spans="1:5">
      <c r="A334" s="126">
        <f t="shared" si="6"/>
        <v>63</v>
      </c>
      <c r="B334" s="126">
        <v>2897</v>
      </c>
      <c r="C334" s="215" t="s">
        <v>710</v>
      </c>
      <c r="D334" s="126" t="s">
        <v>31</v>
      </c>
      <c r="E334" s="170">
        <v>7.4999999999999997E-2</v>
      </c>
    </row>
    <row r="335" spans="1:5" ht="25.5">
      <c r="A335" s="126">
        <f t="shared" si="6"/>
        <v>64</v>
      </c>
      <c r="B335" s="126">
        <v>2898</v>
      </c>
      <c r="C335" s="215" t="s">
        <v>711</v>
      </c>
      <c r="D335" s="126" t="s">
        <v>31</v>
      </c>
      <c r="E335" s="170">
        <v>0.14699999999999999</v>
      </c>
    </row>
    <row r="336" spans="1:5" ht="25.5">
      <c r="A336" s="126">
        <f t="shared" si="6"/>
        <v>65</v>
      </c>
      <c r="B336" s="126">
        <v>2899</v>
      </c>
      <c r="C336" s="215" t="s">
        <v>712</v>
      </c>
      <c r="D336" s="126" t="s">
        <v>31</v>
      </c>
      <c r="E336" s="170">
        <v>0.54300000000000004</v>
      </c>
    </row>
    <row r="337" spans="1:5" ht="51">
      <c r="A337" s="126">
        <f t="shared" si="6"/>
        <v>66</v>
      </c>
      <c r="B337" s="126">
        <v>2900</v>
      </c>
      <c r="C337" s="215" t="s">
        <v>713</v>
      </c>
      <c r="D337" s="126" t="s">
        <v>31</v>
      </c>
      <c r="E337" s="170">
        <v>0.16</v>
      </c>
    </row>
    <row r="338" spans="1:5" ht="25.5">
      <c r="A338" s="126">
        <f t="shared" ref="A338:A342" si="7">A337+1</f>
        <v>67</v>
      </c>
      <c r="B338" s="126">
        <v>2901</v>
      </c>
      <c r="C338" s="215" t="s">
        <v>714</v>
      </c>
      <c r="D338" s="126" t="s">
        <v>31</v>
      </c>
      <c r="E338" s="170">
        <v>0.23400000000000001</v>
      </c>
    </row>
    <row r="339" spans="1:5" ht="38.25">
      <c r="A339" s="126">
        <f t="shared" si="7"/>
        <v>68</v>
      </c>
      <c r="B339" s="126">
        <v>2902</v>
      </c>
      <c r="C339" s="215" t="s">
        <v>715</v>
      </c>
      <c r="D339" s="126" t="s">
        <v>31</v>
      </c>
      <c r="E339" s="170">
        <v>0.376</v>
      </c>
    </row>
    <row r="340" spans="1:5" ht="38.25">
      <c r="A340" s="126">
        <f t="shared" si="7"/>
        <v>69</v>
      </c>
      <c r="B340" s="126">
        <v>2903</v>
      </c>
      <c r="C340" s="215" t="s">
        <v>716</v>
      </c>
      <c r="D340" s="126" t="s">
        <v>31</v>
      </c>
      <c r="E340" s="170">
        <v>0.13</v>
      </c>
    </row>
    <row r="341" spans="1:5" ht="25.5">
      <c r="A341" s="126">
        <f t="shared" si="7"/>
        <v>70</v>
      </c>
      <c r="B341" s="126">
        <v>2905</v>
      </c>
      <c r="C341" s="215" t="s">
        <v>717</v>
      </c>
      <c r="D341" s="126" t="s">
        <v>31</v>
      </c>
      <c r="E341" s="170">
        <v>6.2E-2</v>
      </c>
    </row>
    <row r="342" spans="1:5" ht="38.25">
      <c r="A342" s="126">
        <f t="shared" si="7"/>
        <v>71</v>
      </c>
      <c r="B342" s="126">
        <v>2906</v>
      </c>
      <c r="C342" s="215" t="s">
        <v>718</v>
      </c>
      <c r="D342" s="126" t="s">
        <v>31</v>
      </c>
      <c r="E342" s="170">
        <v>0.17299999999999999</v>
      </c>
    </row>
    <row r="343" spans="1:5">
      <c r="A343" s="149"/>
      <c r="B343" s="149"/>
      <c r="C343" s="217"/>
      <c r="D343" s="154" t="s">
        <v>186</v>
      </c>
      <c r="E343" s="182">
        <f>SUM(E272:E342)</f>
        <v>20.045000000000005</v>
      </c>
    </row>
    <row r="344" spans="1:5">
      <c r="A344" s="162" t="s">
        <v>634</v>
      </c>
      <c r="B344" s="155"/>
      <c r="C344" s="218"/>
      <c r="D344" s="126"/>
      <c r="E344" s="170"/>
    </row>
    <row r="345" spans="1:5">
      <c r="A345" s="126">
        <v>1</v>
      </c>
      <c r="B345" s="126"/>
      <c r="C345" s="215" t="s">
        <v>719</v>
      </c>
      <c r="D345" s="126" t="s">
        <v>24</v>
      </c>
      <c r="E345" s="170">
        <v>6.85</v>
      </c>
    </row>
    <row r="346" spans="1:5" ht="25.5">
      <c r="A346" s="126">
        <f>A345+1</f>
        <v>2</v>
      </c>
      <c r="B346" s="126"/>
      <c r="C346" s="215" t="s">
        <v>720</v>
      </c>
      <c r="D346" s="126" t="s">
        <v>31</v>
      </c>
      <c r="E346" s="170">
        <v>4.5999999999999999E-2</v>
      </c>
    </row>
    <row r="347" spans="1:5" ht="38.25">
      <c r="A347" s="126">
        <f t="shared" ref="A347:A357" si="8">A346+1</f>
        <v>3</v>
      </c>
      <c r="B347" s="126"/>
      <c r="C347" s="215" t="s">
        <v>721</v>
      </c>
      <c r="D347" s="126" t="s">
        <v>31</v>
      </c>
      <c r="E347" s="170">
        <v>0.128</v>
      </c>
    </row>
    <row r="348" spans="1:5" ht="25.5">
      <c r="A348" s="126">
        <f t="shared" si="8"/>
        <v>4</v>
      </c>
      <c r="B348" s="126"/>
      <c r="C348" s="215" t="s">
        <v>722</v>
      </c>
      <c r="D348" s="126" t="s">
        <v>31</v>
      </c>
      <c r="E348" s="170">
        <v>0.12</v>
      </c>
    </row>
    <row r="349" spans="1:5">
      <c r="A349" s="126">
        <f t="shared" si="8"/>
        <v>5</v>
      </c>
      <c r="B349" s="126"/>
      <c r="C349" s="215" t="s">
        <v>723</v>
      </c>
      <c r="D349" s="126" t="s">
        <v>31</v>
      </c>
      <c r="E349" s="170">
        <v>0.45</v>
      </c>
    </row>
    <row r="350" spans="1:5">
      <c r="A350" s="126">
        <f t="shared" si="8"/>
        <v>6</v>
      </c>
      <c r="B350" s="126"/>
      <c r="C350" s="215" t="s">
        <v>724</v>
      </c>
      <c r="D350" s="126" t="s">
        <v>31</v>
      </c>
      <c r="E350" s="170">
        <v>0.25</v>
      </c>
    </row>
    <row r="351" spans="1:5">
      <c r="A351" s="126">
        <f t="shared" si="8"/>
        <v>7</v>
      </c>
      <c r="B351" s="126"/>
      <c r="C351" s="215" t="s">
        <v>725</v>
      </c>
      <c r="D351" s="126" t="s">
        <v>31</v>
      </c>
      <c r="E351" s="170">
        <v>0.02</v>
      </c>
    </row>
    <row r="352" spans="1:5">
      <c r="A352" s="126">
        <f t="shared" si="8"/>
        <v>8</v>
      </c>
      <c r="B352" s="126"/>
      <c r="C352" s="215" t="s">
        <v>726</v>
      </c>
      <c r="D352" s="126" t="s">
        <v>31</v>
      </c>
      <c r="E352" s="170">
        <v>0.05</v>
      </c>
    </row>
    <row r="353" spans="1:5">
      <c r="A353" s="126">
        <f t="shared" si="8"/>
        <v>9</v>
      </c>
      <c r="B353" s="126"/>
      <c r="C353" s="215" t="s">
        <v>727</v>
      </c>
      <c r="D353" s="126" t="s">
        <v>31</v>
      </c>
      <c r="E353" s="170">
        <v>0.15</v>
      </c>
    </row>
    <row r="354" spans="1:5">
      <c r="A354" s="126">
        <f t="shared" si="8"/>
        <v>10</v>
      </c>
      <c r="B354" s="126"/>
      <c r="C354" s="215" t="s">
        <v>728</v>
      </c>
      <c r="D354" s="126" t="s">
        <v>31</v>
      </c>
      <c r="E354" s="170">
        <v>0.05</v>
      </c>
    </row>
    <row r="355" spans="1:5" ht="25.5">
      <c r="A355" s="126">
        <f t="shared" si="8"/>
        <v>11</v>
      </c>
      <c r="B355" s="126"/>
      <c r="C355" s="215" t="s">
        <v>729</v>
      </c>
      <c r="D355" s="126" t="s">
        <v>31</v>
      </c>
      <c r="E355" s="170">
        <v>0.15</v>
      </c>
    </row>
    <row r="356" spans="1:5">
      <c r="A356" s="126">
        <f t="shared" si="8"/>
        <v>12</v>
      </c>
      <c r="B356" s="126"/>
      <c r="C356" s="215" t="s">
        <v>730</v>
      </c>
      <c r="D356" s="126" t="s">
        <v>31</v>
      </c>
      <c r="E356" s="170">
        <v>0.12</v>
      </c>
    </row>
    <row r="357" spans="1:5">
      <c r="A357" s="126">
        <f t="shared" si="8"/>
        <v>13</v>
      </c>
      <c r="B357" s="126"/>
      <c r="C357" s="215" t="s">
        <v>731</v>
      </c>
      <c r="D357" s="126" t="s">
        <v>157</v>
      </c>
      <c r="E357" s="170">
        <v>2.8</v>
      </c>
    </row>
    <row r="358" spans="1:5">
      <c r="A358" s="149"/>
      <c r="B358" s="153"/>
      <c r="C358" s="967" t="s">
        <v>186</v>
      </c>
      <c r="D358" s="967"/>
      <c r="E358" s="182">
        <f>SUM(E345:E357)</f>
        <v>11.184000000000001</v>
      </c>
    </row>
    <row r="359" spans="1:5">
      <c r="A359" s="162" t="s">
        <v>640</v>
      </c>
      <c r="B359" s="152"/>
      <c r="C359" s="212"/>
      <c r="D359" s="152"/>
      <c r="E359" s="170"/>
    </row>
    <row r="360" spans="1:5">
      <c r="A360" s="126">
        <v>1</v>
      </c>
      <c r="B360" s="126">
        <v>1435</v>
      </c>
      <c r="C360" s="215" t="s">
        <v>732</v>
      </c>
      <c r="D360" s="126" t="s">
        <v>157</v>
      </c>
      <c r="E360" s="170">
        <v>2.38</v>
      </c>
    </row>
    <row r="361" spans="1:5" ht="25.5">
      <c r="A361" s="126">
        <v>2</v>
      </c>
      <c r="B361" s="126">
        <v>1437</v>
      </c>
      <c r="C361" s="215" t="s">
        <v>733</v>
      </c>
      <c r="D361" s="126" t="s">
        <v>157</v>
      </c>
      <c r="E361" s="170">
        <v>8</v>
      </c>
    </row>
    <row r="362" spans="1:5" ht="25.5">
      <c r="A362" s="126">
        <f>A361+1</f>
        <v>3</v>
      </c>
      <c r="B362" s="126">
        <v>1438</v>
      </c>
      <c r="C362" s="215" t="s">
        <v>734</v>
      </c>
      <c r="D362" s="126" t="s">
        <v>157</v>
      </c>
      <c r="E362" s="170">
        <v>5.95</v>
      </c>
    </row>
    <row r="363" spans="1:5">
      <c r="A363" s="149"/>
      <c r="B363" s="149"/>
      <c r="C363" s="217"/>
      <c r="D363" s="154" t="s">
        <v>186</v>
      </c>
      <c r="E363" s="182">
        <f>SUM(E360:E362)</f>
        <v>16.329999999999998</v>
      </c>
    </row>
    <row r="364" spans="1:5">
      <c r="A364" s="162" t="s">
        <v>641</v>
      </c>
      <c r="B364" s="155"/>
      <c r="C364" s="219"/>
      <c r="D364" s="138"/>
      <c r="E364" s="170"/>
    </row>
    <row r="365" spans="1:5">
      <c r="A365" s="120"/>
      <c r="B365" s="136"/>
      <c r="C365" s="220"/>
      <c r="D365" s="121" t="s">
        <v>186</v>
      </c>
      <c r="E365" s="166">
        <v>0</v>
      </c>
    </row>
    <row r="366" spans="1:5">
      <c r="A366" s="161"/>
      <c r="B366" s="139"/>
      <c r="C366" s="221"/>
      <c r="D366" s="140" t="s">
        <v>643</v>
      </c>
      <c r="E366" s="178">
        <f>E262+E264+E267+E270+E343+E363+E358+E365</f>
        <v>161.85900000000001</v>
      </c>
    </row>
    <row r="367" spans="1:5">
      <c r="A367" s="142"/>
      <c r="B367" s="141"/>
      <c r="C367" s="222"/>
      <c r="D367" s="141"/>
      <c r="E367" s="179"/>
    </row>
    <row r="368" spans="1:5">
      <c r="A368" s="142"/>
      <c r="B368" s="141"/>
      <c r="C368" s="222"/>
      <c r="D368" s="141"/>
      <c r="E368" s="179"/>
    </row>
    <row r="369" spans="1:5">
      <c r="A369" s="142"/>
      <c r="B369" s="141"/>
      <c r="C369" s="222"/>
      <c r="D369" s="141"/>
      <c r="E369" s="179"/>
    </row>
    <row r="370" spans="1:5">
      <c r="A370" s="142"/>
      <c r="B370" s="141"/>
      <c r="C370" s="222"/>
      <c r="D370" s="141"/>
      <c r="E370" s="179"/>
    </row>
    <row r="371" spans="1:5">
      <c r="A371" s="142"/>
      <c r="B371" s="141"/>
      <c r="C371" s="222"/>
      <c r="D371" s="141"/>
      <c r="E371" s="179"/>
    </row>
    <row r="372" spans="1:5">
      <c r="A372" s="142"/>
      <c r="B372" s="141"/>
      <c r="C372" s="222"/>
      <c r="D372" s="141"/>
      <c r="E372" s="179"/>
    </row>
    <row r="373" spans="1:5">
      <c r="A373" s="142"/>
      <c r="B373" s="141"/>
      <c r="C373" s="222"/>
      <c r="D373" s="141"/>
      <c r="E373" s="179"/>
    </row>
    <row r="374" spans="1:5">
      <c r="A374" s="961" t="s">
        <v>644</v>
      </c>
      <c r="B374" s="961"/>
      <c r="C374" s="961"/>
      <c r="D374" s="961"/>
      <c r="E374" s="961"/>
    </row>
    <row r="375" spans="1:5">
      <c r="A375" s="962"/>
      <c r="B375" s="962"/>
      <c r="C375" s="962"/>
      <c r="D375" s="962"/>
      <c r="E375" s="962"/>
    </row>
    <row r="376" spans="1:5" ht="36">
      <c r="A376" s="117" t="s">
        <v>426</v>
      </c>
      <c r="B376" s="117" t="s">
        <v>434</v>
      </c>
      <c r="C376" s="209" t="s">
        <v>435</v>
      </c>
      <c r="D376" s="117" t="s">
        <v>436</v>
      </c>
      <c r="E376" s="118" t="s">
        <v>437</v>
      </c>
    </row>
    <row r="377" spans="1:5">
      <c r="A377" s="143">
        <v>1</v>
      </c>
      <c r="B377" s="144"/>
      <c r="C377" s="218" t="s">
        <v>8</v>
      </c>
      <c r="D377" s="145"/>
      <c r="E377" s="180">
        <v>0</v>
      </c>
    </row>
    <row r="378" spans="1:5">
      <c r="A378" s="143">
        <f>A377+1</f>
        <v>2</v>
      </c>
      <c r="B378" s="144"/>
      <c r="C378" s="218" t="s">
        <v>10</v>
      </c>
      <c r="D378" s="145"/>
      <c r="E378" s="180">
        <v>0</v>
      </c>
    </row>
    <row r="379" spans="1:5">
      <c r="A379" s="143">
        <f t="shared" ref="A379:A386" si="9">A378+1</f>
        <v>3</v>
      </c>
      <c r="B379" s="146"/>
      <c r="C379" s="215" t="s">
        <v>11</v>
      </c>
      <c r="D379" s="145"/>
      <c r="E379" s="180">
        <f>E267</f>
        <v>96.3</v>
      </c>
    </row>
    <row r="380" spans="1:5">
      <c r="A380" s="143">
        <f t="shared" si="9"/>
        <v>4</v>
      </c>
      <c r="B380" s="146"/>
      <c r="C380" s="215" t="s">
        <v>14</v>
      </c>
      <c r="D380" s="145"/>
      <c r="E380" s="180">
        <f>E270</f>
        <v>18</v>
      </c>
    </row>
    <row r="381" spans="1:5">
      <c r="A381" s="143">
        <f t="shared" si="9"/>
        <v>5</v>
      </c>
      <c r="B381" s="146"/>
      <c r="C381" s="215" t="s">
        <v>17</v>
      </c>
      <c r="D381" s="145"/>
      <c r="E381" s="180">
        <v>0</v>
      </c>
    </row>
    <row r="382" spans="1:5">
      <c r="A382" s="143">
        <f t="shared" si="9"/>
        <v>6</v>
      </c>
      <c r="B382" s="146"/>
      <c r="C382" s="215" t="s">
        <v>18</v>
      </c>
      <c r="D382" s="145"/>
      <c r="E382" s="180">
        <f>E343</f>
        <v>20.045000000000005</v>
      </c>
    </row>
    <row r="383" spans="1:5">
      <c r="A383" s="143">
        <f t="shared" si="9"/>
        <v>7</v>
      </c>
      <c r="B383" s="146"/>
      <c r="C383" s="215" t="s">
        <v>16</v>
      </c>
      <c r="D383" s="145"/>
      <c r="E383" s="180">
        <f>E363</f>
        <v>16.329999999999998</v>
      </c>
    </row>
    <row r="384" spans="1:5">
      <c r="A384" s="143">
        <f t="shared" si="9"/>
        <v>8</v>
      </c>
      <c r="B384" s="146"/>
      <c r="C384" s="215" t="s">
        <v>19</v>
      </c>
      <c r="D384" s="145"/>
      <c r="E384" s="180">
        <f>E358</f>
        <v>11.184000000000001</v>
      </c>
    </row>
    <row r="385" spans="1:5">
      <c r="A385" s="143">
        <f t="shared" si="9"/>
        <v>9</v>
      </c>
      <c r="B385" s="146"/>
      <c r="C385" s="215" t="s">
        <v>431</v>
      </c>
      <c r="D385" s="145"/>
      <c r="E385" s="180">
        <f>E365</f>
        <v>0</v>
      </c>
    </row>
    <row r="386" spans="1:5">
      <c r="A386" s="143">
        <f t="shared" si="9"/>
        <v>10</v>
      </c>
      <c r="B386" s="146"/>
      <c r="C386" s="215" t="s">
        <v>21</v>
      </c>
      <c r="D386" s="145"/>
      <c r="E386" s="180">
        <v>0</v>
      </c>
    </row>
    <row r="387" spans="1:5">
      <c r="A387" s="143"/>
      <c r="B387" s="146"/>
      <c r="C387" s="215"/>
      <c r="D387" s="145" t="s">
        <v>186</v>
      </c>
      <c r="E387" s="181">
        <f>SUM(E377:E386)</f>
        <v>161.85900000000001</v>
      </c>
    </row>
    <row r="389" spans="1:5">
      <c r="A389" s="966" t="s">
        <v>735</v>
      </c>
      <c r="B389" s="966"/>
      <c r="C389" s="966"/>
      <c r="D389" s="966"/>
      <c r="E389" s="966"/>
    </row>
    <row r="390" spans="1:5">
      <c r="A390" s="116"/>
      <c r="B390" s="116"/>
      <c r="C390" s="208"/>
      <c r="D390" s="116"/>
      <c r="E390" s="147"/>
    </row>
    <row r="391" spans="1:5" ht="36">
      <c r="A391" s="117" t="s">
        <v>426</v>
      </c>
      <c r="B391" s="117" t="s">
        <v>434</v>
      </c>
      <c r="C391" s="209" t="s">
        <v>435</v>
      </c>
      <c r="D391" s="117" t="s">
        <v>436</v>
      </c>
      <c r="E391" s="118" t="s">
        <v>437</v>
      </c>
    </row>
    <row r="392" spans="1:5">
      <c r="A392" s="160" t="s">
        <v>438</v>
      </c>
      <c r="B392" s="119"/>
      <c r="C392" s="189"/>
      <c r="D392" s="119"/>
      <c r="E392" s="165"/>
    </row>
    <row r="393" spans="1:5">
      <c r="A393" s="149"/>
      <c r="B393" s="149"/>
      <c r="C393" s="157"/>
      <c r="D393" s="150" t="s">
        <v>186</v>
      </c>
      <c r="E393" s="182">
        <f>E392</f>
        <v>0</v>
      </c>
    </row>
    <row r="394" spans="1:5">
      <c r="A394" s="160" t="s">
        <v>439</v>
      </c>
      <c r="B394" s="122"/>
      <c r="C394" s="191"/>
      <c r="D394" s="122"/>
      <c r="E394" s="167"/>
    </row>
    <row r="395" spans="1:5">
      <c r="A395" s="126">
        <v>1</v>
      </c>
      <c r="B395" s="126"/>
      <c r="C395" s="215"/>
      <c r="D395" s="126"/>
      <c r="E395" s="169"/>
    </row>
    <row r="396" spans="1:5">
      <c r="A396" s="149"/>
      <c r="B396" s="149"/>
      <c r="C396" s="157"/>
      <c r="D396" s="150" t="s">
        <v>186</v>
      </c>
      <c r="E396" s="182">
        <f>E395</f>
        <v>0</v>
      </c>
    </row>
    <row r="397" spans="1:5">
      <c r="A397" s="162" t="s">
        <v>441</v>
      </c>
      <c r="B397" s="124"/>
      <c r="C397" s="193"/>
      <c r="D397" s="124"/>
      <c r="E397" s="169"/>
    </row>
    <row r="398" spans="1:5" ht="25.5">
      <c r="A398" s="123">
        <v>1</v>
      </c>
      <c r="B398" s="123">
        <v>1939</v>
      </c>
      <c r="C398" s="213" t="s">
        <v>736</v>
      </c>
      <c r="D398" s="123" t="s">
        <v>24</v>
      </c>
      <c r="E398" s="168">
        <v>9.3000000000000007</v>
      </c>
    </row>
    <row r="399" spans="1:5">
      <c r="A399" s="149"/>
      <c r="B399" s="149"/>
      <c r="C399" s="214"/>
      <c r="D399" s="156" t="s">
        <v>186</v>
      </c>
      <c r="E399" s="182">
        <f>SUM(E398:E398)</f>
        <v>9.3000000000000007</v>
      </c>
    </row>
    <row r="400" spans="1:5">
      <c r="A400" s="162" t="s">
        <v>442</v>
      </c>
      <c r="B400" s="124"/>
      <c r="C400" s="193"/>
      <c r="D400" s="124"/>
      <c r="E400" s="169"/>
    </row>
    <row r="401" spans="1:5">
      <c r="A401" s="129"/>
      <c r="B401" s="129"/>
      <c r="C401" s="223"/>
      <c r="D401" s="129"/>
      <c r="E401" s="173"/>
    </row>
    <row r="402" spans="1:5">
      <c r="A402" s="149"/>
      <c r="B402" s="149"/>
      <c r="C402" s="157"/>
      <c r="D402" s="150" t="s">
        <v>186</v>
      </c>
      <c r="E402" s="182">
        <f>E401</f>
        <v>0</v>
      </c>
    </row>
    <row r="403" spans="1:5">
      <c r="A403" s="162" t="s">
        <v>443</v>
      </c>
      <c r="B403" s="124"/>
      <c r="C403" s="193"/>
      <c r="D403" s="124"/>
      <c r="E403" s="169"/>
    </row>
    <row r="404" spans="1:5" ht="38.25">
      <c r="A404" s="126">
        <v>1</v>
      </c>
      <c r="B404" s="126">
        <v>1943</v>
      </c>
      <c r="C404" s="215" t="s">
        <v>737</v>
      </c>
      <c r="D404" s="126" t="s">
        <v>31</v>
      </c>
      <c r="E404" s="170">
        <v>1.86</v>
      </c>
    </row>
    <row r="405" spans="1:5" ht="25.5">
      <c r="A405" s="126">
        <v>2</v>
      </c>
      <c r="B405" s="126">
        <v>1947</v>
      </c>
      <c r="C405" s="215" t="s">
        <v>738</v>
      </c>
      <c r="D405" s="126" t="s">
        <v>31</v>
      </c>
      <c r="E405" s="170">
        <v>0.80900000000000005</v>
      </c>
    </row>
    <row r="406" spans="1:5">
      <c r="A406" s="126">
        <v>3</v>
      </c>
      <c r="B406" s="126">
        <v>1948</v>
      </c>
      <c r="C406" s="215" t="s">
        <v>739</v>
      </c>
      <c r="D406" s="126" t="s">
        <v>31</v>
      </c>
      <c r="E406" s="170">
        <v>0.53</v>
      </c>
    </row>
    <row r="407" spans="1:5">
      <c r="A407" s="126">
        <v>4</v>
      </c>
      <c r="B407" s="126">
        <v>1949</v>
      </c>
      <c r="C407" s="215" t="s">
        <v>740</v>
      </c>
      <c r="D407" s="126" t="s">
        <v>31</v>
      </c>
      <c r="E407" s="170">
        <v>1.0469999999999999</v>
      </c>
    </row>
    <row r="408" spans="1:5" ht="25.5">
      <c r="A408" s="126">
        <v>5</v>
      </c>
      <c r="B408" s="126">
        <v>1950</v>
      </c>
      <c r="C408" s="215" t="s">
        <v>741</v>
      </c>
      <c r="D408" s="126" t="s">
        <v>31</v>
      </c>
      <c r="E408" s="170">
        <v>0.13200000000000001</v>
      </c>
    </row>
    <row r="409" spans="1:5" ht="25.5">
      <c r="A409" s="126">
        <v>6</v>
      </c>
      <c r="B409" s="126">
        <v>1951</v>
      </c>
      <c r="C409" s="215" t="s">
        <v>742</v>
      </c>
      <c r="D409" s="126" t="s">
        <v>31</v>
      </c>
      <c r="E409" s="170">
        <v>1</v>
      </c>
    </row>
    <row r="410" spans="1:5" ht="25.5">
      <c r="A410" s="126">
        <v>7</v>
      </c>
      <c r="B410" s="126">
        <v>1952</v>
      </c>
      <c r="C410" s="215" t="s">
        <v>743</v>
      </c>
      <c r="D410" s="126" t="s">
        <v>31</v>
      </c>
      <c r="E410" s="170">
        <v>0.5</v>
      </c>
    </row>
    <row r="411" spans="1:5" ht="25.5">
      <c r="A411" s="126">
        <v>8</v>
      </c>
      <c r="B411" s="126">
        <v>1953</v>
      </c>
      <c r="C411" s="215" t="s">
        <v>744</v>
      </c>
      <c r="D411" s="126" t="s">
        <v>31</v>
      </c>
      <c r="E411" s="170">
        <v>0.107</v>
      </c>
    </row>
    <row r="412" spans="1:5" ht="25.5">
      <c r="A412" s="126">
        <v>9</v>
      </c>
      <c r="B412" s="126">
        <v>1954</v>
      </c>
      <c r="C412" s="215" t="s">
        <v>745</v>
      </c>
      <c r="D412" s="126" t="s">
        <v>31</v>
      </c>
      <c r="E412" s="170">
        <v>0.33</v>
      </c>
    </row>
    <row r="413" spans="1:5" ht="25.5">
      <c r="A413" s="126">
        <v>10</v>
      </c>
      <c r="B413" s="126">
        <v>1955</v>
      </c>
      <c r="C413" s="215" t="s">
        <v>746</v>
      </c>
      <c r="D413" s="126" t="s">
        <v>31</v>
      </c>
      <c r="E413" s="170">
        <v>5.3999999999999999E-2</v>
      </c>
    </row>
    <row r="414" spans="1:5" ht="25.5">
      <c r="A414" s="126">
        <v>11</v>
      </c>
      <c r="B414" s="126">
        <v>1956</v>
      </c>
      <c r="C414" s="215" t="s">
        <v>747</v>
      </c>
      <c r="D414" s="126" t="s">
        <v>31</v>
      </c>
      <c r="E414" s="170">
        <v>0.91300000000000003</v>
      </c>
    </row>
    <row r="415" spans="1:5" ht="25.5">
      <c r="A415" s="126">
        <v>12</v>
      </c>
      <c r="B415" s="126">
        <v>1957</v>
      </c>
      <c r="C415" s="215" t="s">
        <v>748</v>
      </c>
      <c r="D415" s="126" t="s">
        <v>31</v>
      </c>
      <c r="E415" s="170">
        <v>0.26</v>
      </c>
    </row>
    <row r="416" spans="1:5" ht="25.5">
      <c r="A416" s="126">
        <v>13</v>
      </c>
      <c r="B416" s="126">
        <v>1958</v>
      </c>
      <c r="C416" s="215" t="s">
        <v>749</v>
      </c>
      <c r="D416" s="126" t="s">
        <v>31</v>
      </c>
      <c r="E416" s="170">
        <v>5.8000000000000003E-2</v>
      </c>
    </row>
    <row r="417" spans="1:5" ht="25.5">
      <c r="A417" s="126">
        <v>14</v>
      </c>
      <c r="B417" s="126">
        <v>1959</v>
      </c>
      <c r="C417" s="215" t="s">
        <v>750</v>
      </c>
      <c r="D417" s="126" t="s">
        <v>31</v>
      </c>
      <c r="E417" s="170">
        <v>0.61</v>
      </c>
    </row>
    <row r="418" spans="1:5" ht="25.5">
      <c r="A418" s="126">
        <v>15</v>
      </c>
      <c r="B418" s="126">
        <v>1960</v>
      </c>
      <c r="C418" s="215" t="s">
        <v>751</v>
      </c>
      <c r="D418" s="126" t="s">
        <v>31</v>
      </c>
      <c r="E418" s="170">
        <v>0.189</v>
      </c>
    </row>
    <row r="419" spans="1:5" ht="25.5">
      <c r="A419" s="126">
        <v>16</v>
      </c>
      <c r="B419" s="126">
        <v>1961</v>
      </c>
      <c r="C419" s="215" t="s">
        <v>752</v>
      </c>
      <c r="D419" s="126" t="s">
        <v>31</v>
      </c>
      <c r="E419" s="170">
        <v>0.05</v>
      </c>
    </row>
    <row r="420" spans="1:5" ht="25.5">
      <c r="A420" s="126">
        <v>17</v>
      </c>
      <c r="B420" s="126">
        <v>1962</v>
      </c>
      <c r="C420" s="215" t="s">
        <v>753</v>
      </c>
      <c r="D420" s="126" t="s">
        <v>31</v>
      </c>
      <c r="E420" s="170">
        <v>0.72699999999999998</v>
      </c>
    </row>
    <row r="421" spans="1:5" ht="25.5">
      <c r="A421" s="126">
        <v>18</v>
      </c>
      <c r="B421" s="126">
        <v>1963</v>
      </c>
      <c r="C421" s="215" t="s">
        <v>754</v>
      </c>
      <c r="D421" s="126" t="s">
        <v>31</v>
      </c>
      <c r="E421" s="170">
        <v>0.222</v>
      </c>
    </row>
    <row r="422" spans="1:5" ht="25.5">
      <c r="A422" s="126">
        <v>19</v>
      </c>
      <c r="B422" s="126">
        <v>1964</v>
      </c>
      <c r="C422" s="215" t="s">
        <v>755</v>
      </c>
      <c r="D422" s="126" t="s">
        <v>31</v>
      </c>
      <c r="E422" s="170">
        <v>0.31</v>
      </c>
    </row>
    <row r="423" spans="1:5" ht="25.5">
      <c r="A423" s="126">
        <v>20</v>
      </c>
      <c r="B423" s="126">
        <v>1965</v>
      </c>
      <c r="C423" s="215" t="s">
        <v>756</v>
      </c>
      <c r="D423" s="126" t="s">
        <v>31</v>
      </c>
      <c r="E423" s="170">
        <v>0.159</v>
      </c>
    </row>
    <row r="424" spans="1:5" ht="25.5">
      <c r="A424" s="126">
        <v>21</v>
      </c>
      <c r="B424" s="126">
        <v>1992</v>
      </c>
      <c r="C424" s="215" t="s">
        <v>757</v>
      </c>
      <c r="D424" s="126" t="s">
        <v>31</v>
      </c>
      <c r="E424" s="170">
        <v>1.2</v>
      </c>
    </row>
    <row r="425" spans="1:5" ht="25.5">
      <c r="A425" s="126">
        <v>22</v>
      </c>
      <c r="B425" s="126">
        <v>2156</v>
      </c>
      <c r="C425" s="218" t="s">
        <v>758</v>
      </c>
      <c r="D425" s="126" t="s">
        <v>31</v>
      </c>
      <c r="E425" s="170">
        <v>0.1</v>
      </c>
    </row>
    <row r="426" spans="1:5" ht="25.5">
      <c r="A426" s="126">
        <v>23</v>
      </c>
      <c r="B426" s="126">
        <v>2157</v>
      </c>
      <c r="C426" s="218" t="s">
        <v>759</v>
      </c>
      <c r="D426" s="126" t="s">
        <v>31</v>
      </c>
      <c r="E426" s="170">
        <v>0.21</v>
      </c>
    </row>
    <row r="427" spans="1:5">
      <c r="A427" s="149"/>
      <c r="B427" s="149"/>
      <c r="C427" s="217" t="s">
        <v>186</v>
      </c>
      <c r="D427" s="149"/>
      <c r="E427" s="182">
        <f>SUM(E404:E426)</f>
        <v>11.377000000000001</v>
      </c>
    </row>
    <row r="428" spans="1:5">
      <c r="A428" s="162" t="s">
        <v>634</v>
      </c>
      <c r="B428" s="124"/>
      <c r="C428" s="215"/>
      <c r="D428" s="126"/>
      <c r="E428" s="170"/>
    </row>
    <row r="429" spans="1:5" ht="25.5">
      <c r="A429" s="126">
        <v>1</v>
      </c>
      <c r="B429" s="126"/>
      <c r="C429" s="215" t="s">
        <v>760</v>
      </c>
      <c r="D429" s="126" t="s">
        <v>31</v>
      </c>
      <c r="E429" s="170">
        <v>0.23</v>
      </c>
    </row>
    <row r="430" spans="1:5">
      <c r="A430" s="126">
        <v>2</v>
      </c>
      <c r="B430" s="126"/>
      <c r="C430" s="215" t="s">
        <v>761</v>
      </c>
      <c r="D430" s="126" t="s">
        <v>31</v>
      </c>
      <c r="E430" s="170">
        <v>0.17</v>
      </c>
    </row>
    <row r="431" spans="1:5" ht="25.5">
      <c r="A431" s="126">
        <v>3</v>
      </c>
      <c r="B431" s="126"/>
      <c r="C431" s="215" t="s">
        <v>762</v>
      </c>
      <c r="D431" s="126" t="s">
        <v>31</v>
      </c>
      <c r="E431" s="170">
        <v>0.3</v>
      </c>
    </row>
    <row r="432" spans="1:5">
      <c r="A432" s="126">
        <v>4</v>
      </c>
      <c r="B432" s="126"/>
      <c r="C432" s="215" t="s">
        <v>763</v>
      </c>
      <c r="D432" s="126" t="s">
        <v>31</v>
      </c>
      <c r="E432" s="170">
        <v>0.6</v>
      </c>
    </row>
    <row r="433" spans="1:5">
      <c r="A433" s="126">
        <v>5</v>
      </c>
      <c r="B433" s="126"/>
      <c r="C433" s="215" t="s">
        <v>764</v>
      </c>
      <c r="D433" s="126" t="s">
        <v>31</v>
      </c>
      <c r="E433" s="170">
        <v>0.3</v>
      </c>
    </row>
    <row r="434" spans="1:5">
      <c r="A434" s="126">
        <v>6</v>
      </c>
      <c r="B434" s="126"/>
      <c r="C434" s="215" t="s">
        <v>765</v>
      </c>
      <c r="D434" s="126" t="s">
        <v>31</v>
      </c>
      <c r="E434" s="170">
        <v>0.5</v>
      </c>
    </row>
    <row r="435" spans="1:5" ht="25.5">
      <c r="A435" s="126">
        <v>7</v>
      </c>
      <c r="B435" s="126"/>
      <c r="C435" s="215" t="s">
        <v>766</v>
      </c>
      <c r="D435" s="126" t="s">
        <v>31</v>
      </c>
      <c r="E435" s="170">
        <v>0.2</v>
      </c>
    </row>
    <row r="436" spans="1:5">
      <c r="A436" s="126">
        <v>8</v>
      </c>
      <c r="B436" s="126"/>
      <c r="C436" s="215" t="s">
        <v>767</v>
      </c>
      <c r="D436" s="126" t="s">
        <v>31</v>
      </c>
      <c r="E436" s="170">
        <v>0.5</v>
      </c>
    </row>
    <row r="437" spans="1:5" ht="25.5">
      <c r="A437" s="126">
        <v>9</v>
      </c>
      <c r="B437" s="126"/>
      <c r="C437" s="215" t="s">
        <v>768</v>
      </c>
      <c r="D437" s="126" t="s">
        <v>31</v>
      </c>
      <c r="E437" s="170">
        <v>1.35</v>
      </c>
    </row>
    <row r="438" spans="1:5">
      <c r="A438" s="126">
        <v>10</v>
      </c>
      <c r="B438" s="126"/>
      <c r="C438" s="215" t="s">
        <v>769</v>
      </c>
      <c r="D438" s="126" t="s">
        <v>157</v>
      </c>
      <c r="E438" s="170">
        <v>1.92</v>
      </c>
    </row>
    <row r="439" spans="1:5">
      <c r="A439" s="126">
        <v>11</v>
      </c>
      <c r="B439" s="126"/>
      <c r="C439" s="215" t="s">
        <v>770</v>
      </c>
      <c r="D439" s="126" t="s">
        <v>157</v>
      </c>
      <c r="E439" s="170">
        <v>1</v>
      </c>
    </row>
    <row r="440" spans="1:5" ht="25.5">
      <c r="A440" s="126">
        <v>12</v>
      </c>
      <c r="B440" s="126"/>
      <c r="C440" s="215" t="s">
        <v>771</v>
      </c>
      <c r="D440" s="126"/>
      <c r="E440" s="170">
        <v>4.5</v>
      </c>
    </row>
    <row r="441" spans="1:5">
      <c r="A441" s="126">
        <v>13</v>
      </c>
      <c r="B441" s="126"/>
      <c r="C441" s="218" t="s">
        <v>772</v>
      </c>
      <c r="D441" s="126"/>
      <c r="E441" s="170">
        <v>3.5</v>
      </c>
    </row>
    <row r="442" spans="1:5">
      <c r="A442" s="126">
        <v>14</v>
      </c>
      <c r="B442" s="126"/>
      <c r="C442" s="218" t="s">
        <v>773</v>
      </c>
      <c r="D442" s="126"/>
      <c r="E442" s="170">
        <v>4</v>
      </c>
    </row>
    <row r="443" spans="1:5">
      <c r="A443" s="126">
        <v>15</v>
      </c>
      <c r="B443" s="126"/>
      <c r="C443" s="218" t="s">
        <v>774</v>
      </c>
      <c r="D443" s="126"/>
      <c r="E443" s="170">
        <v>1.5</v>
      </c>
    </row>
    <row r="444" spans="1:5">
      <c r="A444" s="126">
        <v>16</v>
      </c>
      <c r="B444" s="126"/>
      <c r="C444" s="215" t="s">
        <v>775</v>
      </c>
      <c r="D444" s="126"/>
      <c r="E444" s="170">
        <v>0.11</v>
      </c>
    </row>
    <row r="445" spans="1:5" ht="25.5">
      <c r="A445" s="126">
        <v>17</v>
      </c>
      <c r="B445" s="126"/>
      <c r="C445" s="215" t="s">
        <v>776</v>
      </c>
      <c r="D445" s="126"/>
      <c r="E445" s="170">
        <v>0.45300000000000001</v>
      </c>
    </row>
    <row r="446" spans="1:5" ht="25.5">
      <c r="A446" s="126">
        <v>18</v>
      </c>
      <c r="B446" s="126"/>
      <c r="C446" s="215" t="s">
        <v>777</v>
      </c>
      <c r="D446" s="126"/>
      <c r="E446" s="170">
        <v>0.1</v>
      </c>
    </row>
    <row r="447" spans="1:5" ht="25.5">
      <c r="A447" s="126">
        <v>19</v>
      </c>
      <c r="B447" s="126"/>
      <c r="C447" s="215" t="s">
        <v>778</v>
      </c>
      <c r="D447" s="126"/>
      <c r="E447" s="170">
        <v>0.61199999999999999</v>
      </c>
    </row>
    <row r="448" spans="1:5" ht="25.5">
      <c r="A448" s="126">
        <v>20</v>
      </c>
      <c r="B448" s="126"/>
      <c r="C448" s="215" t="s">
        <v>779</v>
      </c>
      <c r="D448" s="126"/>
      <c r="E448" s="170">
        <v>0.21</v>
      </c>
    </row>
    <row r="449" spans="1:5" ht="25.5">
      <c r="A449" s="126">
        <v>21</v>
      </c>
      <c r="B449" s="126"/>
      <c r="C449" s="218" t="s">
        <v>780</v>
      </c>
      <c r="D449" s="126"/>
      <c r="E449" s="170">
        <v>0.19</v>
      </c>
    </row>
    <row r="450" spans="1:5" ht="25.5">
      <c r="A450" s="126">
        <v>22</v>
      </c>
      <c r="B450" s="126"/>
      <c r="C450" s="215" t="s">
        <v>781</v>
      </c>
      <c r="D450" s="126"/>
      <c r="E450" s="170">
        <v>0.1</v>
      </c>
    </row>
    <row r="451" spans="1:5" ht="25.5">
      <c r="A451" s="126">
        <v>23</v>
      </c>
      <c r="B451" s="126"/>
      <c r="C451" s="215" t="s">
        <v>782</v>
      </c>
      <c r="D451" s="126"/>
      <c r="E451" s="170">
        <v>0.6</v>
      </c>
    </row>
    <row r="452" spans="1:5" ht="25.5">
      <c r="A452" s="126">
        <v>24</v>
      </c>
      <c r="B452" s="126"/>
      <c r="C452" s="215" t="s">
        <v>783</v>
      </c>
      <c r="D452" s="126"/>
      <c r="E452" s="170">
        <v>0.95</v>
      </c>
    </row>
    <row r="453" spans="1:5" ht="25.5">
      <c r="A453" s="126">
        <v>25</v>
      </c>
      <c r="B453" s="126"/>
      <c r="C453" s="215" t="s">
        <v>784</v>
      </c>
      <c r="D453" s="126"/>
      <c r="E453" s="170">
        <v>0.25</v>
      </c>
    </row>
    <row r="454" spans="1:5" ht="25.5">
      <c r="A454" s="126">
        <v>26</v>
      </c>
      <c r="B454" s="126"/>
      <c r="C454" s="218" t="s">
        <v>785</v>
      </c>
      <c r="D454" s="126" t="s">
        <v>31</v>
      </c>
      <c r="E454" s="170">
        <v>0.26</v>
      </c>
    </row>
    <row r="455" spans="1:5">
      <c r="A455" s="126">
        <v>27</v>
      </c>
      <c r="B455" s="126"/>
      <c r="C455" s="215" t="s">
        <v>786</v>
      </c>
      <c r="D455" s="126" t="s">
        <v>31</v>
      </c>
      <c r="E455" s="170">
        <v>0.75</v>
      </c>
    </row>
    <row r="456" spans="1:5">
      <c r="A456" s="126">
        <v>28</v>
      </c>
      <c r="B456" s="126"/>
      <c r="C456" s="215" t="s">
        <v>787</v>
      </c>
      <c r="D456" s="126" t="s">
        <v>157</v>
      </c>
      <c r="E456" s="170">
        <v>11</v>
      </c>
    </row>
    <row r="457" spans="1:5">
      <c r="A457" s="126">
        <v>29</v>
      </c>
      <c r="B457" s="126"/>
      <c r="C457" s="215" t="s">
        <v>788</v>
      </c>
      <c r="D457" s="126" t="s">
        <v>31</v>
      </c>
      <c r="E457" s="170">
        <v>0.4</v>
      </c>
    </row>
    <row r="458" spans="1:5">
      <c r="A458" s="149"/>
      <c r="B458" s="153"/>
      <c r="C458" s="967" t="s">
        <v>186</v>
      </c>
      <c r="D458" s="967"/>
      <c r="E458" s="182">
        <f>SUM(E429:E457)</f>
        <v>36.555</v>
      </c>
    </row>
    <row r="459" spans="1:5">
      <c r="A459" s="162" t="s">
        <v>640</v>
      </c>
      <c r="B459" s="124"/>
      <c r="C459" s="193"/>
      <c r="D459" s="124"/>
      <c r="E459" s="169"/>
    </row>
    <row r="460" spans="1:5">
      <c r="A460" s="126">
        <v>1</v>
      </c>
      <c r="B460" s="126">
        <v>1941</v>
      </c>
      <c r="C460" s="218" t="s">
        <v>789</v>
      </c>
      <c r="D460" s="126" t="s">
        <v>157</v>
      </c>
      <c r="E460" s="170">
        <v>14.5</v>
      </c>
    </row>
    <row r="461" spans="1:5">
      <c r="A461" s="149"/>
      <c r="B461" s="149"/>
      <c r="C461" s="217" t="s">
        <v>186</v>
      </c>
      <c r="D461" s="149"/>
      <c r="E461" s="182">
        <f>SUM(E460:E460)</f>
        <v>14.5</v>
      </c>
    </row>
    <row r="462" spans="1:5">
      <c r="A462" s="162" t="s">
        <v>641</v>
      </c>
      <c r="B462" s="124"/>
      <c r="C462" s="193"/>
      <c r="D462" s="126"/>
      <c r="E462" s="170"/>
    </row>
    <row r="463" spans="1:5">
      <c r="A463" s="126">
        <v>1</v>
      </c>
      <c r="B463" s="138"/>
      <c r="C463" s="215" t="s">
        <v>790</v>
      </c>
      <c r="D463" s="126" t="s">
        <v>157</v>
      </c>
      <c r="E463" s="170">
        <v>17.559999999999999</v>
      </c>
    </row>
    <row r="464" spans="1:5">
      <c r="A464" s="149"/>
      <c r="B464" s="153"/>
      <c r="C464" s="157"/>
      <c r="D464" s="150" t="s">
        <v>186</v>
      </c>
      <c r="E464" s="182">
        <f>SUM(E463:E463)</f>
        <v>17.559999999999999</v>
      </c>
    </row>
    <row r="465" spans="1:5">
      <c r="A465" s="161"/>
      <c r="B465" s="139"/>
      <c r="C465" s="221"/>
      <c r="D465" s="140" t="s">
        <v>643</v>
      </c>
      <c r="E465" s="178">
        <f>E393+E396+E399+E402+E427+E461+E458+E464</f>
        <v>89.292000000000002</v>
      </c>
    </row>
    <row r="466" spans="1:5">
      <c r="A466" s="142"/>
      <c r="B466" s="141"/>
      <c r="C466" s="222"/>
      <c r="D466" s="142"/>
      <c r="E466" s="179"/>
    </row>
    <row r="467" spans="1:5">
      <c r="A467" s="142"/>
      <c r="B467" s="141"/>
      <c r="C467" s="222"/>
      <c r="D467" s="142"/>
      <c r="E467" s="179"/>
    </row>
    <row r="468" spans="1:5">
      <c r="A468" s="142"/>
      <c r="B468" s="141"/>
      <c r="C468" s="222"/>
      <c r="D468" s="142"/>
      <c r="E468" s="179"/>
    </row>
    <row r="469" spans="1:5">
      <c r="A469" s="142"/>
      <c r="B469" s="141"/>
      <c r="C469" s="222"/>
      <c r="D469" s="142"/>
      <c r="E469" s="179"/>
    </row>
    <row r="470" spans="1:5">
      <c r="A470" s="142"/>
      <c r="B470" s="141"/>
      <c r="C470" s="222"/>
      <c r="D470" s="142"/>
      <c r="E470" s="179"/>
    </row>
    <row r="471" spans="1:5">
      <c r="A471" s="142"/>
      <c r="B471" s="141"/>
      <c r="C471" s="222"/>
      <c r="D471" s="142"/>
      <c r="E471" s="179"/>
    </row>
    <row r="472" spans="1:5">
      <c r="A472" s="142"/>
      <c r="B472" s="141"/>
      <c r="C472" s="222"/>
      <c r="D472" s="142"/>
      <c r="E472" s="179"/>
    </row>
    <row r="473" spans="1:5">
      <c r="A473" s="142"/>
      <c r="B473" s="141"/>
      <c r="C473" s="222"/>
      <c r="D473" s="142"/>
      <c r="E473" s="179"/>
    </row>
    <row r="474" spans="1:5">
      <c r="A474" s="142"/>
      <c r="B474" s="141"/>
      <c r="C474" s="222"/>
      <c r="D474" s="142"/>
      <c r="E474" s="179"/>
    </row>
    <row r="475" spans="1:5">
      <c r="A475" s="142"/>
      <c r="B475" s="141"/>
      <c r="C475" s="222"/>
      <c r="D475" s="142"/>
      <c r="E475" s="179"/>
    </row>
    <row r="476" spans="1:5">
      <c r="A476" s="142"/>
      <c r="B476" s="141"/>
      <c r="C476" s="222"/>
      <c r="D476" s="142"/>
      <c r="E476" s="179"/>
    </row>
    <row r="477" spans="1:5">
      <c r="A477" s="142"/>
      <c r="B477" s="141"/>
      <c r="C477" s="222"/>
      <c r="D477" s="142"/>
      <c r="E477" s="179"/>
    </row>
    <row r="478" spans="1:5">
      <c r="A478" s="961" t="s">
        <v>644</v>
      </c>
      <c r="B478" s="961"/>
      <c r="C478" s="961"/>
      <c r="D478" s="961"/>
      <c r="E478" s="961"/>
    </row>
    <row r="479" spans="1:5">
      <c r="A479" s="962"/>
      <c r="B479" s="962"/>
      <c r="C479" s="962"/>
      <c r="D479" s="962"/>
      <c r="E479" s="962"/>
    </row>
    <row r="480" spans="1:5" ht="36">
      <c r="A480" s="117" t="s">
        <v>426</v>
      </c>
      <c r="B480" s="117" t="s">
        <v>434</v>
      </c>
      <c r="C480" s="209" t="s">
        <v>435</v>
      </c>
      <c r="D480" s="117" t="s">
        <v>436</v>
      </c>
      <c r="E480" s="118" t="s">
        <v>437</v>
      </c>
    </row>
    <row r="481" spans="1:5">
      <c r="A481" s="143">
        <v>1</v>
      </c>
      <c r="B481" s="144"/>
      <c r="C481" s="218" t="s">
        <v>8</v>
      </c>
      <c r="D481" s="145"/>
      <c r="E481" s="180">
        <f>E393</f>
        <v>0</v>
      </c>
    </row>
    <row r="482" spans="1:5">
      <c r="A482" s="143">
        <f>A481+1</f>
        <v>2</v>
      </c>
      <c r="B482" s="144"/>
      <c r="C482" s="218" t="s">
        <v>10</v>
      </c>
      <c r="D482" s="145"/>
      <c r="E482" s="180">
        <f>E396</f>
        <v>0</v>
      </c>
    </row>
    <row r="483" spans="1:5">
      <c r="A483" s="143">
        <f t="shared" ref="A483:A490" si="10">A482+1</f>
        <v>3</v>
      </c>
      <c r="B483" s="146"/>
      <c r="C483" s="215" t="s">
        <v>11</v>
      </c>
      <c r="D483" s="145"/>
      <c r="E483" s="180">
        <f>E399</f>
        <v>9.3000000000000007</v>
      </c>
    </row>
    <row r="484" spans="1:5">
      <c r="A484" s="143">
        <f t="shared" si="10"/>
        <v>4</v>
      </c>
      <c r="B484" s="146"/>
      <c r="C484" s="215" t="s">
        <v>14</v>
      </c>
      <c r="D484" s="145"/>
      <c r="E484" s="180">
        <f>E402</f>
        <v>0</v>
      </c>
    </row>
    <row r="485" spans="1:5">
      <c r="A485" s="143">
        <f t="shared" si="10"/>
        <v>5</v>
      </c>
      <c r="B485" s="146"/>
      <c r="C485" s="215" t="s">
        <v>17</v>
      </c>
      <c r="D485" s="145"/>
      <c r="E485" s="180">
        <v>0</v>
      </c>
    </row>
    <row r="486" spans="1:5">
      <c r="A486" s="143">
        <f t="shared" si="10"/>
        <v>6</v>
      </c>
      <c r="B486" s="146"/>
      <c r="C486" s="215" t="s">
        <v>18</v>
      </c>
      <c r="D486" s="145"/>
      <c r="E486" s="180">
        <f>E427</f>
        <v>11.377000000000001</v>
      </c>
    </row>
    <row r="487" spans="1:5">
      <c r="A487" s="143">
        <f t="shared" si="10"/>
        <v>7</v>
      </c>
      <c r="B487" s="146"/>
      <c r="C487" s="215" t="s">
        <v>16</v>
      </c>
      <c r="D487" s="145"/>
      <c r="E487" s="180">
        <f>E461</f>
        <v>14.5</v>
      </c>
    </row>
    <row r="488" spans="1:5">
      <c r="A488" s="143">
        <f t="shared" si="10"/>
        <v>8</v>
      </c>
      <c r="B488" s="146"/>
      <c r="C488" s="215" t="s">
        <v>19</v>
      </c>
      <c r="D488" s="145"/>
      <c r="E488" s="180">
        <f>E458</f>
        <v>36.555</v>
      </c>
    </row>
    <row r="489" spans="1:5">
      <c r="A489" s="143">
        <f t="shared" si="10"/>
        <v>9</v>
      </c>
      <c r="B489" s="146"/>
      <c r="C489" s="215" t="s">
        <v>431</v>
      </c>
      <c r="D489" s="145"/>
      <c r="E489" s="180">
        <f>E464</f>
        <v>17.559999999999999</v>
      </c>
    </row>
    <row r="490" spans="1:5">
      <c r="A490" s="143">
        <f t="shared" si="10"/>
        <v>10</v>
      </c>
      <c r="B490" s="146"/>
      <c r="C490" s="215" t="s">
        <v>21</v>
      </c>
      <c r="D490" s="145"/>
      <c r="E490" s="180">
        <v>0</v>
      </c>
    </row>
    <row r="491" spans="1:5">
      <c r="A491" s="963" t="s">
        <v>432</v>
      </c>
      <c r="B491" s="964"/>
      <c r="C491" s="964"/>
      <c r="D491" s="965"/>
      <c r="E491" s="181">
        <f>SUM(E481:E490)</f>
        <v>89.292000000000002</v>
      </c>
    </row>
  </sheetData>
  <mergeCells count="21">
    <mergeCell ref="A245:E245"/>
    <mergeCell ref="A1:E1"/>
    <mergeCell ref="A2:E2"/>
    <mergeCell ref="A3:E3"/>
    <mergeCell ref="A13:B13"/>
    <mergeCell ref="A14:B14"/>
    <mergeCell ref="C14:E14"/>
    <mergeCell ref="C16:E16"/>
    <mergeCell ref="C17:E17"/>
    <mergeCell ref="A23:E23"/>
    <mergeCell ref="C233:D233"/>
    <mergeCell ref="A244:E244"/>
    <mergeCell ref="A478:E478"/>
    <mergeCell ref="A479:E479"/>
    <mergeCell ref="A491:D491"/>
    <mergeCell ref="A258:E258"/>
    <mergeCell ref="C358:D358"/>
    <mergeCell ref="A374:E374"/>
    <mergeCell ref="A375:E375"/>
    <mergeCell ref="A389:E389"/>
    <mergeCell ref="C458:D458"/>
  </mergeCells>
  <pageMargins left="0.25" right="0.25" top="0.75" bottom="0.75" header="0.3" footer="0.3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33"/>
  <sheetViews>
    <sheetView workbookViewId="0">
      <selection activeCell="C10" sqref="C10:C11"/>
    </sheetView>
  </sheetViews>
  <sheetFormatPr defaultColWidth="9.140625" defaultRowHeight="15"/>
  <cols>
    <col min="1" max="1" width="5.85546875" style="807" customWidth="1"/>
    <col min="2" max="2" width="8.42578125" style="752" customWidth="1"/>
    <col min="3" max="3" width="44.140625" style="752" customWidth="1"/>
    <col min="4" max="4" width="10.42578125" style="840" customWidth="1"/>
    <col min="5" max="5" width="11.140625" style="753" customWidth="1"/>
    <col min="6" max="6" width="9.85546875" style="752" hidden="1" customWidth="1"/>
    <col min="7" max="7" width="31.28515625" style="806" hidden="1" customWidth="1"/>
    <col min="8" max="8" width="10" style="752" hidden="1" customWidth="1"/>
    <col min="9" max="9" width="8" style="752" hidden="1" customWidth="1"/>
    <col min="10" max="10" width="8.140625" style="752" hidden="1" customWidth="1"/>
    <col min="11" max="11" width="33.7109375" style="807" hidden="1" customWidth="1"/>
    <col min="12" max="12" width="11.85546875" style="752" customWidth="1"/>
    <col min="13" max="13" width="9.140625" style="753"/>
    <col min="14" max="16384" width="9.140625" style="752"/>
  </cols>
  <sheetData>
    <row r="1" spans="1:14" ht="21">
      <c r="A1" s="1006" t="s">
        <v>3219</v>
      </c>
      <c r="B1" s="1007"/>
      <c r="C1" s="1007"/>
      <c r="D1" s="1007"/>
      <c r="E1" s="1007"/>
      <c r="F1" s="1007"/>
      <c r="G1" s="1007"/>
      <c r="H1" s="1007"/>
      <c r="I1" s="1007"/>
      <c r="J1" s="1007"/>
      <c r="K1" s="1007"/>
    </row>
    <row r="2" spans="1:14" ht="4.5" customHeight="1">
      <c r="A2" s="754"/>
      <c r="B2" s="755"/>
      <c r="C2" s="755"/>
      <c r="D2" s="756"/>
      <c r="E2" s="757"/>
      <c r="F2" s="755"/>
      <c r="G2" s="758"/>
      <c r="H2" s="755"/>
      <c r="I2" s="755"/>
      <c r="J2" s="755"/>
      <c r="K2" s="754"/>
    </row>
    <row r="3" spans="1:14" s="763" customFormat="1" ht="60" customHeight="1">
      <c r="A3" s="759" t="s">
        <v>1550</v>
      </c>
      <c r="B3" s="759" t="s">
        <v>3220</v>
      </c>
      <c r="C3" s="760" t="s">
        <v>3221</v>
      </c>
      <c r="D3" s="759" t="s">
        <v>2593</v>
      </c>
      <c r="E3" s="759" t="s">
        <v>1776</v>
      </c>
      <c r="F3" s="761" t="s">
        <v>3222</v>
      </c>
      <c r="G3" s="761" t="s">
        <v>3223</v>
      </c>
      <c r="H3" s="761" t="s">
        <v>3224</v>
      </c>
      <c r="I3" s="761" t="s">
        <v>3225</v>
      </c>
      <c r="J3" s="761" t="s">
        <v>3226</v>
      </c>
      <c r="K3" s="762" t="s">
        <v>798</v>
      </c>
      <c r="M3" s="764"/>
    </row>
    <row r="4" spans="1:14" s="765" customFormat="1" ht="20.25" customHeight="1">
      <c r="A4" s="48">
        <v>1</v>
      </c>
      <c r="B4" s="49"/>
      <c r="C4" s="49" t="s">
        <v>8</v>
      </c>
      <c r="D4" s="50"/>
      <c r="E4" s="51"/>
      <c r="F4" s="53"/>
      <c r="G4" s="53"/>
    </row>
    <row r="5" spans="1:14" s="765" customFormat="1" ht="18.75">
      <c r="A5" s="54">
        <f>A4+1</f>
        <v>2</v>
      </c>
      <c r="B5" s="49"/>
      <c r="C5" s="49" t="s">
        <v>10</v>
      </c>
      <c r="D5" s="50"/>
      <c r="E5" s="766"/>
      <c r="F5" s="53"/>
      <c r="G5" s="53"/>
    </row>
    <row r="6" spans="1:14" s="765" customFormat="1" ht="18.75">
      <c r="A6" s="54">
        <f t="shared" ref="A6:A10" si="0">A5+1</f>
        <v>3</v>
      </c>
      <c r="B6" s="56"/>
      <c r="C6" s="56" t="s">
        <v>11</v>
      </c>
      <c r="D6" s="50"/>
      <c r="E6" s="63"/>
      <c r="F6" s="53"/>
      <c r="G6" s="53"/>
    </row>
    <row r="7" spans="1:14" s="765" customFormat="1" ht="18.75">
      <c r="A7" s="54">
        <f t="shared" si="0"/>
        <v>4</v>
      </c>
      <c r="B7" s="56"/>
      <c r="C7" s="56" t="s">
        <v>14</v>
      </c>
      <c r="D7" s="50"/>
      <c r="E7" s="63"/>
      <c r="F7" s="53"/>
      <c r="G7" s="53"/>
    </row>
    <row r="8" spans="1:14" s="765" customFormat="1" ht="18.75">
      <c r="A8" s="54">
        <f t="shared" si="0"/>
        <v>5</v>
      </c>
      <c r="B8" s="56"/>
      <c r="C8" s="56" t="s">
        <v>16</v>
      </c>
      <c r="D8" s="50"/>
      <c r="E8" s="63">
        <f>E171</f>
        <v>120.53999999999999</v>
      </c>
      <c r="F8" s="53"/>
      <c r="G8" s="53"/>
    </row>
    <row r="9" spans="1:14" s="765" customFormat="1" ht="18.75">
      <c r="A9" s="54">
        <f t="shared" si="0"/>
        <v>6</v>
      </c>
      <c r="B9" s="56"/>
      <c r="C9" s="56" t="s">
        <v>17</v>
      </c>
      <c r="D9" s="50"/>
      <c r="E9" s="63"/>
      <c r="F9" s="53"/>
      <c r="G9" s="53"/>
    </row>
    <row r="10" spans="1:14" s="765" customFormat="1" ht="18.75">
      <c r="A10" s="54">
        <f t="shared" si="0"/>
        <v>7</v>
      </c>
      <c r="B10" s="56"/>
      <c r="C10" s="56" t="s">
        <v>18</v>
      </c>
      <c r="D10" s="50"/>
      <c r="E10" s="63">
        <f>E158</f>
        <v>74.027000000000029</v>
      </c>
      <c r="F10" s="53"/>
      <c r="G10" s="53"/>
    </row>
    <row r="11" spans="1:14" s="765" customFormat="1" ht="18.75">
      <c r="A11" s="54">
        <v>8</v>
      </c>
      <c r="B11" s="56"/>
      <c r="C11" s="56" t="s">
        <v>19</v>
      </c>
      <c r="D11" s="50"/>
      <c r="E11" s="63">
        <f>E213</f>
        <v>41.686</v>
      </c>
      <c r="F11" s="53"/>
      <c r="G11" s="53"/>
    </row>
    <row r="12" spans="1:14" s="765" customFormat="1" ht="18.75">
      <c r="A12" s="54">
        <v>9</v>
      </c>
      <c r="B12" s="56"/>
      <c r="C12" s="56" t="s">
        <v>20</v>
      </c>
      <c r="D12" s="50"/>
      <c r="E12" s="63">
        <f>E227</f>
        <v>263.60000000000002</v>
      </c>
      <c r="F12" s="53"/>
      <c r="G12" s="53"/>
    </row>
    <row r="13" spans="1:14" s="765" customFormat="1" ht="18.75">
      <c r="A13" s="54">
        <v>10</v>
      </c>
      <c r="B13" s="56"/>
      <c r="C13" s="56" t="s">
        <v>21</v>
      </c>
      <c r="D13" s="50"/>
      <c r="E13" s="63">
        <f>E233</f>
        <v>92.27</v>
      </c>
      <c r="F13" s="53"/>
      <c r="G13" s="53"/>
    </row>
    <row r="14" spans="1:14" s="765" customFormat="1" ht="18.75">
      <c r="A14" s="54"/>
      <c r="B14" s="56"/>
      <c r="C14" s="56"/>
      <c r="D14" s="58" t="s">
        <v>22</v>
      </c>
      <c r="E14" s="767">
        <f>SUM(E8:E13)</f>
        <v>592.12300000000005</v>
      </c>
      <c r="F14" s="768"/>
      <c r="N14" s="769">
        <f>E14-498</f>
        <v>94.123000000000047</v>
      </c>
    </row>
    <row r="15" spans="1:14" s="765" customFormat="1" ht="18.75">
      <c r="A15" s="1008" t="s">
        <v>18</v>
      </c>
      <c r="B15" s="1009"/>
      <c r="C15" s="1009"/>
      <c r="D15" s="1009"/>
      <c r="E15" s="1010"/>
      <c r="F15" s="53"/>
      <c r="G15" s="53"/>
    </row>
    <row r="16" spans="1:14" s="773" customFormat="1" ht="37.5" customHeight="1">
      <c r="A16" s="770">
        <v>1</v>
      </c>
      <c r="B16" s="770">
        <v>2422</v>
      </c>
      <c r="C16" s="771" t="s">
        <v>3227</v>
      </c>
      <c r="D16" s="772" t="s">
        <v>31</v>
      </c>
      <c r="E16" s="77">
        <v>1.8</v>
      </c>
      <c r="F16" s="651">
        <v>14</v>
      </c>
      <c r="G16" s="771" t="s">
        <v>3228</v>
      </c>
      <c r="H16" s="78">
        <v>2</v>
      </c>
      <c r="I16" s="78">
        <v>2</v>
      </c>
      <c r="J16" s="78">
        <f>H16-I16</f>
        <v>0</v>
      </c>
      <c r="K16" s="651" t="s">
        <v>3229</v>
      </c>
      <c r="M16" s="774"/>
    </row>
    <row r="17" spans="1:13" s="773" customFormat="1" ht="49.5" customHeight="1">
      <c r="A17" s="775">
        <v>2</v>
      </c>
      <c r="B17" s="775">
        <v>2447</v>
      </c>
      <c r="C17" s="776" t="s">
        <v>3230</v>
      </c>
      <c r="D17" s="772" t="s">
        <v>31</v>
      </c>
      <c r="E17" s="777">
        <v>0.32</v>
      </c>
      <c r="F17" s="772" t="s">
        <v>3231</v>
      </c>
      <c r="G17" s="778" t="s">
        <v>3232</v>
      </c>
      <c r="H17" s="778">
        <v>0.32</v>
      </c>
      <c r="I17" s="778">
        <v>0.32</v>
      </c>
      <c r="J17" s="779"/>
      <c r="K17" s="78" t="s">
        <v>3233</v>
      </c>
      <c r="M17" s="774"/>
    </row>
    <row r="18" spans="1:13" s="773" customFormat="1" ht="36" customHeight="1">
      <c r="A18" s="770">
        <v>3</v>
      </c>
      <c r="B18" s="775">
        <v>2448</v>
      </c>
      <c r="C18" s="776" t="s">
        <v>3234</v>
      </c>
      <c r="D18" s="772" t="s">
        <v>31</v>
      </c>
      <c r="E18" s="777">
        <v>0.19</v>
      </c>
      <c r="F18" s="772" t="s">
        <v>3235</v>
      </c>
      <c r="G18" s="778" t="s">
        <v>3236</v>
      </c>
      <c r="H18" s="778">
        <v>0.19</v>
      </c>
      <c r="I18" s="778">
        <v>0.19</v>
      </c>
      <c r="J18" s="779"/>
      <c r="K18" s="78" t="s">
        <v>3233</v>
      </c>
      <c r="M18" s="774"/>
    </row>
    <row r="19" spans="1:13" s="773" customFormat="1" ht="39.75" customHeight="1">
      <c r="A19" s="775">
        <v>4</v>
      </c>
      <c r="B19" s="775">
        <v>2449</v>
      </c>
      <c r="C19" s="776" t="s">
        <v>3237</v>
      </c>
      <c r="D19" s="772" t="s">
        <v>31</v>
      </c>
      <c r="E19" s="777">
        <v>0.28000000000000003</v>
      </c>
      <c r="F19" s="772" t="s">
        <v>3238</v>
      </c>
      <c r="G19" s="778" t="s">
        <v>3239</v>
      </c>
      <c r="H19" s="778">
        <v>0.28000000000000003</v>
      </c>
      <c r="I19" s="778">
        <v>0.28000000000000003</v>
      </c>
      <c r="J19" s="778"/>
      <c r="K19" s="78" t="s">
        <v>3233</v>
      </c>
      <c r="M19" s="774"/>
    </row>
    <row r="20" spans="1:13" s="773" customFormat="1" ht="31.5">
      <c r="A20" s="770">
        <v>5</v>
      </c>
      <c r="B20" s="775">
        <v>2452</v>
      </c>
      <c r="C20" s="776" t="s">
        <v>3240</v>
      </c>
      <c r="D20" s="772" t="s">
        <v>31</v>
      </c>
      <c r="E20" s="777">
        <v>0.33</v>
      </c>
      <c r="F20" s="772" t="s">
        <v>3241</v>
      </c>
      <c r="G20" s="778" t="s">
        <v>3242</v>
      </c>
      <c r="H20" s="778">
        <v>0.33</v>
      </c>
      <c r="I20" s="778">
        <v>0.33</v>
      </c>
      <c r="J20" s="779"/>
      <c r="K20" s="78" t="s">
        <v>3233</v>
      </c>
      <c r="M20" s="774"/>
    </row>
    <row r="21" spans="1:13" s="773" customFormat="1" ht="31.5">
      <c r="A21" s="775">
        <v>6</v>
      </c>
      <c r="B21" s="775">
        <v>2453</v>
      </c>
      <c r="C21" s="780" t="s">
        <v>3243</v>
      </c>
      <c r="D21" s="772" t="s">
        <v>31</v>
      </c>
      <c r="E21" s="777">
        <v>1.34</v>
      </c>
      <c r="F21" s="772" t="s">
        <v>3244</v>
      </c>
      <c r="G21" s="778" t="s">
        <v>3245</v>
      </c>
      <c r="H21" s="778">
        <v>1.34</v>
      </c>
      <c r="I21" s="778">
        <f>E21</f>
        <v>1.34</v>
      </c>
      <c r="J21" s="779"/>
      <c r="K21" s="78" t="s">
        <v>3233</v>
      </c>
      <c r="M21" s="774"/>
    </row>
    <row r="22" spans="1:13" s="773" customFormat="1" ht="47.25">
      <c r="A22" s="770">
        <v>7</v>
      </c>
      <c r="B22" s="775">
        <v>2454</v>
      </c>
      <c r="C22" s="776" t="s">
        <v>3246</v>
      </c>
      <c r="D22" s="772" t="s">
        <v>31</v>
      </c>
      <c r="E22" s="777">
        <v>0.77300000000000002</v>
      </c>
      <c r="F22" s="772" t="s">
        <v>3247</v>
      </c>
      <c r="G22" s="778" t="s">
        <v>3248</v>
      </c>
      <c r="H22" s="778">
        <v>0.77300000000000002</v>
      </c>
      <c r="I22" s="778">
        <v>0.77300000000000002</v>
      </c>
      <c r="J22" s="779"/>
      <c r="K22" s="78" t="s">
        <v>3233</v>
      </c>
      <c r="M22" s="774"/>
    </row>
    <row r="23" spans="1:13" s="773" customFormat="1" ht="47.25">
      <c r="A23" s="775">
        <v>8</v>
      </c>
      <c r="B23" s="775">
        <v>2455</v>
      </c>
      <c r="C23" s="776" t="s">
        <v>3249</v>
      </c>
      <c r="D23" s="772" t="s">
        <v>31</v>
      </c>
      <c r="E23" s="777">
        <v>1.86</v>
      </c>
      <c r="F23" s="772" t="s">
        <v>3250</v>
      </c>
      <c r="G23" s="778" t="s">
        <v>3251</v>
      </c>
      <c r="H23" s="778">
        <v>1.86</v>
      </c>
      <c r="I23" s="778">
        <v>1.86</v>
      </c>
      <c r="J23" s="779"/>
      <c r="K23" s="78" t="s">
        <v>3233</v>
      </c>
      <c r="M23" s="774"/>
    </row>
    <row r="24" spans="1:13" s="773" customFormat="1" ht="31.5">
      <c r="A24" s="770">
        <v>9</v>
      </c>
      <c r="B24" s="775">
        <v>2456</v>
      </c>
      <c r="C24" s="776" t="s">
        <v>3252</v>
      </c>
      <c r="D24" s="772" t="s">
        <v>31</v>
      </c>
      <c r="E24" s="777">
        <v>0.223</v>
      </c>
      <c r="F24" s="772" t="s">
        <v>3253</v>
      </c>
      <c r="G24" s="778" t="s">
        <v>3254</v>
      </c>
      <c r="H24" s="778">
        <v>0.223</v>
      </c>
      <c r="I24" s="778">
        <v>0.223</v>
      </c>
      <c r="J24" s="778"/>
      <c r="K24" s="78" t="s">
        <v>3233</v>
      </c>
      <c r="M24" s="774"/>
    </row>
    <row r="25" spans="1:13" s="773" customFormat="1" ht="47.25">
      <c r="A25" s="775">
        <v>10</v>
      </c>
      <c r="B25" s="775">
        <v>2457</v>
      </c>
      <c r="C25" s="776" t="s">
        <v>3255</v>
      </c>
      <c r="D25" s="772" t="s">
        <v>31</v>
      </c>
      <c r="E25" s="777">
        <v>3.4000000000000002E-2</v>
      </c>
      <c r="F25" s="772" t="s">
        <v>3256</v>
      </c>
      <c r="G25" s="778" t="s">
        <v>3257</v>
      </c>
      <c r="H25" s="778">
        <v>3.4000000000000002E-2</v>
      </c>
      <c r="I25" s="778">
        <v>3.4000000000000002E-2</v>
      </c>
      <c r="J25" s="779"/>
      <c r="K25" s="78" t="s">
        <v>3233</v>
      </c>
      <c r="M25" s="774"/>
    </row>
    <row r="26" spans="1:13" s="773" customFormat="1" ht="47.25">
      <c r="A26" s="770">
        <v>11</v>
      </c>
      <c r="B26" s="775">
        <v>2458</v>
      </c>
      <c r="C26" s="776" t="s">
        <v>3258</v>
      </c>
      <c r="D26" s="772" t="s">
        <v>31</v>
      </c>
      <c r="E26" s="777">
        <v>0.34</v>
      </c>
      <c r="F26" s="772" t="s">
        <v>3259</v>
      </c>
      <c r="G26" s="778" t="s">
        <v>3260</v>
      </c>
      <c r="H26" s="778">
        <v>0.34</v>
      </c>
      <c r="I26" s="778">
        <v>0.34</v>
      </c>
      <c r="J26" s="779"/>
      <c r="K26" s="78" t="s">
        <v>3233</v>
      </c>
      <c r="M26" s="774"/>
    </row>
    <row r="27" spans="1:13" s="773" customFormat="1" ht="63">
      <c r="A27" s="775">
        <v>12</v>
      </c>
      <c r="B27" s="775">
        <v>2459</v>
      </c>
      <c r="C27" s="776" t="s">
        <v>3261</v>
      </c>
      <c r="D27" s="772" t="s">
        <v>31</v>
      </c>
      <c r="E27" s="777">
        <v>0.16</v>
      </c>
      <c r="F27" s="772" t="s">
        <v>3262</v>
      </c>
      <c r="G27" s="778" t="s">
        <v>3263</v>
      </c>
      <c r="H27" s="778">
        <v>0.16</v>
      </c>
      <c r="I27" s="778">
        <v>0.16</v>
      </c>
      <c r="J27" s="778"/>
      <c r="K27" s="78" t="s">
        <v>3233</v>
      </c>
      <c r="M27" s="774"/>
    </row>
    <row r="28" spans="1:13" s="773" customFormat="1" ht="31.5">
      <c r="A28" s="770">
        <v>13</v>
      </c>
      <c r="B28" s="775">
        <v>2460</v>
      </c>
      <c r="C28" s="776" t="s">
        <v>3264</v>
      </c>
      <c r="D28" s="772" t="s">
        <v>31</v>
      </c>
      <c r="E28" s="777">
        <v>0.91100000000000003</v>
      </c>
      <c r="F28" s="772" t="s">
        <v>3265</v>
      </c>
      <c r="G28" s="778" t="s">
        <v>3266</v>
      </c>
      <c r="H28" s="778">
        <v>0.91100000000000003</v>
      </c>
      <c r="I28" s="778">
        <v>0.91100000000000003</v>
      </c>
      <c r="J28" s="779"/>
      <c r="K28" s="78" t="s">
        <v>3233</v>
      </c>
      <c r="M28" s="774"/>
    </row>
    <row r="29" spans="1:13" s="773" customFormat="1" ht="31.5">
      <c r="A29" s="775">
        <v>14</v>
      </c>
      <c r="B29" s="775">
        <v>2461</v>
      </c>
      <c r="C29" s="776" t="s">
        <v>3267</v>
      </c>
      <c r="D29" s="772" t="s">
        <v>31</v>
      </c>
      <c r="E29" s="777">
        <v>0.11600000000000001</v>
      </c>
      <c r="F29" s="772" t="s">
        <v>3268</v>
      </c>
      <c r="G29" s="778" t="s">
        <v>3269</v>
      </c>
      <c r="H29" s="778">
        <v>0.12</v>
      </c>
      <c r="I29" s="778">
        <v>0.12</v>
      </c>
      <c r="J29" s="779"/>
      <c r="K29" s="78" t="s">
        <v>3233</v>
      </c>
      <c r="M29" s="774"/>
    </row>
    <row r="30" spans="1:13" s="773" customFormat="1" ht="31.5">
      <c r="A30" s="770">
        <v>15</v>
      </c>
      <c r="B30" s="775">
        <v>2462</v>
      </c>
      <c r="C30" s="776" t="s">
        <v>3270</v>
      </c>
      <c r="D30" s="772" t="s">
        <v>31</v>
      </c>
      <c r="E30" s="777">
        <v>0.4</v>
      </c>
      <c r="F30" s="772" t="s">
        <v>3271</v>
      </c>
      <c r="G30" s="778" t="s">
        <v>3272</v>
      </c>
      <c r="H30" s="778">
        <v>0.4</v>
      </c>
      <c r="I30" s="778">
        <v>0.4</v>
      </c>
      <c r="J30" s="778"/>
      <c r="K30" s="78" t="s">
        <v>3233</v>
      </c>
      <c r="M30" s="774"/>
    </row>
    <row r="31" spans="1:13" s="773" customFormat="1" ht="31.5">
      <c r="A31" s="775">
        <v>16</v>
      </c>
      <c r="B31" s="775">
        <v>2463</v>
      </c>
      <c r="C31" s="776" t="s">
        <v>3273</v>
      </c>
      <c r="D31" s="772" t="s">
        <v>31</v>
      </c>
      <c r="E31" s="777">
        <v>0.18</v>
      </c>
      <c r="F31" s="772" t="s">
        <v>3274</v>
      </c>
      <c r="G31" s="778" t="s">
        <v>3275</v>
      </c>
      <c r="H31" s="778">
        <v>0.18</v>
      </c>
      <c r="I31" s="778">
        <v>0.18</v>
      </c>
      <c r="J31" s="779"/>
      <c r="K31" s="78" t="s">
        <v>3233</v>
      </c>
      <c r="M31" s="774"/>
    </row>
    <row r="32" spans="1:13" s="773" customFormat="1" ht="31.5">
      <c r="A32" s="770">
        <v>17</v>
      </c>
      <c r="B32" s="775">
        <v>2464</v>
      </c>
      <c r="C32" s="776" t="s">
        <v>3276</v>
      </c>
      <c r="D32" s="772" t="s">
        <v>31</v>
      </c>
      <c r="E32" s="777">
        <v>0.61199999999999999</v>
      </c>
      <c r="F32" s="772" t="s">
        <v>3277</v>
      </c>
      <c r="G32" s="778" t="s">
        <v>3278</v>
      </c>
      <c r="H32" s="778">
        <v>0.61199999999999999</v>
      </c>
      <c r="I32" s="778">
        <v>0.61199999999999999</v>
      </c>
      <c r="J32" s="779"/>
      <c r="K32" s="78" t="s">
        <v>3233</v>
      </c>
      <c r="M32" s="774"/>
    </row>
    <row r="33" spans="1:13" s="773" customFormat="1" ht="31.5">
      <c r="A33" s="775">
        <v>18</v>
      </c>
      <c r="B33" s="775">
        <v>2465</v>
      </c>
      <c r="C33" s="776" t="s">
        <v>3279</v>
      </c>
      <c r="D33" s="772" t="s">
        <v>31</v>
      </c>
      <c r="E33" s="777">
        <v>0.20499999999999999</v>
      </c>
      <c r="F33" s="772" t="s">
        <v>3280</v>
      </c>
      <c r="G33" s="778" t="s">
        <v>3281</v>
      </c>
      <c r="H33" s="778">
        <v>0.20499999999999999</v>
      </c>
      <c r="I33" s="778">
        <v>0.20499999999999999</v>
      </c>
      <c r="J33" s="778"/>
      <c r="K33" s="78" t="s">
        <v>3233</v>
      </c>
      <c r="M33" s="774"/>
    </row>
    <row r="34" spans="1:13" s="773" customFormat="1" ht="31.5">
      <c r="A34" s="770">
        <v>19</v>
      </c>
      <c r="B34" s="775">
        <v>2466</v>
      </c>
      <c r="C34" s="776" t="s">
        <v>3282</v>
      </c>
      <c r="D34" s="772" t="s">
        <v>31</v>
      </c>
      <c r="E34" s="777">
        <v>0.51</v>
      </c>
      <c r="F34" s="772" t="s">
        <v>3283</v>
      </c>
      <c r="G34" s="778" t="s">
        <v>3284</v>
      </c>
      <c r="H34" s="778">
        <v>0.51</v>
      </c>
      <c r="I34" s="778">
        <v>0.51</v>
      </c>
      <c r="J34" s="779"/>
      <c r="K34" s="78" t="s">
        <v>3233</v>
      </c>
      <c r="M34" s="774"/>
    </row>
    <row r="35" spans="1:13" s="773" customFormat="1" ht="47.25">
      <c r="A35" s="775">
        <v>20</v>
      </c>
      <c r="B35" s="775">
        <v>2467</v>
      </c>
      <c r="C35" s="776" t="s">
        <v>3285</v>
      </c>
      <c r="D35" s="772" t="s">
        <v>31</v>
      </c>
      <c r="E35" s="777">
        <v>0.19900000000000001</v>
      </c>
      <c r="F35" s="772" t="s">
        <v>3286</v>
      </c>
      <c r="G35" s="778" t="s">
        <v>3287</v>
      </c>
      <c r="H35" s="778">
        <v>0.4</v>
      </c>
      <c r="I35" s="778">
        <v>0.4</v>
      </c>
      <c r="J35" s="778"/>
      <c r="K35" s="651" t="s">
        <v>3288</v>
      </c>
      <c r="M35" s="774"/>
    </row>
    <row r="36" spans="1:13" s="773" customFormat="1" ht="47.25">
      <c r="A36" s="770">
        <v>21</v>
      </c>
      <c r="B36" s="775">
        <v>2468</v>
      </c>
      <c r="C36" s="776" t="s">
        <v>3289</v>
      </c>
      <c r="D36" s="772" t="s">
        <v>31</v>
      </c>
      <c r="E36" s="777">
        <v>0.32</v>
      </c>
      <c r="F36" s="772" t="s">
        <v>3290</v>
      </c>
      <c r="G36" s="778" t="s">
        <v>3291</v>
      </c>
      <c r="H36" s="778">
        <v>0.32</v>
      </c>
      <c r="I36" s="778">
        <v>0.32</v>
      </c>
      <c r="J36" s="779"/>
      <c r="K36" s="78" t="s">
        <v>3233</v>
      </c>
      <c r="M36" s="774"/>
    </row>
    <row r="37" spans="1:13" s="773" customFormat="1" ht="31.5">
      <c r="A37" s="775">
        <v>22</v>
      </c>
      <c r="B37" s="775">
        <v>2469</v>
      </c>
      <c r="C37" s="776" t="s">
        <v>3292</v>
      </c>
      <c r="D37" s="772" t="s">
        <v>31</v>
      </c>
      <c r="E37" s="777">
        <v>0.75</v>
      </c>
      <c r="F37" s="772" t="s">
        <v>3293</v>
      </c>
      <c r="G37" s="778" t="s">
        <v>3294</v>
      </c>
      <c r="H37" s="778">
        <v>0.96</v>
      </c>
      <c r="I37" s="778">
        <v>0.75</v>
      </c>
      <c r="J37" s="778">
        <v>0.21</v>
      </c>
      <c r="K37" s="651" t="s">
        <v>3295</v>
      </c>
      <c r="M37" s="774"/>
    </row>
    <row r="38" spans="1:13" s="773" customFormat="1" ht="47.25">
      <c r="A38" s="770">
        <v>23</v>
      </c>
      <c r="B38" s="775">
        <v>2470</v>
      </c>
      <c r="C38" s="776" t="s">
        <v>3296</v>
      </c>
      <c r="D38" s="772" t="s">
        <v>31</v>
      </c>
      <c r="E38" s="777">
        <v>0.28499999999999998</v>
      </c>
      <c r="F38" s="772" t="s">
        <v>3297</v>
      </c>
      <c r="G38" s="778" t="s">
        <v>3298</v>
      </c>
      <c r="H38" s="778">
        <v>0.28499999999999998</v>
      </c>
      <c r="I38" s="778">
        <v>0.28499999999999998</v>
      </c>
      <c r="J38" s="779"/>
      <c r="K38" s="78" t="s">
        <v>3233</v>
      </c>
      <c r="M38" s="774"/>
    </row>
    <row r="39" spans="1:13" s="773" customFormat="1" ht="47.25">
      <c r="A39" s="775">
        <v>24</v>
      </c>
      <c r="B39" s="775">
        <v>2471</v>
      </c>
      <c r="C39" s="776" t="s">
        <v>3299</v>
      </c>
      <c r="D39" s="772" t="s">
        <v>31</v>
      </c>
      <c r="E39" s="777">
        <v>1.01</v>
      </c>
      <c r="F39" s="772" t="s">
        <v>3300</v>
      </c>
      <c r="G39" s="778" t="s">
        <v>3301</v>
      </c>
      <c r="H39" s="778">
        <v>1.2</v>
      </c>
      <c r="I39" s="778">
        <v>1.2</v>
      </c>
      <c r="J39" s="778"/>
      <c r="K39" s="78" t="s">
        <v>3233</v>
      </c>
      <c r="M39" s="774"/>
    </row>
    <row r="40" spans="1:13" s="773" customFormat="1" ht="47.25">
      <c r="A40" s="770">
        <v>25</v>
      </c>
      <c r="B40" s="775">
        <v>2472</v>
      </c>
      <c r="C40" s="776" t="s">
        <v>3302</v>
      </c>
      <c r="D40" s="772" t="s">
        <v>31</v>
      </c>
      <c r="E40" s="777">
        <v>0.9</v>
      </c>
      <c r="F40" s="772" t="s">
        <v>3303</v>
      </c>
      <c r="G40" s="778" t="s">
        <v>3304</v>
      </c>
      <c r="H40" s="778">
        <v>0.9</v>
      </c>
      <c r="I40" s="778">
        <v>0.9</v>
      </c>
      <c r="J40" s="778"/>
      <c r="K40" s="78" t="s">
        <v>3233</v>
      </c>
      <c r="M40" s="774"/>
    </row>
    <row r="41" spans="1:13" s="773" customFormat="1" ht="63">
      <c r="A41" s="775">
        <v>26</v>
      </c>
      <c r="B41" s="775">
        <v>2473</v>
      </c>
      <c r="C41" s="776" t="s">
        <v>3305</v>
      </c>
      <c r="D41" s="772" t="s">
        <v>31</v>
      </c>
      <c r="E41" s="777">
        <v>0.81</v>
      </c>
      <c r="F41" s="772" t="s">
        <v>3306</v>
      </c>
      <c r="G41" s="778" t="s">
        <v>3307</v>
      </c>
      <c r="H41" s="778">
        <v>0.81</v>
      </c>
      <c r="I41" s="778">
        <v>0.81</v>
      </c>
      <c r="J41" s="778"/>
      <c r="K41" s="78" t="s">
        <v>3233</v>
      </c>
      <c r="M41" s="774"/>
    </row>
    <row r="42" spans="1:13" s="773" customFormat="1" ht="78.75">
      <c r="A42" s="770">
        <v>27</v>
      </c>
      <c r="B42" s="775">
        <v>2474</v>
      </c>
      <c r="C42" s="776" t="s">
        <v>3308</v>
      </c>
      <c r="D42" s="772" t="s">
        <v>31</v>
      </c>
      <c r="E42" s="777">
        <v>0.14199999999999999</v>
      </c>
      <c r="F42" s="772" t="s">
        <v>3309</v>
      </c>
      <c r="G42" s="778" t="s">
        <v>3310</v>
      </c>
      <c r="H42" s="778">
        <v>0.14199999999999999</v>
      </c>
      <c r="I42" s="778">
        <v>0.14199999999999999</v>
      </c>
      <c r="J42" s="778"/>
      <c r="K42" s="78" t="s">
        <v>3233</v>
      </c>
      <c r="M42" s="774"/>
    </row>
    <row r="43" spans="1:13" s="773" customFormat="1" ht="47.25">
      <c r="A43" s="775">
        <v>28</v>
      </c>
      <c r="B43" s="775">
        <v>2475</v>
      </c>
      <c r="C43" s="776" t="s">
        <v>3311</v>
      </c>
      <c r="D43" s="772" t="s">
        <v>31</v>
      </c>
      <c r="E43" s="777">
        <v>0.18</v>
      </c>
      <c r="F43" s="772" t="s">
        <v>3312</v>
      </c>
      <c r="G43" s="778" t="s">
        <v>3313</v>
      </c>
      <c r="H43" s="778">
        <v>0.27</v>
      </c>
      <c r="I43" s="778">
        <v>0.27</v>
      </c>
      <c r="J43" s="778"/>
      <c r="K43" s="78" t="s">
        <v>3233</v>
      </c>
      <c r="M43" s="774"/>
    </row>
    <row r="44" spans="1:13" s="773" customFormat="1" ht="31.5">
      <c r="A44" s="770">
        <v>29</v>
      </c>
      <c r="B44" s="775">
        <v>2476</v>
      </c>
      <c r="C44" s="776" t="s">
        <v>3314</v>
      </c>
      <c r="D44" s="772" t="s">
        <v>31</v>
      </c>
      <c r="E44" s="777">
        <v>0.52300000000000002</v>
      </c>
      <c r="F44" s="778">
        <v>38</v>
      </c>
      <c r="G44" s="778" t="s">
        <v>3315</v>
      </c>
      <c r="H44" s="778">
        <v>0.52300000000000002</v>
      </c>
      <c r="I44" s="778">
        <v>0.52300000000000002</v>
      </c>
      <c r="J44" s="778"/>
      <c r="K44" s="78" t="s">
        <v>3233</v>
      </c>
      <c r="M44" s="774"/>
    </row>
    <row r="45" spans="1:13" s="773" customFormat="1" ht="47.25">
      <c r="A45" s="775">
        <v>30</v>
      </c>
      <c r="B45" s="775">
        <v>2477</v>
      </c>
      <c r="C45" s="776" t="s">
        <v>3316</v>
      </c>
      <c r="D45" s="772" t="s">
        <v>31</v>
      </c>
      <c r="E45" s="777">
        <v>0.34200000000000003</v>
      </c>
      <c r="F45" s="772" t="s">
        <v>3317</v>
      </c>
      <c r="G45" s="778" t="s">
        <v>3318</v>
      </c>
      <c r="H45" s="778">
        <v>0.34200000000000003</v>
      </c>
      <c r="I45" s="778">
        <v>0.34200000000000003</v>
      </c>
      <c r="J45" s="779"/>
      <c r="K45" s="78" t="s">
        <v>3233</v>
      </c>
      <c r="M45" s="774"/>
    </row>
    <row r="46" spans="1:13" s="773" customFormat="1" ht="31.5">
      <c r="A46" s="770">
        <v>31</v>
      </c>
      <c r="B46" s="775">
        <v>2478</v>
      </c>
      <c r="C46" s="776" t="s">
        <v>3319</v>
      </c>
      <c r="D46" s="772" t="s">
        <v>31</v>
      </c>
      <c r="E46" s="777">
        <v>0.23100000000000001</v>
      </c>
      <c r="F46" s="772" t="s">
        <v>3320</v>
      </c>
      <c r="G46" s="778" t="s">
        <v>3321</v>
      </c>
      <c r="H46" s="778">
        <v>0.23100000000000001</v>
      </c>
      <c r="I46" s="778">
        <v>0.23100000000000001</v>
      </c>
      <c r="J46" s="779"/>
      <c r="K46" s="78" t="s">
        <v>3233</v>
      </c>
      <c r="M46" s="774"/>
    </row>
    <row r="47" spans="1:13" s="773" customFormat="1" ht="47.25">
      <c r="A47" s="775">
        <v>32</v>
      </c>
      <c r="B47" s="775">
        <v>2479</v>
      </c>
      <c r="C47" s="776" t="s">
        <v>3322</v>
      </c>
      <c r="D47" s="772" t="s">
        <v>31</v>
      </c>
      <c r="E47" s="777">
        <v>0.36399999999999999</v>
      </c>
      <c r="F47" s="772" t="s">
        <v>3323</v>
      </c>
      <c r="G47" s="778" t="s">
        <v>3324</v>
      </c>
      <c r="H47" s="778">
        <v>0.36399999999999999</v>
      </c>
      <c r="I47" s="778">
        <v>0.36399999999999999</v>
      </c>
      <c r="J47" s="778"/>
      <c r="K47" s="78" t="s">
        <v>3233</v>
      </c>
      <c r="M47" s="774"/>
    </row>
    <row r="48" spans="1:13" s="773" customFormat="1" ht="31.5">
      <c r="A48" s="770">
        <v>33</v>
      </c>
      <c r="B48" s="775">
        <v>2480</v>
      </c>
      <c r="C48" s="776" t="s">
        <v>3325</v>
      </c>
      <c r="D48" s="772" t="s">
        <v>31</v>
      </c>
      <c r="E48" s="777">
        <v>0.42499999999999999</v>
      </c>
      <c r="F48" s="772" t="s">
        <v>3326</v>
      </c>
      <c r="G48" s="778" t="s">
        <v>3327</v>
      </c>
      <c r="H48" s="778">
        <v>0.42499999999999999</v>
      </c>
      <c r="I48" s="778">
        <v>0.42499999999999999</v>
      </c>
      <c r="J48" s="779"/>
      <c r="K48" s="78" t="s">
        <v>3233</v>
      </c>
      <c r="M48" s="774"/>
    </row>
    <row r="49" spans="1:13" s="773" customFormat="1" ht="47.25">
      <c r="A49" s="775">
        <v>34</v>
      </c>
      <c r="B49" s="781">
        <v>2481</v>
      </c>
      <c r="C49" s="782" t="s">
        <v>3328</v>
      </c>
      <c r="D49" s="772" t="s">
        <v>31</v>
      </c>
      <c r="E49" s="783">
        <v>1.44</v>
      </c>
      <c r="F49" s="784"/>
      <c r="G49" s="785" t="s">
        <v>3328</v>
      </c>
      <c r="H49" s="651">
        <v>1.44</v>
      </c>
      <c r="I49" s="651">
        <v>1.44</v>
      </c>
      <c r="J49" s="779">
        <v>0</v>
      </c>
      <c r="K49" s="651" t="s">
        <v>3329</v>
      </c>
      <c r="M49" s="774"/>
    </row>
    <row r="50" spans="1:13" s="773" customFormat="1" ht="78.75">
      <c r="A50" s="770">
        <v>35</v>
      </c>
      <c r="B50" s="781">
        <v>2482</v>
      </c>
      <c r="C50" s="782" t="s">
        <v>3330</v>
      </c>
      <c r="D50" s="772" t="s">
        <v>31</v>
      </c>
      <c r="E50" s="783">
        <v>0.4</v>
      </c>
      <c r="F50" s="784"/>
      <c r="G50" s="785" t="s">
        <v>3331</v>
      </c>
      <c r="H50" s="651"/>
      <c r="I50" s="651" t="s">
        <v>3332</v>
      </c>
      <c r="J50" s="779"/>
      <c r="K50" s="651" t="s">
        <v>3332</v>
      </c>
      <c r="M50" s="774"/>
    </row>
    <row r="51" spans="1:13" s="773" customFormat="1" ht="141.75">
      <c r="A51" s="775">
        <v>36</v>
      </c>
      <c r="B51" s="781">
        <v>2483</v>
      </c>
      <c r="C51" s="782" t="s">
        <v>3333</v>
      </c>
      <c r="D51" s="772" t="s">
        <v>31</v>
      </c>
      <c r="E51" s="783">
        <v>0.52</v>
      </c>
      <c r="F51" s="784"/>
      <c r="G51" s="785" t="s">
        <v>3334</v>
      </c>
      <c r="H51" s="651">
        <v>0.52</v>
      </c>
      <c r="I51" s="651" t="s">
        <v>3335</v>
      </c>
      <c r="J51" s="779"/>
      <c r="K51" s="651" t="s">
        <v>3335</v>
      </c>
      <c r="M51" s="774"/>
    </row>
    <row r="52" spans="1:13" s="773" customFormat="1" ht="78.75">
      <c r="A52" s="770">
        <v>37</v>
      </c>
      <c r="B52" s="781">
        <v>2484</v>
      </c>
      <c r="C52" s="782" t="s">
        <v>3336</v>
      </c>
      <c r="D52" s="772" t="s">
        <v>31</v>
      </c>
      <c r="E52" s="783">
        <v>0.08</v>
      </c>
      <c r="F52" s="784"/>
      <c r="G52" s="785" t="s">
        <v>3337</v>
      </c>
      <c r="H52" s="651">
        <v>0.08</v>
      </c>
      <c r="I52" s="651" t="s">
        <v>3332</v>
      </c>
      <c r="J52" s="779"/>
      <c r="K52" s="651" t="s">
        <v>3332</v>
      </c>
      <c r="M52" s="774"/>
    </row>
    <row r="53" spans="1:13" s="773" customFormat="1" ht="78.75">
      <c r="A53" s="775">
        <v>38</v>
      </c>
      <c r="B53" s="781">
        <v>2485</v>
      </c>
      <c r="C53" s="782" t="s">
        <v>3338</v>
      </c>
      <c r="D53" s="772" t="s">
        <v>31</v>
      </c>
      <c r="E53" s="783">
        <v>0.14000000000000001</v>
      </c>
      <c r="F53" s="784"/>
      <c r="G53" s="785" t="s">
        <v>3339</v>
      </c>
      <c r="H53" s="651"/>
      <c r="I53" s="651" t="s">
        <v>3332</v>
      </c>
      <c r="J53" s="779"/>
      <c r="K53" s="651" t="s">
        <v>3332</v>
      </c>
      <c r="M53" s="774"/>
    </row>
    <row r="54" spans="1:13" s="773" customFormat="1" ht="110.25">
      <c r="A54" s="770">
        <v>39</v>
      </c>
      <c r="B54" s="781">
        <v>2486</v>
      </c>
      <c r="C54" s="782" t="s">
        <v>3340</v>
      </c>
      <c r="D54" s="772" t="s">
        <v>31</v>
      </c>
      <c r="E54" s="783">
        <v>0.65</v>
      </c>
      <c r="F54" s="784"/>
      <c r="G54" s="785" t="s">
        <v>3341</v>
      </c>
      <c r="H54" s="651"/>
      <c r="I54" s="651" t="s">
        <v>3342</v>
      </c>
      <c r="J54" s="779"/>
      <c r="K54" s="651" t="s">
        <v>3342</v>
      </c>
      <c r="M54" s="774"/>
    </row>
    <row r="55" spans="1:13" s="773" customFormat="1" ht="78.75">
      <c r="A55" s="775">
        <v>40</v>
      </c>
      <c r="B55" s="781">
        <v>2487</v>
      </c>
      <c r="C55" s="782" t="s">
        <v>3343</v>
      </c>
      <c r="D55" s="772" t="s">
        <v>31</v>
      </c>
      <c r="E55" s="783">
        <v>0.45</v>
      </c>
      <c r="F55" s="784"/>
      <c r="G55" s="785" t="s">
        <v>3344</v>
      </c>
      <c r="H55" s="651">
        <v>0.45</v>
      </c>
      <c r="I55" s="651" t="s">
        <v>3332</v>
      </c>
      <c r="J55" s="779"/>
      <c r="K55" s="651" t="s">
        <v>3332</v>
      </c>
      <c r="M55" s="774"/>
    </row>
    <row r="56" spans="1:13" s="773" customFormat="1" ht="47.25">
      <c r="A56" s="770">
        <v>41</v>
      </c>
      <c r="B56" s="770">
        <v>2488</v>
      </c>
      <c r="C56" s="771" t="s">
        <v>3345</v>
      </c>
      <c r="D56" s="772" t="s">
        <v>31</v>
      </c>
      <c r="E56" s="77">
        <v>0.219</v>
      </c>
      <c r="F56" s="651">
        <v>16</v>
      </c>
      <c r="G56" s="771" t="s">
        <v>3345</v>
      </c>
      <c r="H56" s="78">
        <v>0.22</v>
      </c>
      <c r="I56" s="78">
        <v>0.22</v>
      </c>
      <c r="J56" s="78">
        <f>H56-I56</f>
        <v>0</v>
      </c>
      <c r="K56" s="78" t="s">
        <v>3233</v>
      </c>
      <c r="M56" s="774"/>
    </row>
    <row r="57" spans="1:13" s="773" customFormat="1" ht="47.25">
      <c r="A57" s="775">
        <v>42</v>
      </c>
      <c r="B57" s="770">
        <v>2489</v>
      </c>
      <c r="C57" s="771" t="s">
        <v>3346</v>
      </c>
      <c r="D57" s="772" t="s">
        <v>31</v>
      </c>
      <c r="E57" s="77">
        <v>9.7000000000000003E-2</v>
      </c>
      <c r="F57" s="78">
        <v>15</v>
      </c>
      <c r="G57" s="771" t="s">
        <v>3346</v>
      </c>
      <c r="H57" s="78">
        <v>0.1</v>
      </c>
      <c r="I57" s="78">
        <v>0.1</v>
      </c>
      <c r="J57" s="78">
        <f>H57-I57</f>
        <v>0</v>
      </c>
      <c r="K57" s="78" t="s">
        <v>3233</v>
      </c>
      <c r="M57" s="774"/>
    </row>
    <row r="58" spans="1:13" s="773" customFormat="1" ht="47.25">
      <c r="A58" s="770">
        <v>43</v>
      </c>
      <c r="B58" s="770">
        <v>2490</v>
      </c>
      <c r="C58" s="771" t="s">
        <v>3347</v>
      </c>
      <c r="D58" s="772" t="s">
        <v>31</v>
      </c>
      <c r="E58" s="77">
        <v>0.90500000000000003</v>
      </c>
      <c r="F58" s="786">
        <v>17</v>
      </c>
      <c r="G58" s="771" t="s">
        <v>3347</v>
      </c>
      <c r="H58" s="78">
        <v>0.9</v>
      </c>
      <c r="I58" s="78">
        <v>0.9</v>
      </c>
      <c r="J58" s="78">
        <f>H58-I58</f>
        <v>0</v>
      </c>
      <c r="K58" s="78" t="s">
        <v>3233</v>
      </c>
      <c r="M58" s="774"/>
    </row>
    <row r="59" spans="1:13" s="773" customFormat="1" ht="31.5">
      <c r="A59" s="775">
        <v>44</v>
      </c>
      <c r="B59" s="775">
        <v>2491</v>
      </c>
      <c r="C59" s="776" t="s">
        <v>3348</v>
      </c>
      <c r="D59" s="772" t="s">
        <v>31</v>
      </c>
      <c r="E59" s="777">
        <v>1.22</v>
      </c>
      <c r="F59" s="772" t="s">
        <v>3349</v>
      </c>
      <c r="G59" s="778" t="s">
        <v>3350</v>
      </c>
      <c r="H59" s="778">
        <v>1.22</v>
      </c>
      <c r="I59" s="778">
        <v>1.22</v>
      </c>
      <c r="J59" s="779"/>
      <c r="K59" s="78" t="s">
        <v>3233</v>
      </c>
      <c r="M59" s="774"/>
    </row>
    <row r="60" spans="1:13" s="773" customFormat="1" ht="47.25">
      <c r="A60" s="770">
        <v>45</v>
      </c>
      <c r="B60" s="775">
        <v>2492</v>
      </c>
      <c r="C60" s="776" t="s">
        <v>3351</v>
      </c>
      <c r="D60" s="772" t="s">
        <v>31</v>
      </c>
      <c r="E60" s="777">
        <v>1.99</v>
      </c>
      <c r="F60" s="772" t="s">
        <v>3352</v>
      </c>
      <c r="G60" s="778" t="s">
        <v>3353</v>
      </c>
      <c r="H60" s="778">
        <v>1.99</v>
      </c>
      <c r="I60" s="778">
        <v>1.99</v>
      </c>
      <c r="J60" s="779"/>
      <c r="K60" s="78" t="s">
        <v>3233</v>
      </c>
      <c r="M60" s="774"/>
    </row>
    <row r="61" spans="1:13" s="773" customFormat="1" ht="31.5">
      <c r="A61" s="775">
        <v>46</v>
      </c>
      <c r="B61" s="775">
        <v>2493</v>
      </c>
      <c r="C61" s="776" t="s">
        <v>3354</v>
      </c>
      <c r="D61" s="772" t="s">
        <v>31</v>
      </c>
      <c r="E61" s="777">
        <f>I61</f>
        <v>0.35</v>
      </c>
      <c r="F61" s="772" t="s">
        <v>3355</v>
      </c>
      <c r="G61" s="778" t="s">
        <v>3356</v>
      </c>
      <c r="H61" s="778">
        <f>M58</f>
        <v>0</v>
      </c>
      <c r="I61" s="778">
        <v>0.35</v>
      </c>
      <c r="J61" s="779"/>
      <c r="K61" s="78" t="s">
        <v>3233</v>
      </c>
      <c r="M61" s="774"/>
    </row>
    <row r="62" spans="1:13" s="773" customFormat="1" ht="47.25">
      <c r="A62" s="770">
        <v>47</v>
      </c>
      <c r="B62" s="775">
        <v>2494</v>
      </c>
      <c r="C62" s="776" t="s">
        <v>3357</v>
      </c>
      <c r="D62" s="772" t="s">
        <v>31</v>
      </c>
      <c r="E62" s="777">
        <v>2.3E-2</v>
      </c>
      <c r="F62" s="772" t="s">
        <v>3358</v>
      </c>
      <c r="G62" s="778" t="s">
        <v>3359</v>
      </c>
      <c r="H62" s="778">
        <v>2.3E-2</v>
      </c>
      <c r="I62" s="778">
        <v>2.3E-2</v>
      </c>
      <c r="J62" s="779"/>
      <c r="K62" s="78" t="s">
        <v>3233</v>
      </c>
      <c r="M62" s="774"/>
    </row>
    <row r="63" spans="1:13" s="773" customFormat="1" ht="31.5">
      <c r="A63" s="775">
        <v>48</v>
      </c>
      <c r="B63" s="775">
        <v>2495</v>
      </c>
      <c r="C63" s="776" t="s">
        <v>3360</v>
      </c>
      <c r="D63" s="772" t="s">
        <v>31</v>
      </c>
      <c r="E63" s="777">
        <v>1.03</v>
      </c>
      <c r="F63" s="772" t="s">
        <v>3361</v>
      </c>
      <c r="G63" s="778" t="s">
        <v>3362</v>
      </c>
      <c r="H63" s="778">
        <v>1.03</v>
      </c>
      <c r="I63" s="778">
        <f>E63</f>
        <v>1.03</v>
      </c>
      <c r="J63" s="779"/>
      <c r="K63" s="78" t="s">
        <v>3233</v>
      </c>
      <c r="M63" s="774"/>
    </row>
    <row r="64" spans="1:13" s="773" customFormat="1" ht="47.25">
      <c r="A64" s="770">
        <v>49</v>
      </c>
      <c r="B64" s="775">
        <v>2496</v>
      </c>
      <c r="C64" s="776" t="s">
        <v>3363</v>
      </c>
      <c r="D64" s="772" t="s">
        <v>31</v>
      </c>
      <c r="E64" s="777">
        <v>1.6020000000000001</v>
      </c>
      <c r="F64" s="772" t="s">
        <v>3364</v>
      </c>
      <c r="G64" s="778" t="s">
        <v>3365</v>
      </c>
      <c r="H64" s="778">
        <v>1.6020000000000001</v>
      </c>
      <c r="I64" s="778">
        <v>1.6020000000000001</v>
      </c>
      <c r="J64" s="778"/>
      <c r="K64" s="78" t="s">
        <v>3233</v>
      </c>
      <c r="M64" s="774"/>
    </row>
    <row r="65" spans="1:13" s="773" customFormat="1" ht="47.25">
      <c r="A65" s="775">
        <v>50</v>
      </c>
      <c r="B65" s="770">
        <v>2497</v>
      </c>
      <c r="C65" s="771" t="s">
        <v>3366</v>
      </c>
      <c r="D65" s="772" t="s">
        <v>31</v>
      </c>
      <c r="E65" s="77">
        <v>0.08</v>
      </c>
      <c r="F65" s="78">
        <v>18</v>
      </c>
      <c r="G65" s="771" t="s">
        <v>3366</v>
      </c>
      <c r="H65" s="78">
        <v>0.08</v>
      </c>
      <c r="I65" s="78">
        <v>0.08</v>
      </c>
      <c r="J65" s="78">
        <f>H65-I65</f>
        <v>0</v>
      </c>
      <c r="K65" s="651" t="s">
        <v>3367</v>
      </c>
      <c r="M65" s="774"/>
    </row>
    <row r="66" spans="1:13" s="773" customFormat="1" ht="47.25">
      <c r="A66" s="770">
        <v>51</v>
      </c>
      <c r="B66" s="775">
        <v>2498</v>
      </c>
      <c r="C66" s="776" t="s">
        <v>3368</v>
      </c>
      <c r="D66" s="772" t="s">
        <v>31</v>
      </c>
      <c r="E66" s="777">
        <v>6.508</v>
      </c>
      <c r="F66" s="772" t="s">
        <v>3369</v>
      </c>
      <c r="G66" s="778" t="s">
        <v>3370</v>
      </c>
      <c r="H66" s="778">
        <v>7</v>
      </c>
      <c r="I66" s="778">
        <v>7</v>
      </c>
      <c r="J66" s="779"/>
      <c r="K66" s="78" t="s">
        <v>3233</v>
      </c>
      <c r="M66" s="774"/>
    </row>
    <row r="67" spans="1:13" s="773" customFormat="1" ht="63">
      <c r="A67" s="775">
        <v>52</v>
      </c>
      <c r="B67" s="775">
        <v>2499</v>
      </c>
      <c r="C67" s="776" t="s">
        <v>3371</v>
      </c>
      <c r="D67" s="772" t="s">
        <v>31</v>
      </c>
      <c r="E67" s="777">
        <v>0.48399999999999999</v>
      </c>
      <c r="F67" s="772" t="s">
        <v>3372</v>
      </c>
      <c r="G67" s="778" t="s">
        <v>3373</v>
      </c>
      <c r="H67" s="778">
        <v>0.48399999999999999</v>
      </c>
      <c r="I67" s="778"/>
      <c r="J67" s="778">
        <v>0.48399999999999999</v>
      </c>
      <c r="K67" s="78" t="s">
        <v>3233</v>
      </c>
      <c r="M67" s="774"/>
    </row>
    <row r="68" spans="1:13" s="773" customFormat="1" ht="63">
      <c r="A68" s="770">
        <v>53</v>
      </c>
      <c r="B68" s="775">
        <v>2500</v>
      </c>
      <c r="C68" s="776" t="s">
        <v>3374</v>
      </c>
      <c r="D68" s="772" t="s">
        <v>31</v>
      </c>
      <c r="E68" s="777">
        <v>0.9</v>
      </c>
      <c r="F68" s="772" t="s">
        <v>3375</v>
      </c>
      <c r="G68" s="778" t="s">
        <v>3376</v>
      </c>
      <c r="H68" s="778">
        <v>0.9</v>
      </c>
      <c r="I68" s="778"/>
      <c r="J68" s="778">
        <v>0.9</v>
      </c>
      <c r="K68" s="78" t="s">
        <v>3233</v>
      </c>
      <c r="M68" s="774"/>
    </row>
    <row r="69" spans="1:13" s="773" customFormat="1" ht="63">
      <c r="A69" s="775">
        <v>54</v>
      </c>
      <c r="B69" s="775">
        <v>2501</v>
      </c>
      <c r="C69" s="776" t="s">
        <v>3377</v>
      </c>
      <c r="D69" s="772" t="s">
        <v>31</v>
      </c>
      <c r="E69" s="777">
        <v>1.296</v>
      </c>
      <c r="F69" s="778">
        <v>36</v>
      </c>
      <c r="G69" s="778" t="s">
        <v>3378</v>
      </c>
      <c r="H69" s="778">
        <v>1.296</v>
      </c>
      <c r="I69" s="778">
        <f>E69</f>
        <v>1.296</v>
      </c>
      <c r="J69" s="776"/>
      <c r="K69" s="78" t="s">
        <v>3233</v>
      </c>
      <c r="M69" s="774"/>
    </row>
    <row r="70" spans="1:13" s="773" customFormat="1" ht="47.25">
      <c r="A70" s="770">
        <v>55</v>
      </c>
      <c r="B70" s="775">
        <v>2502</v>
      </c>
      <c r="C70" s="776" t="s">
        <v>3379</v>
      </c>
      <c r="D70" s="772" t="s">
        <v>31</v>
      </c>
      <c r="E70" s="777">
        <v>1.1020000000000001</v>
      </c>
      <c r="F70" s="778">
        <v>37</v>
      </c>
      <c r="G70" s="778" t="s">
        <v>3380</v>
      </c>
      <c r="H70" s="778">
        <v>1.1020000000000001</v>
      </c>
      <c r="I70" s="778">
        <f>E70</f>
        <v>1.1020000000000001</v>
      </c>
      <c r="J70" s="776"/>
      <c r="K70" s="78" t="s">
        <v>3233</v>
      </c>
      <c r="M70" s="774"/>
    </row>
    <row r="71" spans="1:13" s="773" customFormat="1" ht="63">
      <c r="A71" s="775">
        <v>56</v>
      </c>
      <c r="B71" s="775">
        <v>2503</v>
      </c>
      <c r="C71" s="776" t="s">
        <v>3381</v>
      </c>
      <c r="D71" s="772" t="s">
        <v>31</v>
      </c>
      <c r="E71" s="777">
        <v>4.3999999999999997E-2</v>
      </c>
      <c r="F71" s="772" t="s">
        <v>3382</v>
      </c>
      <c r="G71" s="778" t="s">
        <v>3383</v>
      </c>
      <c r="H71" s="778">
        <v>4.3999999999999997E-2</v>
      </c>
      <c r="I71" s="778">
        <v>4.3999999999999997E-2</v>
      </c>
      <c r="J71" s="778"/>
      <c r="K71" s="78" t="s">
        <v>3233</v>
      </c>
      <c r="M71" s="774"/>
    </row>
    <row r="72" spans="1:13" s="773" customFormat="1" ht="63">
      <c r="A72" s="770">
        <v>57</v>
      </c>
      <c r="B72" s="775">
        <v>2504</v>
      </c>
      <c r="C72" s="776" t="s">
        <v>3384</v>
      </c>
      <c r="D72" s="772" t="s">
        <v>31</v>
      </c>
      <c r="E72" s="777">
        <v>0.183</v>
      </c>
      <c r="F72" s="772" t="s">
        <v>3385</v>
      </c>
      <c r="G72" s="778" t="s">
        <v>3386</v>
      </c>
      <c r="H72" s="778">
        <v>0.183</v>
      </c>
      <c r="I72" s="778">
        <v>0.183</v>
      </c>
      <c r="J72" s="778"/>
      <c r="K72" s="78" t="s">
        <v>3233</v>
      </c>
      <c r="M72" s="774"/>
    </row>
    <row r="73" spans="1:13" s="773" customFormat="1" ht="31.5">
      <c r="A73" s="775">
        <v>58</v>
      </c>
      <c r="B73" s="775">
        <v>2505</v>
      </c>
      <c r="C73" s="776" t="s">
        <v>3387</v>
      </c>
      <c r="D73" s="772" t="s">
        <v>31</v>
      </c>
      <c r="E73" s="777">
        <v>1.512</v>
      </c>
      <c r="F73" s="772" t="s">
        <v>3388</v>
      </c>
      <c r="G73" s="778" t="s">
        <v>3389</v>
      </c>
      <c r="H73" s="778">
        <v>1.512</v>
      </c>
      <c r="I73" s="778">
        <v>1.512</v>
      </c>
      <c r="J73" s="779"/>
      <c r="K73" s="78" t="s">
        <v>3233</v>
      </c>
      <c r="M73" s="774"/>
    </row>
    <row r="74" spans="1:13" s="773" customFormat="1" ht="31.5">
      <c r="A74" s="770">
        <v>59</v>
      </c>
      <c r="B74" s="775">
        <v>2506</v>
      </c>
      <c r="C74" s="776" t="s">
        <v>3390</v>
      </c>
      <c r="D74" s="772" t="s">
        <v>31</v>
      </c>
      <c r="E74" s="777">
        <v>9.4E-2</v>
      </c>
      <c r="F74" s="772" t="s">
        <v>3391</v>
      </c>
      <c r="G74" s="778" t="s">
        <v>3392</v>
      </c>
      <c r="H74" s="778">
        <v>9.4E-2</v>
      </c>
      <c r="I74" s="778">
        <v>9.4E-2</v>
      </c>
      <c r="J74" s="778"/>
      <c r="K74" s="78" t="s">
        <v>3233</v>
      </c>
      <c r="M74" s="774"/>
    </row>
    <row r="75" spans="1:13" s="773" customFormat="1" ht="47.25">
      <c r="A75" s="775">
        <v>60</v>
      </c>
      <c r="B75" s="775">
        <v>2507</v>
      </c>
      <c r="C75" s="776" t="s">
        <v>3393</v>
      </c>
      <c r="D75" s="772" t="s">
        <v>31</v>
      </c>
      <c r="E75" s="777">
        <v>0.32200000000000001</v>
      </c>
      <c r="F75" s="772" t="s">
        <v>3394</v>
      </c>
      <c r="G75" s="778" t="s">
        <v>3395</v>
      </c>
      <c r="H75" s="778">
        <v>0.32200000000000001</v>
      </c>
      <c r="I75" s="778">
        <v>0.32200000000000001</v>
      </c>
      <c r="J75" s="778"/>
      <c r="K75" s="78" t="s">
        <v>3233</v>
      </c>
      <c r="M75" s="774"/>
    </row>
    <row r="76" spans="1:13" s="773" customFormat="1" ht="47.25">
      <c r="A76" s="770">
        <v>61</v>
      </c>
      <c r="B76" s="775">
        <v>2508</v>
      </c>
      <c r="C76" s="776" t="s">
        <v>3396</v>
      </c>
      <c r="D76" s="772" t="s">
        <v>31</v>
      </c>
      <c r="E76" s="777">
        <v>0.122</v>
      </c>
      <c r="F76" s="772" t="s">
        <v>3397</v>
      </c>
      <c r="G76" s="778" t="s">
        <v>3398</v>
      </c>
      <c r="H76" s="778">
        <v>0.122</v>
      </c>
      <c r="I76" s="778">
        <v>0.122</v>
      </c>
      <c r="J76" s="779"/>
      <c r="K76" s="78" t="s">
        <v>3233</v>
      </c>
      <c r="M76" s="774"/>
    </row>
    <row r="77" spans="1:13" s="773" customFormat="1" ht="47.25">
      <c r="A77" s="775">
        <v>62</v>
      </c>
      <c r="B77" s="775">
        <v>2509</v>
      </c>
      <c r="C77" s="776" t="s">
        <v>3399</v>
      </c>
      <c r="D77" s="772" t="s">
        <v>31</v>
      </c>
      <c r="E77" s="777">
        <v>0.13100000000000001</v>
      </c>
      <c r="F77" s="772" t="s">
        <v>3400</v>
      </c>
      <c r="G77" s="778" t="s">
        <v>3401</v>
      </c>
      <c r="H77" s="778">
        <v>0.13100000000000001</v>
      </c>
      <c r="I77" s="778">
        <v>0.13100000000000001</v>
      </c>
      <c r="J77" s="779"/>
      <c r="K77" s="78" t="s">
        <v>3233</v>
      </c>
      <c r="M77" s="774"/>
    </row>
    <row r="78" spans="1:13" s="773" customFormat="1" ht="31.5">
      <c r="A78" s="770">
        <v>63</v>
      </c>
      <c r="B78" s="775">
        <v>2510</v>
      </c>
      <c r="C78" s="776" t="s">
        <v>3402</v>
      </c>
      <c r="D78" s="772" t="s">
        <v>31</v>
      </c>
      <c r="E78" s="777">
        <v>0.502</v>
      </c>
      <c r="F78" s="772" t="s">
        <v>3403</v>
      </c>
      <c r="G78" s="778" t="s">
        <v>3404</v>
      </c>
      <c r="H78" s="778">
        <v>0.502</v>
      </c>
      <c r="I78" s="778">
        <v>0.502</v>
      </c>
      <c r="J78" s="779"/>
      <c r="K78" s="78" t="s">
        <v>3233</v>
      </c>
      <c r="M78" s="774"/>
    </row>
    <row r="79" spans="1:13" s="773" customFormat="1" ht="47.25">
      <c r="A79" s="775">
        <v>64</v>
      </c>
      <c r="B79" s="775">
        <v>2511</v>
      </c>
      <c r="C79" s="776" t="s">
        <v>3405</v>
      </c>
      <c r="D79" s="772" t="s">
        <v>31</v>
      </c>
      <c r="E79" s="777">
        <v>0.21</v>
      </c>
      <c r="F79" s="772" t="s">
        <v>3406</v>
      </c>
      <c r="G79" s="778" t="s">
        <v>3407</v>
      </c>
      <c r="H79" s="778">
        <v>0.21</v>
      </c>
      <c r="I79" s="778">
        <v>0.21</v>
      </c>
      <c r="J79" s="779"/>
      <c r="K79" s="78" t="s">
        <v>3233</v>
      </c>
      <c r="M79" s="774"/>
    </row>
    <row r="80" spans="1:13" s="773" customFormat="1" ht="47.25">
      <c r="A80" s="770">
        <v>65</v>
      </c>
      <c r="B80" s="775">
        <v>2512</v>
      </c>
      <c r="C80" s="776" t="s">
        <v>3408</v>
      </c>
      <c r="D80" s="772" t="s">
        <v>31</v>
      </c>
      <c r="E80" s="777">
        <v>0.15</v>
      </c>
      <c r="F80" s="772" t="s">
        <v>3409</v>
      </c>
      <c r="G80" s="778" t="s">
        <v>3410</v>
      </c>
      <c r="H80" s="778">
        <v>0.15</v>
      </c>
      <c r="I80" s="778">
        <v>0.15</v>
      </c>
      <c r="J80" s="779"/>
      <c r="K80" s="78" t="s">
        <v>3233</v>
      </c>
      <c r="M80" s="774"/>
    </row>
    <row r="81" spans="1:13" s="773" customFormat="1" ht="63">
      <c r="A81" s="775">
        <v>66</v>
      </c>
      <c r="B81" s="775">
        <v>2513</v>
      </c>
      <c r="C81" s="776" t="s">
        <v>3411</v>
      </c>
      <c r="D81" s="772" t="s">
        <v>31</v>
      </c>
      <c r="E81" s="777">
        <v>0.44500000000000001</v>
      </c>
      <c r="F81" s="772" t="s">
        <v>3412</v>
      </c>
      <c r="G81" s="778" t="s">
        <v>3413</v>
      </c>
      <c r="H81" s="778">
        <v>0.44500000000000001</v>
      </c>
      <c r="I81" s="778">
        <v>0.44500000000000001</v>
      </c>
      <c r="J81" s="778"/>
      <c r="K81" s="78" t="s">
        <v>3233</v>
      </c>
      <c r="M81" s="774"/>
    </row>
    <row r="82" spans="1:13" s="773" customFormat="1" ht="31.5">
      <c r="A82" s="770">
        <v>67</v>
      </c>
      <c r="B82" s="775">
        <v>2514</v>
      </c>
      <c r="C82" s="776" t="s">
        <v>3414</v>
      </c>
      <c r="D82" s="772" t="s">
        <v>31</v>
      </c>
      <c r="E82" s="777">
        <v>7.0000000000000007E-2</v>
      </c>
      <c r="F82" s="772" t="s">
        <v>3415</v>
      </c>
      <c r="G82" s="778" t="s">
        <v>3416</v>
      </c>
      <c r="H82" s="778">
        <v>7.0000000000000007E-2</v>
      </c>
      <c r="I82" s="778">
        <v>7.0000000000000007E-2</v>
      </c>
      <c r="J82" s="778"/>
      <c r="K82" s="78" t="s">
        <v>3233</v>
      </c>
      <c r="M82" s="774"/>
    </row>
    <row r="83" spans="1:13" s="773" customFormat="1" ht="63">
      <c r="A83" s="775">
        <v>68</v>
      </c>
      <c r="B83" s="775">
        <v>2515</v>
      </c>
      <c r="C83" s="776" t="s">
        <v>3417</v>
      </c>
      <c r="D83" s="772" t="s">
        <v>31</v>
      </c>
      <c r="E83" s="777">
        <v>0.22</v>
      </c>
      <c r="F83" s="772" t="s">
        <v>3418</v>
      </c>
      <c r="G83" s="778" t="s">
        <v>3419</v>
      </c>
      <c r="H83" s="778">
        <v>0.22</v>
      </c>
      <c r="I83" s="778">
        <v>0.22</v>
      </c>
      <c r="J83" s="779"/>
      <c r="K83" s="78" t="s">
        <v>3233</v>
      </c>
      <c r="M83" s="774"/>
    </row>
    <row r="84" spans="1:13" s="773" customFormat="1" ht="31.5">
      <c r="A84" s="770">
        <v>69</v>
      </c>
      <c r="B84" s="775">
        <v>2516</v>
      </c>
      <c r="C84" s="776" t="s">
        <v>3420</v>
      </c>
      <c r="D84" s="772" t="s">
        <v>31</v>
      </c>
      <c r="E84" s="777">
        <v>0.39</v>
      </c>
      <c r="F84" s="772" t="s">
        <v>3421</v>
      </c>
      <c r="G84" s="778" t="s">
        <v>3422</v>
      </c>
      <c r="H84" s="778">
        <v>0.39</v>
      </c>
      <c r="I84" s="778">
        <v>0.39</v>
      </c>
      <c r="J84" s="779"/>
      <c r="K84" s="78" t="s">
        <v>3233</v>
      </c>
      <c r="M84" s="774"/>
    </row>
    <row r="85" spans="1:13" s="773" customFormat="1" ht="47.25">
      <c r="A85" s="775">
        <v>70</v>
      </c>
      <c r="B85" s="775">
        <v>2517</v>
      </c>
      <c r="C85" s="776" t="s">
        <v>3423</v>
      </c>
      <c r="D85" s="772" t="s">
        <v>31</v>
      </c>
      <c r="E85" s="777">
        <v>0.42</v>
      </c>
      <c r="F85" s="772" t="s">
        <v>3424</v>
      </c>
      <c r="G85" s="778" t="s">
        <v>3425</v>
      </c>
      <c r="H85" s="778">
        <v>0.42</v>
      </c>
      <c r="I85" s="778">
        <v>0.42</v>
      </c>
      <c r="J85" s="779"/>
      <c r="K85" s="78" t="s">
        <v>3233</v>
      </c>
      <c r="M85" s="774"/>
    </row>
    <row r="86" spans="1:13" s="773" customFormat="1" ht="31.5">
      <c r="A86" s="770">
        <v>71</v>
      </c>
      <c r="B86" s="775">
        <v>2518</v>
      </c>
      <c r="C86" s="776" t="s">
        <v>3426</v>
      </c>
      <c r="D86" s="772" t="s">
        <v>31</v>
      </c>
      <c r="E86" s="777">
        <v>0.06</v>
      </c>
      <c r="F86" s="772" t="s">
        <v>3427</v>
      </c>
      <c r="G86" s="778" t="s">
        <v>3428</v>
      </c>
      <c r="H86" s="778">
        <v>0.06</v>
      </c>
      <c r="I86" s="778">
        <v>0.06</v>
      </c>
      <c r="J86" s="778"/>
      <c r="K86" s="78" t="s">
        <v>3233</v>
      </c>
      <c r="M86" s="774"/>
    </row>
    <row r="87" spans="1:13" s="773" customFormat="1" ht="47.25">
      <c r="A87" s="775">
        <v>72</v>
      </c>
      <c r="B87" s="775">
        <v>2519</v>
      </c>
      <c r="C87" s="776" t="s">
        <v>3429</v>
      </c>
      <c r="D87" s="772" t="s">
        <v>31</v>
      </c>
      <c r="E87" s="777">
        <v>0.13</v>
      </c>
      <c r="F87" s="772" t="s">
        <v>3430</v>
      </c>
      <c r="G87" s="778" t="s">
        <v>3431</v>
      </c>
      <c r="H87" s="778">
        <v>0.2</v>
      </c>
      <c r="I87" s="778">
        <v>0.2</v>
      </c>
      <c r="J87" s="778"/>
      <c r="K87" s="78" t="s">
        <v>3233</v>
      </c>
      <c r="M87" s="774"/>
    </row>
    <row r="88" spans="1:13" s="773" customFormat="1" ht="31.5">
      <c r="A88" s="770">
        <v>73</v>
      </c>
      <c r="B88" s="775">
        <v>2520</v>
      </c>
      <c r="C88" s="776" t="s">
        <v>3432</v>
      </c>
      <c r="D88" s="772" t="s">
        <v>31</v>
      </c>
      <c r="E88" s="777">
        <v>0.04</v>
      </c>
      <c r="F88" s="772" t="s">
        <v>3433</v>
      </c>
      <c r="G88" s="778" t="s">
        <v>3434</v>
      </c>
      <c r="H88" s="778">
        <v>0.04</v>
      </c>
      <c r="I88" s="778">
        <v>0.04</v>
      </c>
      <c r="J88" s="779"/>
      <c r="K88" s="78" t="s">
        <v>3233</v>
      </c>
      <c r="M88" s="774"/>
    </row>
    <row r="89" spans="1:13" s="773" customFormat="1" ht="31.5">
      <c r="A89" s="775">
        <v>74</v>
      </c>
      <c r="B89" s="775">
        <v>2521</v>
      </c>
      <c r="C89" s="776" t="s">
        <v>3435</v>
      </c>
      <c r="D89" s="772" t="s">
        <v>31</v>
      </c>
      <c r="E89" s="777">
        <v>7.0000000000000007E-2</v>
      </c>
      <c r="F89" s="772" t="s">
        <v>3436</v>
      </c>
      <c r="G89" s="778" t="s">
        <v>3437</v>
      </c>
      <c r="H89" s="778">
        <v>7.0000000000000007E-2</v>
      </c>
      <c r="I89" s="778">
        <v>7.0000000000000007E-2</v>
      </c>
      <c r="J89" s="779"/>
      <c r="K89" s="78" t="s">
        <v>3233</v>
      </c>
      <c r="M89" s="774"/>
    </row>
    <row r="90" spans="1:13" s="773" customFormat="1" ht="47.25">
      <c r="A90" s="770">
        <v>75</v>
      </c>
      <c r="B90" s="775">
        <v>2522</v>
      </c>
      <c r="C90" s="776" t="s">
        <v>3438</v>
      </c>
      <c r="D90" s="772" t="s">
        <v>31</v>
      </c>
      <c r="E90" s="777">
        <v>0.104</v>
      </c>
      <c r="F90" s="772" t="s">
        <v>3439</v>
      </c>
      <c r="G90" s="778" t="s">
        <v>3440</v>
      </c>
      <c r="H90" s="778">
        <v>0.104</v>
      </c>
      <c r="I90" s="778">
        <v>0.104</v>
      </c>
      <c r="J90" s="779"/>
      <c r="K90" s="78" t="s">
        <v>3233</v>
      </c>
      <c r="M90" s="774"/>
    </row>
    <row r="91" spans="1:13" s="773" customFormat="1" ht="31.5">
      <c r="A91" s="775">
        <v>76</v>
      </c>
      <c r="B91" s="775">
        <v>2523</v>
      </c>
      <c r="C91" s="776" t="s">
        <v>3441</v>
      </c>
      <c r="D91" s="772" t="s">
        <v>31</v>
      </c>
      <c r="E91" s="777">
        <v>0.25</v>
      </c>
      <c r="F91" s="772" t="s">
        <v>3442</v>
      </c>
      <c r="G91" s="778" t="s">
        <v>3443</v>
      </c>
      <c r="H91" s="778">
        <v>0.3</v>
      </c>
      <c r="I91" s="778">
        <v>0.3</v>
      </c>
      <c r="J91" s="778"/>
      <c r="K91" s="78" t="s">
        <v>3233</v>
      </c>
      <c r="M91" s="774"/>
    </row>
    <row r="92" spans="1:13" s="773" customFormat="1" ht="31.5">
      <c r="A92" s="770">
        <v>77</v>
      </c>
      <c r="B92" s="775">
        <v>2524</v>
      </c>
      <c r="C92" s="776" t="s">
        <v>3444</v>
      </c>
      <c r="D92" s="772" t="s">
        <v>31</v>
      </c>
      <c r="E92" s="777">
        <v>0.17299999999999999</v>
      </c>
      <c r="F92" s="772" t="s">
        <v>3445</v>
      </c>
      <c r="G92" s="778" t="s">
        <v>3446</v>
      </c>
      <c r="H92" s="778">
        <v>0.17299999999999999</v>
      </c>
      <c r="I92" s="778">
        <v>0.17299999999999999</v>
      </c>
      <c r="J92" s="779"/>
      <c r="K92" s="78" t="s">
        <v>3233</v>
      </c>
      <c r="M92" s="774"/>
    </row>
    <row r="93" spans="1:13" s="773" customFormat="1" ht="31.5">
      <c r="A93" s="775">
        <v>78</v>
      </c>
      <c r="B93" s="775">
        <v>2525</v>
      </c>
      <c r="C93" s="776" t="s">
        <v>3447</v>
      </c>
      <c r="D93" s="772" t="s">
        <v>31</v>
      </c>
      <c r="E93" s="777">
        <v>0.22</v>
      </c>
      <c r="F93" s="772" t="s">
        <v>3448</v>
      </c>
      <c r="G93" s="778" t="s">
        <v>3449</v>
      </c>
      <c r="H93" s="778">
        <v>0.22</v>
      </c>
      <c r="I93" s="778">
        <v>0.22</v>
      </c>
      <c r="J93" s="779"/>
      <c r="K93" s="78" t="s">
        <v>3233</v>
      </c>
      <c r="M93" s="774"/>
    </row>
    <row r="94" spans="1:13" s="773" customFormat="1" ht="47.25">
      <c r="A94" s="770">
        <v>79</v>
      </c>
      <c r="B94" s="775">
        <v>2526</v>
      </c>
      <c r="C94" s="776" t="s">
        <v>3450</v>
      </c>
      <c r="D94" s="772" t="s">
        <v>31</v>
      </c>
      <c r="E94" s="777">
        <v>0.06</v>
      </c>
      <c r="F94" s="772" t="s">
        <v>3451</v>
      </c>
      <c r="G94" s="778" t="s">
        <v>3452</v>
      </c>
      <c r="H94" s="778">
        <v>0.06</v>
      </c>
      <c r="I94" s="778">
        <v>0.06</v>
      </c>
      <c r="J94" s="778"/>
      <c r="K94" s="78" t="s">
        <v>3233</v>
      </c>
      <c r="M94" s="774"/>
    </row>
    <row r="95" spans="1:13" s="773" customFormat="1" ht="33" customHeight="1">
      <c r="A95" s="775">
        <v>80</v>
      </c>
      <c r="B95" s="775">
        <v>2527</v>
      </c>
      <c r="C95" s="776" t="s">
        <v>3453</v>
      </c>
      <c r="D95" s="772" t="s">
        <v>31</v>
      </c>
      <c r="E95" s="777">
        <v>6.0999999999999999E-2</v>
      </c>
      <c r="F95" s="772" t="s">
        <v>3454</v>
      </c>
      <c r="G95" s="778" t="s">
        <v>3455</v>
      </c>
      <c r="H95" s="778">
        <v>6.0999999999999999E-2</v>
      </c>
      <c r="I95" s="778">
        <v>6.0999999999999999E-2</v>
      </c>
      <c r="J95" s="779"/>
      <c r="K95" s="78" t="s">
        <v>3233</v>
      </c>
      <c r="M95" s="774"/>
    </row>
    <row r="96" spans="1:13" s="773" customFormat="1" ht="32.25" customHeight="1">
      <c r="A96" s="770">
        <v>81</v>
      </c>
      <c r="B96" s="775">
        <v>2528</v>
      </c>
      <c r="C96" s="776" t="s">
        <v>3456</v>
      </c>
      <c r="D96" s="772" t="s">
        <v>31</v>
      </c>
      <c r="E96" s="777">
        <v>8.7999999999999995E-2</v>
      </c>
      <c r="F96" s="772" t="s">
        <v>3457</v>
      </c>
      <c r="G96" s="778" t="s">
        <v>3458</v>
      </c>
      <c r="H96" s="778">
        <v>0.18</v>
      </c>
      <c r="I96" s="778">
        <v>0.18</v>
      </c>
      <c r="J96" s="778"/>
      <c r="K96" s="651" t="s">
        <v>3459</v>
      </c>
      <c r="M96" s="774"/>
    </row>
    <row r="97" spans="1:13" s="773" customFormat="1" ht="37.5" customHeight="1">
      <c r="A97" s="775">
        <v>82</v>
      </c>
      <c r="B97" s="775">
        <v>2529</v>
      </c>
      <c r="C97" s="776" t="s">
        <v>3460</v>
      </c>
      <c r="D97" s="772" t="s">
        <v>31</v>
      </c>
      <c r="E97" s="777">
        <v>2.3E-2</v>
      </c>
      <c r="F97" s="772" t="s">
        <v>3461</v>
      </c>
      <c r="G97" s="778" t="s">
        <v>3462</v>
      </c>
      <c r="H97" s="778">
        <v>2.3E-2</v>
      </c>
      <c r="I97" s="778">
        <v>2.3E-2</v>
      </c>
      <c r="J97" s="778"/>
      <c r="K97" s="78" t="s">
        <v>3233</v>
      </c>
      <c r="M97" s="774"/>
    </row>
    <row r="98" spans="1:13" s="773" customFormat="1" ht="33" customHeight="1">
      <c r="A98" s="770">
        <v>83</v>
      </c>
      <c r="B98" s="775">
        <v>2530</v>
      </c>
      <c r="C98" s="776" t="s">
        <v>3463</v>
      </c>
      <c r="D98" s="772" t="s">
        <v>31</v>
      </c>
      <c r="E98" s="777">
        <v>0.08</v>
      </c>
      <c r="F98" s="772" t="s">
        <v>3464</v>
      </c>
      <c r="G98" s="778" t="s">
        <v>3465</v>
      </c>
      <c r="H98" s="778">
        <v>0.08</v>
      </c>
      <c r="I98" s="778">
        <v>0.08</v>
      </c>
      <c r="J98" s="779"/>
      <c r="K98" s="78" t="s">
        <v>3233</v>
      </c>
      <c r="M98" s="774"/>
    </row>
    <row r="99" spans="1:13" s="773" customFormat="1" ht="36" customHeight="1">
      <c r="A99" s="775">
        <v>84</v>
      </c>
      <c r="B99" s="775">
        <v>2531</v>
      </c>
      <c r="C99" s="787" t="s">
        <v>3466</v>
      </c>
      <c r="D99" s="772" t="s">
        <v>31</v>
      </c>
      <c r="E99" s="788">
        <v>1.08</v>
      </c>
      <c r="F99" s="789" t="s">
        <v>3467</v>
      </c>
      <c r="G99" s="790" t="s">
        <v>3468</v>
      </c>
      <c r="H99" s="790">
        <v>1.08</v>
      </c>
      <c r="I99" s="790">
        <v>1.08</v>
      </c>
      <c r="J99" s="790">
        <f>H99-I99</f>
        <v>0</v>
      </c>
      <c r="K99" s="78" t="s">
        <v>3233</v>
      </c>
      <c r="M99" s="774"/>
    </row>
    <row r="100" spans="1:13" s="773" customFormat="1" ht="45.75" customHeight="1">
      <c r="A100" s="770">
        <v>85</v>
      </c>
      <c r="B100" s="775">
        <v>2532</v>
      </c>
      <c r="C100" s="776" t="s">
        <v>3469</v>
      </c>
      <c r="D100" s="772" t="s">
        <v>31</v>
      </c>
      <c r="E100" s="777">
        <f>I100</f>
        <v>0.05</v>
      </c>
      <c r="F100" s="772" t="s">
        <v>3470</v>
      </c>
      <c r="G100" s="778" t="s">
        <v>3471</v>
      </c>
      <c r="H100" s="778">
        <f>M95</f>
        <v>0</v>
      </c>
      <c r="I100" s="778">
        <v>0.05</v>
      </c>
      <c r="J100" s="779"/>
      <c r="K100" s="78" t="s">
        <v>3233</v>
      </c>
      <c r="M100" s="774"/>
    </row>
    <row r="101" spans="1:13" s="773" customFormat="1" ht="48" customHeight="1">
      <c r="A101" s="775">
        <v>86</v>
      </c>
      <c r="B101" s="775">
        <v>2533</v>
      </c>
      <c r="C101" s="776" t="s">
        <v>3472</v>
      </c>
      <c r="D101" s="772" t="s">
        <v>31</v>
      </c>
      <c r="E101" s="777">
        <v>0.05</v>
      </c>
      <c r="F101" s="772" t="s">
        <v>3473</v>
      </c>
      <c r="G101" s="778" t="s">
        <v>3474</v>
      </c>
      <c r="H101" s="778">
        <v>0.05</v>
      </c>
      <c r="I101" s="778">
        <v>0.05</v>
      </c>
      <c r="J101" s="779"/>
      <c r="K101" s="78" t="s">
        <v>3233</v>
      </c>
      <c r="M101" s="774"/>
    </row>
    <row r="102" spans="1:13" s="773" customFormat="1" ht="48" customHeight="1">
      <c r="A102" s="770">
        <v>87</v>
      </c>
      <c r="B102" s="775">
        <v>2534</v>
      </c>
      <c r="C102" s="776" t="s">
        <v>3475</v>
      </c>
      <c r="D102" s="772" t="s">
        <v>31</v>
      </c>
      <c r="E102" s="777">
        <v>5.1999999999999998E-2</v>
      </c>
      <c r="F102" s="772" t="s">
        <v>3476</v>
      </c>
      <c r="G102" s="778" t="s">
        <v>3477</v>
      </c>
      <c r="H102" s="778">
        <v>5.1999999999999998E-2</v>
      </c>
      <c r="I102" s="778">
        <v>5.1999999999999998E-2</v>
      </c>
      <c r="J102" s="779"/>
      <c r="K102" s="78" t="s">
        <v>3233</v>
      </c>
      <c r="M102" s="774"/>
    </row>
    <row r="103" spans="1:13" s="773" customFormat="1" ht="36.75" customHeight="1">
      <c r="A103" s="775">
        <v>88</v>
      </c>
      <c r="B103" s="775">
        <v>2535</v>
      </c>
      <c r="C103" s="776" t="s">
        <v>3478</v>
      </c>
      <c r="D103" s="772" t="s">
        <v>31</v>
      </c>
      <c r="E103" s="777">
        <v>0.20499999999999999</v>
      </c>
      <c r="F103" s="772" t="s">
        <v>3479</v>
      </c>
      <c r="G103" s="778" t="s">
        <v>3480</v>
      </c>
      <c r="H103" s="778">
        <v>0.20499999999999999</v>
      </c>
      <c r="I103" s="778">
        <v>0.20499999999999999</v>
      </c>
      <c r="J103" s="779"/>
      <c r="K103" s="78" t="s">
        <v>3233</v>
      </c>
      <c r="M103" s="774"/>
    </row>
    <row r="104" spans="1:13" s="773" customFormat="1" ht="30.75" customHeight="1">
      <c r="A104" s="770">
        <v>89</v>
      </c>
      <c r="B104" s="775">
        <v>2536</v>
      </c>
      <c r="C104" s="776" t="s">
        <v>3481</v>
      </c>
      <c r="D104" s="772" t="s">
        <v>31</v>
      </c>
      <c r="E104" s="777">
        <v>0.06</v>
      </c>
      <c r="F104" s="772" t="s">
        <v>3482</v>
      </c>
      <c r="G104" s="778" t="s">
        <v>3483</v>
      </c>
      <c r="H104" s="778">
        <v>0.06</v>
      </c>
      <c r="I104" s="778">
        <v>0.06</v>
      </c>
      <c r="J104" s="779"/>
      <c r="K104" s="78" t="s">
        <v>3233</v>
      </c>
      <c r="M104" s="774"/>
    </row>
    <row r="105" spans="1:13" s="773" customFormat="1" ht="48.75" customHeight="1">
      <c r="A105" s="775">
        <v>90</v>
      </c>
      <c r="B105" s="775">
        <v>2537</v>
      </c>
      <c r="C105" s="776" t="s">
        <v>3484</v>
      </c>
      <c r="D105" s="772" t="s">
        <v>31</v>
      </c>
      <c r="E105" s="777">
        <v>1.1599999999999999</v>
      </c>
      <c r="F105" s="772" t="s">
        <v>3485</v>
      </c>
      <c r="G105" s="778" t="s">
        <v>3486</v>
      </c>
      <c r="H105" s="778">
        <v>1.1599999999999999</v>
      </c>
      <c r="I105" s="778">
        <v>1.1599999999999999</v>
      </c>
      <c r="J105" s="778"/>
      <c r="K105" s="78" t="s">
        <v>3233</v>
      </c>
      <c r="M105" s="774"/>
    </row>
    <row r="106" spans="1:13" s="773" customFormat="1" ht="36.75" customHeight="1">
      <c r="A106" s="770">
        <v>91</v>
      </c>
      <c r="B106" s="775">
        <v>2538</v>
      </c>
      <c r="C106" s="776" t="s">
        <v>3487</v>
      </c>
      <c r="D106" s="772" t="s">
        <v>31</v>
      </c>
      <c r="E106" s="777">
        <v>0.11</v>
      </c>
      <c r="F106" s="772" t="s">
        <v>3488</v>
      </c>
      <c r="G106" s="778" t="s">
        <v>3489</v>
      </c>
      <c r="H106" s="778">
        <v>0.11</v>
      </c>
      <c r="I106" s="778">
        <v>0.11</v>
      </c>
      <c r="J106" s="778"/>
      <c r="K106" s="78" t="s">
        <v>3233</v>
      </c>
      <c r="M106" s="774"/>
    </row>
    <row r="107" spans="1:13" s="773" customFormat="1" ht="35.25" customHeight="1">
      <c r="A107" s="775">
        <v>92</v>
      </c>
      <c r="B107" s="775">
        <v>2539</v>
      </c>
      <c r="C107" s="787" t="s">
        <v>3490</v>
      </c>
      <c r="D107" s="772" t="s">
        <v>31</v>
      </c>
      <c r="E107" s="788">
        <v>0.77</v>
      </c>
      <c r="F107" s="772" t="s">
        <v>3491</v>
      </c>
      <c r="G107" s="790" t="s">
        <v>3492</v>
      </c>
      <c r="H107" s="790">
        <v>0.77</v>
      </c>
      <c r="I107" s="790">
        <v>0.77</v>
      </c>
      <c r="J107" s="790"/>
      <c r="K107" s="78" t="s">
        <v>3233</v>
      </c>
      <c r="M107" s="774"/>
    </row>
    <row r="108" spans="1:13" s="773" customFormat="1" ht="41.25" customHeight="1">
      <c r="A108" s="770">
        <v>93</v>
      </c>
      <c r="B108" s="775">
        <v>2540</v>
      </c>
      <c r="C108" s="776" t="s">
        <v>3493</v>
      </c>
      <c r="D108" s="772" t="s">
        <v>31</v>
      </c>
      <c r="E108" s="777">
        <f>I108</f>
        <v>0.28999999999999998</v>
      </c>
      <c r="F108" s="772" t="s">
        <v>3494</v>
      </c>
      <c r="G108" s="778" t="s">
        <v>3495</v>
      </c>
      <c r="H108" s="778">
        <f>M103</f>
        <v>0</v>
      </c>
      <c r="I108" s="778">
        <v>0.28999999999999998</v>
      </c>
      <c r="J108" s="779"/>
      <c r="K108" s="78" t="s">
        <v>3233</v>
      </c>
      <c r="M108" s="774"/>
    </row>
    <row r="109" spans="1:13" s="773" customFormat="1" ht="36" customHeight="1">
      <c r="A109" s="775">
        <v>94</v>
      </c>
      <c r="B109" s="775">
        <v>2542</v>
      </c>
      <c r="C109" s="776" t="s">
        <v>3496</v>
      </c>
      <c r="D109" s="772" t="s">
        <v>31</v>
      </c>
      <c r="E109" s="777">
        <f>I109</f>
        <v>0.12</v>
      </c>
      <c r="F109" s="772" t="s">
        <v>3497</v>
      </c>
      <c r="G109" s="778" t="s">
        <v>3498</v>
      </c>
      <c r="H109" s="778">
        <f>M104</f>
        <v>0</v>
      </c>
      <c r="I109" s="778">
        <v>0.12</v>
      </c>
      <c r="J109" s="779"/>
      <c r="K109" s="78" t="s">
        <v>3233</v>
      </c>
      <c r="M109" s="774"/>
    </row>
    <row r="110" spans="1:13" s="773" customFormat="1" ht="44.25" customHeight="1">
      <c r="A110" s="770">
        <v>95</v>
      </c>
      <c r="B110" s="775">
        <v>2543</v>
      </c>
      <c r="C110" s="776" t="s">
        <v>3499</v>
      </c>
      <c r="D110" s="772" t="s">
        <v>31</v>
      </c>
      <c r="E110" s="777">
        <v>2.78</v>
      </c>
      <c r="F110" s="772" t="s">
        <v>3500</v>
      </c>
      <c r="G110" s="778" t="s">
        <v>3501</v>
      </c>
      <c r="H110" s="778">
        <v>2.78</v>
      </c>
      <c r="I110" s="778">
        <v>2.78</v>
      </c>
      <c r="J110" s="779"/>
      <c r="K110" s="78" t="s">
        <v>3233</v>
      </c>
      <c r="M110" s="774"/>
    </row>
    <row r="111" spans="1:13" s="773" customFormat="1" ht="39" customHeight="1">
      <c r="A111" s="775">
        <v>96</v>
      </c>
      <c r="B111" s="775">
        <v>2544</v>
      </c>
      <c r="C111" s="776" t="s">
        <v>3502</v>
      </c>
      <c r="D111" s="772" t="s">
        <v>31</v>
      </c>
      <c r="E111" s="777">
        <v>3.09</v>
      </c>
      <c r="F111" s="772" t="s">
        <v>3503</v>
      </c>
      <c r="G111" s="778" t="s">
        <v>3504</v>
      </c>
      <c r="H111" s="778">
        <v>3.09</v>
      </c>
      <c r="I111" s="778">
        <v>3.09</v>
      </c>
      <c r="J111" s="779"/>
      <c r="K111" s="78" t="s">
        <v>3233</v>
      </c>
      <c r="M111" s="774"/>
    </row>
    <row r="112" spans="1:13" s="773" customFormat="1" ht="42" customHeight="1">
      <c r="A112" s="770">
        <v>97</v>
      </c>
      <c r="B112" s="775">
        <v>2545</v>
      </c>
      <c r="C112" s="776" t="s">
        <v>3505</v>
      </c>
      <c r="D112" s="772" t="s">
        <v>31</v>
      </c>
      <c r="E112" s="777">
        <v>0.35</v>
      </c>
      <c r="F112" s="772" t="s">
        <v>3506</v>
      </c>
      <c r="G112" s="778" t="s">
        <v>3507</v>
      </c>
      <c r="H112" s="778">
        <v>0.35</v>
      </c>
      <c r="I112" s="778">
        <v>0.35</v>
      </c>
      <c r="J112" s="779"/>
      <c r="K112" s="78" t="s">
        <v>3233</v>
      </c>
      <c r="M112" s="774"/>
    </row>
    <row r="113" spans="1:13" s="773" customFormat="1" ht="36" customHeight="1">
      <c r="A113" s="775">
        <v>98</v>
      </c>
      <c r="B113" s="775">
        <v>2546</v>
      </c>
      <c r="C113" s="776" t="s">
        <v>3508</v>
      </c>
      <c r="D113" s="772" t="s">
        <v>31</v>
      </c>
      <c r="E113" s="777">
        <v>0.18</v>
      </c>
      <c r="F113" s="772" t="s">
        <v>3509</v>
      </c>
      <c r="G113" s="778" t="s">
        <v>3510</v>
      </c>
      <c r="H113" s="778">
        <v>0.18</v>
      </c>
      <c r="I113" s="778">
        <v>0.18</v>
      </c>
      <c r="J113" s="778"/>
      <c r="K113" s="78" t="s">
        <v>3233</v>
      </c>
      <c r="M113" s="774"/>
    </row>
    <row r="114" spans="1:13" s="773" customFormat="1" ht="40.5" customHeight="1">
      <c r="A114" s="770">
        <v>99</v>
      </c>
      <c r="B114" s="775">
        <v>2547</v>
      </c>
      <c r="C114" s="776" t="s">
        <v>3511</v>
      </c>
      <c r="D114" s="772" t="s">
        <v>31</v>
      </c>
      <c r="E114" s="777">
        <v>0.83199999999999996</v>
      </c>
      <c r="F114" s="772" t="s">
        <v>3512</v>
      </c>
      <c r="G114" s="778" t="s">
        <v>3513</v>
      </c>
      <c r="H114" s="778">
        <v>0.83199999999999996</v>
      </c>
      <c r="I114" s="778">
        <v>0.83199999999999996</v>
      </c>
      <c r="J114" s="779"/>
      <c r="K114" s="78" t="s">
        <v>3233</v>
      </c>
      <c r="M114" s="774"/>
    </row>
    <row r="115" spans="1:13" s="773" customFormat="1" ht="30.75" customHeight="1">
      <c r="A115" s="775">
        <v>100</v>
      </c>
      <c r="B115" s="775">
        <v>2548</v>
      </c>
      <c r="C115" s="776" t="s">
        <v>3514</v>
      </c>
      <c r="D115" s="772" t="s">
        <v>31</v>
      </c>
      <c r="E115" s="777">
        <v>0.27300000000000002</v>
      </c>
      <c r="F115" s="772" t="s">
        <v>3515</v>
      </c>
      <c r="G115" s="778" t="s">
        <v>3516</v>
      </c>
      <c r="H115" s="778">
        <v>0.27300000000000002</v>
      </c>
      <c r="I115" s="778">
        <v>0.27300000000000002</v>
      </c>
      <c r="J115" s="779"/>
      <c r="K115" s="78" t="s">
        <v>3233</v>
      </c>
      <c r="M115" s="774"/>
    </row>
    <row r="116" spans="1:13" s="773" customFormat="1" ht="39.75" customHeight="1">
      <c r="A116" s="770">
        <v>101</v>
      </c>
      <c r="B116" s="775">
        <v>2549</v>
      </c>
      <c r="C116" s="776" t="s">
        <v>3517</v>
      </c>
      <c r="D116" s="772" t="s">
        <v>31</v>
      </c>
      <c r="E116" s="777">
        <v>9.1999999999999998E-2</v>
      </c>
      <c r="F116" s="772" t="s">
        <v>3518</v>
      </c>
      <c r="G116" s="778" t="s">
        <v>3519</v>
      </c>
      <c r="H116" s="778">
        <v>9.1999999999999998E-2</v>
      </c>
      <c r="I116" s="778">
        <v>9.1999999999999998E-2</v>
      </c>
      <c r="J116" s="779"/>
      <c r="K116" s="78" t="s">
        <v>3233</v>
      </c>
      <c r="M116" s="774"/>
    </row>
    <row r="117" spans="1:13" s="773" customFormat="1" ht="39.75" customHeight="1">
      <c r="A117" s="775">
        <v>102</v>
      </c>
      <c r="B117" s="775">
        <v>2550</v>
      </c>
      <c r="C117" s="776" t="s">
        <v>3520</v>
      </c>
      <c r="D117" s="772" t="s">
        <v>31</v>
      </c>
      <c r="E117" s="777">
        <v>8.1000000000000003E-2</v>
      </c>
      <c r="F117" s="772" t="s">
        <v>3521</v>
      </c>
      <c r="G117" s="778" t="s">
        <v>3522</v>
      </c>
      <c r="H117" s="778">
        <v>8.1000000000000003E-2</v>
      </c>
      <c r="I117" s="778">
        <v>8.1000000000000003E-2</v>
      </c>
      <c r="J117" s="779"/>
      <c r="K117" s="78" t="s">
        <v>3233</v>
      </c>
      <c r="M117" s="774"/>
    </row>
    <row r="118" spans="1:13" s="773" customFormat="1" ht="59.25" customHeight="1">
      <c r="A118" s="770">
        <v>103</v>
      </c>
      <c r="B118" s="775">
        <v>2551</v>
      </c>
      <c r="C118" s="776" t="s">
        <v>3523</v>
      </c>
      <c r="D118" s="772" t="s">
        <v>31</v>
      </c>
      <c r="E118" s="777">
        <v>7.0000000000000007E-2</v>
      </c>
      <c r="F118" s="772" t="s">
        <v>3524</v>
      </c>
      <c r="G118" s="778" t="s">
        <v>3525</v>
      </c>
      <c r="H118" s="778">
        <v>7.0000000000000007E-2</v>
      </c>
      <c r="I118" s="778">
        <v>7.0000000000000007E-2</v>
      </c>
      <c r="J118" s="779"/>
      <c r="K118" s="78" t="s">
        <v>3233</v>
      </c>
      <c r="M118" s="774"/>
    </row>
    <row r="119" spans="1:13" s="773" customFormat="1" ht="39" customHeight="1">
      <c r="A119" s="775">
        <v>104</v>
      </c>
      <c r="B119" s="775">
        <v>2553</v>
      </c>
      <c r="C119" s="776" t="s">
        <v>3526</v>
      </c>
      <c r="D119" s="772" t="s">
        <v>31</v>
      </c>
      <c r="E119" s="777">
        <v>8.4000000000000005E-2</v>
      </c>
      <c r="F119" s="772" t="s">
        <v>3527</v>
      </c>
      <c r="G119" s="778" t="s">
        <v>3528</v>
      </c>
      <c r="H119" s="778">
        <v>8.4000000000000005E-2</v>
      </c>
      <c r="I119" s="778">
        <v>8.4000000000000005E-2</v>
      </c>
      <c r="J119" s="779"/>
      <c r="K119" s="78" t="s">
        <v>3233</v>
      </c>
      <c r="M119" s="774"/>
    </row>
    <row r="120" spans="1:13" s="773" customFormat="1" ht="37.5" customHeight="1">
      <c r="A120" s="770">
        <v>105</v>
      </c>
      <c r="B120" s="775">
        <v>2554</v>
      </c>
      <c r="C120" s="776" t="s">
        <v>3529</v>
      </c>
      <c r="D120" s="772" t="s">
        <v>31</v>
      </c>
      <c r="E120" s="777">
        <v>7.1999999999999995E-2</v>
      </c>
      <c r="F120" s="772" t="s">
        <v>3530</v>
      </c>
      <c r="G120" s="778" t="s">
        <v>3531</v>
      </c>
      <c r="H120" s="778">
        <v>7.1999999999999995E-2</v>
      </c>
      <c r="I120" s="778">
        <v>7.1999999999999995E-2</v>
      </c>
      <c r="J120" s="778"/>
      <c r="K120" s="78" t="s">
        <v>3233</v>
      </c>
      <c r="M120" s="774"/>
    </row>
    <row r="121" spans="1:13" s="773" customFormat="1" ht="36.75" customHeight="1">
      <c r="A121" s="775">
        <v>106</v>
      </c>
      <c r="B121" s="775">
        <v>2555</v>
      </c>
      <c r="C121" s="776" t="s">
        <v>3532</v>
      </c>
      <c r="D121" s="772" t="s">
        <v>31</v>
      </c>
      <c r="E121" s="777">
        <v>0.42</v>
      </c>
      <c r="F121" s="772" t="s">
        <v>3533</v>
      </c>
      <c r="G121" s="778" t="s">
        <v>3534</v>
      </c>
      <c r="H121" s="778">
        <v>0.42</v>
      </c>
      <c r="I121" s="778">
        <v>0.42</v>
      </c>
      <c r="J121" s="778"/>
      <c r="K121" s="78" t="s">
        <v>3233</v>
      </c>
      <c r="M121" s="774"/>
    </row>
    <row r="122" spans="1:13" s="773" customFormat="1" ht="48" customHeight="1">
      <c r="A122" s="770">
        <v>107</v>
      </c>
      <c r="B122" s="775">
        <v>2556</v>
      </c>
      <c r="C122" s="776" t="s">
        <v>3535</v>
      </c>
      <c r="D122" s="772" t="s">
        <v>31</v>
      </c>
      <c r="E122" s="777">
        <v>0.22</v>
      </c>
      <c r="F122" s="772" t="s">
        <v>3536</v>
      </c>
      <c r="G122" s="778" t="s">
        <v>3537</v>
      </c>
      <c r="H122" s="778">
        <v>0.22</v>
      </c>
      <c r="I122" s="778">
        <v>0.22</v>
      </c>
      <c r="J122" s="779"/>
      <c r="K122" s="78" t="s">
        <v>3233</v>
      </c>
      <c r="M122" s="774"/>
    </row>
    <row r="123" spans="1:13" s="773" customFormat="1" ht="48.75" customHeight="1">
      <c r="A123" s="775">
        <v>108</v>
      </c>
      <c r="B123" s="775">
        <v>2557</v>
      </c>
      <c r="C123" s="776" t="s">
        <v>3538</v>
      </c>
      <c r="D123" s="772" t="s">
        <v>31</v>
      </c>
      <c r="E123" s="777">
        <f>I123</f>
        <v>0.4</v>
      </c>
      <c r="F123" s="772" t="s">
        <v>3539</v>
      </c>
      <c r="G123" s="778" t="s">
        <v>3540</v>
      </c>
      <c r="H123" s="778">
        <f>M118</f>
        <v>0</v>
      </c>
      <c r="I123" s="778">
        <v>0.4</v>
      </c>
      <c r="J123" s="779"/>
      <c r="K123" s="78" t="s">
        <v>3233</v>
      </c>
      <c r="M123" s="774"/>
    </row>
    <row r="124" spans="1:13" s="773" customFormat="1" ht="48.75" customHeight="1">
      <c r="A124" s="770">
        <v>109</v>
      </c>
      <c r="B124" s="775">
        <v>2558</v>
      </c>
      <c r="C124" s="776" t="s">
        <v>3541</v>
      </c>
      <c r="D124" s="772" t="s">
        <v>31</v>
      </c>
      <c r="E124" s="777">
        <v>0.85</v>
      </c>
      <c r="F124" s="772" t="s">
        <v>3542</v>
      </c>
      <c r="G124" s="778" t="s">
        <v>3543</v>
      </c>
      <c r="H124" s="778">
        <v>0.85</v>
      </c>
      <c r="I124" s="776"/>
      <c r="J124" s="778">
        <v>0.85</v>
      </c>
      <c r="K124" s="78" t="s">
        <v>3233</v>
      </c>
      <c r="M124" s="774"/>
    </row>
    <row r="125" spans="1:13" s="773" customFormat="1" ht="34.5" customHeight="1">
      <c r="A125" s="775">
        <v>110</v>
      </c>
      <c r="B125" s="775">
        <v>2559</v>
      </c>
      <c r="C125" s="776" t="s">
        <v>3544</v>
      </c>
      <c r="D125" s="772" t="s">
        <v>31</v>
      </c>
      <c r="E125" s="777">
        <v>0.113</v>
      </c>
      <c r="F125" s="772" t="s">
        <v>3545</v>
      </c>
      <c r="G125" s="778" t="s">
        <v>3546</v>
      </c>
      <c r="H125" s="778">
        <v>0.113</v>
      </c>
      <c r="I125" s="778">
        <v>0.113</v>
      </c>
      <c r="J125" s="779"/>
      <c r="K125" s="78" t="s">
        <v>3233</v>
      </c>
      <c r="M125" s="774"/>
    </row>
    <row r="126" spans="1:13" s="773" customFormat="1" ht="48" customHeight="1">
      <c r="A126" s="770">
        <v>111</v>
      </c>
      <c r="B126" s="775">
        <v>2560</v>
      </c>
      <c r="C126" s="776" t="s">
        <v>3547</v>
      </c>
      <c r="D126" s="772" t="s">
        <v>31</v>
      </c>
      <c r="E126" s="777">
        <v>0.34</v>
      </c>
      <c r="F126" s="772" t="s">
        <v>3548</v>
      </c>
      <c r="G126" s="778" t="s">
        <v>3549</v>
      </c>
      <c r="H126" s="778">
        <v>0.34</v>
      </c>
      <c r="I126" s="778">
        <v>0.34</v>
      </c>
      <c r="J126" s="778"/>
      <c r="K126" s="78" t="s">
        <v>3233</v>
      </c>
      <c r="M126" s="774"/>
    </row>
    <row r="127" spans="1:13" s="773" customFormat="1" ht="36" customHeight="1">
      <c r="A127" s="775">
        <v>112</v>
      </c>
      <c r="B127" s="775">
        <v>2561</v>
      </c>
      <c r="C127" s="776" t="s">
        <v>3550</v>
      </c>
      <c r="D127" s="772" t="s">
        <v>31</v>
      </c>
      <c r="E127" s="777">
        <v>0.51400000000000001</v>
      </c>
      <c r="F127" s="772" t="s">
        <v>3551</v>
      </c>
      <c r="G127" s="778" t="s">
        <v>3552</v>
      </c>
      <c r="H127" s="778">
        <v>0.51400000000000001</v>
      </c>
      <c r="I127" s="778">
        <v>0.252</v>
      </c>
      <c r="J127" s="778">
        <v>0.26200000000000001</v>
      </c>
      <c r="K127" s="78" t="s">
        <v>3233</v>
      </c>
      <c r="M127" s="774"/>
    </row>
    <row r="128" spans="1:13" s="773" customFormat="1" ht="42.75" customHeight="1">
      <c r="A128" s="770">
        <v>113</v>
      </c>
      <c r="B128" s="775">
        <v>2574</v>
      </c>
      <c r="C128" s="776" t="s">
        <v>3553</v>
      </c>
      <c r="D128" s="772" t="s">
        <v>31</v>
      </c>
      <c r="E128" s="777">
        <v>1.05</v>
      </c>
      <c r="F128" s="772" t="s">
        <v>3554</v>
      </c>
      <c r="G128" s="778" t="s">
        <v>3555</v>
      </c>
      <c r="H128" s="778">
        <v>1.05</v>
      </c>
      <c r="I128" s="778">
        <v>1.05</v>
      </c>
      <c r="J128" s="779"/>
      <c r="K128" s="78" t="s">
        <v>3233</v>
      </c>
      <c r="M128" s="774"/>
    </row>
    <row r="129" spans="1:13" s="773" customFormat="1" ht="33" customHeight="1">
      <c r="A129" s="775">
        <v>114</v>
      </c>
      <c r="B129" s="781">
        <v>2575</v>
      </c>
      <c r="C129" s="782" t="s">
        <v>3556</v>
      </c>
      <c r="D129" s="772" t="s">
        <v>31</v>
      </c>
      <c r="E129" s="783">
        <v>0.6</v>
      </c>
      <c r="F129" s="791" t="s">
        <v>3303</v>
      </c>
      <c r="G129" s="651" t="s">
        <v>2092</v>
      </c>
      <c r="H129" s="651">
        <v>0.66</v>
      </c>
      <c r="I129" s="651"/>
      <c r="J129" s="651">
        <v>0.66</v>
      </c>
      <c r="K129" s="651" t="s">
        <v>3557</v>
      </c>
      <c r="M129" s="774"/>
    </row>
    <row r="130" spans="1:13" s="773" customFormat="1" ht="36.75" customHeight="1">
      <c r="A130" s="770">
        <v>115</v>
      </c>
      <c r="B130" s="781">
        <v>2576</v>
      </c>
      <c r="C130" s="782" t="s">
        <v>3558</v>
      </c>
      <c r="D130" s="772" t="s">
        <v>31</v>
      </c>
      <c r="E130" s="783">
        <v>0.2</v>
      </c>
      <c r="F130" s="791" t="s">
        <v>3448</v>
      </c>
      <c r="G130" s="785" t="s">
        <v>3559</v>
      </c>
      <c r="H130" s="651">
        <v>0.28999999999999998</v>
      </c>
      <c r="I130" s="651"/>
      <c r="J130" s="651">
        <v>0.28999999999999998</v>
      </c>
      <c r="K130" s="651" t="s">
        <v>3332</v>
      </c>
      <c r="M130" s="774"/>
    </row>
    <row r="131" spans="1:13" s="773" customFormat="1" ht="36.75" customHeight="1">
      <c r="A131" s="775">
        <v>116</v>
      </c>
      <c r="B131" s="781">
        <v>2577</v>
      </c>
      <c r="C131" s="782" t="s">
        <v>3560</v>
      </c>
      <c r="D131" s="772" t="s">
        <v>31</v>
      </c>
      <c r="E131" s="783">
        <v>0.19</v>
      </c>
      <c r="F131" s="791" t="s">
        <v>3479</v>
      </c>
      <c r="G131" s="785" t="s">
        <v>3561</v>
      </c>
      <c r="H131" s="651">
        <v>0.19</v>
      </c>
      <c r="I131" s="651"/>
      <c r="J131" s="651">
        <v>0.19</v>
      </c>
      <c r="K131" s="651" t="s">
        <v>3332</v>
      </c>
      <c r="M131" s="774"/>
    </row>
    <row r="132" spans="1:13" s="773" customFormat="1" ht="31.5" customHeight="1">
      <c r="A132" s="770">
        <v>117</v>
      </c>
      <c r="B132" s="781">
        <v>2578</v>
      </c>
      <c r="C132" s="782" t="s">
        <v>3562</v>
      </c>
      <c r="D132" s="772" t="s">
        <v>31</v>
      </c>
      <c r="E132" s="783">
        <v>0.65</v>
      </c>
      <c r="F132" s="791" t="s">
        <v>3482</v>
      </c>
      <c r="G132" s="785" t="s">
        <v>3563</v>
      </c>
      <c r="H132" s="651">
        <v>0.65</v>
      </c>
      <c r="I132" s="651"/>
      <c r="J132" s="651">
        <v>0.65</v>
      </c>
      <c r="K132" s="651" t="s">
        <v>3332</v>
      </c>
      <c r="M132" s="774"/>
    </row>
    <row r="133" spans="1:13" s="773" customFormat="1" ht="34.5" customHeight="1">
      <c r="A133" s="775">
        <v>118</v>
      </c>
      <c r="B133" s="781">
        <v>2579</v>
      </c>
      <c r="C133" s="782" t="s">
        <v>3564</v>
      </c>
      <c r="D133" s="772" t="s">
        <v>31</v>
      </c>
      <c r="E133" s="783">
        <v>0.36</v>
      </c>
      <c r="F133" s="791" t="s">
        <v>3312</v>
      </c>
      <c r="G133" s="785" t="s">
        <v>3565</v>
      </c>
      <c r="H133" s="651">
        <v>0.36</v>
      </c>
      <c r="I133" s="651"/>
      <c r="J133" s="651">
        <v>0.36</v>
      </c>
      <c r="K133" s="651" t="s">
        <v>3332</v>
      </c>
      <c r="M133" s="774"/>
    </row>
    <row r="134" spans="1:13" s="773" customFormat="1" ht="34.5" customHeight="1">
      <c r="A134" s="770">
        <v>119</v>
      </c>
      <c r="B134" s="775">
        <v>2580</v>
      </c>
      <c r="C134" s="776" t="s">
        <v>3566</v>
      </c>
      <c r="D134" s="772" t="s">
        <v>31</v>
      </c>
      <c r="E134" s="777">
        <v>0.113</v>
      </c>
      <c r="F134" s="778">
        <v>0.113</v>
      </c>
      <c r="G134" s="778" t="s">
        <v>3567</v>
      </c>
      <c r="H134" s="779"/>
      <c r="I134" s="78" t="s">
        <v>3233</v>
      </c>
      <c r="J134" s="651"/>
      <c r="K134" s="78" t="s">
        <v>3233</v>
      </c>
      <c r="M134" s="774"/>
    </row>
    <row r="135" spans="1:13" s="773" customFormat="1" ht="34.5" customHeight="1">
      <c r="A135" s="775">
        <v>120</v>
      </c>
      <c r="B135" s="775">
        <v>3037</v>
      </c>
      <c r="C135" s="776" t="s">
        <v>3568</v>
      </c>
      <c r="D135" s="772" t="s">
        <v>31</v>
      </c>
      <c r="E135" s="777">
        <v>0.12</v>
      </c>
      <c r="F135" s="772" t="s">
        <v>3569</v>
      </c>
      <c r="G135" s="778" t="s">
        <v>3570</v>
      </c>
      <c r="H135" s="778">
        <v>0.12</v>
      </c>
      <c r="I135" s="778">
        <v>0.12</v>
      </c>
      <c r="J135" s="779"/>
      <c r="K135" s="78" t="s">
        <v>3233</v>
      </c>
      <c r="M135" s="774"/>
    </row>
    <row r="136" spans="1:13" s="773" customFormat="1" ht="35.25" customHeight="1">
      <c r="A136" s="770">
        <v>121</v>
      </c>
      <c r="B136" s="781">
        <v>3039</v>
      </c>
      <c r="C136" s="785" t="s">
        <v>3571</v>
      </c>
      <c r="D136" s="772" t="s">
        <v>31</v>
      </c>
      <c r="E136" s="783">
        <v>0.55000000000000004</v>
      </c>
      <c r="F136" s="791" t="s">
        <v>3309</v>
      </c>
      <c r="G136" s="651" t="s">
        <v>2092</v>
      </c>
      <c r="H136" s="651">
        <v>0.55000000000000004</v>
      </c>
      <c r="I136" s="651"/>
      <c r="J136" s="651">
        <v>0.55000000000000004</v>
      </c>
      <c r="K136" s="651" t="s">
        <v>3557</v>
      </c>
      <c r="M136" s="774"/>
    </row>
    <row r="137" spans="1:13" s="773" customFormat="1" ht="35.25" customHeight="1">
      <c r="A137" s="775">
        <v>122</v>
      </c>
      <c r="B137" s="781">
        <v>3040</v>
      </c>
      <c r="C137" s="785" t="s">
        <v>3572</v>
      </c>
      <c r="D137" s="772" t="s">
        <v>31</v>
      </c>
      <c r="E137" s="783">
        <v>0.43</v>
      </c>
      <c r="F137" s="791" t="s">
        <v>3476</v>
      </c>
      <c r="G137" s="651" t="s">
        <v>2092</v>
      </c>
      <c r="H137" s="651">
        <v>0.43</v>
      </c>
      <c r="I137" s="651"/>
      <c r="J137" s="651">
        <v>0.43</v>
      </c>
      <c r="K137" s="651" t="s">
        <v>3557</v>
      </c>
      <c r="M137" s="774"/>
    </row>
    <row r="138" spans="1:13" s="773" customFormat="1" ht="29.25" customHeight="1">
      <c r="A138" s="1011">
        <v>123</v>
      </c>
      <c r="B138" s="1013">
        <v>3042</v>
      </c>
      <c r="C138" s="1014" t="s">
        <v>3573</v>
      </c>
      <c r="D138" s="772" t="s">
        <v>31</v>
      </c>
      <c r="E138" s="77">
        <v>1.1499999999999999</v>
      </c>
      <c r="F138" s="651">
        <v>1</v>
      </c>
      <c r="G138" s="771" t="s">
        <v>3574</v>
      </c>
      <c r="H138" s="78">
        <v>1.1499999999999999</v>
      </c>
      <c r="I138" s="78">
        <v>0.08</v>
      </c>
      <c r="J138" s="78">
        <f>H138-I138</f>
        <v>1.0699999999999998</v>
      </c>
      <c r="K138" s="78" t="s">
        <v>3233</v>
      </c>
      <c r="M138" s="1005">
        <v>0.45300000000000001</v>
      </c>
    </row>
    <row r="139" spans="1:13" s="773" customFormat="1" ht="21.75" customHeight="1">
      <c r="A139" s="1012"/>
      <c r="B139" s="1013"/>
      <c r="C139" s="1014"/>
      <c r="D139" s="772" t="s">
        <v>31</v>
      </c>
      <c r="E139" s="77">
        <v>0.8</v>
      </c>
      <c r="F139" s="651">
        <v>2</v>
      </c>
      <c r="G139" s="771" t="s">
        <v>3575</v>
      </c>
      <c r="H139" s="78">
        <v>0.8</v>
      </c>
      <c r="I139" s="78">
        <v>0.8</v>
      </c>
      <c r="J139" s="78">
        <f>H139-I139</f>
        <v>0</v>
      </c>
      <c r="K139" s="78" t="s">
        <v>3233</v>
      </c>
      <c r="M139" s="1005"/>
    </row>
    <row r="140" spans="1:13" s="773" customFormat="1" ht="39.75" customHeight="1">
      <c r="A140" s="775">
        <v>124</v>
      </c>
      <c r="B140" s="770">
        <v>3045</v>
      </c>
      <c r="C140" s="771" t="s">
        <v>3576</v>
      </c>
      <c r="D140" s="772" t="s">
        <v>31</v>
      </c>
      <c r="E140" s="77">
        <v>1.48</v>
      </c>
      <c r="F140" s="78">
        <v>10</v>
      </c>
      <c r="G140" s="771" t="s">
        <v>3576</v>
      </c>
      <c r="H140" s="78">
        <v>1.5</v>
      </c>
      <c r="I140" s="78">
        <v>0.32</v>
      </c>
      <c r="J140" s="78">
        <f t="shared" ref="J140:J144" si="1">H140-I140</f>
        <v>1.18</v>
      </c>
      <c r="K140" s="78" t="s">
        <v>3233</v>
      </c>
      <c r="M140" s="774"/>
    </row>
    <row r="141" spans="1:13" s="773" customFormat="1" ht="39.75" customHeight="1">
      <c r="A141" s="770">
        <v>125</v>
      </c>
      <c r="B141" s="770">
        <v>3065</v>
      </c>
      <c r="C141" s="771" t="s">
        <v>3577</v>
      </c>
      <c r="D141" s="772" t="s">
        <v>31</v>
      </c>
      <c r="E141" s="77">
        <v>0.29199999999999998</v>
      </c>
      <c r="F141" s="78">
        <v>11</v>
      </c>
      <c r="G141" s="771" t="s">
        <v>3577</v>
      </c>
      <c r="H141" s="78">
        <v>0.5</v>
      </c>
      <c r="I141" s="78">
        <v>0.5</v>
      </c>
      <c r="J141" s="78">
        <f t="shared" si="1"/>
        <v>0</v>
      </c>
      <c r="K141" s="78" t="s">
        <v>3233</v>
      </c>
      <c r="M141" s="774"/>
    </row>
    <row r="142" spans="1:13" s="773" customFormat="1" ht="39.75" customHeight="1">
      <c r="A142" s="775">
        <v>126</v>
      </c>
      <c r="B142" s="770">
        <v>3066</v>
      </c>
      <c r="C142" s="771" t="s">
        <v>3578</v>
      </c>
      <c r="D142" s="772" t="s">
        <v>31</v>
      </c>
      <c r="E142" s="77">
        <v>0.34200000000000003</v>
      </c>
      <c r="F142" s="78">
        <v>12</v>
      </c>
      <c r="G142" s="785" t="s">
        <v>3579</v>
      </c>
      <c r="H142" s="78">
        <v>0.5</v>
      </c>
      <c r="I142" s="78">
        <v>0</v>
      </c>
      <c r="J142" s="78">
        <f t="shared" si="1"/>
        <v>0.5</v>
      </c>
      <c r="K142" s="78" t="s">
        <v>3233</v>
      </c>
      <c r="M142" s="774"/>
    </row>
    <row r="143" spans="1:13" s="773" customFormat="1" ht="48" customHeight="1">
      <c r="A143" s="770">
        <v>127</v>
      </c>
      <c r="B143" s="770">
        <v>3067</v>
      </c>
      <c r="C143" s="771" t="s">
        <v>3580</v>
      </c>
      <c r="D143" s="772" t="s">
        <v>31</v>
      </c>
      <c r="E143" s="77">
        <v>0.104</v>
      </c>
      <c r="F143" s="78">
        <v>13</v>
      </c>
      <c r="G143" s="785" t="s">
        <v>3581</v>
      </c>
      <c r="H143" s="78">
        <v>0.15</v>
      </c>
      <c r="I143" s="78">
        <v>0.15</v>
      </c>
      <c r="J143" s="78">
        <f t="shared" si="1"/>
        <v>0</v>
      </c>
      <c r="K143" s="78" t="s">
        <v>3233</v>
      </c>
      <c r="M143" s="774"/>
    </row>
    <row r="144" spans="1:13" s="773" customFormat="1" ht="39.75" customHeight="1">
      <c r="A144" s="775">
        <v>128</v>
      </c>
      <c r="B144" s="770">
        <v>3068</v>
      </c>
      <c r="C144" s="771" t="s">
        <v>3582</v>
      </c>
      <c r="D144" s="772" t="s">
        <v>31</v>
      </c>
      <c r="E144" s="77">
        <v>0.15</v>
      </c>
      <c r="F144" s="1003">
        <v>5</v>
      </c>
      <c r="G144" s="1004" t="s">
        <v>3583</v>
      </c>
      <c r="H144" s="1003">
        <v>0.25</v>
      </c>
      <c r="I144" s="1003">
        <v>0.17499999999999999</v>
      </c>
      <c r="J144" s="1003">
        <f t="shared" si="1"/>
        <v>7.5000000000000011E-2</v>
      </c>
      <c r="K144" s="1002" t="s">
        <v>3584</v>
      </c>
      <c r="M144" s="774"/>
    </row>
    <row r="145" spans="1:13" s="773" customFormat="1" ht="39.75" customHeight="1">
      <c r="A145" s="770">
        <v>129</v>
      </c>
      <c r="B145" s="770">
        <v>3069</v>
      </c>
      <c r="C145" s="771" t="s">
        <v>3585</v>
      </c>
      <c r="D145" s="772" t="s">
        <v>31</v>
      </c>
      <c r="E145" s="77">
        <v>0.17</v>
      </c>
      <c r="F145" s="1003"/>
      <c r="G145" s="1004"/>
      <c r="H145" s="1003"/>
      <c r="I145" s="1003"/>
      <c r="J145" s="1003"/>
      <c r="K145" s="1002"/>
      <c r="M145" s="774"/>
    </row>
    <row r="146" spans="1:13" s="773" customFormat="1" ht="39.75" customHeight="1">
      <c r="A146" s="775">
        <v>130</v>
      </c>
      <c r="B146" s="770">
        <v>3070</v>
      </c>
      <c r="C146" s="771" t="s">
        <v>3586</v>
      </c>
      <c r="D146" s="772" t="s">
        <v>31</v>
      </c>
      <c r="E146" s="77">
        <v>0.26</v>
      </c>
      <c r="F146" s="78">
        <v>20</v>
      </c>
      <c r="G146" s="785" t="s">
        <v>3587</v>
      </c>
      <c r="H146" s="78">
        <v>0.9</v>
      </c>
      <c r="I146" s="78">
        <v>0</v>
      </c>
      <c r="J146" s="78">
        <f t="shared" ref="J146:J152" si="2">H146-I146</f>
        <v>0.9</v>
      </c>
      <c r="K146" s="78" t="s">
        <v>3233</v>
      </c>
      <c r="M146" s="774"/>
    </row>
    <row r="147" spans="1:13" s="773" customFormat="1" ht="39.75" customHeight="1">
      <c r="A147" s="770">
        <v>131</v>
      </c>
      <c r="B147" s="770">
        <v>3071</v>
      </c>
      <c r="C147" s="771" t="s">
        <v>3588</v>
      </c>
      <c r="D147" s="772" t="s">
        <v>31</v>
      </c>
      <c r="E147" s="77">
        <v>0.40500000000000003</v>
      </c>
      <c r="F147" s="78">
        <v>21</v>
      </c>
      <c r="G147" s="785" t="s">
        <v>3589</v>
      </c>
      <c r="H147" s="78">
        <v>0.5</v>
      </c>
      <c r="I147" s="78">
        <v>0.5</v>
      </c>
      <c r="J147" s="78">
        <f t="shared" si="2"/>
        <v>0</v>
      </c>
      <c r="K147" s="78" t="s">
        <v>3233</v>
      </c>
      <c r="M147" s="774"/>
    </row>
    <row r="148" spans="1:13" s="773" customFormat="1" ht="39.75" customHeight="1">
      <c r="A148" s="775">
        <v>132</v>
      </c>
      <c r="B148" s="770">
        <v>3072</v>
      </c>
      <c r="C148" s="771" t="s">
        <v>3590</v>
      </c>
      <c r="D148" s="772" t="s">
        <v>31</v>
      </c>
      <c r="E148" s="77">
        <v>0.38</v>
      </c>
      <c r="F148" s="786">
        <v>4</v>
      </c>
      <c r="G148" s="785" t="s">
        <v>3591</v>
      </c>
      <c r="H148" s="78">
        <v>0.42</v>
      </c>
      <c r="I148" s="78">
        <v>0.32</v>
      </c>
      <c r="J148" s="78">
        <f t="shared" si="2"/>
        <v>9.9999999999999978E-2</v>
      </c>
      <c r="K148" s="78" t="s">
        <v>3233</v>
      </c>
      <c r="M148" s="774"/>
    </row>
    <row r="149" spans="1:13" s="773" customFormat="1" ht="36.75" customHeight="1">
      <c r="A149" s="770">
        <v>133</v>
      </c>
      <c r="B149" s="770">
        <v>3073</v>
      </c>
      <c r="C149" s="771" t="s">
        <v>3592</v>
      </c>
      <c r="D149" s="772" t="s">
        <v>31</v>
      </c>
      <c r="E149" s="783">
        <v>0.45</v>
      </c>
      <c r="F149" s="78">
        <v>6</v>
      </c>
      <c r="G149" s="785" t="s">
        <v>3593</v>
      </c>
      <c r="H149" s="651">
        <v>0.75</v>
      </c>
      <c r="I149" s="78">
        <v>0.25</v>
      </c>
      <c r="J149" s="78">
        <f t="shared" si="2"/>
        <v>0.5</v>
      </c>
      <c r="K149" s="78" t="s">
        <v>3233</v>
      </c>
      <c r="M149" s="774"/>
    </row>
    <row r="150" spans="1:13" s="773" customFormat="1" ht="36.75" customHeight="1">
      <c r="A150" s="775">
        <v>134</v>
      </c>
      <c r="B150" s="770">
        <v>3074</v>
      </c>
      <c r="C150" s="771" t="s">
        <v>3594</v>
      </c>
      <c r="D150" s="772" t="s">
        <v>31</v>
      </c>
      <c r="E150" s="77">
        <v>1.25</v>
      </c>
      <c r="F150" s="78">
        <v>7</v>
      </c>
      <c r="G150" s="785" t="s">
        <v>3595</v>
      </c>
      <c r="H150" s="78">
        <v>1.25</v>
      </c>
      <c r="I150" s="78">
        <v>0.3</v>
      </c>
      <c r="J150" s="78">
        <f t="shared" si="2"/>
        <v>0.95</v>
      </c>
      <c r="K150" s="78" t="s">
        <v>3233</v>
      </c>
      <c r="M150" s="774"/>
    </row>
    <row r="151" spans="1:13" s="773" customFormat="1" ht="36.75" customHeight="1">
      <c r="A151" s="770">
        <v>135</v>
      </c>
      <c r="B151" s="770">
        <v>3075</v>
      </c>
      <c r="C151" s="771" t="s">
        <v>3596</v>
      </c>
      <c r="D151" s="772" t="s">
        <v>31</v>
      </c>
      <c r="E151" s="77">
        <v>0.217</v>
      </c>
      <c r="F151" s="78">
        <v>8</v>
      </c>
      <c r="G151" s="785" t="s">
        <v>3597</v>
      </c>
      <c r="H151" s="78">
        <v>0.5</v>
      </c>
      <c r="I151" s="78">
        <v>0</v>
      </c>
      <c r="J151" s="78">
        <f t="shared" si="2"/>
        <v>0.5</v>
      </c>
      <c r="K151" s="78" t="s">
        <v>3233</v>
      </c>
      <c r="M151" s="774"/>
    </row>
    <row r="152" spans="1:13" s="773" customFormat="1" ht="33" customHeight="1">
      <c r="A152" s="775">
        <v>136</v>
      </c>
      <c r="B152" s="770">
        <v>3076</v>
      </c>
      <c r="C152" s="771" t="s">
        <v>3598</v>
      </c>
      <c r="D152" s="772" t="s">
        <v>31</v>
      </c>
      <c r="E152" s="77">
        <v>0.28799999999999998</v>
      </c>
      <c r="F152" s="78">
        <v>9</v>
      </c>
      <c r="G152" s="785" t="s">
        <v>3599</v>
      </c>
      <c r="H152" s="78">
        <v>0.3</v>
      </c>
      <c r="I152" s="78">
        <v>0</v>
      </c>
      <c r="J152" s="78">
        <f t="shared" si="2"/>
        <v>0.3</v>
      </c>
      <c r="K152" s="78" t="s">
        <v>3233</v>
      </c>
      <c r="M152" s="774"/>
    </row>
    <row r="153" spans="1:13" s="773" customFormat="1" ht="33" customHeight="1">
      <c r="A153" s="770">
        <v>137</v>
      </c>
      <c r="B153" s="781">
        <v>3077</v>
      </c>
      <c r="C153" s="785" t="s">
        <v>3600</v>
      </c>
      <c r="D153" s="772" t="s">
        <v>31</v>
      </c>
      <c r="E153" s="783">
        <v>0.92</v>
      </c>
      <c r="F153" s="791" t="s">
        <v>3467</v>
      </c>
      <c r="G153" s="785" t="s">
        <v>3601</v>
      </c>
      <c r="H153" s="651">
        <v>0.92</v>
      </c>
      <c r="I153" s="651"/>
      <c r="J153" s="651">
        <v>0.92</v>
      </c>
      <c r="K153" s="651" t="s">
        <v>3332</v>
      </c>
      <c r="M153" s="774"/>
    </row>
    <row r="154" spans="1:13" s="773" customFormat="1" ht="38.25" customHeight="1">
      <c r="A154" s="775">
        <v>138</v>
      </c>
      <c r="B154" s="781">
        <v>3078</v>
      </c>
      <c r="C154" s="785" t="s">
        <v>3602</v>
      </c>
      <c r="D154" s="772" t="s">
        <v>31</v>
      </c>
      <c r="E154" s="783">
        <v>0.23</v>
      </c>
      <c r="F154" s="791" t="s">
        <v>3235</v>
      </c>
      <c r="G154" s="785" t="s">
        <v>3603</v>
      </c>
      <c r="H154" s="651">
        <v>0.23</v>
      </c>
      <c r="I154" s="651"/>
      <c r="J154" s="651">
        <v>0.23</v>
      </c>
      <c r="K154" s="651" t="s">
        <v>3332</v>
      </c>
      <c r="M154" s="774"/>
    </row>
    <row r="155" spans="1:13" s="773" customFormat="1" ht="47.25" customHeight="1">
      <c r="A155" s="770">
        <v>139</v>
      </c>
      <c r="B155" s="770">
        <v>3151</v>
      </c>
      <c r="C155" s="771" t="s">
        <v>3604</v>
      </c>
      <c r="D155" s="772" t="s">
        <v>31</v>
      </c>
      <c r="E155" s="77">
        <v>0.24</v>
      </c>
      <c r="F155" s="1003">
        <v>19</v>
      </c>
      <c r="G155" s="1004" t="s">
        <v>3605</v>
      </c>
      <c r="H155" s="1003">
        <v>1.1000000000000001</v>
      </c>
      <c r="I155" s="1003">
        <v>1.1000000000000001</v>
      </c>
      <c r="J155" s="1003">
        <f>H155-I155</f>
        <v>0</v>
      </c>
      <c r="K155" s="1002" t="s">
        <v>3584</v>
      </c>
      <c r="M155" s="774"/>
    </row>
    <row r="156" spans="1:13" s="773" customFormat="1" ht="36" customHeight="1">
      <c r="A156" s="775">
        <v>140</v>
      </c>
      <c r="B156" s="770">
        <v>3152</v>
      </c>
      <c r="C156" s="771" t="s">
        <v>3606</v>
      </c>
      <c r="D156" s="772" t="s">
        <v>31</v>
      </c>
      <c r="E156" s="77">
        <v>0.40300000000000002</v>
      </c>
      <c r="F156" s="1003"/>
      <c r="G156" s="1004"/>
      <c r="H156" s="1003"/>
      <c r="I156" s="1003"/>
      <c r="J156" s="1003"/>
      <c r="K156" s="1002"/>
      <c r="M156" s="774"/>
    </row>
    <row r="157" spans="1:13" s="773" customFormat="1" ht="36" customHeight="1">
      <c r="A157" s="770">
        <v>141</v>
      </c>
      <c r="B157" s="770">
        <v>3193</v>
      </c>
      <c r="C157" s="771" t="s">
        <v>3607</v>
      </c>
      <c r="D157" s="772" t="s">
        <v>31</v>
      </c>
      <c r="E157" s="77">
        <v>0.8</v>
      </c>
      <c r="F157" s="792">
        <v>3</v>
      </c>
      <c r="G157" s="771" t="s">
        <v>3608</v>
      </c>
      <c r="H157" s="78">
        <v>0.81399999999999995</v>
      </c>
      <c r="I157" s="78">
        <v>0</v>
      </c>
      <c r="J157" s="78">
        <f>H157-I157</f>
        <v>0.81399999999999995</v>
      </c>
      <c r="K157" s="651" t="s">
        <v>3609</v>
      </c>
      <c r="M157" s="774"/>
    </row>
    <row r="158" spans="1:13" ht="36" customHeight="1">
      <c r="A158" s="793"/>
      <c r="B158" s="793"/>
      <c r="C158" s="995" t="s">
        <v>22</v>
      </c>
      <c r="D158" s="995"/>
      <c r="E158" s="794">
        <f>SUM(E16:E157)</f>
        <v>74.027000000000029</v>
      </c>
      <c r="F158" s="67">
        <v>22</v>
      </c>
      <c r="G158" s="795" t="s">
        <v>3610</v>
      </c>
      <c r="H158" s="78">
        <v>0.38</v>
      </c>
      <c r="I158" s="67">
        <v>0.38</v>
      </c>
      <c r="J158" s="67">
        <f>H158-I158</f>
        <v>0</v>
      </c>
      <c r="K158" s="796" t="s">
        <v>3611</v>
      </c>
    </row>
    <row r="159" spans="1:13" ht="36" customHeight="1">
      <c r="A159" s="996" t="s">
        <v>16</v>
      </c>
      <c r="B159" s="997"/>
      <c r="C159" s="997"/>
      <c r="D159" s="997"/>
      <c r="E159" s="998"/>
      <c r="F159" s="67"/>
      <c r="G159" s="795"/>
      <c r="H159" s="78"/>
      <c r="I159" s="67"/>
      <c r="J159" s="67"/>
      <c r="K159" s="796"/>
    </row>
    <row r="160" spans="1:13" s="773" customFormat="1" ht="36" customHeight="1">
      <c r="A160" s="770">
        <v>1</v>
      </c>
      <c r="B160" s="781">
        <v>2414</v>
      </c>
      <c r="C160" s="785" t="s">
        <v>3612</v>
      </c>
      <c r="D160" s="651" t="s">
        <v>157</v>
      </c>
      <c r="E160" s="783">
        <v>7.28</v>
      </c>
      <c r="F160" s="772" t="s">
        <v>3613</v>
      </c>
      <c r="G160" s="790" t="s">
        <v>3614</v>
      </c>
      <c r="H160" s="790">
        <v>0.65</v>
      </c>
      <c r="I160" s="790"/>
      <c r="J160" s="790">
        <v>0.65</v>
      </c>
      <c r="K160" s="651" t="s">
        <v>3615</v>
      </c>
      <c r="M160" s="774"/>
    </row>
    <row r="161" spans="1:13" ht="36" customHeight="1">
      <c r="A161" s="999">
        <v>2</v>
      </c>
      <c r="B161" s="981">
        <v>2423</v>
      </c>
      <c r="C161" s="1001" t="s">
        <v>3616</v>
      </c>
      <c r="D161" s="983" t="s">
        <v>157</v>
      </c>
      <c r="E161" s="985">
        <v>9.1</v>
      </c>
      <c r="F161" s="57">
        <v>2</v>
      </c>
      <c r="G161" s="795" t="s">
        <v>3617</v>
      </c>
      <c r="H161" s="67">
        <v>8.6999999999999993</v>
      </c>
      <c r="I161" s="67">
        <v>7</v>
      </c>
      <c r="J161" s="67">
        <f>H161-I161</f>
        <v>1.6999999999999993</v>
      </c>
      <c r="K161" s="990"/>
      <c r="M161" s="987">
        <v>24.7</v>
      </c>
    </row>
    <row r="162" spans="1:13" ht="36" customHeight="1">
      <c r="A162" s="1000"/>
      <c r="B162" s="981"/>
      <c r="C162" s="1001"/>
      <c r="D162" s="984"/>
      <c r="E162" s="986"/>
      <c r="F162" s="57"/>
      <c r="G162" s="797" t="s">
        <v>3618</v>
      </c>
      <c r="H162" s="60">
        <f>SUM(H161:H161)</f>
        <v>8.6999999999999993</v>
      </c>
      <c r="I162" s="60">
        <f>SUM(I161:I161)</f>
        <v>7</v>
      </c>
      <c r="J162" s="60">
        <f>SUM(J161:J161)</f>
        <v>1.6999999999999993</v>
      </c>
      <c r="K162" s="990"/>
      <c r="M162" s="987"/>
    </row>
    <row r="163" spans="1:13" s="773" customFormat="1" ht="36" customHeight="1">
      <c r="A163" s="798">
        <f>A161+1</f>
        <v>3</v>
      </c>
      <c r="B163" s="781">
        <v>2425</v>
      </c>
      <c r="C163" s="785" t="s">
        <v>3619</v>
      </c>
      <c r="D163" s="651" t="s">
        <v>157</v>
      </c>
      <c r="E163" s="783">
        <v>14</v>
      </c>
      <c r="F163" s="78"/>
      <c r="G163" s="799" t="s">
        <v>3618</v>
      </c>
      <c r="H163" s="800" t="e">
        <f>SUM(#REF!)</f>
        <v>#REF!</v>
      </c>
      <c r="I163" s="800" t="e">
        <f>SUM(#REF!)</f>
        <v>#REF!</v>
      </c>
      <c r="J163" s="800" t="e">
        <f t="shared" ref="J163:J164" si="3">H163-I163</f>
        <v>#REF!</v>
      </c>
      <c r="K163" s="51"/>
      <c r="M163" s="801">
        <v>57.24</v>
      </c>
    </row>
    <row r="164" spans="1:13" s="773" customFormat="1" ht="36" customHeight="1">
      <c r="A164" s="802">
        <f>A163+1</f>
        <v>4</v>
      </c>
      <c r="B164" s="802">
        <v>2426</v>
      </c>
      <c r="C164" s="771" t="s">
        <v>3620</v>
      </c>
      <c r="D164" s="651" t="s">
        <v>157</v>
      </c>
      <c r="E164" s="803">
        <v>12</v>
      </c>
      <c r="F164" s="786">
        <v>9</v>
      </c>
      <c r="G164" s="785" t="s">
        <v>3621</v>
      </c>
      <c r="H164" s="78">
        <v>17</v>
      </c>
      <c r="I164" s="78">
        <v>0</v>
      </c>
      <c r="J164" s="78">
        <f t="shared" si="3"/>
        <v>17</v>
      </c>
      <c r="K164" s="651"/>
    </row>
    <row r="165" spans="1:13" ht="15.75">
      <c r="A165" s="798">
        <f>A164+1</f>
        <v>5</v>
      </c>
      <c r="B165" s="798">
        <v>2432</v>
      </c>
      <c r="C165" s="804" t="s">
        <v>3622</v>
      </c>
      <c r="D165" s="57" t="s">
        <v>157</v>
      </c>
      <c r="E165" s="805">
        <v>13.71</v>
      </c>
    </row>
    <row r="166" spans="1:13" s="773" customFormat="1" ht="23.25" customHeight="1">
      <c r="A166" s="802">
        <f t="shared" ref="A166" si="4">A164+1</f>
        <v>5</v>
      </c>
      <c r="B166" s="808">
        <v>2433</v>
      </c>
      <c r="C166" s="809" t="s">
        <v>3623</v>
      </c>
      <c r="D166" s="57" t="s">
        <v>157</v>
      </c>
      <c r="E166" s="810">
        <v>12.25</v>
      </c>
      <c r="F166" s="786">
        <v>12</v>
      </c>
      <c r="G166" s="771" t="s">
        <v>3624</v>
      </c>
      <c r="H166" s="786">
        <v>12</v>
      </c>
      <c r="I166" s="786">
        <v>12</v>
      </c>
      <c r="J166" s="786">
        <f t="shared" ref="J166" si="5">H166-I166</f>
        <v>0</v>
      </c>
      <c r="K166" s="786" t="s">
        <v>3233</v>
      </c>
    </row>
    <row r="167" spans="1:13" s="773" customFormat="1" ht="23.25" customHeight="1">
      <c r="A167" s="798">
        <f t="shared" ref="A167" si="6">A166+1</f>
        <v>6</v>
      </c>
      <c r="B167" s="808">
        <v>2433</v>
      </c>
      <c r="C167" s="811" t="s">
        <v>3625</v>
      </c>
      <c r="D167" s="57" t="s">
        <v>157</v>
      </c>
      <c r="E167" s="77">
        <v>4.57</v>
      </c>
      <c r="F167" s="651">
        <v>5</v>
      </c>
      <c r="G167" s="785" t="s">
        <v>3626</v>
      </c>
      <c r="H167" s="651">
        <v>20</v>
      </c>
      <c r="I167" s="651">
        <v>7.7</v>
      </c>
      <c r="J167" s="651">
        <v>12.3</v>
      </c>
      <c r="K167" s="651" t="s">
        <v>3627</v>
      </c>
    </row>
    <row r="168" spans="1:13" s="773" customFormat="1" ht="23.25" customHeight="1">
      <c r="A168" s="802">
        <v>7</v>
      </c>
      <c r="B168" s="781">
        <v>2434</v>
      </c>
      <c r="C168" s="785" t="s">
        <v>3628</v>
      </c>
      <c r="D168" s="651" t="s">
        <v>157</v>
      </c>
      <c r="E168" s="77">
        <v>6.36</v>
      </c>
      <c r="F168" s="651">
        <v>6</v>
      </c>
      <c r="G168" s="785" t="s">
        <v>3629</v>
      </c>
      <c r="H168" s="651">
        <v>10.92</v>
      </c>
      <c r="I168" s="651">
        <v>7.2</v>
      </c>
      <c r="J168" s="651">
        <v>3.72</v>
      </c>
      <c r="K168" s="651" t="s">
        <v>3630</v>
      </c>
    </row>
    <row r="169" spans="1:13" ht="23.25" customHeight="1">
      <c r="A169" s="798">
        <v>8</v>
      </c>
      <c r="B169" s="798">
        <v>2435</v>
      </c>
      <c r="C169" s="812" t="s">
        <v>3631</v>
      </c>
      <c r="D169" s="67" t="s">
        <v>157</v>
      </c>
      <c r="E169" s="805">
        <v>16</v>
      </c>
    </row>
    <row r="170" spans="1:13" ht="23.25" customHeight="1">
      <c r="A170" s="813">
        <v>9</v>
      </c>
      <c r="B170" s="813">
        <v>2419</v>
      </c>
      <c r="C170" s="814" t="s">
        <v>3632</v>
      </c>
      <c r="D170" s="57" t="s">
        <v>157</v>
      </c>
      <c r="E170" s="65">
        <v>25.27</v>
      </c>
    </row>
    <row r="171" spans="1:13" ht="23.25" customHeight="1">
      <c r="A171" s="67"/>
      <c r="B171" s="991" t="s">
        <v>22</v>
      </c>
      <c r="C171" s="991"/>
      <c r="D171" s="991"/>
      <c r="E171" s="815">
        <f>SUM(E160:E170)</f>
        <v>120.53999999999999</v>
      </c>
      <c r="F171" s="57">
        <v>8</v>
      </c>
      <c r="G171" s="816" t="s">
        <v>3633</v>
      </c>
      <c r="H171" s="57">
        <v>4.57</v>
      </c>
      <c r="I171" s="57"/>
      <c r="J171" s="57">
        <v>4.57</v>
      </c>
      <c r="K171" s="57"/>
    </row>
    <row r="172" spans="1:13" ht="24" customHeight="1">
      <c r="A172" s="992" t="s">
        <v>3634</v>
      </c>
      <c r="B172" s="988"/>
      <c r="C172" s="988"/>
      <c r="D172" s="988"/>
      <c r="E172" s="988"/>
      <c r="F172" s="57">
        <v>9</v>
      </c>
      <c r="G172" s="816" t="s">
        <v>3635</v>
      </c>
      <c r="H172" s="57">
        <v>6.36</v>
      </c>
      <c r="I172" s="57"/>
      <c r="J172" s="57">
        <v>6.36</v>
      </c>
      <c r="K172" s="57" t="s">
        <v>3630</v>
      </c>
    </row>
    <row r="173" spans="1:13" s="773" customFormat="1" ht="29.25" customHeight="1">
      <c r="A173" s="75">
        <v>1</v>
      </c>
      <c r="B173" s="75">
        <v>2429</v>
      </c>
      <c r="C173" s="817" t="s">
        <v>3636</v>
      </c>
      <c r="D173" s="77" t="s">
        <v>157</v>
      </c>
      <c r="E173" s="77">
        <v>0.64900000000000002</v>
      </c>
      <c r="F173" s="651">
        <v>11</v>
      </c>
      <c r="G173" s="785" t="s">
        <v>3637</v>
      </c>
      <c r="H173" s="651">
        <v>16</v>
      </c>
      <c r="I173" s="651">
        <v>16</v>
      </c>
      <c r="J173" s="651"/>
      <c r="K173" s="651"/>
      <c r="M173" s="774"/>
    </row>
    <row r="174" spans="1:13" s="773" customFormat="1" ht="29.25" customHeight="1">
      <c r="A174" s="75">
        <v>2</v>
      </c>
      <c r="B174" s="75">
        <v>3038</v>
      </c>
      <c r="C174" s="390" t="s">
        <v>3638</v>
      </c>
      <c r="D174" s="75" t="s">
        <v>31</v>
      </c>
      <c r="E174" s="818">
        <v>0.37</v>
      </c>
      <c r="F174" s="800"/>
      <c r="G174" s="819"/>
      <c r="H174" s="800" t="e">
        <f>H162+#REF!+#REF!+#REF!+#REF!+#REF!+#REF!+H163+H166</f>
        <v>#REF!</v>
      </c>
      <c r="I174" s="800" t="e">
        <f>I162+#REF!+#REF!+#REF!+#REF!+#REF!+#REF!+I163+I166</f>
        <v>#REF!</v>
      </c>
      <c r="J174" s="800" t="e">
        <f>J162+#REF!+#REF!+#REF!+#REF!+#REF!+#REF!+J163+J166</f>
        <v>#REF!</v>
      </c>
      <c r="K174" s="800"/>
      <c r="M174" s="774"/>
    </row>
    <row r="175" spans="1:13" ht="15.75">
      <c r="A175" s="820"/>
      <c r="B175" s="976" t="s">
        <v>22</v>
      </c>
      <c r="C175" s="976"/>
      <c r="D175" s="976"/>
      <c r="E175" s="821">
        <f>SUM(E173:E174)</f>
        <v>1.0190000000000001</v>
      </c>
      <c r="F175" s="822"/>
      <c r="G175" s="749"/>
      <c r="H175" s="815"/>
      <c r="I175" s="815"/>
      <c r="J175" s="815"/>
      <c r="K175" s="68"/>
    </row>
    <row r="176" spans="1:13" ht="15.75">
      <c r="A176" s="820"/>
      <c r="B176" s="747"/>
      <c r="C176" s="993" t="s">
        <v>163</v>
      </c>
      <c r="D176" s="994"/>
      <c r="E176" s="823">
        <f>E158+E171+E175</f>
        <v>195.58600000000001</v>
      </c>
      <c r="F176" s="822"/>
      <c r="G176" s="749"/>
      <c r="H176" s="815"/>
      <c r="I176" s="815"/>
      <c r="J176" s="815"/>
      <c r="K176" s="68"/>
    </row>
    <row r="177" spans="1:13" ht="15.75">
      <c r="A177" s="988" t="s">
        <v>19</v>
      </c>
      <c r="B177" s="988"/>
      <c r="C177" s="988"/>
      <c r="D177" s="988"/>
      <c r="E177" s="824"/>
      <c r="F177" s="825"/>
      <c r="G177" s="826"/>
      <c r="H177" s="70"/>
      <c r="I177" s="70"/>
      <c r="J177" s="70"/>
      <c r="K177" s="52"/>
    </row>
    <row r="178" spans="1:13" s="773" customFormat="1" ht="35.25" customHeight="1">
      <c r="A178" s="75">
        <v>1</v>
      </c>
      <c r="B178" s="775" t="s">
        <v>3639</v>
      </c>
      <c r="C178" s="827" t="s">
        <v>3614</v>
      </c>
      <c r="D178" s="772" t="s">
        <v>31</v>
      </c>
      <c r="E178" s="788">
        <v>0.65</v>
      </c>
      <c r="F178" s="791" t="s">
        <v>3280</v>
      </c>
      <c r="G178" s="785"/>
      <c r="H178" s="651">
        <v>0.25</v>
      </c>
      <c r="I178" s="651"/>
      <c r="J178" s="651">
        <v>0.25</v>
      </c>
      <c r="K178" s="636" t="s">
        <v>3640</v>
      </c>
      <c r="M178" s="774"/>
    </row>
    <row r="179" spans="1:13" s="773" customFormat="1" ht="35.25" customHeight="1">
      <c r="A179" s="75">
        <v>2</v>
      </c>
      <c r="B179" s="775" t="s">
        <v>3639</v>
      </c>
      <c r="C179" s="827" t="s">
        <v>3641</v>
      </c>
      <c r="D179" s="772" t="s">
        <v>31</v>
      </c>
      <c r="E179" s="788">
        <v>0.5</v>
      </c>
      <c r="F179" s="791" t="s">
        <v>3461</v>
      </c>
      <c r="G179" s="785"/>
      <c r="H179" s="651">
        <v>0.2</v>
      </c>
      <c r="I179" s="651"/>
      <c r="J179" s="651">
        <v>0.2</v>
      </c>
      <c r="K179" s="636" t="s">
        <v>3640</v>
      </c>
      <c r="M179" s="774"/>
    </row>
    <row r="180" spans="1:13" s="773" customFormat="1" ht="35.25" customHeight="1">
      <c r="A180" s="75">
        <v>3</v>
      </c>
      <c r="B180" s="775" t="s">
        <v>3639</v>
      </c>
      <c r="C180" s="827" t="s">
        <v>3642</v>
      </c>
      <c r="D180" s="772" t="s">
        <v>31</v>
      </c>
      <c r="E180" s="788">
        <v>0.15</v>
      </c>
      <c r="F180" s="791" t="s">
        <v>3274</v>
      </c>
      <c r="G180" s="785"/>
      <c r="H180" s="651">
        <v>0.4</v>
      </c>
      <c r="I180" s="75">
        <v>0.4</v>
      </c>
      <c r="J180" s="828"/>
      <c r="K180" s="636" t="s">
        <v>3640</v>
      </c>
      <c r="M180" s="774"/>
    </row>
    <row r="181" spans="1:13" s="773" customFormat="1" ht="35.25" customHeight="1">
      <c r="A181" s="75">
        <v>4</v>
      </c>
      <c r="B181" s="775" t="s">
        <v>3639</v>
      </c>
      <c r="C181" s="827" t="s">
        <v>3643</v>
      </c>
      <c r="D181" s="772" t="s">
        <v>31</v>
      </c>
      <c r="E181" s="788">
        <v>0.72</v>
      </c>
      <c r="F181" s="791"/>
      <c r="G181" s="785"/>
      <c r="H181" s="651">
        <v>0.72</v>
      </c>
      <c r="I181" s="75">
        <v>0</v>
      </c>
      <c r="J181" s="78">
        <f>H181-I181</f>
        <v>0.72</v>
      </c>
      <c r="K181" s="636" t="s">
        <v>3644</v>
      </c>
      <c r="M181" s="774"/>
    </row>
    <row r="182" spans="1:13" s="773" customFormat="1" ht="35.25" customHeight="1">
      <c r="A182" s="75">
        <v>5</v>
      </c>
      <c r="B182" s="775" t="s">
        <v>3639</v>
      </c>
      <c r="C182" s="827" t="s">
        <v>3645</v>
      </c>
      <c r="D182" s="772" t="s">
        <v>31</v>
      </c>
      <c r="E182" s="788">
        <v>0.128</v>
      </c>
      <c r="F182" s="791"/>
      <c r="G182" s="785"/>
      <c r="H182" s="651">
        <v>0.128</v>
      </c>
      <c r="I182" s="75">
        <v>0.128</v>
      </c>
      <c r="J182" s="78">
        <f>H182-I182</f>
        <v>0</v>
      </c>
      <c r="K182" s="636" t="s">
        <v>3644</v>
      </c>
      <c r="M182" s="774"/>
    </row>
    <row r="183" spans="1:13" s="773" customFormat="1" ht="35.25" customHeight="1">
      <c r="A183" s="75">
        <v>6</v>
      </c>
      <c r="B183" s="775" t="s">
        <v>3639</v>
      </c>
      <c r="C183" s="69" t="s">
        <v>3646</v>
      </c>
      <c r="D183" s="77" t="s">
        <v>31</v>
      </c>
      <c r="E183" s="77">
        <v>0.37</v>
      </c>
      <c r="F183" s="791"/>
      <c r="G183" s="785"/>
      <c r="H183" s="78">
        <f t="shared" ref="H183:H194" si="7">E183</f>
        <v>0.37</v>
      </c>
      <c r="I183" s="829">
        <v>0.37</v>
      </c>
      <c r="J183" s="78">
        <f t="shared" ref="J183:J205" si="8">H183-I183</f>
        <v>0</v>
      </c>
      <c r="K183" s="636" t="s">
        <v>3640</v>
      </c>
      <c r="M183" s="774"/>
    </row>
    <row r="184" spans="1:13" s="773" customFormat="1" ht="35.25" customHeight="1">
      <c r="A184" s="75">
        <v>7</v>
      </c>
      <c r="B184" s="775" t="s">
        <v>3639</v>
      </c>
      <c r="C184" s="69" t="s">
        <v>3647</v>
      </c>
      <c r="D184" s="77" t="s">
        <v>31</v>
      </c>
      <c r="E184" s="77">
        <v>0.65</v>
      </c>
      <c r="F184" s="791"/>
      <c r="G184" s="785"/>
      <c r="H184" s="78">
        <f t="shared" si="7"/>
        <v>0.65</v>
      </c>
      <c r="I184" s="830">
        <v>0.65</v>
      </c>
      <c r="J184" s="78">
        <f t="shared" si="8"/>
        <v>0</v>
      </c>
      <c r="K184" s="636" t="s">
        <v>3640</v>
      </c>
      <c r="M184" s="774"/>
    </row>
    <row r="185" spans="1:13" s="773" customFormat="1" ht="35.25" customHeight="1">
      <c r="A185" s="75">
        <v>8</v>
      </c>
      <c r="B185" s="775" t="s">
        <v>3639</v>
      </c>
      <c r="C185" s="69" t="s">
        <v>3648</v>
      </c>
      <c r="D185" s="77" t="s">
        <v>31</v>
      </c>
      <c r="E185" s="77">
        <v>0.25</v>
      </c>
      <c r="F185" s="791"/>
      <c r="G185" s="785"/>
      <c r="H185" s="78">
        <f t="shared" si="7"/>
        <v>0.25</v>
      </c>
      <c r="I185" s="829">
        <v>0.25</v>
      </c>
      <c r="J185" s="78">
        <f t="shared" si="8"/>
        <v>0</v>
      </c>
      <c r="K185" s="636" t="s">
        <v>3640</v>
      </c>
      <c r="M185" s="774"/>
    </row>
    <row r="186" spans="1:13" s="773" customFormat="1" ht="35.25" customHeight="1">
      <c r="A186" s="75">
        <v>9</v>
      </c>
      <c r="B186" s="775" t="s">
        <v>3639</v>
      </c>
      <c r="C186" s="69" t="s">
        <v>3649</v>
      </c>
      <c r="D186" s="77" t="s">
        <v>31</v>
      </c>
      <c r="E186" s="77">
        <v>0.2</v>
      </c>
      <c r="F186" s="791"/>
      <c r="G186" s="785"/>
      <c r="H186" s="78">
        <f t="shared" si="7"/>
        <v>0.2</v>
      </c>
      <c r="I186" s="829">
        <v>0.2</v>
      </c>
      <c r="J186" s="78">
        <f t="shared" si="8"/>
        <v>0</v>
      </c>
      <c r="K186" s="636" t="s">
        <v>3640</v>
      </c>
      <c r="M186" s="774"/>
    </row>
    <row r="187" spans="1:13" s="773" customFormat="1" ht="35.25" customHeight="1">
      <c r="A187" s="75">
        <v>10</v>
      </c>
      <c r="B187" s="775" t="s">
        <v>3639</v>
      </c>
      <c r="C187" s="66" t="s">
        <v>3650</v>
      </c>
      <c r="D187" s="77" t="s">
        <v>31</v>
      </c>
      <c r="E187" s="77">
        <v>1.88</v>
      </c>
      <c r="F187" s="791"/>
      <c r="G187" s="785"/>
      <c r="H187" s="78">
        <f t="shared" si="7"/>
        <v>1.88</v>
      </c>
      <c r="I187" s="829">
        <v>0</v>
      </c>
      <c r="J187" s="78">
        <f t="shared" si="8"/>
        <v>1.88</v>
      </c>
      <c r="K187" s="636" t="s">
        <v>3644</v>
      </c>
      <c r="M187" s="774"/>
    </row>
    <row r="188" spans="1:13" s="773" customFormat="1" ht="35.25" customHeight="1">
      <c r="A188" s="75">
        <v>11</v>
      </c>
      <c r="B188" s="775" t="s">
        <v>3639</v>
      </c>
      <c r="C188" s="66" t="s">
        <v>3651</v>
      </c>
      <c r="D188" s="77" t="s">
        <v>31</v>
      </c>
      <c r="E188" s="77">
        <v>1.5</v>
      </c>
      <c r="F188" s="791"/>
      <c r="G188" s="785"/>
      <c r="H188" s="78">
        <f t="shared" si="7"/>
        <v>1.5</v>
      </c>
      <c r="I188" s="829">
        <v>0</v>
      </c>
      <c r="J188" s="78">
        <f t="shared" si="8"/>
        <v>1.5</v>
      </c>
      <c r="K188" s="636" t="s">
        <v>3644</v>
      </c>
      <c r="M188" s="774"/>
    </row>
    <row r="189" spans="1:13" s="773" customFormat="1" ht="35.25" customHeight="1">
      <c r="A189" s="75">
        <v>12</v>
      </c>
      <c r="B189" s="775" t="s">
        <v>3639</v>
      </c>
      <c r="C189" s="66" t="s">
        <v>3652</v>
      </c>
      <c r="D189" s="77" t="s">
        <v>31</v>
      </c>
      <c r="E189" s="77">
        <v>7</v>
      </c>
      <c r="F189" s="791"/>
      <c r="G189" s="785"/>
      <c r="H189" s="78">
        <f t="shared" si="7"/>
        <v>7</v>
      </c>
      <c r="I189" s="829">
        <v>0</v>
      </c>
      <c r="J189" s="78">
        <f t="shared" si="8"/>
        <v>7</v>
      </c>
      <c r="K189" s="636" t="s">
        <v>3644</v>
      </c>
      <c r="M189" s="774"/>
    </row>
    <row r="190" spans="1:13" s="773" customFormat="1" ht="35.25" customHeight="1">
      <c r="A190" s="75">
        <v>13</v>
      </c>
      <c r="B190" s="775" t="s">
        <v>3639</v>
      </c>
      <c r="C190" s="66" t="s">
        <v>3653</v>
      </c>
      <c r="D190" s="77" t="s">
        <v>31</v>
      </c>
      <c r="E190" s="77">
        <v>0.86</v>
      </c>
      <c r="F190" s="791"/>
      <c r="G190" s="785"/>
      <c r="H190" s="78">
        <f t="shared" si="7"/>
        <v>0.86</v>
      </c>
      <c r="I190" s="829">
        <v>0</v>
      </c>
      <c r="J190" s="78">
        <f t="shared" si="8"/>
        <v>0.86</v>
      </c>
      <c r="K190" s="636" t="s">
        <v>3644</v>
      </c>
      <c r="M190" s="774"/>
    </row>
    <row r="191" spans="1:13" s="773" customFormat="1" ht="35.25" customHeight="1">
      <c r="A191" s="75">
        <v>14</v>
      </c>
      <c r="B191" s="775" t="s">
        <v>3639</v>
      </c>
      <c r="C191" s="66" t="s">
        <v>3654</v>
      </c>
      <c r="D191" s="77" t="s">
        <v>31</v>
      </c>
      <c r="E191" s="77">
        <v>3</v>
      </c>
      <c r="F191" s="791"/>
      <c r="G191" s="785"/>
      <c r="H191" s="78">
        <f t="shared" si="7"/>
        <v>3</v>
      </c>
      <c r="I191" s="829">
        <v>0</v>
      </c>
      <c r="J191" s="78">
        <f t="shared" si="8"/>
        <v>3</v>
      </c>
      <c r="K191" s="636" t="s">
        <v>3644</v>
      </c>
      <c r="M191" s="774"/>
    </row>
    <row r="192" spans="1:13" s="773" customFormat="1" ht="35.25" customHeight="1">
      <c r="A192" s="75">
        <v>15</v>
      </c>
      <c r="B192" s="775" t="s">
        <v>3639</v>
      </c>
      <c r="C192" s="66" t="s">
        <v>3655</v>
      </c>
      <c r="D192" s="77" t="s">
        <v>31</v>
      </c>
      <c r="E192" s="77">
        <v>1.9</v>
      </c>
      <c r="F192" s="791"/>
      <c r="G192" s="785"/>
      <c r="H192" s="78">
        <f t="shared" si="7"/>
        <v>1.9</v>
      </c>
      <c r="I192" s="829">
        <v>0</v>
      </c>
      <c r="J192" s="78">
        <f t="shared" si="8"/>
        <v>1.9</v>
      </c>
      <c r="K192" s="636" t="s">
        <v>3644</v>
      </c>
      <c r="M192" s="774"/>
    </row>
    <row r="193" spans="1:13" s="773" customFormat="1" ht="35.25" customHeight="1">
      <c r="A193" s="75">
        <v>16</v>
      </c>
      <c r="B193" s="775" t="s">
        <v>3639</v>
      </c>
      <c r="C193" s="66" t="s">
        <v>3656</v>
      </c>
      <c r="D193" s="77" t="s">
        <v>31</v>
      </c>
      <c r="E193" s="77">
        <v>0.72</v>
      </c>
      <c r="F193" s="791"/>
      <c r="G193" s="785"/>
      <c r="H193" s="78">
        <f t="shared" si="7"/>
        <v>0.72</v>
      </c>
      <c r="I193" s="829">
        <v>0</v>
      </c>
      <c r="J193" s="78">
        <f t="shared" si="8"/>
        <v>0.72</v>
      </c>
      <c r="K193" s="636" t="s">
        <v>3644</v>
      </c>
      <c r="M193" s="774"/>
    </row>
    <row r="194" spans="1:13" s="773" customFormat="1" ht="35.25" customHeight="1">
      <c r="A194" s="75">
        <v>17</v>
      </c>
      <c r="B194" s="775" t="s">
        <v>3639</v>
      </c>
      <c r="C194" s="66" t="s">
        <v>3657</v>
      </c>
      <c r="D194" s="77" t="s">
        <v>31</v>
      </c>
      <c r="E194" s="77">
        <v>8</v>
      </c>
      <c r="F194" s="791"/>
      <c r="G194" s="785"/>
      <c r="H194" s="78">
        <f t="shared" si="7"/>
        <v>8</v>
      </c>
      <c r="I194" s="829">
        <v>0</v>
      </c>
      <c r="J194" s="78">
        <f t="shared" si="8"/>
        <v>8</v>
      </c>
      <c r="K194" s="636" t="s">
        <v>3644</v>
      </c>
      <c r="M194" s="774"/>
    </row>
    <row r="195" spans="1:13" s="773" customFormat="1" ht="35.25" customHeight="1">
      <c r="A195" s="75">
        <v>18</v>
      </c>
      <c r="B195" s="775" t="s">
        <v>3639</v>
      </c>
      <c r="C195" s="827" t="s">
        <v>3658</v>
      </c>
      <c r="D195" s="772" t="s">
        <v>31</v>
      </c>
      <c r="E195" s="788">
        <v>0.28999999999999998</v>
      </c>
      <c r="F195" s="791"/>
      <c r="G195" s="785"/>
      <c r="H195" s="651">
        <v>0.28999999999999998</v>
      </c>
      <c r="I195" s="75">
        <v>0.28999999999999998</v>
      </c>
      <c r="J195" s="78">
        <f t="shared" si="8"/>
        <v>0</v>
      </c>
      <c r="K195" s="636" t="s">
        <v>3644</v>
      </c>
      <c r="M195" s="774"/>
    </row>
    <row r="196" spans="1:13" s="773" customFormat="1" ht="35.25" customHeight="1">
      <c r="A196" s="75">
        <v>19</v>
      </c>
      <c r="B196" s="775" t="s">
        <v>3639</v>
      </c>
      <c r="C196" s="827" t="s">
        <v>3659</v>
      </c>
      <c r="D196" s="772" t="s">
        <v>31</v>
      </c>
      <c r="E196" s="788">
        <v>0.86</v>
      </c>
      <c r="F196" s="791"/>
      <c r="G196" s="785"/>
      <c r="H196" s="651">
        <v>0.86</v>
      </c>
      <c r="I196" s="75">
        <v>0</v>
      </c>
      <c r="J196" s="78">
        <f t="shared" si="8"/>
        <v>0.86</v>
      </c>
      <c r="K196" s="636" t="s">
        <v>3644</v>
      </c>
      <c r="M196" s="774"/>
    </row>
    <row r="197" spans="1:13" s="773" customFormat="1" ht="35.25" customHeight="1">
      <c r="A197" s="75">
        <v>20</v>
      </c>
      <c r="B197" s="775" t="s">
        <v>3639</v>
      </c>
      <c r="C197" s="827" t="s">
        <v>3660</v>
      </c>
      <c r="D197" s="772" t="s">
        <v>31</v>
      </c>
      <c r="E197" s="788">
        <v>0.22</v>
      </c>
      <c r="F197" s="791"/>
      <c r="G197" s="785"/>
      <c r="H197" s="783">
        <f>E197</f>
        <v>0.22</v>
      </c>
      <c r="I197" s="77">
        <f>H197</f>
        <v>0.22</v>
      </c>
      <c r="J197" s="78">
        <f t="shared" si="8"/>
        <v>0</v>
      </c>
      <c r="K197" s="636" t="s">
        <v>3644</v>
      </c>
      <c r="M197" s="774"/>
    </row>
    <row r="198" spans="1:13" s="773" customFormat="1" ht="35.25" customHeight="1">
      <c r="A198" s="75">
        <v>21</v>
      </c>
      <c r="B198" s="775" t="s">
        <v>3639</v>
      </c>
      <c r="C198" s="827" t="s">
        <v>3661</v>
      </c>
      <c r="D198" s="772" t="s">
        <v>31</v>
      </c>
      <c r="E198" s="788">
        <v>0.28000000000000003</v>
      </c>
      <c r="F198" s="791"/>
      <c r="G198" s="785"/>
      <c r="H198" s="783">
        <f>E198</f>
        <v>0.28000000000000003</v>
      </c>
      <c r="I198" s="77">
        <f>H198</f>
        <v>0.28000000000000003</v>
      </c>
      <c r="J198" s="78">
        <f t="shared" si="8"/>
        <v>0</v>
      </c>
      <c r="K198" s="636" t="s">
        <v>3644</v>
      </c>
      <c r="M198" s="774"/>
    </row>
    <row r="199" spans="1:13" s="773" customFormat="1" ht="35.25" customHeight="1">
      <c r="A199" s="75">
        <v>22</v>
      </c>
      <c r="B199" s="775" t="s">
        <v>3639</v>
      </c>
      <c r="C199" s="827" t="s">
        <v>3662</v>
      </c>
      <c r="D199" s="772" t="s">
        <v>31</v>
      </c>
      <c r="E199" s="788">
        <v>1.6</v>
      </c>
      <c r="F199" s="791"/>
      <c r="G199" s="785"/>
      <c r="H199" s="783">
        <f>E199</f>
        <v>1.6</v>
      </c>
      <c r="I199" s="77">
        <f>H199</f>
        <v>1.6</v>
      </c>
      <c r="J199" s="78">
        <f t="shared" si="8"/>
        <v>0</v>
      </c>
      <c r="K199" s="636" t="s">
        <v>3644</v>
      </c>
      <c r="M199" s="774"/>
    </row>
    <row r="200" spans="1:13" s="773" customFormat="1" ht="35.25" customHeight="1">
      <c r="A200" s="75">
        <v>23</v>
      </c>
      <c r="B200" s="775" t="s">
        <v>3639</v>
      </c>
      <c r="C200" s="827" t="s">
        <v>3663</v>
      </c>
      <c r="D200" s="772" t="s">
        <v>31</v>
      </c>
      <c r="E200" s="788">
        <v>1.6</v>
      </c>
      <c r="F200" s="791"/>
      <c r="G200" s="785"/>
      <c r="H200" s="783">
        <v>1.6</v>
      </c>
      <c r="I200" s="75">
        <v>0</v>
      </c>
      <c r="J200" s="78">
        <f t="shared" si="8"/>
        <v>1.6</v>
      </c>
      <c r="K200" s="636" t="s">
        <v>3644</v>
      </c>
      <c r="M200" s="774"/>
    </row>
    <row r="201" spans="1:13" s="773" customFormat="1" ht="35.25" customHeight="1">
      <c r="A201" s="75">
        <v>24</v>
      </c>
      <c r="B201" s="775" t="s">
        <v>3639</v>
      </c>
      <c r="C201" s="827" t="s">
        <v>3664</v>
      </c>
      <c r="D201" s="772" t="s">
        <v>31</v>
      </c>
      <c r="E201" s="788">
        <v>0.53</v>
      </c>
      <c r="F201" s="791"/>
      <c r="G201" s="785"/>
      <c r="H201" s="783">
        <v>0.53</v>
      </c>
      <c r="I201" s="75">
        <v>0</v>
      </c>
      <c r="J201" s="78">
        <f t="shared" si="8"/>
        <v>0.53</v>
      </c>
      <c r="K201" s="636" t="s">
        <v>3644</v>
      </c>
      <c r="M201" s="774"/>
    </row>
    <row r="202" spans="1:13" s="773" customFormat="1" ht="35.25" customHeight="1">
      <c r="A202" s="75">
        <v>25</v>
      </c>
      <c r="B202" s="775" t="s">
        <v>3639</v>
      </c>
      <c r="C202" s="827" t="s">
        <v>3665</v>
      </c>
      <c r="D202" s="772" t="s">
        <v>31</v>
      </c>
      <c r="E202" s="788">
        <v>0.1</v>
      </c>
      <c r="F202" s="791"/>
      <c r="G202" s="785"/>
      <c r="H202" s="783">
        <f>E202</f>
        <v>0.1</v>
      </c>
      <c r="I202" s="77">
        <f>H202</f>
        <v>0.1</v>
      </c>
      <c r="J202" s="78">
        <f t="shared" si="8"/>
        <v>0</v>
      </c>
      <c r="K202" s="636" t="s">
        <v>3644</v>
      </c>
      <c r="M202" s="774"/>
    </row>
    <row r="203" spans="1:13" s="773" customFormat="1" ht="35.25" customHeight="1">
      <c r="A203" s="75">
        <v>26</v>
      </c>
      <c r="B203" s="775" t="s">
        <v>3639</v>
      </c>
      <c r="C203" s="827" t="s">
        <v>3666</v>
      </c>
      <c r="D203" s="772" t="s">
        <v>31</v>
      </c>
      <c r="E203" s="788">
        <v>0.1</v>
      </c>
      <c r="F203" s="791"/>
      <c r="G203" s="785"/>
      <c r="H203" s="783">
        <f>E203</f>
        <v>0.1</v>
      </c>
      <c r="I203" s="77">
        <f>H203</f>
        <v>0.1</v>
      </c>
      <c r="J203" s="78">
        <f t="shared" si="8"/>
        <v>0</v>
      </c>
      <c r="K203" s="636" t="s">
        <v>3644</v>
      </c>
      <c r="M203" s="774"/>
    </row>
    <row r="204" spans="1:13" s="773" customFormat="1" ht="35.25" customHeight="1">
      <c r="A204" s="75">
        <v>27</v>
      </c>
      <c r="B204" s="775" t="s">
        <v>3639</v>
      </c>
      <c r="C204" s="827" t="s">
        <v>3667</v>
      </c>
      <c r="D204" s="772" t="s">
        <v>31</v>
      </c>
      <c r="E204" s="788">
        <v>0.1</v>
      </c>
      <c r="F204" s="791"/>
      <c r="G204" s="785"/>
      <c r="H204" s="783">
        <f>E204</f>
        <v>0.1</v>
      </c>
      <c r="I204" s="77">
        <f>H204</f>
        <v>0.1</v>
      </c>
      <c r="J204" s="78">
        <f t="shared" si="8"/>
        <v>0</v>
      </c>
      <c r="K204" s="636" t="s">
        <v>3644</v>
      </c>
      <c r="M204" s="774"/>
    </row>
    <row r="205" spans="1:13" s="773" customFormat="1" ht="35.25" customHeight="1">
      <c r="A205" s="75">
        <v>28</v>
      </c>
      <c r="B205" s="775" t="s">
        <v>3639</v>
      </c>
      <c r="C205" s="827" t="s">
        <v>3668</v>
      </c>
      <c r="D205" s="772" t="s">
        <v>31</v>
      </c>
      <c r="E205" s="788">
        <v>0.1</v>
      </c>
      <c r="F205" s="791"/>
      <c r="G205" s="785"/>
      <c r="H205" s="783">
        <f>E205</f>
        <v>0.1</v>
      </c>
      <c r="I205" s="77">
        <f>H205</f>
        <v>0.1</v>
      </c>
      <c r="J205" s="78">
        <f t="shared" si="8"/>
        <v>0</v>
      </c>
      <c r="K205" s="636" t="s">
        <v>3644</v>
      </c>
      <c r="M205" s="774"/>
    </row>
    <row r="206" spans="1:13" s="773" customFormat="1" ht="35.25" customHeight="1">
      <c r="A206" s="75">
        <v>29</v>
      </c>
      <c r="B206" s="775" t="s">
        <v>3639</v>
      </c>
      <c r="C206" s="771" t="s">
        <v>3610</v>
      </c>
      <c r="D206" s="772" t="s">
        <v>31</v>
      </c>
      <c r="E206" s="77">
        <v>0.38</v>
      </c>
      <c r="F206" s="791" t="s">
        <v>3364</v>
      </c>
      <c r="G206" s="785"/>
      <c r="H206" s="651">
        <v>0.37</v>
      </c>
      <c r="I206" s="651"/>
      <c r="J206" s="651">
        <v>0.37</v>
      </c>
      <c r="K206" s="636" t="s">
        <v>3640</v>
      </c>
      <c r="M206" s="774"/>
    </row>
    <row r="207" spans="1:13" s="773" customFormat="1" ht="35.25" customHeight="1">
      <c r="A207" s="75">
        <v>30</v>
      </c>
      <c r="B207" s="775" t="s">
        <v>3639</v>
      </c>
      <c r="C207" s="827" t="s">
        <v>3669</v>
      </c>
      <c r="D207" s="772" t="s">
        <v>31</v>
      </c>
      <c r="E207" s="788">
        <v>0.191</v>
      </c>
      <c r="F207" s="791"/>
      <c r="G207" s="785"/>
      <c r="H207" s="651"/>
      <c r="I207" s="651"/>
      <c r="J207" s="651"/>
      <c r="K207" s="636"/>
      <c r="M207" s="774"/>
    </row>
    <row r="208" spans="1:13" s="773" customFormat="1" ht="35.25" customHeight="1">
      <c r="A208" s="75">
        <v>31</v>
      </c>
      <c r="B208" s="775" t="s">
        <v>3639</v>
      </c>
      <c r="C208" s="827" t="s">
        <v>3670</v>
      </c>
      <c r="D208" s="772" t="s">
        <v>31</v>
      </c>
      <c r="E208" s="788">
        <v>0.22700000000000001</v>
      </c>
      <c r="F208" s="791"/>
      <c r="G208" s="785"/>
      <c r="H208" s="651"/>
      <c r="I208" s="651"/>
      <c r="J208" s="651"/>
      <c r="K208" s="636"/>
      <c r="M208" s="774"/>
    </row>
    <row r="209" spans="1:13" s="773" customFormat="1" ht="35.25" customHeight="1">
      <c r="A209" s="75">
        <v>32</v>
      </c>
      <c r="B209" s="775" t="s">
        <v>3639</v>
      </c>
      <c r="C209" s="827" t="s">
        <v>3671</v>
      </c>
      <c r="D209" s="772" t="s">
        <v>31</v>
      </c>
      <c r="E209" s="788">
        <v>0.18</v>
      </c>
      <c r="F209" s="791"/>
      <c r="G209" s="785"/>
      <c r="H209" s="651"/>
      <c r="I209" s="651"/>
      <c r="J209" s="651"/>
      <c r="K209" s="636"/>
      <c r="M209" s="774"/>
    </row>
    <row r="210" spans="1:13" s="773" customFormat="1" ht="35.25" customHeight="1">
      <c r="A210" s="75">
        <v>33</v>
      </c>
      <c r="B210" s="775" t="s">
        <v>3639</v>
      </c>
      <c r="C210" s="827" t="s">
        <v>3672</v>
      </c>
      <c r="D210" s="772" t="s">
        <v>31</v>
      </c>
      <c r="E210" s="788">
        <v>0.55000000000000004</v>
      </c>
      <c r="F210" s="791"/>
      <c r="G210" s="785"/>
      <c r="H210" s="651"/>
      <c r="I210" s="651"/>
      <c r="J210" s="651"/>
      <c r="K210" s="636"/>
      <c r="M210" s="774"/>
    </row>
    <row r="211" spans="1:13" s="773" customFormat="1" ht="35.25" customHeight="1">
      <c r="A211" s="75">
        <v>34</v>
      </c>
      <c r="B211" s="775" t="s">
        <v>3639</v>
      </c>
      <c r="C211" s="827" t="s">
        <v>3673</v>
      </c>
      <c r="D211" s="772" t="s">
        <v>157</v>
      </c>
      <c r="E211" s="788">
        <v>3</v>
      </c>
      <c r="F211" s="791"/>
      <c r="G211" s="785"/>
      <c r="H211" s="651"/>
      <c r="I211" s="651"/>
      <c r="J211" s="651"/>
      <c r="K211" s="636"/>
      <c r="M211" s="774"/>
    </row>
    <row r="212" spans="1:13" s="773" customFormat="1" ht="35.25" customHeight="1">
      <c r="A212" s="75">
        <v>35</v>
      </c>
      <c r="B212" s="775" t="s">
        <v>3639</v>
      </c>
      <c r="C212" s="827" t="s">
        <v>3674</v>
      </c>
      <c r="D212" s="772" t="s">
        <v>157</v>
      </c>
      <c r="E212" s="788">
        <v>2.9</v>
      </c>
      <c r="F212" s="791"/>
      <c r="G212" s="785"/>
      <c r="H212" s="651"/>
      <c r="I212" s="651"/>
      <c r="J212" s="651"/>
      <c r="K212" s="636"/>
      <c r="M212" s="774"/>
    </row>
    <row r="213" spans="1:13" s="773" customFormat="1" ht="35.25" customHeight="1">
      <c r="A213" s="75"/>
      <c r="B213" s="976" t="s">
        <v>22</v>
      </c>
      <c r="C213" s="976"/>
      <c r="D213" s="976"/>
      <c r="E213" s="815">
        <f>SUM(E178:E212)</f>
        <v>41.686</v>
      </c>
      <c r="F213" s="828"/>
      <c r="G213" s="819"/>
      <c r="H213" s="831">
        <f>SUM(H183:H206)</f>
        <v>32.480000000000004</v>
      </c>
      <c r="I213" s="831">
        <f>SUM(I183:I206)</f>
        <v>4.2599999999999989</v>
      </c>
      <c r="J213" s="831">
        <f>SUM(J183:J206)</f>
        <v>28.22</v>
      </c>
      <c r="K213" s="832"/>
      <c r="M213" s="774"/>
    </row>
    <row r="214" spans="1:13" ht="35.25" customHeight="1">
      <c r="A214" s="61"/>
      <c r="B214" s="648"/>
      <c r="C214" s="989" t="s">
        <v>187</v>
      </c>
      <c r="D214" s="989"/>
      <c r="E214" s="290">
        <f>E213+E176</f>
        <v>237.27200000000002</v>
      </c>
      <c r="F214" s="648"/>
      <c r="G214" s="399"/>
      <c r="H214" s="648"/>
      <c r="I214" s="648"/>
      <c r="J214" s="648"/>
      <c r="K214" s="61"/>
    </row>
    <row r="215" spans="1:13" ht="35.25" customHeight="1">
      <c r="A215" s="977" t="s">
        <v>188</v>
      </c>
      <c r="B215" s="977"/>
      <c r="C215" s="977"/>
      <c r="D215" s="977"/>
      <c r="E215" s="977"/>
    </row>
    <row r="216" spans="1:13" ht="35.25" customHeight="1">
      <c r="A216" s="980">
        <v>1</v>
      </c>
      <c r="B216" s="981">
        <v>2424</v>
      </c>
      <c r="C216" s="982" t="s">
        <v>3675</v>
      </c>
      <c r="D216" s="983" t="s">
        <v>157</v>
      </c>
      <c r="E216" s="985">
        <v>7.5</v>
      </c>
      <c r="F216" s="67">
        <v>7</v>
      </c>
      <c r="G216" s="816" t="s">
        <v>3676</v>
      </c>
      <c r="H216" s="57">
        <v>15.56</v>
      </c>
      <c r="I216" s="57">
        <v>0</v>
      </c>
      <c r="J216" s="67">
        <f t="shared" ref="J216:J218" si="9">H216-I216</f>
        <v>15.56</v>
      </c>
      <c r="K216" s="67" t="s">
        <v>3233</v>
      </c>
      <c r="M216" s="978">
        <f>[3]Saiha!$C$4</f>
        <v>7.5</v>
      </c>
    </row>
    <row r="217" spans="1:13" ht="35.25" customHeight="1">
      <c r="A217" s="980"/>
      <c r="B217" s="981"/>
      <c r="C217" s="982"/>
      <c r="D217" s="984"/>
      <c r="E217" s="986"/>
      <c r="F217" s="833">
        <v>10</v>
      </c>
      <c r="G217" s="816" t="s">
        <v>3677</v>
      </c>
      <c r="H217" s="67">
        <v>9.1</v>
      </c>
      <c r="I217" s="67">
        <v>9.1</v>
      </c>
      <c r="J217" s="67">
        <f t="shared" si="9"/>
        <v>0</v>
      </c>
      <c r="M217" s="979"/>
    </row>
    <row r="218" spans="1:13" ht="35.25" customHeight="1">
      <c r="A218" s="980">
        <v>2</v>
      </c>
      <c r="B218" s="981">
        <v>2423</v>
      </c>
      <c r="C218" s="982" t="s">
        <v>3678</v>
      </c>
      <c r="D218" s="983" t="s">
        <v>157</v>
      </c>
      <c r="E218" s="985">
        <v>15.6</v>
      </c>
      <c r="F218" s="57">
        <v>2</v>
      </c>
      <c r="G218" s="795" t="s">
        <v>3617</v>
      </c>
      <c r="H218" s="67">
        <v>8.6999999999999993</v>
      </c>
      <c r="I218" s="67">
        <v>7</v>
      </c>
      <c r="J218" s="67">
        <f t="shared" si="9"/>
        <v>1.6999999999999993</v>
      </c>
      <c r="M218" s="987">
        <f>[3]Saiha!$C$5</f>
        <v>15.6</v>
      </c>
    </row>
    <row r="219" spans="1:13" ht="35.25" customHeight="1">
      <c r="A219" s="980"/>
      <c r="B219" s="981"/>
      <c r="C219" s="982"/>
      <c r="D219" s="984"/>
      <c r="E219" s="986"/>
      <c r="F219" s="57"/>
      <c r="G219" s="797" t="s">
        <v>3618</v>
      </c>
      <c r="H219" s="60">
        <f>SUM(H217:H218)</f>
        <v>17.799999999999997</v>
      </c>
      <c r="I219" s="60">
        <f>SUM(I217:I218)</f>
        <v>16.100000000000001</v>
      </c>
      <c r="J219" s="60">
        <f>SUM(J217:J218)</f>
        <v>1.6999999999999993</v>
      </c>
      <c r="M219" s="987"/>
    </row>
    <row r="220" spans="1:13" s="773" customFormat="1" ht="35.25" customHeight="1">
      <c r="A220" s="770">
        <v>3</v>
      </c>
      <c r="B220" s="781">
        <v>2428</v>
      </c>
      <c r="C220" s="785" t="s">
        <v>3679</v>
      </c>
      <c r="D220" s="651" t="s">
        <v>157</v>
      </c>
      <c r="E220" s="783">
        <v>10.9</v>
      </c>
      <c r="F220" s="651">
        <v>2</v>
      </c>
      <c r="G220" s="785" t="s">
        <v>3680</v>
      </c>
      <c r="H220" s="651">
        <v>14</v>
      </c>
      <c r="I220" s="651">
        <v>14</v>
      </c>
      <c r="J220" s="651"/>
      <c r="K220" s="801"/>
      <c r="M220" s="834">
        <f>[3]Saiha!$C$10</f>
        <v>10.9</v>
      </c>
    </row>
    <row r="221" spans="1:13" ht="35.25" customHeight="1">
      <c r="A221" s="798">
        <v>4</v>
      </c>
      <c r="B221" s="798">
        <v>2435</v>
      </c>
      <c r="C221" s="835" t="s">
        <v>3681</v>
      </c>
      <c r="D221" s="67" t="s">
        <v>157</v>
      </c>
      <c r="E221" s="805">
        <v>12.88</v>
      </c>
    </row>
    <row r="222" spans="1:13" ht="35.25" customHeight="1">
      <c r="A222" s="798">
        <v>5</v>
      </c>
      <c r="B222" s="798">
        <v>2415</v>
      </c>
      <c r="C222" s="795" t="s">
        <v>3682</v>
      </c>
      <c r="D222" s="57" t="s">
        <v>157</v>
      </c>
      <c r="E222" s="65">
        <v>21.3</v>
      </c>
    </row>
    <row r="223" spans="1:13" ht="35.25" customHeight="1">
      <c r="A223" s="798">
        <f>A222+1</f>
        <v>6</v>
      </c>
      <c r="B223" s="798">
        <v>2418</v>
      </c>
      <c r="C223" s="795" t="s">
        <v>3683</v>
      </c>
      <c r="D223" s="57" t="s">
        <v>157</v>
      </c>
      <c r="E223" s="65">
        <v>16.5</v>
      </c>
    </row>
    <row r="224" spans="1:13" ht="35.25" customHeight="1">
      <c r="A224" s="798">
        <v>7</v>
      </c>
      <c r="B224" s="798">
        <v>2419</v>
      </c>
      <c r="C224" s="795" t="s">
        <v>3617</v>
      </c>
      <c r="D224" s="57" t="s">
        <v>157</v>
      </c>
      <c r="E224" s="65">
        <f>8.7-1.6</f>
        <v>7.1</v>
      </c>
    </row>
    <row r="225" spans="1:13" s="773" customFormat="1" ht="35.25" customHeight="1">
      <c r="A225" s="770">
        <v>8</v>
      </c>
      <c r="B225" s="770">
        <v>2416</v>
      </c>
      <c r="C225" s="771" t="s">
        <v>3684</v>
      </c>
      <c r="D225" s="651" t="s">
        <v>157</v>
      </c>
      <c r="E225" s="77">
        <v>6.7</v>
      </c>
      <c r="F225" s="772" t="s">
        <v>3685</v>
      </c>
      <c r="G225" s="790" t="s">
        <v>3642</v>
      </c>
      <c r="H225" s="790">
        <v>0.15</v>
      </c>
      <c r="I225" s="790"/>
      <c r="J225" s="790">
        <v>0.15</v>
      </c>
      <c r="K225" s="651" t="s">
        <v>3615</v>
      </c>
      <c r="M225" s="834"/>
    </row>
    <row r="226" spans="1:13" ht="35.25" customHeight="1">
      <c r="A226" s="798">
        <v>9</v>
      </c>
      <c r="B226" s="798">
        <v>2420</v>
      </c>
      <c r="C226" s="795" t="s">
        <v>3686</v>
      </c>
      <c r="D226" s="57" t="s">
        <v>157</v>
      </c>
      <c r="E226" s="65">
        <v>13.5</v>
      </c>
    </row>
    <row r="227" spans="1:13" ht="35.25" customHeight="1">
      <c r="A227" s="754"/>
      <c r="B227" s="976" t="s">
        <v>22</v>
      </c>
      <c r="C227" s="976"/>
      <c r="D227" s="976"/>
      <c r="E227" s="290">
        <f>SUM(E216:K226)</f>
        <v>263.60000000000002</v>
      </c>
      <c r="M227" s="836">
        <f>SUM(M216:M220)</f>
        <v>34</v>
      </c>
    </row>
    <row r="228" spans="1:13" ht="21.75" customHeight="1">
      <c r="A228" s="977" t="s">
        <v>196</v>
      </c>
      <c r="B228" s="977"/>
      <c r="C228" s="977"/>
      <c r="D228" s="977"/>
      <c r="E228" s="977"/>
    </row>
    <row r="229" spans="1:13" ht="35.25" customHeight="1">
      <c r="A229" s="798">
        <v>1</v>
      </c>
      <c r="B229" s="837">
        <v>2427</v>
      </c>
      <c r="C229" s="816" t="s">
        <v>3687</v>
      </c>
      <c r="D229" s="57" t="s">
        <v>157</v>
      </c>
      <c r="E229" s="65">
        <v>20</v>
      </c>
    </row>
    <row r="230" spans="1:13" ht="35.25" customHeight="1">
      <c r="A230" s="798">
        <v>2</v>
      </c>
      <c r="B230" s="837" t="s">
        <v>3639</v>
      </c>
      <c r="C230" s="816" t="s">
        <v>3688</v>
      </c>
      <c r="D230" s="57" t="s">
        <v>157</v>
      </c>
      <c r="E230" s="65">
        <v>12.66</v>
      </c>
      <c r="F230" s="755"/>
      <c r="G230" s="758"/>
      <c r="H230" s="756">
        <f>E230</f>
        <v>12.66</v>
      </c>
      <c r="I230" s="756">
        <f>H230</f>
        <v>12.66</v>
      </c>
      <c r="J230" s="756">
        <f>H230-I230</f>
        <v>0</v>
      </c>
      <c r="K230" s="636" t="s">
        <v>3640</v>
      </c>
    </row>
    <row r="231" spans="1:13" s="773" customFormat="1" ht="35.25" customHeight="1">
      <c r="A231" s="770">
        <v>3</v>
      </c>
      <c r="B231" s="770">
        <v>2421</v>
      </c>
      <c r="C231" s="838" t="s">
        <v>3689</v>
      </c>
      <c r="D231" s="78" t="s">
        <v>157</v>
      </c>
      <c r="E231" s="77">
        <v>15.56</v>
      </c>
      <c r="F231" s="651">
        <v>1</v>
      </c>
      <c r="G231" s="771" t="s">
        <v>3690</v>
      </c>
      <c r="H231" s="78">
        <v>29.95</v>
      </c>
      <c r="I231" s="78">
        <v>0</v>
      </c>
      <c r="J231" s="78">
        <f>H231-I231</f>
        <v>29.95</v>
      </c>
      <c r="K231" s="839"/>
    </row>
    <row r="232" spans="1:13" s="773" customFormat="1" ht="35.25" customHeight="1">
      <c r="A232" s="798">
        <v>4</v>
      </c>
      <c r="B232" s="781">
        <v>2425</v>
      </c>
      <c r="C232" s="785" t="s">
        <v>3691</v>
      </c>
      <c r="D232" s="651" t="s">
        <v>157</v>
      </c>
      <c r="E232" s="783">
        <v>44.05</v>
      </c>
      <c r="F232" s="78"/>
      <c r="G232" s="799" t="s">
        <v>3618</v>
      </c>
      <c r="H232" s="800" t="e">
        <f>SUM(#REF!)</f>
        <v>#REF!</v>
      </c>
      <c r="I232" s="800" t="e">
        <f>SUM(#REF!)</f>
        <v>#REF!</v>
      </c>
      <c r="J232" s="800" t="e">
        <f t="shared" ref="J232" si="10">H232-I232</f>
        <v>#REF!</v>
      </c>
      <c r="K232" s="51"/>
    </row>
    <row r="233" spans="1:13" ht="15.75">
      <c r="A233" s="754"/>
      <c r="B233" s="976" t="s">
        <v>22</v>
      </c>
      <c r="C233" s="976"/>
      <c r="D233" s="976"/>
      <c r="E233" s="290">
        <f>SUM(E229:E232)</f>
        <v>92.27</v>
      </c>
      <c r="F233" s="840">
        <f>E214+E227+E233</f>
        <v>593.14200000000005</v>
      </c>
      <c r="G233" s="841">
        <f>F233-E175</f>
        <v>592.12300000000005</v>
      </c>
    </row>
  </sheetData>
  <mergeCells count="50">
    <mergeCell ref="M138:M139"/>
    <mergeCell ref="A1:K1"/>
    <mergeCell ref="A15:E15"/>
    <mergeCell ref="A138:A139"/>
    <mergeCell ref="B138:B139"/>
    <mergeCell ref="C138:C139"/>
    <mergeCell ref="K155:K156"/>
    <mergeCell ref="F144:F145"/>
    <mergeCell ref="G144:G145"/>
    <mergeCell ref="H144:H145"/>
    <mergeCell ref="I144:I145"/>
    <mergeCell ref="J144:J145"/>
    <mergeCell ref="K144:K145"/>
    <mergeCell ref="F155:F156"/>
    <mergeCell ref="G155:G156"/>
    <mergeCell ref="H155:H156"/>
    <mergeCell ref="I155:I156"/>
    <mergeCell ref="J155:J156"/>
    <mergeCell ref="C176:D176"/>
    <mergeCell ref="C158:D158"/>
    <mergeCell ref="A159:E159"/>
    <mergeCell ref="A161:A162"/>
    <mergeCell ref="B161:B162"/>
    <mergeCell ref="C161:C162"/>
    <mergeCell ref="D161:D162"/>
    <mergeCell ref="E161:E162"/>
    <mergeCell ref="K161:K162"/>
    <mergeCell ref="M161:M162"/>
    <mergeCell ref="B171:D171"/>
    <mergeCell ref="A172:E172"/>
    <mergeCell ref="B175:D175"/>
    <mergeCell ref="A177:D177"/>
    <mergeCell ref="B213:D213"/>
    <mergeCell ref="C214:D214"/>
    <mergeCell ref="A215:E215"/>
    <mergeCell ref="A216:A217"/>
    <mergeCell ref="B216:B217"/>
    <mergeCell ref="C216:C217"/>
    <mergeCell ref="D216:D217"/>
    <mergeCell ref="E216:E217"/>
    <mergeCell ref="B227:D227"/>
    <mergeCell ref="A228:E228"/>
    <mergeCell ref="B233:D233"/>
    <mergeCell ref="M216:M217"/>
    <mergeCell ref="A218:A219"/>
    <mergeCell ref="B218:B219"/>
    <mergeCell ref="C218:C219"/>
    <mergeCell ref="D218:D219"/>
    <mergeCell ref="E218:E219"/>
    <mergeCell ref="M218:M219"/>
  </mergeCells>
  <pageMargins left="0.7" right="0.7" top="0.75" bottom="0.75" header="0.3" footer="0.3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6"/>
  <sheetViews>
    <sheetView zoomScaleNormal="100" workbookViewId="0">
      <selection activeCell="E117" sqref="E117"/>
    </sheetView>
  </sheetViews>
  <sheetFormatPr defaultRowHeight="15"/>
  <cols>
    <col min="1" max="1" width="7.140625" bestFit="1" customWidth="1"/>
    <col min="2" max="2" width="28.42578125" customWidth="1"/>
    <col min="4" max="4" width="14.5703125" customWidth="1"/>
    <col min="6" max="6" width="12.140625" customWidth="1"/>
    <col min="7" max="7" width="10.28515625" customWidth="1"/>
  </cols>
  <sheetData>
    <row r="1" spans="1:7" ht="15.75">
      <c r="A1" s="1015" t="s">
        <v>2101</v>
      </c>
      <c r="B1" s="1015"/>
      <c r="C1" s="1015"/>
      <c r="D1" s="1015"/>
      <c r="E1" s="1015"/>
      <c r="F1" s="1015"/>
      <c r="G1" s="1015"/>
    </row>
    <row r="2" spans="1:7" ht="15.75">
      <c r="A2" s="499"/>
      <c r="B2" s="499"/>
      <c r="C2" s="499"/>
      <c r="D2" s="499"/>
      <c r="E2" s="499"/>
      <c r="F2" s="499"/>
      <c r="G2" s="499"/>
    </row>
    <row r="3" spans="1:7" ht="15.75">
      <c r="A3" s="499"/>
      <c r="B3" s="499"/>
      <c r="C3" s="499"/>
      <c r="D3" s="1016" t="s">
        <v>2102</v>
      </c>
      <c r="E3" s="1016"/>
      <c r="F3" s="1016"/>
      <c r="G3" s="1016"/>
    </row>
    <row r="4" spans="1:7">
      <c r="A4" s="336"/>
      <c r="B4" s="336"/>
      <c r="C4" s="336"/>
      <c r="D4" s="336"/>
      <c r="E4" s="336"/>
      <c r="F4" s="336"/>
      <c r="G4" s="336"/>
    </row>
    <row r="5" spans="1:7" ht="28.5" customHeight="1">
      <c r="A5" s="905" t="s">
        <v>1550</v>
      </c>
      <c r="B5" s="905" t="s">
        <v>887</v>
      </c>
      <c r="C5" s="906" t="s">
        <v>7</v>
      </c>
      <c r="D5" s="906" t="s">
        <v>888</v>
      </c>
      <c r="E5" s="905" t="s">
        <v>2103</v>
      </c>
      <c r="F5" s="905"/>
      <c r="G5" s="906" t="s">
        <v>798</v>
      </c>
    </row>
    <row r="6" spans="1:7">
      <c r="A6" s="905"/>
      <c r="B6" s="905"/>
      <c r="C6" s="955"/>
      <c r="D6" s="955"/>
      <c r="E6" s="275" t="s">
        <v>799</v>
      </c>
      <c r="F6" s="275" t="s">
        <v>800</v>
      </c>
      <c r="G6" s="955"/>
    </row>
    <row r="7" spans="1:7">
      <c r="A7" s="500">
        <v>1</v>
      </c>
      <c r="B7" s="500">
        <v>2</v>
      </c>
      <c r="C7" s="500">
        <v>3</v>
      </c>
      <c r="D7" s="500">
        <v>4</v>
      </c>
      <c r="E7" s="500">
        <v>5</v>
      </c>
      <c r="F7" s="500">
        <v>6</v>
      </c>
      <c r="G7" s="500">
        <v>7</v>
      </c>
    </row>
    <row r="8" spans="1:7" ht="30">
      <c r="A8" s="354">
        <v>1</v>
      </c>
      <c r="B8" s="458" t="s">
        <v>2104</v>
      </c>
      <c r="C8" s="451" t="s">
        <v>2105</v>
      </c>
      <c r="D8" s="451" t="s">
        <v>809</v>
      </c>
      <c r="E8" s="369">
        <v>0.75</v>
      </c>
      <c r="F8" s="451">
        <v>0</v>
      </c>
      <c r="G8" s="354" t="s">
        <v>2106</v>
      </c>
    </row>
    <row r="9" spans="1:7" ht="51">
      <c r="A9" s="354">
        <v>2</v>
      </c>
      <c r="B9" s="458" t="s">
        <v>2107</v>
      </c>
      <c r="C9" s="451" t="s">
        <v>2105</v>
      </c>
      <c r="D9" s="451" t="s">
        <v>2105</v>
      </c>
      <c r="E9" s="505">
        <v>2.46</v>
      </c>
      <c r="F9" s="451">
        <v>0</v>
      </c>
      <c r="G9" s="12" t="s">
        <v>2108</v>
      </c>
    </row>
    <row r="10" spans="1:7" ht="30">
      <c r="A10" s="354">
        <v>3</v>
      </c>
      <c r="B10" s="458" t="s">
        <v>2109</v>
      </c>
      <c r="C10" s="451" t="s">
        <v>2105</v>
      </c>
      <c r="D10" s="451" t="s">
        <v>2105</v>
      </c>
      <c r="E10" s="369">
        <v>0.56999999999999995</v>
      </c>
      <c r="F10" s="451">
        <v>0</v>
      </c>
      <c r="G10" s="354" t="s">
        <v>2106</v>
      </c>
    </row>
    <row r="11" spans="1:7" ht="30">
      <c r="A11" s="354">
        <v>4</v>
      </c>
      <c r="B11" s="458" t="s">
        <v>2110</v>
      </c>
      <c r="C11" s="451" t="s">
        <v>2105</v>
      </c>
      <c r="D11" s="451" t="s">
        <v>2105</v>
      </c>
      <c r="E11" s="369">
        <v>1.0900000000000001</v>
      </c>
      <c r="F11" s="451">
        <v>0</v>
      </c>
      <c r="G11" s="354" t="s">
        <v>2106</v>
      </c>
    </row>
    <row r="12" spans="1:7" ht="30">
      <c r="A12" s="354">
        <v>5</v>
      </c>
      <c r="B12" s="458" t="s">
        <v>2111</v>
      </c>
      <c r="C12" s="451" t="s">
        <v>2105</v>
      </c>
      <c r="D12" s="451" t="s">
        <v>2105</v>
      </c>
      <c r="E12" s="369">
        <v>1.56</v>
      </c>
      <c r="F12" s="451">
        <v>0</v>
      </c>
      <c r="G12" s="354" t="s">
        <v>2106</v>
      </c>
    </row>
    <row r="13" spans="1:7" ht="30">
      <c r="A13" s="354">
        <v>6</v>
      </c>
      <c r="B13" s="458" t="s">
        <v>2112</v>
      </c>
      <c r="C13" s="451" t="s">
        <v>2105</v>
      </c>
      <c r="D13" s="451" t="s">
        <v>2105</v>
      </c>
      <c r="E13" s="369">
        <v>0.25</v>
      </c>
      <c r="F13" s="451">
        <v>0</v>
      </c>
      <c r="G13" s="354" t="s">
        <v>2106</v>
      </c>
    </row>
    <row r="14" spans="1:7" ht="30">
      <c r="A14" s="354">
        <v>7</v>
      </c>
      <c r="B14" s="458" t="s">
        <v>2113</v>
      </c>
      <c r="C14" s="451" t="s">
        <v>2105</v>
      </c>
      <c r="D14" s="451" t="s">
        <v>2105</v>
      </c>
      <c r="E14" s="369">
        <v>1.41</v>
      </c>
      <c r="F14" s="451">
        <v>0</v>
      </c>
      <c r="G14" s="354" t="s">
        <v>2106</v>
      </c>
    </row>
    <row r="15" spans="1:7" ht="30">
      <c r="A15" s="354">
        <v>8</v>
      </c>
      <c r="B15" s="458" t="s">
        <v>2114</v>
      </c>
      <c r="C15" s="451" t="s">
        <v>2105</v>
      </c>
      <c r="D15" s="451" t="s">
        <v>2105</v>
      </c>
      <c r="E15" s="369">
        <v>0.37</v>
      </c>
      <c r="F15" s="451">
        <v>0</v>
      </c>
      <c r="G15" s="354" t="s">
        <v>2106</v>
      </c>
    </row>
    <row r="16" spans="1:7" ht="30">
      <c r="A16" s="354">
        <v>9</v>
      </c>
      <c r="B16" s="458" t="s">
        <v>2115</v>
      </c>
      <c r="C16" s="451" t="s">
        <v>2105</v>
      </c>
      <c r="D16" s="451" t="s">
        <v>2105</v>
      </c>
      <c r="E16" s="369">
        <v>0.45</v>
      </c>
      <c r="F16" s="451">
        <v>0</v>
      </c>
      <c r="G16" s="354" t="s">
        <v>2106</v>
      </c>
    </row>
    <row r="17" spans="1:7" ht="30">
      <c r="A17" s="354">
        <v>10</v>
      </c>
      <c r="B17" s="458" t="s">
        <v>2116</v>
      </c>
      <c r="C17" s="451" t="s">
        <v>2105</v>
      </c>
      <c r="D17" s="451" t="s">
        <v>2105</v>
      </c>
      <c r="E17" s="369">
        <v>0.46</v>
      </c>
      <c r="F17" s="451">
        <v>0</v>
      </c>
      <c r="G17" s="354" t="s">
        <v>2106</v>
      </c>
    </row>
    <row r="18" spans="1:7" ht="30">
      <c r="A18" s="354">
        <v>11</v>
      </c>
      <c r="B18" s="501" t="s">
        <v>2117</v>
      </c>
      <c r="C18" s="451" t="s">
        <v>2105</v>
      </c>
      <c r="D18" s="451" t="s">
        <v>2105</v>
      </c>
      <c r="E18" s="369">
        <v>0.36</v>
      </c>
      <c r="F18" s="451">
        <v>0</v>
      </c>
      <c r="G18" s="354" t="s">
        <v>2106</v>
      </c>
    </row>
    <row r="19" spans="1:7" ht="30">
      <c r="A19" s="354">
        <v>12</v>
      </c>
      <c r="B19" s="501" t="s">
        <v>2118</v>
      </c>
      <c r="C19" s="451" t="s">
        <v>2105</v>
      </c>
      <c r="D19" s="451" t="s">
        <v>2105</v>
      </c>
      <c r="E19" s="369">
        <v>0.63</v>
      </c>
      <c r="F19" s="451">
        <v>0</v>
      </c>
      <c r="G19" s="354" t="s">
        <v>2106</v>
      </c>
    </row>
    <row r="20" spans="1:7" ht="30">
      <c r="A20" s="354">
        <v>13</v>
      </c>
      <c r="B20" s="501" t="s">
        <v>2119</v>
      </c>
      <c r="C20" s="451" t="s">
        <v>2105</v>
      </c>
      <c r="D20" s="451" t="s">
        <v>2105</v>
      </c>
      <c r="E20" s="369">
        <v>0.24</v>
      </c>
      <c r="F20" s="451">
        <v>0</v>
      </c>
      <c r="G20" s="354" t="s">
        <v>2106</v>
      </c>
    </row>
    <row r="21" spans="1:7" ht="30">
      <c r="A21" s="354">
        <v>14</v>
      </c>
      <c r="B21" s="501" t="s">
        <v>2120</v>
      </c>
      <c r="C21" s="451" t="s">
        <v>2105</v>
      </c>
      <c r="D21" s="451" t="s">
        <v>2105</v>
      </c>
      <c r="E21" s="369">
        <v>2.17</v>
      </c>
      <c r="F21" s="451">
        <v>0</v>
      </c>
      <c r="G21" s="354" t="s">
        <v>2106</v>
      </c>
    </row>
    <row r="22" spans="1:7" ht="30">
      <c r="A22" s="354">
        <v>15</v>
      </c>
      <c r="B22" s="501" t="s">
        <v>2121</v>
      </c>
      <c r="C22" s="451" t="s">
        <v>2105</v>
      </c>
      <c r="D22" s="451" t="s">
        <v>2105</v>
      </c>
      <c r="E22" s="369">
        <v>0.44</v>
      </c>
      <c r="F22" s="451">
        <v>0</v>
      </c>
      <c r="G22" s="354" t="s">
        <v>2106</v>
      </c>
    </row>
    <row r="23" spans="1:7" ht="30">
      <c r="A23" s="354">
        <v>16</v>
      </c>
      <c r="B23" s="501" t="s">
        <v>2122</v>
      </c>
      <c r="C23" s="451" t="s">
        <v>2105</v>
      </c>
      <c r="D23" s="451" t="s">
        <v>2105</v>
      </c>
      <c r="E23" s="369">
        <v>0.32</v>
      </c>
      <c r="F23" s="451">
        <v>0</v>
      </c>
      <c r="G23" s="354" t="s">
        <v>2106</v>
      </c>
    </row>
    <row r="24" spans="1:7" ht="30">
      <c r="A24" s="354">
        <v>17</v>
      </c>
      <c r="B24" s="501" t="s">
        <v>2123</v>
      </c>
      <c r="C24" s="451" t="s">
        <v>2105</v>
      </c>
      <c r="D24" s="451" t="s">
        <v>2105</v>
      </c>
      <c r="E24" s="369">
        <v>0.25</v>
      </c>
      <c r="F24" s="451">
        <v>0</v>
      </c>
      <c r="G24" s="354" t="s">
        <v>2106</v>
      </c>
    </row>
    <row r="25" spans="1:7" ht="45">
      <c r="A25" s="354">
        <v>18</v>
      </c>
      <c r="B25" s="501" t="s">
        <v>2124</v>
      </c>
      <c r="C25" s="451" t="s">
        <v>2105</v>
      </c>
      <c r="D25" s="451" t="s">
        <v>2105</v>
      </c>
      <c r="E25" s="369">
        <v>0.55000000000000004</v>
      </c>
      <c r="F25" s="451">
        <v>0</v>
      </c>
      <c r="G25" s="354" t="s">
        <v>2106</v>
      </c>
    </row>
    <row r="26" spans="1:7" ht="45">
      <c r="A26" s="354">
        <v>19</v>
      </c>
      <c r="B26" s="501" t="s">
        <v>2125</v>
      </c>
      <c r="C26" s="451" t="s">
        <v>2105</v>
      </c>
      <c r="D26" s="451" t="s">
        <v>2105</v>
      </c>
      <c r="E26" s="369">
        <v>0.28000000000000003</v>
      </c>
      <c r="F26" s="451">
        <v>0</v>
      </c>
      <c r="G26" s="354" t="s">
        <v>2106</v>
      </c>
    </row>
    <row r="27" spans="1:7" ht="30">
      <c r="A27" s="354">
        <v>20</v>
      </c>
      <c r="B27" s="501" t="s">
        <v>2126</v>
      </c>
      <c r="C27" s="451" t="s">
        <v>2105</v>
      </c>
      <c r="D27" s="451" t="s">
        <v>2105</v>
      </c>
      <c r="E27" s="369">
        <v>3.27</v>
      </c>
      <c r="F27" s="451">
        <v>0</v>
      </c>
      <c r="G27" s="354" t="s">
        <v>2106</v>
      </c>
    </row>
    <row r="28" spans="1:7" ht="30">
      <c r="A28" s="354">
        <v>21</v>
      </c>
      <c r="B28" s="501" t="s">
        <v>2127</v>
      </c>
      <c r="C28" s="451" t="s">
        <v>2105</v>
      </c>
      <c r="D28" s="451" t="s">
        <v>2105</v>
      </c>
      <c r="E28" s="369">
        <v>0.76</v>
      </c>
      <c r="F28" s="451">
        <v>0</v>
      </c>
      <c r="G28" s="354" t="s">
        <v>2106</v>
      </c>
    </row>
    <row r="29" spans="1:7" ht="30">
      <c r="A29" s="354">
        <v>22</v>
      </c>
      <c r="B29" s="501" t="s">
        <v>2128</v>
      </c>
      <c r="C29" s="451" t="s">
        <v>2105</v>
      </c>
      <c r="D29" s="451" t="s">
        <v>2105</v>
      </c>
      <c r="E29" s="369">
        <v>0.27</v>
      </c>
      <c r="F29" s="451">
        <v>0</v>
      </c>
      <c r="G29" s="354" t="s">
        <v>2106</v>
      </c>
    </row>
    <row r="30" spans="1:7" ht="30">
      <c r="A30" s="354">
        <v>23</v>
      </c>
      <c r="B30" s="501" t="s">
        <v>2129</v>
      </c>
      <c r="C30" s="451" t="s">
        <v>2105</v>
      </c>
      <c r="D30" s="451" t="s">
        <v>2105</v>
      </c>
      <c r="E30" s="369">
        <v>0.16</v>
      </c>
      <c r="F30" s="451">
        <v>0</v>
      </c>
      <c r="G30" s="354" t="s">
        <v>2106</v>
      </c>
    </row>
    <row r="31" spans="1:7" ht="30">
      <c r="A31" s="354">
        <v>24</v>
      </c>
      <c r="B31" s="501" t="s">
        <v>2130</v>
      </c>
      <c r="C31" s="451" t="s">
        <v>2105</v>
      </c>
      <c r="D31" s="451" t="s">
        <v>2105</v>
      </c>
      <c r="E31" s="369">
        <v>1.08</v>
      </c>
      <c r="F31" s="451">
        <v>0</v>
      </c>
      <c r="G31" s="354" t="s">
        <v>2106</v>
      </c>
    </row>
    <row r="32" spans="1:7" ht="30">
      <c r="A32" s="354">
        <v>25</v>
      </c>
      <c r="B32" s="501" t="s">
        <v>2131</v>
      </c>
      <c r="C32" s="451" t="s">
        <v>2105</v>
      </c>
      <c r="D32" s="451" t="s">
        <v>2105</v>
      </c>
      <c r="E32" s="369">
        <v>0.27</v>
      </c>
      <c r="F32" s="451">
        <v>0</v>
      </c>
      <c r="G32" s="354" t="s">
        <v>2106</v>
      </c>
    </row>
    <row r="33" spans="1:7" ht="30">
      <c r="A33" s="354">
        <v>26</v>
      </c>
      <c r="B33" s="501" t="s">
        <v>2132</v>
      </c>
      <c r="C33" s="451" t="s">
        <v>2105</v>
      </c>
      <c r="D33" s="451" t="s">
        <v>2105</v>
      </c>
      <c r="E33" s="369">
        <v>1.1299999999999999</v>
      </c>
      <c r="F33" s="451">
        <v>0</v>
      </c>
      <c r="G33" s="354" t="s">
        <v>2106</v>
      </c>
    </row>
    <row r="34" spans="1:7" ht="30">
      <c r="A34" s="354">
        <v>27</v>
      </c>
      <c r="B34" s="501" t="s">
        <v>2133</v>
      </c>
      <c r="C34" s="451" t="s">
        <v>2105</v>
      </c>
      <c r="D34" s="451" t="s">
        <v>2105</v>
      </c>
      <c r="E34" s="369">
        <v>0.14000000000000001</v>
      </c>
      <c r="F34" s="451">
        <v>0</v>
      </c>
      <c r="G34" s="354" t="s">
        <v>2106</v>
      </c>
    </row>
    <row r="35" spans="1:7" ht="30">
      <c r="A35" s="354">
        <v>28</v>
      </c>
      <c r="B35" s="501" t="s">
        <v>2134</v>
      </c>
      <c r="C35" s="451" t="s">
        <v>2105</v>
      </c>
      <c r="D35" s="451" t="s">
        <v>2105</v>
      </c>
      <c r="E35" s="369">
        <v>0.4</v>
      </c>
      <c r="F35" s="451">
        <v>0</v>
      </c>
      <c r="G35" s="354" t="s">
        <v>2106</v>
      </c>
    </row>
    <row r="36" spans="1:7" ht="30">
      <c r="A36" s="354">
        <v>29</v>
      </c>
      <c r="B36" s="501" t="s">
        <v>2135</v>
      </c>
      <c r="C36" s="451" t="s">
        <v>2105</v>
      </c>
      <c r="D36" s="451" t="s">
        <v>2105</v>
      </c>
      <c r="E36" s="369">
        <v>0.08</v>
      </c>
      <c r="F36" s="451">
        <v>0</v>
      </c>
      <c r="G36" s="354" t="s">
        <v>2106</v>
      </c>
    </row>
    <row r="37" spans="1:7" ht="30">
      <c r="A37" s="354">
        <v>30</v>
      </c>
      <c r="B37" s="501" t="s">
        <v>2136</v>
      </c>
      <c r="C37" s="451" t="s">
        <v>2105</v>
      </c>
      <c r="D37" s="451" t="s">
        <v>2105</v>
      </c>
      <c r="E37" s="369">
        <v>0.22</v>
      </c>
      <c r="F37" s="451">
        <v>0</v>
      </c>
      <c r="G37" s="354" t="s">
        <v>2106</v>
      </c>
    </row>
    <row r="38" spans="1:7" ht="30">
      <c r="A38" s="354">
        <v>31</v>
      </c>
      <c r="B38" s="501" t="s">
        <v>2137</v>
      </c>
      <c r="C38" s="451" t="s">
        <v>2105</v>
      </c>
      <c r="D38" s="451" t="s">
        <v>2105</v>
      </c>
      <c r="E38" s="369">
        <v>0.12</v>
      </c>
      <c r="F38" s="451">
        <v>0</v>
      </c>
      <c r="G38" s="354" t="s">
        <v>2106</v>
      </c>
    </row>
    <row r="39" spans="1:7" ht="45">
      <c r="A39" s="354">
        <v>32</v>
      </c>
      <c r="B39" s="501" t="s">
        <v>2138</v>
      </c>
      <c r="C39" s="451" t="s">
        <v>2105</v>
      </c>
      <c r="D39" s="451" t="s">
        <v>2105</v>
      </c>
      <c r="E39" s="369">
        <v>0.19</v>
      </c>
      <c r="F39" s="451">
        <v>0</v>
      </c>
      <c r="G39" s="354" t="s">
        <v>2106</v>
      </c>
    </row>
    <row r="40" spans="1:7" ht="30">
      <c r="A40" s="354">
        <v>33</v>
      </c>
      <c r="B40" s="501" t="s">
        <v>2139</v>
      </c>
      <c r="C40" s="451" t="s">
        <v>2105</v>
      </c>
      <c r="D40" s="451" t="s">
        <v>2105</v>
      </c>
      <c r="E40" s="369">
        <v>0.11</v>
      </c>
      <c r="F40" s="451">
        <v>0</v>
      </c>
      <c r="G40" s="354" t="s">
        <v>2106</v>
      </c>
    </row>
    <row r="41" spans="1:7" ht="30">
      <c r="A41" s="354">
        <v>34</v>
      </c>
      <c r="B41" s="501" t="s">
        <v>2140</v>
      </c>
      <c r="C41" s="451" t="s">
        <v>2105</v>
      </c>
      <c r="D41" s="451" t="s">
        <v>2105</v>
      </c>
      <c r="E41" s="369">
        <v>0.25</v>
      </c>
      <c r="F41" s="451">
        <v>0</v>
      </c>
      <c r="G41" s="354" t="s">
        <v>2141</v>
      </c>
    </row>
    <row r="42" spans="1:7" ht="30">
      <c r="A42" s="354">
        <v>35</v>
      </c>
      <c r="B42" s="501" t="s">
        <v>2142</v>
      </c>
      <c r="C42" s="451" t="s">
        <v>2105</v>
      </c>
      <c r="D42" s="451" t="s">
        <v>2105</v>
      </c>
      <c r="E42" s="369">
        <v>0.14000000000000001</v>
      </c>
      <c r="F42" s="451">
        <v>0</v>
      </c>
      <c r="G42" s="354" t="s">
        <v>2106</v>
      </c>
    </row>
    <row r="43" spans="1:7" ht="45">
      <c r="A43" s="354">
        <v>36</v>
      </c>
      <c r="B43" s="501" t="s">
        <v>2143</v>
      </c>
      <c r="C43" s="451" t="s">
        <v>2105</v>
      </c>
      <c r="D43" s="451" t="s">
        <v>2105</v>
      </c>
      <c r="E43" s="369">
        <v>0.18</v>
      </c>
      <c r="F43" s="451">
        <v>0</v>
      </c>
      <c r="G43" s="354" t="s">
        <v>2106</v>
      </c>
    </row>
    <row r="44" spans="1:7" ht="30">
      <c r="A44" s="354">
        <v>37</v>
      </c>
      <c r="B44" s="501" t="s">
        <v>2144</v>
      </c>
      <c r="C44" s="451" t="s">
        <v>2105</v>
      </c>
      <c r="D44" s="451" t="s">
        <v>2105</v>
      </c>
      <c r="E44" s="369">
        <v>0.12</v>
      </c>
      <c r="F44" s="451">
        <v>0</v>
      </c>
      <c r="G44" s="354" t="s">
        <v>2106</v>
      </c>
    </row>
    <row r="45" spans="1:7" ht="30">
      <c r="A45" s="354">
        <v>38</v>
      </c>
      <c r="B45" s="501" t="s">
        <v>2145</v>
      </c>
      <c r="C45" s="451" t="s">
        <v>2105</v>
      </c>
      <c r="D45" s="451" t="s">
        <v>2105</v>
      </c>
      <c r="E45" s="369">
        <v>0.98</v>
      </c>
      <c r="F45" s="451">
        <v>0</v>
      </c>
      <c r="G45" s="354" t="s">
        <v>2106</v>
      </c>
    </row>
    <row r="46" spans="1:7" ht="30">
      <c r="A46" s="354">
        <v>39</v>
      </c>
      <c r="B46" s="501" t="s">
        <v>2146</v>
      </c>
      <c r="C46" s="451" t="s">
        <v>2105</v>
      </c>
      <c r="D46" s="451" t="s">
        <v>2105</v>
      </c>
      <c r="E46" s="369">
        <v>0.06</v>
      </c>
      <c r="F46" s="451">
        <v>0</v>
      </c>
      <c r="G46" s="354" t="s">
        <v>2106</v>
      </c>
    </row>
    <row r="47" spans="1:7" ht="30">
      <c r="A47" s="354">
        <v>40</v>
      </c>
      <c r="B47" s="501" t="s">
        <v>2147</v>
      </c>
      <c r="C47" s="451" t="s">
        <v>2105</v>
      </c>
      <c r="D47" s="451" t="s">
        <v>2105</v>
      </c>
      <c r="E47" s="369">
        <v>0.12</v>
      </c>
      <c r="F47" s="451">
        <v>0</v>
      </c>
      <c r="G47" s="354" t="s">
        <v>2106</v>
      </c>
    </row>
    <row r="48" spans="1:7" ht="30">
      <c r="A48" s="354">
        <v>41</v>
      </c>
      <c r="B48" s="501" t="s">
        <v>2148</v>
      </c>
      <c r="C48" s="451" t="s">
        <v>2105</v>
      </c>
      <c r="D48" s="451" t="s">
        <v>2105</v>
      </c>
      <c r="E48" s="369">
        <v>0.21</v>
      </c>
      <c r="F48" s="451">
        <v>0</v>
      </c>
      <c r="G48" s="354" t="s">
        <v>2106</v>
      </c>
    </row>
    <row r="49" spans="1:7" ht="30">
      <c r="A49" s="354">
        <v>42</v>
      </c>
      <c r="B49" s="501" t="s">
        <v>2149</v>
      </c>
      <c r="C49" s="451" t="s">
        <v>2105</v>
      </c>
      <c r="D49" s="451" t="s">
        <v>2105</v>
      </c>
      <c r="E49" s="369">
        <v>0.09</v>
      </c>
      <c r="F49" s="451">
        <v>0</v>
      </c>
      <c r="G49" s="354" t="s">
        <v>2106</v>
      </c>
    </row>
    <row r="50" spans="1:7" ht="30">
      <c r="A50" s="354">
        <v>43</v>
      </c>
      <c r="B50" s="501" t="s">
        <v>2150</v>
      </c>
      <c r="C50" s="451" t="s">
        <v>2105</v>
      </c>
      <c r="D50" s="451" t="s">
        <v>2105</v>
      </c>
      <c r="E50" s="369">
        <v>0.3</v>
      </c>
      <c r="F50" s="451">
        <v>0</v>
      </c>
      <c r="G50" s="354" t="s">
        <v>2106</v>
      </c>
    </row>
    <row r="51" spans="1:7" ht="30">
      <c r="A51" s="354">
        <v>44</v>
      </c>
      <c r="B51" s="501" t="s">
        <v>2151</v>
      </c>
      <c r="C51" s="451" t="s">
        <v>2105</v>
      </c>
      <c r="D51" s="451" t="s">
        <v>2105</v>
      </c>
      <c r="E51" s="369">
        <v>0.21</v>
      </c>
      <c r="F51" s="451">
        <v>0</v>
      </c>
      <c r="G51" s="354" t="s">
        <v>2106</v>
      </c>
    </row>
    <row r="52" spans="1:7" ht="45">
      <c r="A52" s="354">
        <v>45</v>
      </c>
      <c r="B52" s="501" t="s">
        <v>2152</v>
      </c>
      <c r="C52" s="451" t="s">
        <v>2105</v>
      </c>
      <c r="D52" s="451" t="s">
        <v>2105</v>
      </c>
      <c r="E52" s="369">
        <v>1.1000000000000001</v>
      </c>
      <c r="F52" s="451">
        <v>0.8</v>
      </c>
      <c r="G52" s="354" t="s">
        <v>2106</v>
      </c>
    </row>
    <row r="53" spans="1:7" ht="30">
      <c r="A53" s="354">
        <v>46</v>
      </c>
      <c r="B53" s="501" t="s">
        <v>2153</v>
      </c>
      <c r="C53" s="451" t="s">
        <v>2105</v>
      </c>
      <c r="D53" s="451" t="s">
        <v>2105</v>
      </c>
      <c r="E53" s="369">
        <v>0.57999999999999996</v>
      </c>
      <c r="F53" s="451">
        <v>0</v>
      </c>
      <c r="G53" s="354" t="s">
        <v>2106</v>
      </c>
    </row>
    <row r="54" spans="1:7" ht="30">
      <c r="A54" s="354">
        <v>47</v>
      </c>
      <c r="B54" s="501" t="s">
        <v>2154</v>
      </c>
      <c r="C54" s="451" t="s">
        <v>2105</v>
      </c>
      <c r="D54" s="451" t="s">
        <v>2105</v>
      </c>
      <c r="E54" s="369">
        <v>0.68</v>
      </c>
      <c r="F54" s="451">
        <v>0</v>
      </c>
      <c r="G54" s="354" t="s">
        <v>2106</v>
      </c>
    </row>
    <row r="55" spans="1:7" ht="30">
      <c r="A55" s="354">
        <v>48</v>
      </c>
      <c r="B55" s="501" t="s">
        <v>2155</v>
      </c>
      <c r="C55" s="451" t="s">
        <v>2105</v>
      </c>
      <c r="D55" s="451" t="s">
        <v>2105</v>
      </c>
      <c r="E55" s="369">
        <v>0</v>
      </c>
      <c r="F55" s="451">
        <v>0.49</v>
      </c>
      <c r="G55" s="354"/>
    </row>
    <row r="56" spans="1:7" ht="45">
      <c r="A56" s="354">
        <v>49</v>
      </c>
      <c r="B56" s="501" t="s">
        <v>2156</v>
      </c>
      <c r="C56" s="451" t="s">
        <v>2105</v>
      </c>
      <c r="D56" s="451" t="s">
        <v>2105</v>
      </c>
      <c r="E56" s="369">
        <v>1.5249999999999999</v>
      </c>
      <c r="F56" s="369">
        <v>0</v>
      </c>
      <c r="G56" s="354" t="s">
        <v>2106</v>
      </c>
    </row>
    <row r="57" spans="1:7" ht="30">
      <c r="A57" s="354">
        <v>50</v>
      </c>
      <c r="B57" s="501" t="s">
        <v>2157</v>
      </c>
      <c r="C57" s="451" t="s">
        <v>2105</v>
      </c>
      <c r="D57" s="451" t="s">
        <v>2105</v>
      </c>
      <c r="E57" s="369">
        <v>0.37</v>
      </c>
      <c r="F57" s="451">
        <v>0</v>
      </c>
      <c r="G57" s="354" t="s">
        <v>2106</v>
      </c>
    </row>
    <row r="58" spans="1:7" ht="30">
      <c r="A58" s="354">
        <v>51</v>
      </c>
      <c r="B58" s="501" t="s">
        <v>2158</v>
      </c>
      <c r="C58" s="451" t="s">
        <v>2105</v>
      </c>
      <c r="D58" s="451" t="s">
        <v>2105</v>
      </c>
      <c r="E58" s="369">
        <v>0.19</v>
      </c>
      <c r="F58" s="451">
        <v>0</v>
      </c>
      <c r="G58" s="354" t="s">
        <v>2106</v>
      </c>
    </row>
    <row r="59" spans="1:7" ht="30">
      <c r="A59" s="354">
        <v>52</v>
      </c>
      <c r="B59" s="501" t="s">
        <v>2159</v>
      </c>
      <c r="C59" s="451" t="s">
        <v>2105</v>
      </c>
      <c r="D59" s="451" t="s">
        <v>2105</v>
      </c>
      <c r="E59" s="369">
        <v>0.46</v>
      </c>
      <c r="F59" s="451">
        <v>0</v>
      </c>
      <c r="G59" s="354" t="s">
        <v>2106</v>
      </c>
    </row>
    <row r="60" spans="1:7" ht="45">
      <c r="A60" s="354">
        <v>53</v>
      </c>
      <c r="B60" s="501" t="s">
        <v>2160</v>
      </c>
      <c r="C60" s="451" t="s">
        <v>2105</v>
      </c>
      <c r="D60" s="451" t="s">
        <v>2105</v>
      </c>
      <c r="E60" s="369">
        <v>1.01</v>
      </c>
      <c r="F60" s="451">
        <v>0</v>
      </c>
      <c r="G60" s="354" t="s">
        <v>2106</v>
      </c>
    </row>
    <row r="61" spans="1:7" ht="45">
      <c r="A61" s="354">
        <v>54</v>
      </c>
      <c r="B61" s="501" t="s">
        <v>2161</v>
      </c>
      <c r="C61" s="451" t="s">
        <v>2105</v>
      </c>
      <c r="D61" s="451" t="s">
        <v>2105</v>
      </c>
      <c r="E61" s="369">
        <v>0.54</v>
      </c>
      <c r="F61" s="451">
        <v>0</v>
      </c>
      <c r="G61" s="354" t="s">
        <v>2106</v>
      </c>
    </row>
    <row r="62" spans="1:7" ht="30">
      <c r="A62" s="354">
        <v>55</v>
      </c>
      <c r="B62" s="501" t="s">
        <v>2162</v>
      </c>
      <c r="C62" s="451" t="s">
        <v>2105</v>
      </c>
      <c r="D62" s="451" t="s">
        <v>2105</v>
      </c>
      <c r="E62" s="369">
        <v>0.14000000000000001</v>
      </c>
      <c r="F62" s="451">
        <v>0</v>
      </c>
      <c r="G62" s="354" t="s">
        <v>2106</v>
      </c>
    </row>
    <row r="63" spans="1:7" ht="45">
      <c r="A63" s="354">
        <v>56</v>
      </c>
      <c r="B63" s="501" t="s">
        <v>2163</v>
      </c>
      <c r="C63" s="451" t="s">
        <v>2105</v>
      </c>
      <c r="D63" s="451" t="s">
        <v>2105</v>
      </c>
      <c r="E63" s="369">
        <v>0.24</v>
      </c>
      <c r="F63" s="451">
        <v>0</v>
      </c>
      <c r="G63" s="354" t="s">
        <v>2106</v>
      </c>
    </row>
    <row r="64" spans="1:7" ht="30">
      <c r="A64" s="354">
        <v>57</v>
      </c>
      <c r="B64" s="501" t="s">
        <v>2164</v>
      </c>
      <c r="C64" s="451" t="s">
        <v>2105</v>
      </c>
      <c r="D64" s="451" t="s">
        <v>2105</v>
      </c>
      <c r="E64" s="369">
        <v>1.35</v>
      </c>
      <c r="F64" s="451">
        <v>0</v>
      </c>
      <c r="G64" s="354" t="s">
        <v>2106</v>
      </c>
    </row>
    <row r="65" spans="1:7" ht="30">
      <c r="A65" s="354">
        <v>58</v>
      </c>
      <c r="B65" s="501" t="s">
        <v>2165</v>
      </c>
      <c r="C65" s="451" t="s">
        <v>2105</v>
      </c>
      <c r="D65" s="451" t="s">
        <v>2105</v>
      </c>
      <c r="E65" s="369">
        <v>0.18</v>
      </c>
      <c r="F65" s="451">
        <v>0</v>
      </c>
      <c r="G65" s="354" t="s">
        <v>2106</v>
      </c>
    </row>
    <row r="66" spans="1:7" ht="30">
      <c r="A66" s="354">
        <v>59</v>
      </c>
      <c r="B66" s="501" t="s">
        <v>2166</v>
      </c>
      <c r="C66" s="451" t="s">
        <v>2105</v>
      </c>
      <c r="D66" s="451" t="s">
        <v>2105</v>
      </c>
      <c r="E66" s="369">
        <v>0.4</v>
      </c>
      <c r="F66" s="451">
        <v>0</v>
      </c>
      <c r="G66" s="354" t="s">
        <v>2106</v>
      </c>
    </row>
    <row r="67" spans="1:7" ht="30">
      <c r="A67" s="354">
        <v>60</v>
      </c>
      <c r="B67" s="501" t="s">
        <v>2167</v>
      </c>
      <c r="C67" s="451" t="s">
        <v>2105</v>
      </c>
      <c r="D67" s="451" t="s">
        <v>2105</v>
      </c>
      <c r="E67" s="369">
        <v>0.37</v>
      </c>
      <c r="F67" s="451">
        <v>0</v>
      </c>
      <c r="G67" s="354" t="s">
        <v>2106</v>
      </c>
    </row>
    <row r="68" spans="1:7" ht="30">
      <c r="A68" s="354">
        <v>61</v>
      </c>
      <c r="B68" s="501" t="s">
        <v>2168</v>
      </c>
      <c r="C68" s="451" t="s">
        <v>2105</v>
      </c>
      <c r="D68" s="451" t="s">
        <v>2105</v>
      </c>
      <c r="E68" s="369">
        <v>0.64</v>
      </c>
      <c r="F68" s="451">
        <v>0</v>
      </c>
      <c r="G68" s="354" t="s">
        <v>2106</v>
      </c>
    </row>
    <row r="69" spans="1:7" ht="45">
      <c r="A69" s="354">
        <v>62</v>
      </c>
      <c r="B69" s="501" t="s">
        <v>2169</v>
      </c>
      <c r="C69" s="451" t="s">
        <v>2105</v>
      </c>
      <c r="D69" s="451" t="s">
        <v>2105</v>
      </c>
      <c r="E69" s="369">
        <v>0.17</v>
      </c>
      <c r="F69" s="451">
        <v>0</v>
      </c>
      <c r="G69" s="354" t="s">
        <v>2106</v>
      </c>
    </row>
    <row r="70" spans="1:7" ht="45">
      <c r="A70" s="354">
        <v>63</v>
      </c>
      <c r="B70" s="501" t="s">
        <v>2170</v>
      </c>
      <c r="C70" s="451" t="s">
        <v>2105</v>
      </c>
      <c r="D70" s="451" t="s">
        <v>2105</v>
      </c>
      <c r="E70" s="369">
        <v>0.18</v>
      </c>
      <c r="F70" s="451">
        <v>0</v>
      </c>
      <c r="G70" s="354" t="s">
        <v>2106</v>
      </c>
    </row>
    <row r="71" spans="1:7" ht="45">
      <c r="A71" s="354">
        <v>64</v>
      </c>
      <c r="B71" s="501" t="s">
        <v>2171</v>
      </c>
      <c r="C71" s="451" t="s">
        <v>2105</v>
      </c>
      <c r="D71" s="451" t="s">
        <v>2105</v>
      </c>
      <c r="E71" s="369">
        <v>0.15</v>
      </c>
      <c r="F71" s="451">
        <v>0</v>
      </c>
      <c r="G71" s="354" t="s">
        <v>2106</v>
      </c>
    </row>
    <row r="72" spans="1:7" ht="30">
      <c r="A72" s="354">
        <v>65</v>
      </c>
      <c r="B72" s="501" t="s">
        <v>2172</v>
      </c>
      <c r="C72" s="451" t="s">
        <v>2105</v>
      </c>
      <c r="D72" s="451" t="s">
        <v>2105</v>
      </c>
      <c r="E72" s="369">
        <v>0.13</v>
      </c>
      <c r="F72" s="451">
        <v>0</v>
      </c>
      <c r="G72" s="354" t="s">
        <v>2106</v>
      </c>
    </row>
    <row r="73" spans="1:7" ht="30">
      <c r="A73" s="354">
        <v>66</v>
      </c>
      <c r="B73" s="501" t="s">
        <v>2173</v>
      </c>
      <c r="C73" s="451" t="s">
        <v>2105</v>
      </c>
      <c r="D73" s="451" t="s">
        <v>2105</v>
      </c>
      <c r="E73" s="369">
        <v>0.31</v>
      </c>
      <c r="F73" s="451">
        <v>0</v>
      </c>
      <c r="G73" s="354" t="s">
        <v>2106</v>
      </c>
    </row>
    <row r="74" spans="1:7" ht="45">
      <c r="A74" s="354">
        <v>67</v>
      </c>
      <c r="B74" s="501" t="s">
        <v>2174</v>
      </c>
      <c r="C74" s="451" t="s">
        <v>2105</v>
      </c>
      <c r="D74" s="451" t="s">
        <v>2105</v>
      </c>
      <c r="E74" s="369">
        <v>0.73</v>
      </c>
      <c r="F74" s="451">
        <v>0</v>
      </c>
      <c r="G74" s="354" t="s">
        <v>2106</v>
      </c>
    </row>
    <row r="75" spans="1:7" ht="30">
      <c r="A75" s="354">
        <v>68</v>
      </c>
      <c r="B75" s="501" t="s">
        <v>2175</v>
      </c>
      <c r="C75" s="451" t="s">
        <v>2105</v>
      </c>
      <c r="D75" s="451" t="s">
        <v>2105</v>
      </c>
      <c r="E75" s="369">
        <v>0.32</v>
      </c>
      <c r="F75" s="451">
        <v>0</v>
      </c>
      <c r="G75" s="354" t="s">
        <v>2106</v>
      </c>
    </row>
    <row r="76" spans="1:7" ht="30">
      <c r="A76" s="354">
        <v>69</v>
      </c>
      <c r="B76" s="501" t="s">
        <v>2176</v>
      </c>
      <c r="C76" s="451" t="s">
        <v>2105</v>
      </c>
      <c r="D76" s="451" t="s">
        <v>2105</v>
      </c>
      <c r="E76" s="369">
        <v>0.33</v>
      </c>
      <c r="F76" s="451">
        <v>0</v>
      </c>
      <c r="G76" s="354" t="s">
        <v>2106</v>
      </c>
    </row>
    <row r="77" spans="1:7" ht="30">
      <c r="A77" s="354">
        <v>70</v>
      </c>
      <c r="B77" s="501" t="s">
        <v>2177</v>
      </c>
      <c r="C77" s="451" t="s">
        <v>2105</v>
      </c>
      <c r="D77" s="451" t="s">
        <v>2105</v>
      </c>
      <c r="E77" s="369">
        <v>0.39</v>
      </c>
      <c r="F77" s="451">
        <v>0</v>
      </c>
      <c r="G77" s="354" t="s">
        <v>2106</v>
      </c>
    </row>
    <row r="78" spans="1:7" ht="30">
      <c r="A78" s="354">
        <v>71</v>
      </c>
      <c r="B78" s="501" t="s">
        <v>2178</v>
      </c>
      <c r="C78" s="451" t="s">
        <v>2105</v>
      </c>
      <c r="D78" s="451" t="s">
        <v>2105</v>
      </c>
      <c r="E78" s="369">
        <v>0.13</v>
      </c>
      <c r="F78" s="451">
        <v>0</v>
      </c>
      <c r="G78" s="354" t="s">
        <v>2106</v>
      </c>
    </row>
    <row r="79" spans="1:7" ht="30">
      <c r="A79" s="354">
        <v>72</v>
      </c>
      <c r="B79" s="501" t="s">
        <v>2179</v>
      </c>
      <c r="C79" s="451" t="s">
        <v>2105</v>
      </c>
      <c r="D79" s="451" t="s">
        <v>2105</v>
      </c>
      <c r="E79" s="369">
        <v>0.5</v>
      </c>
      <c r="F79" s="451">
        <v>0</v>
      </c>
      <c r="G79" s="354" t="s">
        <v>2141</v>
      </c>
    </row>
    <row r="80" spans="1:7" ht="30">
      <c r="A80" s="354">
        <v>73</v>
      </c>
      <c r="B80" s="501" t="s">
        <v>2180</v>
      </c>
      <c r="C80" s="451" t="s">
        <v>2105</v>
      </c>
      <c r="D80" s="451" t="s">
        <v>2105</v>
      </c>
      <c r="E80" s="369">
        <v>0.28999999999999998</v>
      </c>
      <c r="F80" s="451">
        <v>0</v>
      </c>
      <c r="G80" s="354" t="s">
        <v>2106</v>
      </c>
    </row>
    <row r="81" spans="1:7" ht="30">
      <c r="A81" s="354">
        <v>74</v>
      </c>
      <c r="B81" s="458" t="s">
        <v>2181</v>
      </c>
      <c r="C81" s="451" t="s">
        <v>2105</v>
      </c>
      <c r="D81" s="451" t="s">
        <v>2105</v>
      </c>
      <c r="E81" s="369">
        <v>0</v>
      </c>
      <c r="F81" s="451">
        <v>0.5</v>
      </c>
      <c r="G81" s="354"/>
    </row>
    <row r="82" spans="1:7" ht="45">
      <c r="A82" s="354">
        <v>75</v>
      </c>
      <c r="B82" s="458" t="s">
        <v>2182</v>
      </c>
      <c r="C82" s="451" t="s">
        <v>2105</v>
      </c>
      <c r="D82" s="451" t="s">
        <v>2105</v>
      </c>
      <c r="E82" s="369">
        <v>0</v>
      </c>
      <c r="F82" s="451">
        <v>1.5</v>
      </c>
      <c r="G82" s="354"/>
    </row>
    <row r="83" spans="1:7" ht="30">
      <c r="A83" s="354">
        <v>76</v>
      </c>
      <c r="B83" s="458" t="s">
        <v>2183</v>
      </c>
      <c r="C83" s="451" t="s">
        <v>2105</v>
      </c>
      <c r="D83" s="451" t="s">
        <v>2105</v>
      </c>
      <c r="E83" s="369">
        <v>0.21</v>
      </c>
      <c r="F83" s="451">
        <v>0</v>
      </c>
      <c r="G83" s="354" t="s">
        <v>2106</v>
      </c>
    </row>
    <row r="84" spans="1:7" ht="30">
      <c r="A84" s="354">
        <v>77</v>
      </c>
      <c r="B84" s="458" t="s">
        <v>2184</v>
      </c>
      <c r="C84" s="451" t="s">
        <v>2105</v>
      </c>
      <c r="D84" s="451" t="s">
        <v>2105</v>
      </c>
      <c r="E84" s="369">
        <v>0.255</v>
      </c>
      <c r="F84" s="451">
        <v>0</v>
      </c>
      <c r="G84" s="354" t="s">
        <v>2141</v>
      </c>
    </row>
    <row r="85" spans="1:7" ht="30">
      <c r="A85" s="354">
        <v>78</v>
      </c>
      <c r="B85" s="458" t="s">
        <v>2185</v>
      </c>
      <c r="C85" s="451" t="s">
        <v>2105</v>
      </c>
      <c r="D85" s="451" t="s">
        <v>2105</v>
      </c>
      <c r="E85" s="369">
        <v>0.7</v>
      </c>
      <c r="F85" s="451">
        <v>0</v>
      </c>
      <c r="G85" s="354" t="s">
        <v>2106</v>
      </c>
    </row>
    <row r="86" spans="1:7" ht="30">
      <c r="A86" s="354">
        <v>79</v>
      </c>
      <c r="B86" s="458" t="s">
        <v>2186</v>
      </c>
      <c r="C86" s="451" t="s">
        <v>2105</v>
      </c>
      <c r="D86" s="451" t="s">
        <v>2105</v>
      </c>
      <c r="E86" s="369">
        <v>0.3</v>
      </c>
      <c r="F86" s="451">
        <v>0</v>
      </c>
      <c r="G86" s="354" t="s">
        <v>2106</v>
      </c>
    </row>
    <row r="87" spans="1:7" ht="30">
      <c r="A87" s="354">
        <v>80</v>
      </c>
      <c r="B87" s="458" t="s">
        <v>2187</v>
      </c>
      <c r="C87" s="451" t="s">
        <v>2105</v>
      </c>
      <c r="D87" s="451" t="s">
        <v>2105</v>
      </c>
      <c r="E87" s="369">
        <v>0</v>
      </c>
      <c r="F87" s="451">
        <v>0.6</v>
      </c>
      <c r="G87" s="354" t="s">
        <v>2106</v>
      </c>
    </row>
    <row r="88" spans="1:7" ht="30">
      <c r="A88" s="354">
        <v>81</v>
      </c>
      <c r="B88" s="458" t="s">
        <v>2188</v>
      </c>
      <c r="C88" s="451" t="s">
        <v>2105</v>
      </c>
      <c r="D88" s="451" t="s">
        <v>2105</v>
      </c>
      <c r="E88" s="369">
        <v>0.4</v>
      </c>
      <c r="F88" s="451">
        <v>0</v>
      </c>
      <c r="G88" s="354" t="s">
        <v>2106</v>
      </c>
    </row>
    <row r="89" spans="1:7" ht="45">
      <c r="A89" s="354">
        <v>82</v>
      </c>
      <c r="B89" s="458" t="s">
        <v>2189</v>
      </c>
      <c r="C89" s="451" t="s">
        <v>2105</v>
      </c>
      <c r="D89" s="451" t="s">
        <v>2105</v>
      </c>
      <c r="E89" s="369">
        <v>0.2</v>
      </c>
      <c r="F89" s="451">
        <v>0</v>
      </c>
      <c r="G89" s="354" t="s">
        <v>2106</v>
      </c>
    </row>
    <row r="90" spans="1:7" ht="30">
      <c r="A90" s="354">
        <v>83</v>
      </c>
      <c r="B90" s="458" t="s">
        <v>2190</v>
      </c>
      <c r="C90" s="451" t="s">
        <v>2105</v>
      </c>
      <c r="D90" s="451" t="s">
        <v>2105</v>
      </c>
      <c r="E90" s="369">
        <v>0.96</v>
      </c>
      <c r="F90" s="451">
        <v>0</v>
      </c>
      <c r="G90" s="354" t="s">
        <v>2106</v>
      </c>
    </row>
    <row r="91" spans="1:7" ht="30">
      <c r="A91" s="354">
        <v>84</v>
      </c>
      <c r="B91" s="458" t="s">
        <v>2191</v>
      </c>
      <c r="C91" s="451" t="s">
        <v>2105</v>
      </c>
      <c r="D91" s="451" t="s">
        <v>2105</v>
      </c>
      <c r="E91" s="369">
        <v>1</v>
      </c>
      <c r="F91" s="451">
        <v>0</v>
      </c>
      <c r="G91" s="354" t="s">
        <v>2106</v>
      </c>
    </row>
    <row r="92" spans="1:7" ht="30">
      <c r="A92" s="354">
        <v>85</v>
      </c>
      <c r="B92" s="458" t="s">
        <v>2192</v>
      </c>
      <c r="C92" s="451" t="s">
        <v>2105</v>
      </c>
      <c r="D92" s="451" t="s">
        <v>2105</v>
      </c>
      <c r="E92" s="369">
        <v>0</v>
      </c>
      <c r="F92" s="451">
        <v>0.7</v>
      </c>
      <c r="G92" s="354"/>
    </row>
    <row r="93" spans="1:7" ht="30">
      <c r="A93" s="354">
        <v>86</v>
      </c>
      <c r="B93" s="458" t="s">
        <v>2193</v>
      </c>
      <c r="C93" s="451" t="s">
        <v>2105</v>
      </c>
      <c r="D93" s="451" t="s">
        <v>2105</v>
      </c>
      <c r="E93" s="369">
        <v>0.18</v>
      </c>
      <c r="F93" s="451">
        <v>0.12</v>
      </c>
      <c r="G93" s="354" t="s">
        <v>2106</v>
      </c>
    </row>
    <row r="94" spans="1:7" ht="30">
      <c r="A94" s="354">
        <v>87</v>
      </c>
      <c r="B94" s="458" t="s">
        <v>2194</v>
      </c>
      <c r="C94" s="451" t="s">
        <v>2105</v>
      </c>
      <c r="D94" s="451" t="s">
        <v>2105</v>
      </c>
      <c r="E94" s="369">
        <v>0.23</v>
      </c>
      <c r="F94" s="451">
        <v>0</v>
      </c>
      <c r="G94" s="354" t="s">
        <v>2106</v>
      </c>
    </row>
    <row r="95" spans="1:7" ht="45">
      <c r="A95" s="354">
        <v>88</v>
      </c>
      <c r="B95" s="466" t="s">
        <v>2195</v>
      </c>
      <c r="C95" s="451" t="s">
        <v>2105</v>
      </c>
      <c r="D95" s="451" t="s">
        <v>2105</v>
      </c>
      <c r="E95" s="369">
        <v>0.18</v>
      </c>
      <c r="F95" s="451">
        <v>0</v>
      </c>
      <c r="G95" s="354" t="s">
        <v>2106</v>
      </c>
    </row>
    <row r="96" spans="1:7" ht="45">
      <c r="A96" s="354">
        <v>89</v>
      </c>
      <c r="B96" s="458" t="s">
        <v>2196</v>
      </c>
      <c r="C96" s="451" t="s">
        <v>2105</v>
      </c>
      <c r="D96" s="451" t="s">
        <v>2105</v>
      </c>
      <c r="E96" s="451">
        <v>0.74</v>
      </c>
      <c r="F96" s="451">
        <v>0</v>
      </c>
      <c r="G96" s="354" t="s">
        <v>2141</v>
      </c>
    </row>
    <row r="97" spans="1:7" ht="45">
      <c r="A97" s="354">
        <v>90</v>
      </c>
      <c r="B97" s="501" t="s">
        <v>2197</v>
      </c>
      <c r="C97" s="451" t="s">
        <v>2105</v>
      </c>
      <c r="D97" s="451" t="s">
        <v>2105</v>
      </c>
      <c r="E97" s="451">
        <v>0.28000000000000003</v>
      </c>
      <c r="F97" s="451">
        <v>0</v>
      </c>
      <c r="G97" s="354" t="s">
        <v>2141</v>
      </c>
    </row>
    <row r="98" spans="1:7" ht="30">
      <c r="A98" s="354">
        <v>91</v>
      </c>
      <c r="B98" s="501" t="s">
        <v>2198</v>
      </c>
      <c r="C98" s="451" t="s">
        <v>809</v>
      </c>
      <c r="D98" s="451" t="s">
        <v>809</v>
      </c>
      <c r="E98" s="369">
        <v>0.51</v>
      </c>
      <c r="F98" s="451">
        <v>0</v>
      </c>
      <c r="G98" s="354" t="s">
        <v>2106</v>
      </c>
    </row>
    <row r="99" spans="1:7" ht="30">
      <c r="A99" s="354">
        <v>92</v>
      </c>
      <c r="B99" s="501" t="s">
        <v>2199</v>
      </c>
      <c r="C99" s="451" t="s">
        <v>809</v>
      </c>
      <c r="D99" s="451" t="s">
        <v>809</v>
      </c>
      <c r="E99" s="369">
        <v>0.14000000000000001</v>
      </c>
      <c r="F99" s="451">
        <v>0</v>
      </c>
      <c r="G99" s="354" t="s">
        <v>2106</v>
      </c>
    </row>
    <row r="100" spans="1:7" ht="30">
      <c r="A100" s="354">
        <v>93</v>
      </c>
      <c r="B100" s="501" t="s">
        <v>2200</v>
      </c>
      <c r="C100" s="451" t="s">
        <v>809</v>
      </c>
      <c r="D100" s="451" t="s">
        <v>809</v>
      </c>
      <c r="E100" s="369">
        <v>0.3</v>
      </c>
      <c r="F100" s="451">
        <v>0</v>
      </c>
      <c r="G100" s="354" t="s">
        <v>2106</v>
      </c>
    </row>
    <row r="101" spans="1:7" ht="30">
      <c r="A101" s="354">
        <v>94</v>
      </c>
      <c r="B101" s="501" t="s">
        <v>2201</v>
      </c>
      <c r="C101" s="451" t="s">
        <v>809</v>
      </c>
      <c r="D101" s="451" t="s">
        <v>809</v>
      </c>
      <c r="E101" s="369">
        <v>0.35</v>
      </c>
      <c r="F101" s="451">
        <v>0</v>
      </c>
      <c r="G101" s="354" t="s">
        <v>2106</v>
      </c>
    </row>
    <row r="102" spans="1:7" ht="45">
      <c r="A102" s="506">
        <v>95</v>
      </c>
      <c r="B102" s="501" t="s">
        <v>2202</v>
      </c>
      <c r="C102" s="451" t="s">
        <v>2105</v>
      </c>
      <c r="D102" s="458" t="s">
        <v>2203</v>
      </c>
      <c r="E102" s="507">
        <v>0.1</v>
      </c>
      <c r="F102" s="508"/>
      <c r="G102" s="354" t="s">
        <v>2106</v>
      </c>
    </row>
    <row r="103" spans="1:7" ht="45">
      <c r="A103" s="506">
        <v>96</v>
      </c>
      <c r="B103" s="501" t="s">
        <v>2204</v>
      </c>
      <c r="C103" s="451" t="s">
        <v>2105</v>
      </c>
      <c r="D103" s="458" t="s">
        <v>2203</v>
      </c>
      <c r="E103" s="507">
        <v>0.57999999999999996</v>
      </c>
      <c r="F103" s="508"/>
      <c r="G103" s="354" t="s">
        <v>2106</v>
      </c>
    </row>
    <row r="104" spans="1:7" ht="45">
      <c r="A104" s="506">
        <v>97</v>
      </c>
      <c r="B104" s="501" t="s">
        <v>2205</v>
      </c>
      <c r="C104" s="451" t="s">
        <v>2105</v>
      </c>
      <c r="D104" s="458" t="s">
        <v>2203</v>
      </c>
      <c r="E104" s="507">
        <v>0.52</v>
      </c>
      <c r="F104" s="508"/>
      <c r="G104" s="354" t="s">
        <v>2106</v>
      </c>
    </row>
    <row r="105" spans="1:7" ht="45">
      <c r="A105" s="506">
        <v>98</v>
      </c>
      <c r="B105" s="501" t="s">
        <v>2206</v>
      </c>
      <c r="C105" s="451" t="s">
        <v>2105</v>
      </c>
      <c r="D105" s="458" t="s">
        <v>2203</v>
      </c>
      <c r="E105" s="507">
        <v>0.45</v>
      </c>
      <c r="F105" s="508"/>
      <c r="G105" s="354" t="s">
        <v>2106</v>
      </c>
    </row>
    <row r="106" spans="1:7" ht="45">
      <c r="A106" s="506">
        <v>99</v>
      </c>
      <c r="B106" s="501" t="s">
        <v>2207</v>
      </c>
      <c r="C106" s="451" t="s">
        <v>2105</v>
      </c>
      <c r="D106" s="458" t="s">
        <v>2203</v>
      </c>
      <c r="E106" s="507">
        <v>0.32</v>
      </c>
      <c r="F106" s="508"/>
      <c r="G106" s="354" t="s">
        <v>2106</v>
      </c>
    </row>
    <row r="107" spans="1:7" ht="45">
      <c r="A107" s="506">
        <v>100</v>
      </c>
      <c r="B107" s="501" t="s">
        <v>2208</v>
      </c>
      <c r="C107" s="451" t="s">
        <v>2105</v>
      </c>
      <c r="D107" s="458" t="s">
        <v>2203</v>
      </c>
      <c r="E107" s="507">
        <v>5.3999999999999999E-2</v>
      </c>
      <c r="F107" s="508"/>
      <c r="G107" s="354" t="s">
        <v>2106</v>
      </c>
    </row>
    <row r="108" spans="1:7" ht="30">
      <c r="A108" s="506">
        <v>101</v>
      </c>
      <c r="B108" s="501" t="s">
        <v>2209</v>
      </c>
      <c r="C108" s="451" t="s">
        <v>2105</v>
      </c>
      <c r="D108" s="458" t="s">
        <v>2203</v>
      </c>
      <c r="E108" s="507">
        <v>0.16</v>
      </c>
      <c r="F108" s="508"/>
      <c r="G108" s="354" t="s">
        <v>2141</v>
      </c>
    </row>
    <row r="109" spans="1:7" ht="45">
      <c r="A109" s="506">
        <v>102</v>
      </c>
      <c r="B109" s="501" t="s">
        <v>2210</v>
      </c>
      <c r="C109" s="451" t="s">
        <v>2105</v>
      </c>
      <c r="D109" s="502" t="s">
        <v>2203</v>
      </c>
      <c r="E109" s="508"/>
      <c r="F109" s="507">
        <v>0.19</v>
      </c>
      <c r="G109" s="354" t="s">
        <v>1932</v>
      </c>
    </row>
    <row r="110" spans="1:7" ht="45">
      <c r="A110" s="506">
        <v>103</v>
      </c>
      <c r="B110" s="501" t="s">
        <v>2211</v>
      </c>
      <c r="C110" s="451" t="s">
        <v>2105</v>
      </c>
      <c r="D110" s="451" t="s">
        <v>2105</v>
      </c>
      <c r="E110" s="507">
        <v>0.12</v>
      </c>
      <c r="F110" s="508"/>
      <c r="G110" s="354" t="s">
        <v>2106</v>
      </c>
    </row>
    <row r="111" spans="1:7" ht="60">
      <c r="A111" s="506">
        <v>104</v>
      </c>
      <c r="B111" s="501" t="s">
        <v>2212</v>
      </c>
      <c r="C111" s="451" t="s">
        <v>2105</v>
      </c>
      <c r="D111" s="451" t="s">
        <v>2105</v>
      </c>
      <c r="E111" s="507">
        <v>0.45</v>
      </c>
      <c r="F111" s="508"/>
      <c r="G111" s="354" t="s">
        <v>2106</v>
      </c>
    </row>
    <row r="112" spans="1:7" ht="45">
      <c r="A112" s="506">
        <v>105</v>
      </c>
      <c r="B112" s="501" t="s">
        <v>2213</v>
      </c>
      <c r="C112" s="451" t="s">
        <v>2105</v>
      </c>
      <c r="D112" s="451" t="s">
        <v>2105</v>
      </c>
      <c r="E112" s="507">
        <v>8.5000000000000006E-2</v>
      </c>
      <c r="F112" s="508"/>
      <c r="G112" s="354" t="s">
        <v>2141</v>
      </c>
    </row>
    <row r="113" spans="1:7">
      <c r="A113" s="506"/>
      <c r="B113" s="905" t="s">
        <v>2214</v>
      </c>
      <c r="C113" s="905"/>
      <c r="D113" s="503"/>
      <c r="E113" s="504"/>
      <c r="F113" s="504"/>
      <c r="G113" s="354"/>
    </row>
    <row r="114" spans="1:7" ht="30">
      <c r="A114" s="506">
        <v>106</v>
      </c>
      <c r="B114" s="466" t="s">
        <v>2215</v>
      </c>
      <c r="C114" s="451" t="s">
        <v>2105</v>
      </c>
      <c r="D114" s="502" t="s">
        <v>2105</v>
      </c>
      <c r="E114" s="508"/>
      <c r="F114" s="507">
        <v>0.34</v>
      </c>
      <c r="G114" s="354" t="s">
        <v>1932</v>
      </c>
    </row>
    <row r="115" spans="1:7" ht="34.5" customHeight="1">
      <c r="A115" s="506">
        <v>107</v>
      </c>
      <c r="B115" s="458" t="s">
        <v>2216</v>
      </c>
      <c r="C115" s="451" t="s">
        <v>2105</v>
      </c>
      <c r="D115" s="458" t="s">
        <v>2203</v>
      </c>
      <c r="E115" s="507">
        <v>0.45</v>
      </c>
      <c r="F115" s="508"/>
      <c r="G115" s="354" t="s">
        <v>1932</v>
      </c>
    </row>
    <row r="116" spans="1:7">
      <c r="A116" s="275"/>
      <c r="B116" s="509" t="s">
        <v>2217</v>
      </c>
      <c r="C116" s="509"/>
      <c r="D116" s="509"/>
      <c r="E116" s="510">
        <f>SUM(E8:E115)</f>
        <v>49.099000000000011</v>
      </c>
      <c r="F116" s="510">
        <f>SUM(F8:F115)</f>
        <v>5.24</v>
      </c>
      <c r="G116" s="275"/>
    </row>
    <row r="120" spans="1:7" ht="15.75">
      <c r="A120" s="1017" t="s">
        <v>2218</v>
      </c>
      <c r="B120" s="1017"/>
      <c r="C120" s="1017"/>
      <c r="D120" s="1017"/>
      <c r="E120" s="1017"/>
      <c r="F120" s="1017"/>
      <c r="G120" s="1017"/>
    </row>
    <row r="121" spans="1:7" ht="15.75">
      <c r="A121" s="518"/>
      <c r="B121" s="518"/>
      <c r="C121" s="518"/>
      <c r="D121" s="518"/>
      <c r="E121" s="518"/>
      <c r="F121" s="518"/>
      <c r="G121" s="518"/>
    </row>
    <row r="122" spans="1:7" ht="15.75">
      <c r="A122" s="518"/>
      <c r="B122" s="518"/>
      <c r="C122" s="1018" t="s">
        <v>2102</v>
      </c>
      <c r="D122" s="1018"/>
      <c r="E122" s="1018"/>
      <c r="F122" s="1018"/>
      <c r="G122" s="1018"/>
    </row>
    <row r="123" spans="1:7">
      <c r="A123" s="519"/>
      <c r="B123" s="519"/>
      <c r="C123" s="519"/>
      <c r="D123" s="519"/>
      <c r="E123" s="519"/>
      <c r="F123" s="519"/>
      <c r="G123" s="519"/>
    </row>
    <row r="124" spans="1:7">
      <c r="A124" s="905" t="s">
        <v>1550</v>
      </c>
      <c r="B124" s="905" t="s">
        <v>887</v>
      </c>
      <c r="C124" s="906" t="s">
        <v>7</v>
      </c>
      <c r="D124" s="906" t="s">
        <v>888</v>
      </c>
      <c r="E124" s="905" t="s">
        <v>2103</v>
      </c>
      <c r="F124" s="905"/>
      <c r="G124" s="1019" t="s">
        <v>798</v>
      </c>
    </row>
    <row r="125" spans="1:7">
      <c r="A125" s="905"/>
      <c r="B125" s="905"/>
      <c r="C125" s="955"/>
      <c r="D125" s="955"/>
      <c r="E125" s="2" t="s">
        <v>799</v>
      </c>
      <c r="F125" s="2" t="s">
        <v>800</v>
      </c>
      <c r="G125" s="1020"/>
    </row>
    <row r="126" spans="1:7">
      <c r="A126" s="500">
        <v>1</v>
      </c>
      <c r="B126" s="500">
        <v>2</v>
      </c>
      <c r="C126" s="500">
        <v>3</v>
      </c>
      <c r="D126" s="500">
        <v>4</v>
      </c>
      <c r="E126" s="500">
        <v>5</v>
      </c>
      <c r="F126" s="500">
        <v>6</v>
      </c>
      <c r="G126" s="500">
        <v>7</v>
      </c>
    </row>
    <row r="127" spans="1:7" ht="30">
      <c r="A127" s="354">
        <v>1</v>
      </c>
      <c r="B127" s="449" t="s">
        <v>2219</v>
      </c>
      <c r="C127" s="451" t="s">
        <v>809</v>
      </c>
      <c r="D127" s="451" t="s">
        <v>809</v>
      </c>
      <c r="E127" s="451">
        <v>21.59</v>
      </c>
      <c r="F127" s="451">
        <v>11.56</v>
      </c>
      <c r="G127" s="451" t="s">
        <v>2106</v>
      </c>
    </row>
    <row r="128" spans="1:7" ht="30">
      <c r="A128" s="354">
        <v>2</v>
      </c>
      <c r="B128" s="449" t="s">
        <v>2220</v>
      </c>
      <c r="C128" s="451" t="s">
        <v>2105</v>
      </c>
      <c r="D128" s="451" t="s">
        <v>2105</v>
      </c>
      <c r="E128" s="451">
        <v>9</v>
      </c>
      <c r="F128" s="451">
        <v>0</v>
      </c>
      <c r="G128" s="451" t="s">
        <v>2106</v>
      </c>
    </row>
    <row r="129" spans="1:7" ht="30">
      <c r="A129" s="354">
        <v>3</v>
      </c>
      <c r="B129" s="511" t="s">
        <v>2221</v>
      </c>
      <c r="C129" s="451" t="s">
        <v>2105</v>
      </c>
      <c r="D129" s="451" t="s">
        <v>2105</v>
      </c>
      <c r="E129" s="451">
        <v>0</v>
      </c>
      <c r="F129" s="369">
        <v>2.2000000000000002</v>
      </c>
      <c r="G129" s="354"/>
    </row>
    <row r="130" spans="1:7" ht="30">
      <c r="A130" s="354">
        <v>4</v>
      </c>
      <c r="B130" s="511" t="s">
        <v>2222</v>
      </c>
      <c r="C130" s="451" t="s">
        <v>2105</v>
      </c>
      <c r="D130" s="451" t="s">
        <v>2105</v>
      </c>
      <c r="E130" s="451">
        <v>0</v>
      </c>
      <c r="F130" s="369">
        <v>6.9</v>
      </c>
      <c r="G130" s="354"/>
    </row>
    <row r="131" spans="1:7" ht="30">
      <c r="A131" s="354">
        <v>5</v>
      </c>
      <c r="B131" s="512" t="s">
        <v>2223</v>
      </c>
      <c r="C131" s="451" t="s">
        <v>2105</v>
      </c>
      <c r="D131" s="451" t="s">
        <v>2224</v>
      </c>
      <c r="E131" s="451">
        <v>0</v>
      </c>
      <c r="F131" s="451">
        <v>10.3</v>
      </c>
      <c r="G131" s="354"/>
    </row>
    <row r="132" spans="1:7" ht="30">
      <c r="A132" s="506">
        <v>6</v>
      </c>
      <c r="B132" s="513" t="s">
        <v>2225</v>
      </c>
      <c r="C132" s="514" t="s">
        <v>2105</v>
      </c>
      <c r="D132" s="513" t="s">
        <v>2105</v>
      </c>
      <c r="E132" s="520">
        <v>10.95</v>
      </c>
      <c r="F132" s="521"/>
      <c r="G132" s="506" t="s">
        <v>2106</v>
      </c>
    </row>
    <row r="133" spans="1:7" ht="30">
      <c r="A133" s="506">
        <v>7</v>
      </c>
      <c r="B133" s="513" t="s">
        <v>2226</v>
      </c>
      <c r="C133" s="514" t="s">
        <v>2105</v>
      </c>
      <c r="D133" s="513" t="s">
        <v>2105</v>
      </c>
      <c r="E133" s="520">
        <v>10.71</v>
      </c>
      <c r="F133" s="521"/>
      <c r="G133" s="506" t="s">
        <v>2106</v>
      </c>
    </row>
    <row r="134" spans="1:7" ht="45">
      <c r="A134" s="506">
        <v>8</v>
      </c>
      <c r="B134" s="513" t="s">
        <v>2227</v>
      </c>
      <c r="C134" s="514" t="s">
        <v>2105</v>
      </c>
      <c r="D134" s="513" t="s">
        <v>2228</v>
      </c>
      <c r="E134" s="520">
        <v>1.56</v>
      </c>
      <c r="F134" s="521"/>
      <c r="G134" s="506" t="s">
        <v>2141</v>
      </c>
    </row>
    <row r="135" spans="1:7" ht="30">
      <c r="A135" s="506">
        <v>9</v>
      </c>
      <c r="B135" s="513" t="s">
        <v>2229</v>
      </c>
      <c r="C135" s="514" t="s">
        <v>2105</v>
      </c>
      <c r="D135" s="513" t="s">
        <v>2228</v>
      </c>
      <c r="E135" s="520">
        <v>13.5</v>
      </c>
      <c r="F135" s="521"/>
      <c r="G135" s="506" t="s">
        <v>2141</v>
      </c>
    </row>
    <row r="136" spans="1:7" ht="30">
      <c r="A136" s="506">
        <v>10</v>
      </c>
      <c r="B136" s="513" t="s">
        <v>2230</v>
      </c>
      <c r="C136" s="514" t="s">
        <v>2105</v>
      </c>
      <c r="D136" s="513" t="s">
        <v>2105</v>
      </c>
      <c r="E136" s="520">
        <v>4.57</v>
      </c>
      <c r="F136" s="521"/>
      <c r="G136" s="506" t="s">
        <v>2141</v>
      </c>
    </row>
    <row r="137" spans="1:7" ht="30">
      <c r="A137" s="506">
        <v>11</v>
      </c>
      <c r="B137" s="513" t="s">
        <v>2231</v>
      </c>
      <c r="C137" s="514" t="s">
        <v>2105</v>
      </c>
      <c r="D137" s="515" t="s">
        <v>2232</v>
      </c>
      <c r="E137" s="520">
        <v>1.72</v>
      </c>
      <c r="F137" s="521"/>
      <c r="G137" s="506" t="s">
        <v>2141</v>
      </c>
    </row>
    <row r="138" spans="1:7" ht="30">
      <c r="A138" s="506">
        <v>12</v>
      </c>
      <c r="B138" s="513" t="s">
        <v>2233</v>
      </c>
      <c r="C138" s="514" t="s">
        <v>2105</v>
      </c>
      <c r="D138" s="515" t="s">
        <v>2232</v>
      </c>
      <c r="E138" s="520">
        <v>7.97</v>
      </c>
      <c r="F138" s="521"/>
      <c r="G138" s="506" t="s">
        <v>2141</v>
      </c>
    </row>
    <row r="139" spans="1:7" ht="30">
      <c r="A139" s="506">
        <v>13</v>
      </c>
      <c r="B139" s="513" t="s">
        <v>2234</v>
      </c>
      <c r="C139" s="514" t="s">
        <v>2105</v>
      </c>
      <c r="D139" s="516" t="s">
        <v>2228</v>
      </c>
      <c r="E139" s="520">
        <v>3.8</v>
      </c>
      <c r="F139" s="521"/>
      <c r="G139" s="506" t="s">
        <v>2141</v>
      </c>
    </row>
    <row r="140" spans="1:7" ht="30">
      <c r="A140" s="506">
        <v>14</v>
      </c>
      <c r="B140" s="513" t="s">
        <v>2235</v>
      </c>
      <c r="C140" s="514" t="s">
        <v>2105</v>
      </c>
      <c r="D140" s="515" t="s">
        <v>2232</v>
      </c>
      <c r="E140" s="520"/>
      <c r="F140" s="521">
        <v>12.65</v>
      </c>
      <c r="G140" s="506" t="s">
        <v>1932</v>
      </c>
    </row>
    <row r="141" spans="1:7" ht="30">
      <c r="A141" s="506">
        <v>15</v>
      </c>
      <c r="B141" s="513" t="s">
        <v>2236</v>
      </c>
      <c r="C141" s="514" t="s">
        <v>2105</v>
      </c>
      <c r="D141" s="515" t="s">
        <v>2232</v>
      </c>
      <c r="E141" s="520"/>
      <c r="F141" s="521">
        <v>8.65</v>
      </c>
      <c r="G141" s="506" t="s">
        <v>1932</v>
      </c>
    </row>
    <row r="142" spans="1:7">
      <c r="A142" s="506">
        <v>16</v>
      </c>
      <c r="B142" s="513" t="s">
        <v>2237</v>
      </c>
      <c r="C142" s="514" t="s">
        <v>2105</v>
      </c>
      <c r="D142" s="515" t="s">
        <v>2232</v>
      </c>
      <c r="E142" s="520"/>
      <c r="F142" s="521">
        <v>3</v>
      </c>
      <c r="G142" s="506" t="s">
        <v>1932</v>
      </c>
    </row>
    <row r="143" spans="1:7" ht="30">
      <c r="A143" s="506">
        <v>17</v>
      </c>
      <c r="B143" s="513" t="s">
        <v>2238</v>
      </c>
      <c r="C143" s="514" t="s">
        <v>2105</v>
      </c>
      <c r="D143" s="516" t="s">
        <v>2228</v>
      </c>
      <c r="E143" s="520">
        <v>10.3</v>
      </c>
      <c r="F143" s="521"/>
      <c r="G143" s="506" t="s">
        <v>2141</v>
      </c>
    </row>
    <row r="144" spans="1:7" ht="30">
      <c r="A144" s="506">
        <v>18</v>
      </c>
      <c r="B144" s="513" t="s">
        <v>2239</v>
      </c>
      <c r="C144" s="514" t="s">
        <v>2105</v>
      </c>
      <c r="D144" s="515" t="s">
        <v>2232</v>
      </c>
      <c r="E144" s="520">
        <v>20</v>
      </c>
      <c r="F144" s="521"/>
      <c r="G144" s="506" t="s">
        <v>2141</v>
      </c>
    </row>
    <row r="145" spans="1:7" ht="30">
      <c r="A145" s="506">
        <v>19</v>
      </c>
      <c r="B145" s="513" t="s">
        <v>2240</v>
      </c>
      <c r="C145" s="514" t="s">
        <v>2105</v>
      </c>
      <c r="D145" s="516" t="s">
        <v>2228</v>
      </c>
      <c r="E145" s="520">
        <v>4.12</v>
      </c>
      <c r="F145" s="521"/>
      <c r="G145" s="506" t="s">
        <v>2141</v>
      </c>
    </row>
    <row r="146" spans="1:7" ht="30">
      <c r="A146" s="506">
        <v>20</v>
      </c>
      <c r="B146" s="513" t="s">
        <v>2241</v>
      </c>
      <c r="C146" s="514" t="s">
        <v>2105</v>
      </c>
      <c r="D146" s="516" t="s">
        <v>2228</v>
      </c>
      <c r="E146" s="520">
        <v>9.56</v>
      </c>
      <c r="F146" s="521"/>
      <c r="G146" s="506" t="s">
        <v>2141</v>
      </c>
    </row>
    <row r="147" spans="1:7" ht="30">
      <c r="A147" s="506">
        <v>21</v>
      </c>
      <c r="B147" s="513" t="s">
        <v>2242</v>
      </c>
      <c r="C147" s="514" t="s">
        <v>2105</v>
      </c>
      <c r="D147" s="517" t="s">
        <v>2232</v>
      </c>
      <c r="E147" s="520">
        <v>3.8</v>
      </c>
      <c r="F147" s="521"/>
      <c r="G147" s="506" t="s">
        <v>2141</v>
      </c>
    </row>
    <row r="148" spans="1:7" ht="30">
      <c r="A148" s="506">
        <v>22</v>
      </c>
      <c r="B148" s="513" t="s">
        <v>2243</v>
      </c>
      <c r="C148" s="514" t="s">
        <v>2105</v>
      </c>
      <c r="D148" s="517" t="s">
        <v>2232</v>
      </c>
      <c r="E148" s="520">
        <v>29.72</v>
      </c>
      <c r="F148" s="521"/>
      <c r="G148" s="506" t="s">
        <v>2141</v>
      </c>
    </row>
    <row r="149" spans="1:7" ht="30">
      <c r="A149" s="506">
        <v>23</v>
      </c>
      <c r="B149" s="513" t="s">
        <v>2244</v>
      </c>
      <c r="C149" s="514" t="s">
        <v>2105</v>
      </c>
      <c r="D149" s="514" t="s">
        <v>2105</v>
      </c>
      <c r="E149" s="520">
        <v>13.7</v>
      </c>
      <c r="F149" s="521"/>
      <c r="G149" s="506" t="s">
        <v>2141</v>
      </c>
    </row>
    <row r="150" spans="1:7" ht="30">
      <c r="A150" s="506">
        <v>24</v>
      </c>
      <c r="B150" s="513" t="s">
        <v>2245</v>
      </c>
      <c r="C150" s="514" t="s">
        <v>2105</v>
      </c>
      <c r="D150" s="517" t="s">
        <v>2232</v>
      </c>
      <c r="E150" s="522">
        <v>7.44</v>
      </c>
      <c r="F150" s="521"/>
      <c r="G150" s="506" t="s">
        <v>2141</v>
      </c>
    </row>
    <row r="151" spans="1:7" ht="30">
      <c r="A151" s="506">
        <v>25</v>
      </c>
      <c r="B151" s="513" t="s">
        <v>2246</v>
      </c>
      <c r="C151" s="514" t="s">
        <v>2105</v>
      </c>
      <c r="D151" s="514" t="s">
        <v>2105</v>
      </c>
      <c r="E151" s="522">
        <v>0.76</v>
      </c>
      <c r="F151" s="521"/>
      <c r="G151" s="506" t="s">
        <v>2141</v>
      </c>
    </row>
    <row r="152" spans="1:7">
      <c r="A152" s="506">
        <v>26</v>
      </c>
      <c r="B152" s="513" t="s">
        <v>2247</v>
      </c>
      <c r="C152" s="514" t="s">
        <v>2105</v>
      </c>
      <c r="D152" s="514" t="s">
        <v>2228</v>
      </c>
      <c r="E152" s="520"/>
      <c r="F152" s="521">
        <v>8.8000000000000007</v>
      </c>
      <c r="G152" s="506" t="s">
        <v>1932</v>
      </c>
    </row>
    <row r="153" spans="1:7" ht="30">
      <c r="A153" s="506">
        <v>27</v>
      </c>
      <c r="B153" s="513" t="s">
        <v>2248</v>
      </c>
      <c r="C153" s="514" t="s">
        <v>2105</v>
      </c>
      <c r="D153" s="517" t="s">
        <v>2232</v>
      </c>
      <c r="E153" s="520">
        <v>9.6</v>
      </c>
      <c r="F153" s="521"/>
      <c r="G153" s="506" t="s">
        <v>2141</v>
      </c>
    </row>
    <row r="154" spans="1:7">
      <c r="A154" s="506">
        <v>28</v>
      </c>
      <c r="B154" s="513" t="s">
        <v>2249</v>
      </c>
      <c r="C154" s="514" t="s">
        <v>2105</v>
      </c>
      <c r="D154" s="514" t="s">
        <v>2105</v>
      </c>
      <c r="E154" s="520">
        <v>12.1</v>
      </c>
      <c r="F154" s="521"/>
      <c r="G154" s="506" t="s">
        <v>2141</v>
      </c>
    </row>
    <row r="155" spans="1:7">
      <c r="A155" s="506">
        <v>29</v>
      </c>
      <c r="B155" s="513" t="s">
        <v>2250</v>
      </c>
      <c r="C155" s="514" t="s">
        <v>2105</v>
      </c>
      <c r="D155" s="514" t="s">
        <v>2228</v>
      </c>
      <c r="E155" s="520">
        <v>25.55</v>
      </c>
      <c r="F155" s="521"/>
      <c r="G155" s="506" t="s">
        <v>2141</v>
      </c>
    </row>
    <row r="156" spans="1:7">
      <c r="A156" s="275"/>
      <c r="B156" s="509" t="s">
        <v>2217</v>
      </c>
      <c r="C156" s="509"/>
      <c r="D156" s="509"/>
      <c r="E156" s="510">
        <f>SUM(E127:E155)</f>
        <v>232.01999999999998</v>
      </c>
      <c r="F156" s="510">
        <f>SUM(F127:F155)</f>
        <v>64.06</v>
      </c>
      <c r="G156" s="275"/>
    </row>
    <row r="160" spans="1:7" ht="15.75">
      <c r="A160" s="1017" t="s">
        <v>2251</v>
      </c>
      <c r="B160" s="1017"/>
      <c r="C160" s="1017"/>
      <c r="D160" s="1017"/>
      <c r="E160" s="1017"/>
      <c r="F160" s="1017"/>
      <c r="G160" s="1017"/>
    </row>
    <row r="161" spans="1:7" ht="15.75">
      <c r="A161" s="518"/>
      <c r="B161" s="518"/>
      <c r="C161" s="518"/>
      <c r="D161" s="518"/>
      <c r="E161" s="518"/>
      <c r="F161" s="518"/>
      <c r="G161" s="518"/>
    </row>
    <row r="162" spans="1:7" ht="15.75">
      <c r="A162" s="518"/>
      <c r="B162" s="518"/>
      <c r="C162" s="518"/>
      <c r="D162" s="1018" t="s">
        <v>2102</v>
      </c>
      <c r="E162" s="1018"/>
      <c r="F162" s="1018"/>
      <c r="G162" s="1018"/>
    </row>
    <row r="163" spans="1:7">
      <c r="A163" s="519"/>
      <c r="B163" s="519"/>
      <c r="C163" s="519"/>
      <c r="D163" s="519"/>
      <c r="E163" s="519"/>
      <c r="F163" s="519"/>
      <c r="G163" s="519"/>
    </row>
    <row r="164" spans="1:7" ht="35.25" customHeight="1">
      <c r="A164" s="905" t="s">
        <v>1550</v>
      </c>
      <c r="B164" s="905" t="s">
        <v>887</v>
      </c>
      <c r="C164" s="906" t="s">
        <v>7</v>
      </c>
      <c r="D164" s="906" t="s">
        <v>888</v>
      </c>
      <c r="E164" s="905" t="s">
        <v>2103</v>
      </c>
      <c r="F164" s="905"/>
      <c r="G164" s="906" t="s">
        <v>798</v>
      </c>
    </row>
    <row r="165" spans="1:7">
      <c r="A165" s="905"/>
      <c r="B165" s="905"/>
      <c r="C165" s="955"/>
      <c r="D165" s="955"/>
      <c r="E165" s="275" t="s">
        <v>799</v>
      </c>
      <c r="F165" s="275" t="s">
        <v>800</v>
      </c>
      <c r="G165" s="955"/>
    </row>
    <row r="166" spans="1:7">
      <c r="A166" s="500">
        <v>1</v>
      </c>
      <c r="B166" s="500">
        <v>2</v>
      </c>
      <c r="C166" s="500">
        <v>3</v>
      </c>
      <c r="D166" s="500">
        <v>4</v>
      </c>
      <c r="E166" s="500">
        <v>5</v>
      </c>
      <c r="F166" s="500">
        <v>6</v>
      </c>
      <c r="G166" s="500">
        <v>7</v>
      </c>
    </row>
    <row r="167" spans="1:7" ht="45">
      <c r="A167" s="354">
        <v>1</v>
      </c>
      <c r="B167" s="354" t="s">
        <v>2252</v>
      </c>
      <c r="C167" s="354" t="s">
        <v>2105</v>
      </c>
      <c r="D167" s="354" t="s">
        <v>2224</v>
      </c>
      <c r="E167" s="451">
        <v>51.98</v>
      </c>
      <c r="F167" s="451">
        <v>0</v>
      </c>
      <c r="G167" s="451" t="s">
        <v>2106</v>
      </c>
    </row>
    <row r="168" spans="1:7">
      <c r="A168" s="275"/>
      <c r="B168" s="509" t="s">
        <v>2217</v>
      </c>
      <c r="C168" s="509"/>
      <c r="D168" s="509"/>
      <c r="E168" s="510">
        <f>SUM(E167:E167)</f>
        <v>51.98</v>
      </c>
      <c r="F168" s="510">
        <f>SUM(F167:F167)</f>
        <v>0</v>
      </c>
      <c r="G168" s="275"/>
    </row>
    <row r="172" spans="1:7" ht="15.75">
      <c r="A172" s="1017" t="s">
        <v>2253</v>
      </c>
      <c r="B172" s="1017"/>
      <c r="C172" s="1017"/>
      <c r="D172" s="1017"/>
      <c r="E172" s="1017"/>
      <c r="F172" s="1017"/>
      <c r="G172" s="1017"/>
    </row>
    <row r="173" spans="1:7" ht="15.75">
      <c r="A173" s="518"/>
      <c r="B173" s="518"/>
      <c r="C173" s="518"/>
      <c r="D173" s="518"/>
      <c r="E173" s="518"/>
      <c r="F173" s="518"/>
      <c r="G173" s="518"/>
    </row>
    <row r="174" spans="1:7" ht="15.75">
      <c r="A174" s="518"/>
      <c r="B174" s="518"/>
      <c r="C174" s="518"/>
      <c r="D174" s="518"/>
      <c r="E174" s="518"/>
      <c r="F174" s="518"/>
      <c r="G174" s="518"/>
    </row>
    <row r="175" spans="1:7" ht="15.75">
      <c r="A175" s="518"/>
      <c r="B175" s="518"/>
      <c r="C175" s="518"/>
      <c r="D175" s="1018" t="s">
        <v>2102</v>
      </c>
      <c r="E175" s="1018"/>
      <c r="F175" s="1018"/>
      <c r="G175" s="1018"/>
    </row>
    <row r="176" spans="1:7">
      <c r="A176" s="519"/>
      <c r="B176" s="519"/>
      <c r="C176" s="519"/>
      <c r="D176" s="519"/>
      <c r="E176" s="519"/>
      <c r="F176" s="519"/>
      <c r="G176" s="519"/>
    </row>
    <row r="177" spans="1:7" ht="29.25" customHeight="1">
      <c r="A177" s="905" t="s">
        <v>1550</v>
      </c>
      <c r="B177" s="905" t="s">
        <v>887</v>
      </c>
      <c r="C177" s="906" t="s">
        <v>7</v>
      </c>
      <c r="D177" s="906" t="s">
        <v>888</v>
      </c>
      <c r="E177" s="905" t="s">
        <v>2103</v>
      </c>
      <c r="F177" s="905"/>
      <c r="G177" s="906" t="s">
        <v>798</v>
      </c>
    </row>
    <row r="178" spans="1:7">
      <c r="A178" s="905"/>
      <c r="B178" s="905"/>
      <c r="C178" s="955"/>
      <c r="D178" s="955"/>
      <c r="E178" s="275" t="s">
        <v>799</v>
      </c>
      <c r="F178" s="275" t="s">
        <v>800</v>
      </c>
      <c r="G178" s="955"/>
    </row>
    <row r="179" spans="1:7">
      <c r="A179" s="500">
        <v>1</v>
      </c>
      <c r="B179" s="500">
        <v>2</v>
      </c>
      <c r="C179" s="500">
        <v>3</v>
      </c>
      <c r="D179" s="500">
        <v>4</v>
      </c>
      <c r="E179" s="500">
        <v>5</v>
      </c>
      <c r="F179" s="500">
        <v>6</v>
      </c>
      <c r="G179" s="500">
        <v>7</v>
      </c>
    </row>
    <row r="180" spans="1:7">
      <c r="A180" s="354"/>
      <c r="B180" s="354"/>
      <c r="C180" s="354"/>
      <c r="D180" s="354"/>
      <c r="E180" s="451"/>
      <c r="F180" s="451"/>
      <c r="G180" s="451"/>
    </row>
    <row r="181" spans="1:7">
      <c r="A181" s="275"/>
      <c r="B181" s="509"/>
      <c r="C181" s="509"/>
      <c r="D181" s="509"/>
      <c r="E181" s="510"/>
      <c r="F181" s="510"/>
      <c r="G181" s="275"/>
    </row>
    <row r="182" spans="1:7">
      <c r="A182" s="275"/>
      <c r="B182" s="509"/>
      <c r="C182" s="509"/>
      <c r="D182" s="509"/>
      <c r="E182" s="510"/>
      <c r="F182" s="510"/>
      <c r="G182" s="275"/>
    </row>
    <row r="183" spans="1:7">
      <c r="A183" s="275"/>
      <c r="B183" s="509"/>
      <c r="C183" s="509"/>
      <c r="D183" s="509"/>
      <c r="E183" s="510"/>
      <c r="F183" s="510"/>
      <c r="G183" s="275"/>
    </row>
    <row r="184" spans="1:7">
      <c r="A184" s="275"/>
      <c r="B184" s="509"/>
      <c r="C184" s="509"/>
      <c r="D184" s="509"/>
      <c r="E184" s="510"/>
      <c r="F184" s="510"/>
      <c r="G184" s="275"/>
    </row>
    <row r="185" spans="1:7">
      <c r="A185" s="275"/>
      <c r="B185" s="509"/>
      <c r="C185" s="509"/>
      <c r="D185" s="509"/>
      <c r="E185" s="510"/>
      <c r="F185" s="510"/>
      <c r="G185" s="275"/>
    </row>
    <row r="189" spans="1:7" ht="15.75">
      <c r="A189" s="1017" t="s">
        <v>2254</v>
      </c>
      <c r="B189" s="1017"/>
      <c r="C189" s="1017"/>
      <c r="D189" s="1017"/>
      <c r="E189" s="1017"/>
      <c r="F189" s="1017"/>
      <c r="G189" s="1017"/>
    </row>
    <row r="190" spans="1:7" ht="15.75">
      <c r="A190" s="518"/>
      <c r="B190" s="518"/>
      <c r="C190" s="518"/>
      <c r="D190" s="518"/>
      <c r="E190" s="518"/>
      <c r="F190" s="518"/>
      <c r="G190" s="518"/>
    </row>
    <row r="191" spans="1:7" ht="15.75">
      <c r="A191" s="518"/>
      <c r="B191" s="518"/>
      <c r="C191" s="518"/>
      <c r="D191" s="518"/>
      <c r="E191" s="518"/>
      <c r="F191" s="518"/>
      <c r="G191" s="518"/>
    </row>
    <row r="192" spans="1:7" ht="15.75">
      <c r="A192" s="518"/>
      <c r="B192" s="518"/>
      <c r="C192" s="518"/>
      <c r="D192" s="1018" t="s">
        <v>2102</v>
      </c>
      <c r="E192" s="1018"/>
      <c r="F192" s="1018"/>
      <c r="G192" s="1018"/>
    </row>
    <row r="193" spans="1:7">
      <c r="A193" s="519"/>
      <c r="B193" s="519"/>
      <c r="C193" s="519"/>
      <c r="D193" s="519"/>
      <c r="E193" s="519"/>
      <c r="F193" s="519"/>
      <c r="G193" s="519"/>
    </row>
    <row r="194" spans="1:7" ht="33.75" customHeight="1">
      <c r="A194" s="905" t="s">
        <v>1550</v>
      </c>
      <c r="B194" s="905" t="s">
        <v>887</v>
      </c>
      <c r="C194" s="906" t="s">
        <v>7</v>
      </c>
      <c r="D194" s="906" t="s">
        <v>888</v>
      </c>
      <c r="E194" s="905" t="s">
        <v>2103</v>
      </c>
      <c r="F194" s="905"/>
      <c r="G194" s="906" t="s">
        <v>798</v>
      </c>
    </row>
    <row r="195" spans="1:7">
      <c r="A195" s="905"/>
      <c r="B195" s="905"/>
      <c r="C195" s="955"/>
      <c r="D195" s="955"/>
      <c r="E195" s="275" t="s">
        <v>799</v>
      </c>
      <c r="F195" s="275" t="s">
        <v>800</v>
      </c>
      <c r="G195" s="955"/>
    </row>
    <row r="196" spans="1:7">
      <c r="A196" s="500">
        <v>1</v>
      </c>
      <c r="B196" s="500">
        <v>2</v>
      </c>
      <c r="C196" s="500">
        <v>3</v>
      </c>
      <c r="D196" s="500">
        <v>4</v>
      </c>
      <c r="E196" s="500">
        <v>5</v>
      </c>
      <c r="F196" s="500">
        <v>6</v>
      </c>
      <c r="G196" s="500">
        <v>7</v>
      </c>
    </row>
    <row r="197" spans="1:7">
      <c r="A197" s="354"/>
      <c r="B197" s="354"/>
      <c r="C197" s="354"/>
      <c r="D197" s="354"/>
      <c r="E197" s="451"/>
      <c r="F197" s="451"/>
      <c r="G197" s="451"/>
    </row>
    <row r="198" spans="1:7">
      <c r="A198" s="275"/>
      <c r="B198" s="509"/>
      <c r="C198" s="509"/>
      <c r="D198" s="509"/>
      <c r="E198" s="510"/>
      <c r="F198" s="510"/>
      <c r="G198" s="275"/>
    </row>
    <row r="199" spans="1:7">
      <c r="A199" s="275"/>
      <c r="B199" s="509"/>
      <c r="C199" s="509"/>
      <c r="D199" s="509"/>
      <c r="E199" s="510"/>
      <c r="F199" s="510"/>
      <c r="G199" s="275"/>
    </row>
    <row r="200" spans="1:7">
      <c r="A200" s="275"/>
      <c r="B200" s="509"/>
      <c r="C200" s="509"/>
      <c r="D200" s="509"/>
      <c r="E200" s="510"/>
      <c r="F200" s="510"/>
      <c r="G200" s="275"/>
    </row>
    <row r="201" spans="1:7">
      <c r="A201" s="275"/>
      <c r="B201" s="509"/>
      <c r="C201" s="509"/>
      <c r="D201" s="509"/>
      <c r="E201" s="510"/>
      <c r="F201" s="510"/>
      <c r="G201" s="275"/>
    </row>
    <row r="202" spans="1:7">
      <c r="A202" s="275"/>
      <c r="B202" s="509"/>
      <c r="C202" s="509"/>
      <c r="D202" s="509"/>
      <c r="E202" s="510"/>
      <c r="F202" s="510"/>
      <c r="G202" s="275"/>
    </row>
    <row r="206" spans="1:7" ht="15.75">
      <c r="A206" s="1017" t="s">
        <v>2255</v>
      </c>
      <c r="B206" s="1017"/>
      <c r="C206" s="1017"/>
      <c r="D206" s="1017"/>
      <c r="E206" s="1017"/>
      <c r="F206" s="1017"/>
      <c r="G206" s="1017"/>
    </row>
    <row r="207" spans="1:7" ht="15.75">
      <c r="A207" s="518"/>
      <c r="B207" s="518"/>
      <c r="C207" s="518"/>
      <c r="D207" s="518"/>
      <c r="E207" s="518"/>
      <c r="F207" s="518"/>
      <c r="G207" s="518"/>
    </row>
    <row r="208" spans="1:7" ht="15.75">
      <c r="A208" s="518"/>
      <c r="B208" s="518"/>
      <c r="C208" s="518"/>
      <c r="D208" s="518"/>
      <c r="E208" s="518"/>
      <c r="F208" s="518"/>
      <c r="G208" s="518"/>
    </row>
    <row r="209" spans="1:7" ht="15.75">
      <c r="A209" s="518"/>
      <c r="B209" s="518"/>
      <c r="C209" s="518"/>
      <c r="D209" s="1018" t="s">
        <v>2102</v>
      </c>
      <c r="E209" s="1018"/>
      <c r="F209" s="1018"/>
      <c r="G209" s="1018"/>
    </row>
    <row r="210" spans="1:7">
      <c r="A210" s="519"/>
      <c r="B210" s="519"/>
      <c r="C210" s="519"/>
      <c r="D210" s="519"/>
      <c r="E210" s="519"/>
      <c r="F210" s="519"/>
      <c r="G210" s="519"/>
    </row>
    <row r="211" spans="1:7" ht="30.75" customHeight="1">
      <c r="A211" s="905" t="s">
        <v>1550</v>
      </c>
      <c r="B211" s="905" t="s">
        <v>887</v>
      </c>
      <c r="C211" s="906" t="s">
        <v>7</v>
      </c>
      <c r="D211" s="906" t="s">
        <v>888</v>
      </c>
      <c r="E211" s="905" t="s">
        <v>2103</v>
      </c>
      <c r="F211" s="905"/>
      <c r="G211" s="906" t="s">
        <v>798</v>
      </c>
    </row>
    <row r="212" spans="1:7">
      <c r="A212" s="905"/>
      <c r="B212" s="905"/>
      <c r="C212" s="955"/>
      <c r="D212" s="955"/>
      <c r="E212" s="275" t="s">
        <v>799</v>
      </c>
      <c r="F212" s="275" t="s">
        <v>800</v>
      </c>
      <c r="G212" s="955"/>
    </row>
    <row r="213" spans="1:7">
      <c r="A213" s="500">
        <v>1</v>
      </c>
      <c r="B213" s="500">
        <v>2</v>
      </c>
      <c r="C213" s="500">
        <v>3</v>
      </c>
      <c r="D213" s="500">
        <v>4</v>
      </c>
      <c r="E213" s="500">
        <v>5</v>
      </c>
      <c r="F213" s="500">
        <v>6</v>
      </c>
      <c r="G213" s="500">
        <v>7</v>
      </c>
    </row>
    <row r="214" spans="1:7">
      <c r="A214" s="354"/>
      <c r="B214" s="354"/>
      <c r="C214" s="354"/>
      <c r="D214" s="354"/>
      <c r="E214" s="451"/>
      <c r="F214" s="451"/>
      <c r="G214" s="451"/>
    </row>
    <row r="215" spans="1:7">
      <c r="A215" s="275"/>
      <c r="B215" s="509"/>
      <c r="C215" s="509"/>
      <c r="D215" s="509"/>
      <c r="E215" s="510"/>
      <c r="F215" s="510"/>
      <c r="G215" s="275"/>
    </row>
    <row r="216" spans="1:7">
      <c r="A216" s="275"/>
      <c r="B216" s="509"/>
      <c r="C216" s="509"/>
      <c r="D216" s="509"/>
      <c r="E216" s="510"/>
      <c r="F216" s="510"/>
      <c r="G216" s="275"/>
    </row>
    <row r="217" spans="1:7">
      <c r="A217" s="275"/>
      <c r="B217" s="509"/>
      <c r="C217" s="509"/>
      <c r="D217" s="509"/>
      <c r="E217" s="510"/>
      <c r="F217" s="510"/>
      <c r="G217" s="275"/>
    </row>
    <row r="218" spans="1:7">
      <c r="A218" s="275"/>
      <c r="B218" s="509"/>
      <c r="C218" s="509"/>
      <c r="D218" s="509"/>
      <c r="E218" s="510"/>
      <c r="F218" s="510"/>
      <c r="G218" s="275"/>
    </row>
    <row r="219" spans="1:7">
      <c r="A219" s="275"/>
      <c r="B219" s="509"/>
      <c r="C219" s="509"/>
      <c r="D219" s="509"/>
      <c r="E219" s="510"/>
      <c r="F219" s="510"/>
      <c r="G219" s="275"/>
    </row>
    <row r="223" spans="1:7" ht="15.75">
      <c r="A223" s="1017" t="s">
        <v>2256</v>
      </c>
      <c r="B223" s="1017"/>
      <c r="C223" s="1017"/>
      <c r="D223" s="1017"/>
      <c r="E223" s="1017"/>
      <c r="F223" s="1017"/>
      <c r="G223" s="1017"/>
    </row>
    <row r="224" spans="1:7" ht="15.75">
      <c r="A224" s="518"/>
      <c r="B224" s="518"/>
      <c r="C224" s="518"/>
      <c r="D224" s="518"/>
      <c r="E224" s="518"/>
      <c r="F224" s="518"/>
      <c r="G224" s="518"/>
    </row>
    <row r="225" spans="1:7" ht="15.75">
      <c r="A225" s="518"/>
      <c r="B225" s="518"/>
      <c r="C225" s="518"/>
      <c r="D225" s="518"/>
      <c r="E225" s="518"/>
      <c r="F225" s="518"/>
      <c r="G225" s="518"/>
    </row>
    <row r="226" spans="1:7" ht="15.75">
      <c r="A226" s="518"/>
      <c r="B226" s="518"/>
      <c r="C226" s="518"/>
      <c r="D226" s="1018" t="s">
        <v>2102</v>
      </c>
      <c r="E226" s="1018"/>
      <c r="F226" s="1018"/>
      <c r="G226" s="1018"/>
    </row>
    <row r="227" spans="1:7">
      <c r="A227" s="519"/>
      <c r="B227" s="519"/>
      <c r="C227" s="519"/>
      <c r="D227" s="519"/>
      <c r="E227" s="519"/>
      <c r="F227" s="519"/>
      <c r="G227" s="519"/>
    </row>
    <row r="228" spans="1:7" ht="30" customHeight="1">
      <c r="A228" s="905" t="s">
        <v>1550</v>
      </c>
      <c r="B228" s="905" t="s">
        <v>887</v>
      </c>
      <c r="C228" s="906" t="s">
        <v>7</v>
      </c>
      <c r="D228" s="906" t="s">
        <v>888</v>
      </c>
      <c r="E228" s="905" t="s">
        <v>2103</v>
      </c>
      <c r="F228" s="905"/>
      <c r="G228" s="906" t="s">
        <v>798</v>
      </c>
    </row>
    <row r="229" spans="1:7">
      <c r="A229" s="905"/>
      <c r="B229" s="905"/>
      <c r="C229" s="955"/>
      <c r="D229" s="955"/>
      <c r="E229" s="275" t="s">
        <v>799</v>
      </c>
      <c r="F229" s="275" t="s">
        <v>800</v>
      </c>
      <c r="G229" s="955"/>
    </row>
    <row r="230" spans="1:7">
      <c r="A230" s="500">
        <v>1</v>
      </c>
      <c r="B230" s="500">
        <v>2</v>
      </c>
      <c r="C230" s="500">
        <v>3</v>
      </c>
      <c r="D230" s="500">
        <v>4</v>
      </c>
      <c r="E230" s="500">
        <v>5</v>
      </c>
      <c r="F230" s="500">
        <v>6</v>
      </c>
      <c r="G230" s="500">
        <v>7</v>
      </c>
    </row>
    <row r="231" spans="1:7">
      <c r="A231" s="354"/>
      <c r="B231" s="354"/>
      <c r="C231" s="354"/>
      <c r="D231" s="354"/>
      <c r="E231" s="451"/>
      <c r="F231" s="451"/>
      <c r="G231" s="451"/>
    </row>
    <row r="232" spans="1:7">
      <c r="A232" s="275"/>
      <c r="B232" s="509"/>
      <c r="C232" s="509"/>
      <c r="D232" s="509"/>
      <c r="E232" s="510"/>
      <c r="F232" s="510"/>
      <c r="G232" s="275"/>
    </row>
    <row r="233" spans="1:7">
      <c r="A233" s="275"/>
      <c r="B233" s="509"/>
      <c r="C233" s="509"/>
      <c r="D233" s="509"/>
      <c r="E233" s="510"/>
      <c r="F233" s="510"/>
      <c r="G233" s="275"/>
    </row>
    <row r="234" spans="1:7">
      <c r="A234" s="275"/>
      <c r="B234" s="509"/>
      <c r="C234" s="509"/>
      <c r="D234" s="509"/>
      <c r="E234" s="510"/>
      <c r="F234" s="510"/>
      <c r="G234" s="275"/>
    </row>
    <row r="235" spans="1:7">
      <c r="A235" s="275"/>
      <c r="B235" s="509"/>
      <c r="C235" s="509"/>
      <c r="D235" s="509"/>
      <c r="E235" s="510"/>
      <c r="F235" s="510"/>
      <c r="G235" s="275"/>
    </row>
    <row r="236" spans="1:7">
      <c r="A236" s="275"/>
      <c r="B236" s="509"/>
      <c r="C236" s="509"/>
      <c r="D236" s="509"/>
      <c r="E236" s="510"/>
      <c r="F236" s="510"/>
      <c r="G236" s="275"/>
    </row>
  </sheetData>
  <mergeCells count="57">
    <mergeCell ref="A223:G223"/>
    <mergeCell ref="D226:G226"/>
    <mergeCell ref="A228:A229"/>
    <mergeCell ref="B228:B229"/>
    <mergeCell ref="C228:C229"/>
    <mergeCell ref="D228:D229"/>
    <mergeCell ref="E228:F228"/>
    <mergeCell ref="G228:G229"/>
    <mergeCell ref="A206:G206"/>
    <mergeCell ref="D209:G209"/>
    <mergeCell ref="A211:A212"/>
    <mergeCell ref="B211:B212"/>
    <mergeCell ref="C211:C212"/>
    <mergeCell ref="D211:D212"/>
    <mergeCell ref="E211:F211"/>
    <mergeCell ref="G211:G212"/>
    <mergeCell ref="A189:G189"/>
    <mergeCell ref="D192:G192"/>
    <mergeCell ref="A194:A195"/>
    <mergeCell ref="B194:B195"/>
    <mergeCell ref="C194:C195"/>
    <mergeCell ref="D194:D195"/>
    <mergeCell ref="E194:F194"/>
    <mergeCell ref="G194:G195"/>
    <mergeCell ref="A172:G172"/>
    <mergeCell ref="D175:G175"/>
    <mergeCell ref="A177:A178"/>
    <mergeCell ref="B177:B178"/>
    <mergeCell ref="C177:C178"/>
    <mergeCell ref="D177:D178"/>
    <mergeCell ref="E177:F177"/>
    <mergeCell ref="G177:G178"/>
    <mergeCell ref="A160:G160"/>
    <mergeCell ref="D162:G162"/>
    <mergeCell ref="A164:A165"/>
    <mergeCell ref="B164:B165"/>
    <mergeCell ref="C164:C165"/>
    <mergeCell ref="D164:D165"/>
    <mergeCell ref="E164:F164"/>
    <mergeCell ref="G164:G165"/>
    <mergeCell ref="B113:C113"/>
    <mergeCell ref="A120:G120"/>
    <mergeCell ref="C122:G122"/>
    <mergeCell ref="A124:A125"/>
    <mergeCell ref="B124:B125"/>
    <mergeCell ref="C124:C125"/>
    <mergeCell ref="D124:D125"/>
    <mergeCell ref="E124:F124"/>
    <mergeCell ref="G124:G125"/>
    <mergeCell ref="A1:G1"/>
    <mergeCell ref="D3:G3"/>
    <mergeCell ref="A5:A6"/>
    <mergeCell ref="B5:B6"/>
    <mergeCell ref="C5:C6"/>
    <mergeCell ref="D5:D6"/>
    <mergeCell ref="E5:F5"/>
    <mergeCell ref="G5:G6"/>
  </mergeCells>
  <pageMargins left="0.55118110236220474" right="0.23622047244094491" top="0.35433070866141736" bottom="0.35433070866141736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4"/>
  <sheetViews>
    <sheetView workbookViewId="0">
      <selection activeCell="C16" sqref="C16"/>
    </sheetView>
  </sheetViews>
  <sheetFormatPr defaultColWidth="9.140625" defaultRowHeight="15"/>
  <cols>
    <col min="1" max="1" width="7.28515625" style="46" customWidth="1"/>
    <col min="2" max="2" width="6.5703125" style="82" customWidth="1"/>
    <col min="3" max="3" width="61.5703125" style="85" customWidth="1"/>
    <col min="4" max="4" width="0.140625" style="46" hidden="1" customWidth="1"/>
    <col min="5" max="5" width="11.28515625" style="46" bestFit="1" customWidth="1"/>
    <col min="6" max="6" width="10.42578125" style="88" customWidth="1"/>
    <col min="7" max="7" width="8" style="46" customWidth="1"/>
    <col min="8" max="16384" width="9.140625" style="46"/>
  </cols>
  <sheetData>
    <row r="1" spans="1:7" ht="26.25" customHeight="1">
      <c r="A1" s="1024" t="s">
        <v>3095</v>
      </c>
      <c r="B1" s="1024"/>
      <c r="C1" s="1024"/>
      <c r="D1" s="1024"/>
      <c r="E1" s="1024"/>
      <c r="F1" s="1024"/>
    </row>
    <row r="2" spans="1:7" s="94" customFormat="1" ht="50.25" customHeight="1">
      <c r="A2" s="58" t="s">
        <v>204</v>
      </c>
      <c r="B2" s="58" t="s">
        <v>2</v>
      </c>
      <c r="C2" s="58" t="s">
        <v>205</v>
      </c>
      <c r="D2" s="58" t="s">
        <v>206</v>
      </c>
      <c r="E2" s="58" t="s">
        <v>207</v>
      </c>
      <c r="F2" s="58" t="s">
        <v>5</v>
      </c>
    </row>
    <row r="3" spans="1:7" customFormat="1" ht="18.75">
      <c r="A3" s="48">
        <v>1</v>
      </c>
      <c r="B3" s="49"/>
      <c r="C3" s="49" t="s">
        <v>208</v>
      </c>
      <c r="D3" s="50"/>
      <c r="E3" s="51"/>
      <c r="F3" s="52"/>
      <c r="G3" s="53"/>
    </row>
    <row r="4" spans="1:7" customFormat="1" ht="18.75">
      <c r="A4" s="54">
        <f>A3+1</f>
        <v>2</v>
      </c>
      <c r="B4" s="49"/>
      <c r="C4" s="49" t="s">
        <v>10</v>
      </c>
      <c r="D4" s="50"/>
      <c r="E4" s="51"/>
      <c r="F4" s="55">
        <f>F17</f>
        <v>20.149999999999999</v>
      </c>
      <c r="G4" s="53"/>
    </row>
    <row r="5" spans="1:7" customFormat="1" ht="18.75">
      <c r="A5" s="54">
        <f t="shared" ref="A5:A9" si="0">A4+1</f>
        <v>3</v>
      </c>
      <c r="B5" s="56"/>
      <c r="C5" s="56" t="s">
        <v>11</v>
      </c>
      <c r="D5" s="50"/>
      <c r="E5" s="57"/>
      <c r="F5" s="55">
        <f>F21</f>
        <v>134.99099999999999</v>
      </c>
      <c r="G5" s="53"/>
    </row>
    <row r="6" spans="1:7" customFormat="1" ht="18.75">
      <c r="A6" s="54">
        <f t="shared" si="0"/>
        <v>4</v>
      </c>
      <c r="B6" s="56"/>
      <c r="C6" s="56" t="s">
        <v>14</v>
      </c>
      <c r="D6" s="50"/>
      <c r="E6" s="57"/>
      <c r="F6" s="55"/>
      <c r="G6" s="53"/>
    </row>
    <row r="7" spans="1:7" customFormat="1" ht="18.75">
      <c r="A7" s="54">
        <f t="shared" si="0"/>
        <v>5</v>
      </c>
      <c r="B7" s="56"/>
      <c r="C7" s="56" t="s">
        <v>16</v>
      </c>
      <c r="D7" s="50"/>
      <c r="E7" s="57"/>
      <c r="F7" s="55"/>
      <c r="G7" s="53"/>
    </row>
    <row r="8" spans="1:7" customFormat="1" ht="18.75">
      <c r="A8" s="54">
        <f t="shared" si="0"/>
        <v>6</v>
      </c>
      <c r="B8" s="56"/>
      <c r="C8" s="56" t="s">
        <v>17</v>
      </c>
      <c r="D8" s="50"/>
      <c r="E8" s="57"/>
      <c r="F8" s="52"/>
      <c r="G8" s="53"/>
    </row>
    <row r="9" spans="1:7" customFormat="1" ht="18.75">
      <c r="A9" s="54">
        <f t="shared" si="0"/>
        <v>7</v>
      </c>
      <c r="B9" s="56"/>
      <c r="C9" s="56" t="s">
        <v>18</v>
      </c>
      <c r="D9" s="50"/>
      <c r="E9" s="57"/>
      <c r="F9" s="55">
        <f>F212</f>
        <v>77.526000000000025</v>
      </c>
      <c r="G9" s="53"/>
    </row>
    <row r="10" spans="1:7" customFormat="1" ht="18.75">
      <c r="A10" s="54">
        <v>8</v>
      </c>
      <c r="B10" s="56"/>
      <c r="C10" s="56" t="s">
        <v>19</v>
      </c>
      <c r="D10" s="50"/>
      <c r="E10" s="57"/>
      <c r="F10" s="55"/>
      <c r="G10" s="53"/>
    </row>
    <row r="11" spans="1:7" customFormat="1" ht="18.75">
      <c r="A11" s="54">
        <v>9</v>
      </c>
      <c r="B11" s="56"/>
      <c r="C11" s="56" t="s">
        <v>20</v>
      </c>
      <c r="D11" s="50"/>
      <c r="E11" s="57"/>
      <c r="F11" s="55"/>
      <c r="G11" s="53"/>
    </row>
    <row r="12" spans="1:7" customFormat="1" ht="18.75">
      <c r="A12" s="54">
        <v>10</v>
      </c>
      <c r="B12" s="56"/>
      <c r="C12" s="56" t="s">
        <v>21</v>
      </c>
      <c r="D12" s="50"/>
      <c r="E12" s="57"/>
      <c r="F12" s="55"/>
      <c r="G12" s="53"/>
    </row>
    <row r="13" spans="1:7" customFormat="1" ht="18.75">
      <c r="A13" s="54"/>
      <c r="B13" s="56"/>
      <c r="C13" s="56"/>
      <c r="D13" s="50"/>
      <c r="E13" s="57"/>
      <c r="F13" s="55"/>
      <c r="G13" s="53"/>
    </row>
    <row r="14" spans="1:7" customFormat="1" ht="25.15" customHeight="1">
      <c r="A14" s="54"/>
      <c r="B14" s="56"/>
      <c r="C14" s="56"/>
      <c r="D14" s="58" t="s">
        <v>22</v>
      </c>
      <c r="E14" s="59" t="s">
        <v>22</v>
      </c>
      <c r="F14" s="60">
        <f>SUM(F3:F9)</f>
        <v>232.66700000000003</v>
      </c>
      <c r="G14" s="53"/>
    </row>
    <row r="15" spans="1:7" customFormat="1" ht="25.15" customHeight="1">
      <c r="A15" s="1008" t="s">
        <v>10</v>
      </c>
      <c r="B15" s="1009"/>
      <c r="C15" s="1009"/>
      <c r="D15" s="1009"/>
      <c r="E15" s="1009"/>
      <c r="F15" s="1010"/>
      <c r="G15" s="53"/>
    </row>
    <row r="16" spans="1:7" ht="29.25" customHeight="1">
      <c r="A16" s="54">
        <v>1</v>
      </c>
      <c r="B16" s="61">
        <v>1098</v>
      </c>
      <c r="C16" s="62" t="s">
        <v>209</v>
      </c>
      <c r="D16" s="63">
        <v>64</v>
      </c>
      <c r="E16" s="54" t="s">
        <v>210</v>
      </c>
      <c r="F16" s="57">
        <v>20.149999999999999</v>
      </c>
    </row>
    <row r="17" spans="1:11" ht="29.25" customHeight="1">
      <c r="A17" s="54"/>
      <c r="B17" s="61"/>
      <c r="C17" s="62"/>
      <c r="D17" s="63"/>
      <c r="E17" s="58" t="s">
        <v>22</v>
      </c>
      <c r="F17" s="59">
        <f>F16</f>
        <v>20.149999999999999</v>
      </c>
    </row>
    <row r="18" spans="1:11" ht="29.25" customHeight="1">
      <c r="A18" s="1008" t="s">
        <v>11</v>
      </c>
      <c r="B18" s="1009"/>
      <c r="C18" s="1009"/>
      <c r="D18" s="1009"/>
      <c r="E18" s="1009"/>
      <c r="F18" s="1010"/>
    </row>
    <row r="19" spans="1:11" ht="29.25" customHeight="1">
      <c r="A19" s="54">
        <v>1</v>
      </c>
      <c r="B19" s="61">
        <v>827</v>
      </c>
      <c r="C19" s="64" t="s">
        <v>211</v>
      </c>
      <c r="D19" s="65">
        <v>69.474999999999994</v>
      </c>
      <c r="E19" s="61" t="s">
        <v>24</v>
      </c>
      <c r="F19" s="57">
        <v>69.474999999999994</v>
      </c>
    </row>
    <row r="20" spans="1:11" ht="29.25" customHeight="1">
      <c r="A20" s="54">
        <v>2</v>
      </c>
      <c r="B20" s="52">
        <v>1030</v>
      </c>
      <c r="C20" s="66" t="s">
        <v>212</v>
      </c>
      <c r="D20" s="61">
        <v>65.516000000000005</v>
      </c>
      <c r="E20" s="61" t="s">
        <v>24</v>
      </c>
      <c r="F20" s="67">
        <v>65.516000000000005</v>
      </c>
    </row>
    <row r="21" spans="1:11" ht="29.25" customHeight="1">
      <c r="A21" s="54"/>
      <c r="B21" s="52"/>
      <c r="C21" s="66"/>
      <c r="D21" s="61"/>
      <c r="E21" s="68" t="s">
        <v>22</v>
      </c>
      <c r="F21" s="60">
        <f>SUM(F19:F20)</f>
        <v>134.99099999999999</v>
      </c>
    </row>
    <row r="22" spans="1:11" ht="29.25" customHeight="1">
      <c r="A22" s="1008" t="s">
        <v>18</v>
      </c>
      <c r="B22" s="1009"/>
      <c r="C22" s="1009"/>
      <c r="D22" s="1009"/>
      <c r="E22" s="1009"/>
      <c r="F22" s="1010"/>
    </row>
    <row r="23" spans="1:11" ht="29.25" customHeight="1">
      <c r="A23" s="54">
        <v>1</v>
      </c>
      <c r="B23" s="54">
        <v>779</v>
      </c>
      <c r="C23" s="69" t="s">
        <v>213</v>
      </c>
      <c r="D23" s="65">
        <v>1.3</v>
      </c>
      <c r="E23" s="61" t="s">
        <v>31</v>
      </c>
      <c r="F23" s="67">
        <v>0.98499999999999999</v>
      </c>
    </row>
    <row r="24" spans="1:11" ht="29.25" customHeight="1">
      <c r="A24" s="54">
        <v>2</v>
      </c>
      <c r="B24" s="54">
        <v>780</v>
      </c>
      <c r="C24" s="69" t="s">
        <v>214</v>
      </c>
      <c r="D24" s="65">
        <v>0.5</v>
      </c>
      <c r="E24" s="61" t="s">
        <v>31</v>
      </c>
      <c r="F24" s="67">
        <v>0.435</v>
      </c>
    </row>
    <row r="25" spans="1:11" ht="29.25" customHeight="1">
      <c r="A25" s="54">
        <v>3</v>
      </c>
      <c r="B25" s="54">
        <v>781</v>
      </c>
      <c r="C25" s="69" t="s">
        <v>215</v>
      </c>
      <c r="D25" s="65">
        <v>0.85</v>
      </c>
      <c r="E25" s="61" t="s">
        <v>31</v>
      </c>
      <c r="F25" s="67">
        <v>0.80600000000000005</v>
      </c>
    </row>
    <row r="26" spans="1:11" ht="29.25" customHeight="1">
      <c r="A26" s="54">
        <v>4</v>
      </c>
      <c r="B26" s="54">
        <v>782</v>
      </c>
      <c r="C26" s="69" t="s">
        <v>216</v>
      </c>
      <c r="D26" s="65">
        <v>5.0199999999999996</v>
      </c>
      <c r="E26" s="61" t="s">
        <v>31</v>
      </c>
      <c r="F26" s="67">
        <v>4.9029999999999996</v>
      </c>
    </row>
    <row r="27" spans="1:11" ht="29.25" customHeight="1">
      <c r="A27" s="54">
        <v>5</v>
      </c>
      <c r="B27" s="54">
        <v>811</v>
      </c>
      <c r="C27" s="69" t="s">
        <v>217</v>
      </c>
      <c r="D27" s="65">
        <v>2.4500000000000002</v>
      </c>
      <c r="E27" s="61" t="s">
        <v>31</v>
      </c>
      <c r="F27" s="67">
        <v>2.2839999999999998</v>
      </c>
    </row>
    <row r="28" spans="1:11" ht="29.25" customHeight="1">
      <c r="A28" s="54">
        <v>6</v>
      </c>
      <c r="B28" s="54">
        <v>812</v>
      </c>
      <c r="C28" s="69" t="s">
        <v>218</v>
      </c>
      <c r="D28" s="65">
        <v>0.4</v>
      </c>
      <c r="E28" s="61" t="s">
        <v>31</v>
      </c>
      <c r="F28" s="67">
        <v>0.32600000000000001</v>
      </c>
    </row>
    <row r="29" spans="1:11" ht="29.25" customHeight="1">
      <c r="A29" s="54">
        <v>7</v>
      </c>
      <c r="B29" s="54">
        <v>813</v>
      </c>
      <c r="C29" s="69" t="s">
        <v>219</v>
      </c>
      <c r="D29" s="65">
        <v>0.9</v>
      </c>
      <c r="E29" s="61" t="s">
        <v>31</v>
      </c>
      <c r="F29" s="67">
        <v>0.71099999999999997</v>
      </c>
    </row>
    <row r="30" spans="1:11" ht="29.25" customHeight="1">
      <c r="A30" s="54">
        <v>8</v>
      </c>
      <c r="B30" s="54">
        <v>814</v>
      </c>
      <c r="C30" s="69" t="s">
        <v>220</v>
      </c>
      <c r="D30" s="65">
        <v>0.54</v>
      </c>
      <c r="E30" s="61" t="s">
        <v>31</v>
      </c>
      <c r="F30" s="67">
        <v>0.496</v>
      </c>
    </row>
    <row r="31" spans="1:11" ht="29.25" customHeight="1">
      <c r="A31" s="54">
        <v>9</v>
      </c>
      <c r="B31" s="54">
        <v>815</v>
      </c>
      <c r="C31" s="69" t="s">
        <v>221</v>
      </c>
      <c r="D31" s="65">
        <v>1.35</v>
      </c>
      <c r="E31" s="61" t="s">
        <v>31</v>
      </c>
      <c r="F31" s="67">
        <v>1.2989999999999999</v>
      </c>
      <c r="K31" s="46">
        <v>1</v>
      </c>
    </row>
    <row r="32" spans="1:11" ht="29.25" customHeight="1">
      <c r="A32" s="54">
        <v>10</v>
      </c>
      <c r="B32" s="54">
        <v>816</v>
      </c>
      <c r="C32" s="69" t="s">
        <v>222</v>
      </c>
      <c r="D32" s="65">
        <v>1.75</v>
      </c>
      <c r="E32" s="61" t="s">
        <v>31</v>
      </c>
      <c r="F32" s="67">
        <v>1.127</v>
      </c>
    </row>
    <row r="33" spans="1:6" ht="29.25" customHeight="1">
      <c r="A33" s="54">
        <v>11</v>
      </c>
      <c r="B33" s="54">
        <v>817</v>
      </c>
      <c r="C33" s="69" t="s">
        <v>223</v>
      </c>
      <c r="D33" s="65">
        <v>0.6</v>
      </c>
      <c r="E33" s="61" t="s">
        <v>31</v>
      </c>
      <c r="F33" s="67">
        <v>0.54300000000000004</v>
      </c>
    </row>
    <row r="34" spans="1:6" ht="29.25" customHeight="1">
      <c r="A34" s="54">
        <v>12</v>
      </c>
      <c r="B34" s="54">
        <v>818</v>
      </c>
      <c r="C34" s="69" t="s">
        <v>224</v>
      </c>
      <c r="D34" s="65">
        <v>0.73</v>
      </c>
      <c r="E34" s="61" t="s">
        <v>31</v>
      </c>
      <c r="F34" s="67">
        <v>0.59799999999999998</v>
      </c>
    </row>
    <row r="35" spans="1:6" ht="29.25" customHeight="1">
      <c r="A35" s="54">
        <v>13</v>
      </c>
      <c r="B35" s="54">
        <v>819</v>
      </c>
      <c r="C35" s="69" t="s">
        <v>225</v>
      </c>
      <c r="D35" s="65">
        <v>2.2999999999999998</v>
      </c>
      <c r="E35" s="61" t="s">
        <v>31</v>
      </c>
      <c r="F35" s="67">
        <v>2.286</v>
      </c>
    </row>
    <row r="36" spans="1:6" ht="29.25" customHeight="1">
      <c r="A36" s="54">
        <v>14</v>
      </c>
      <c r="B36" s="54">
        <v>820</v>
      </c>
      <c r="C36" s="69" t="s">
        <v>226</v>
      </c>
      <c r="D36" s="65">
        <v>1.37</v>
      </c>
      <c r="E36" s="61" t="s">
        <v>31</v>
      </c>
      <c r="F36" s="67">
        <v>0.55400000000000005</v>
      </c>
    </row>
    <row r="37" spans="1:6" ht="29.25" customHeight="1">
      <c r="A37" s="54">
        <v>15</v>
      </c>
      <c r="B37" s="54">
        <v>821</v>
      </c>
      <c r="C37" s="66" t="s">
        <v>227</v>
      </c>
      <c r="D37" s="70">
        <v>0.626</v>
      </c>
      <c r="E37" s="61" t="s">
        <v>31</v>
      </c>
      <c r="F37" s="55">
        <v>0.626</v>
      </c>
    </row>
    <row r="38" spans="1:6" ht="29.25" customHeight="1">
      <c r="A38" s="54">
        <v>16</v>
      </c>
      <c r="B38" s="54">
        <v>822</v>
      </c>
      <c r="C38" s="66" t="s">
        <v>228</v>
      </c>
      <c r="D38" s="70">
        <v>0.57099999999999995</v>
      </c>
      <c r="E38" s="61" t="s">
        <v>31</v>
      </c>
      <c r="F38" s="55">
        <v>0.57099999999999995</v>
      </c>
    </row>
    <row r="39" spans="1:6" ht="29.25" customHeight="1">
      <c r="A39" s="54">
        <v>17</v>
      </c>
      <c r="B39" s="54">
        <v>823</v>
      </c>
      <c r="C39" s="66" t="s">
        <v>229</v>
      </c>
      <c r="D39" s="70">
        <v>0.66700000000000004</v>
      </c>
      <c r="E39" s="61" t="s">
        <v>31</v>
      </c>
      <c r="F39" s="55">
        <v>0.66700000000000004</v>
      </c>
    </row>
    <row r="40" spans="1:6" ht="29.25" customHeight="1">
      <c r="A40" s="54">
        <v>18</v>
      </c>
      <c r="B40" s="54">
        <v>824</v>
      </c>
      <c r="C40" s="66" t="s">
        <v>230</v>
      </c>
      <c r="D40" s="70">
        <v>0.46600000000000003</v>
      </c>
      <c r="E40" s="61" t="s">
        <v>31</v>
      </c>
      <c r="F40" s="55">
        <v>0.46600000000000003</v>
      </c>
    </row>
    <row r="41" spans="1:6" ht="29.25" customHeight="1">
      <c r="A41" s="54">
        <v>19</v>
      </c>
      <c r="B41" s="54">
        <v>825</v>
      </c>
      <c r="C41" s="66" t="s">
        <v>231</v>
      </c>
      <c r="D41" s="70">
        <v>0.29599999999999999</v>
      </c>
      <c r="E41" s="61" t="s">
        <v>31</v>
      </c>
      <c r="F41" s="55">
        <v>0.29599999999999999</v>
      </c>
    </row>
    <row r="42" spans="1:6" ht="29.25" customHeight="1">
      <c r="A42" s="54">
        <v>20</v>
      </c>
      <c r="B42" s="54">
        <v>826</v>
      </c>
      <c r="C42" s="66" t="s">
        <v>232</v>
      </c>
      <c r="D42" s="70">
        <v>0.23599999999999999</v>
      </c>
      <c r="E42" s="61" t="s">
        <v>31</v>
      </c>
      <c r="F42" s="55">
        <v>0.23599999999999999</v>
      </c>
    </row>
    <row r="43" spans="1:6" ht="29.25" customHeight="1">
      <c r="A43" s="54">
        <v>21</v>
      </c>
      <c r="B43" s="54">
        <v>828</v>
      </c>
      <c r="C43" s="69" t="s">
        <v>233</v>
      </c>
      <c r="D43" s="65">
        <v>1.2</v>
      </c>
      <c r="E43" s="61" t="s">
        <v>31</v>
      </c>
      <c r="F43" s="67">
        <v>0.95899999999999996</v>
      </c>
    </row>
    <row r="44" spans="1:6" ht="29.25" customHeight="1">
      <c r="A44" s="54">
        <v>22</v>
      </c>
      <c r="B44" s="54">
        <v>839</v>
      </c>
      <c r="C44" s="69" t="s">
        <v>234</v>
      </c>
      <c r="D44" s="65">
        <v>0.18</v>
      </c>
      <c r="E44" s="61" t="s">
        <v>31</v>
      </c>
      <c r="F44" s="67">
        <v>8.7999999999999995E-2</v>
      </c>
    </row>
    <row r="45" spans="1:6" ht="29.25" customHeight="1">
      <c r="A45" s="54">
        <v>23</v>
      </c>
      <c r="B45" s="54">
        <v>840</v>
      </c>
      <c r="C45" s="69" t="s">
        <v>235</v>
      </c>
      <c r="D45" s="65">
        <v>0.25</v>
      </c>
      <c r="E45" s="61" t="s">
        <v>31</v>
      </c>
      <c r="F45" s="67">
        <v>0.188</v>
      </c>
    </row>
    <row r="46" spans="1:6" ht="29.25" customHeight="1">
      <c r="A46" s="54">
        <v>24</v>
      </c>
      <c r="B46" s="54">
        <v>841</v>
      </c>
      <c r="C46" s="69" t="s">
        <v>236</v>
      </c>
      <c r="D46" s="65">
        <v>0.8</v>
      </c>
      <c r="E46" s="61" t="s">
        <v>31</v>
      </c>
      <c r="F46" s="67">
        <v>0.67500000000000004</v>
      </c>
    </row>
    <row r="47" spans="1:6" ht="29.25" customHeight="1">
      <c r="A47" s="54">
        <v>25</v>
      </c>
      <c r="B47" s="54">
        <v>842</v>
      </c>
      <c r="C47" s="69" t="s">
        <v>237</v>
      </c>
      <c r="D47" s="65">
        <v>0.5</v>
      </c>
      <c r="E47" s="61" t="s">
        <v>31</v>
      </c>
      <c r="F47" s="67">
        <v>0.46800000000000003</v>
      </c>
    </row>
    <row r="48" spans="1:6" ht="29.25" customHeight="1">
      <c r="A48" s="54">
        <v>26</v>
      </c>
      <c r="B48" s="54">
        <v>843</v>
      </c>
      <c r="C48" s="69" t="s">
        <v>238</v>
      </c>
      <c r="D48" s="65">
        <v>0.57999999999999996</v>
      </c>
      <c r="E48" s="61" t="s">
        <v>31</v>
      </c>
      <c r="F48" s="67">
        <v>5.5E-2</v>
      </c>
    </row>
    <row r="49" spans="1:6" ht="29.25" customHeight="1">
      <c r="A49" s="54">
        <v>27</v>
      </c>
      <c r="B49" s="54">
        <v>844</v>
      </c>
      <c r="C49" s="69" t="s">
        <v>239</v>
      </c>
      <c r="D49" s="65">
        <v>0.04</v>
      </c>
      <c r="E49" s="61" t="s">
        <v>31</v>
      </c>
      <c r="F49" s="67">
        <v>3.5000000000000003E-2</v>
      </c>
    </row>
    <row r="50" spans="1:6" ht="29.25" customHeight="1">
      <c r="A50" s="54">
        <v>28</v>
      </c>
      <c r="B50" s="54">
        <v>845</v>
      </c>
      <c r="C50" s="69" t="s">
        <v>240</v>
      </c>
      <c r="D50" s="63">
        <v>0.2</v>
      </c>
      <c r="E50" s="54" t="s">
        <v>31</v>
      </c>
      <c r="F50" s="57">
        <v>0.17899999999999999</v>
      </c>
    </row>
    <row r="51" spans="1:6" ht="29.25" customHeight="1">
      <c r="A51" s="54">
        <v>29</v>
      </c>
      <c r="B51" s="54">
        <v>846</v>
      </c>
      <c r="C51" s="69" t="s">
        <v>241</v>
      </c>
      <c r="D51" s="65">
        <v>0.8</v>
      </c>
      <c r="E51" s="61" t="s">
        <v>31</v>
      </c>
      <c r="F51" s="67">
        <v>0.7</v>
      </c>
    </row>
    <row r="52" spans="1:6" ht="29.25" customHeight="1">
      <c r="A52" s="54">
        <v>30</v>
      </c>
      <c r="B52" s="54">
        <v>847</v>
      </c>
      <c r="C52" s="69" t="s">
        <v>242</v>
      </c>
      <c r="D52" s="65">
        <v>0.32</v>
      </c>
      <c r="E52" s="61" t="s">
        <v>31</v>
      </c>
      <c r="F52" s="67">
        <v>5.5E-2</v>
      </c>
    </row>
    <row r="53" spans="1:6" ht="29.25" customHeight="1">
      <c r="A53" s="54">
        <v>31</v>
      </c>
      <c r="B53" s="54">
        <v>848</v>
      </c>
      <c r="C53" s="69" t="s">
        <v>243</v>
      </c>
      <c r="D53" s="65">
        <v>1.04</v>
      </c>
      <c r="E53" s="61" t="s">
        <v>31</v>
      </c>
      <c r="F53" s="67">
        <v>1.0229999999999999</v>
      </c>
    </row>
    <row r="54" spans="1:6" ht="29.25" customHeight="1">
      <c r="A54" s="54">
        <v>32</v>
      </c>
      <c r="B54" s="54">
        <v>860</v>
      </c>
      <c r="C54" s="69" t="s">
        <v>244</v>
      </c>
      <c r="D54" s="65">
        <v>0.3</v>
      </c>
      <c r="E54" s="61" t="s">
        <v>31</v>
      </c>
      <c r="F54" s="67">
        <v>0.27100000000000002</v>
      </c>
    </row>
    <row r="55" spans="1:6" ht="29.25" customHeight="1">
      <c r="A55" s="54">
        <v>33</v>
      </c>
      <c r="B55" s="54">
        <v>861</v>
      </c>
      <c r="C55" s="69" t="s">
        <v>245</v>
      </c>
      <c r="D55" s="65">
        <v>0.15</v>
      </c>
      <c r="E55" s="61" t="s">
        <v>31</v>
      </c>
      <c r="F55" s="67">
        <v>9.9000000000000005E-2</v>
      </c>
    </row>
    <row r="56" spans="1:6" ht="29.25" customHeight="1">
      <c r="A56" s="54">
        <v>34</v>
      </c>
      <c r="B56" s="54">
        <v>862</v>
      </c>
      <c r="C56" s="69" t="s">
        <v>246</v>
      </c>
      <c r="D56" s="65">
        <v>0.2</v>
      </c>
      <c r="E56" s="61" t="s">
        <v>31</v>
      </c>
      <c r="F56" s="67">
        <v>0.105</v>
      </c>
    </row>
    <row r="57" spans="1:6" ht="29.25" customHeight="1">
      <c r="A57" s="54">
        <v>35</v>
      </c>
      <c r="B57" s="54">
        <v>863</v>
      </c>
      <c r="C57" s="69" t="s">
        <v>247</v>
      </c>
      <c r="D57" s="65">
        <v>0.35</v>
      </c>
      <c r="E57" s="61" t="s">
        <v>31</v>
      </c>
      <c r="F57" s="67">
        <v>0.26700000000000002</v>
      </c>
    </row>
    <row r="58" spans="1:6" ht="29.25" customHeight="1">
      <c r="A58" s="54">
        <v>36</v>
      </c>
      <c r="B58" s="54">
        <v>864</v>
      </c>
      <c r="C58" s="69" t="s">
        <v>248</v>
      </c>
      <c r="D58" s="65">
        <v>0.25</v>
      </c>
      <c r="E58" s="61" t="s">
        <v>31</v>
      </c>
      <c r="F58" s="67">
        <v>0.22600000000000001</v>
      </c>
    </row>
    <row r="59" spans="1:6" ht="29.25" customHeight="1">
      <c r="A59" s="54">
        <v>37</v>
      </c>
      <c r="B59" s="54">
        <v>865</v>
      </c>
      <c r="C59" s="69" t="s">
        <v>249</v>
      </c>
      <c r="D59" s="65">
        <v>0.45</v>
      </c>
      <c r="E59" s="61" t="s">
        <v>31</v>
      </c>
      <c r="F59" s="67">
        <v>0.251</v>
      </c>
    </row>
    <row r="60" spans="1:6" ht="29.25" customHeight="1">
      <c r="A60" s="54">
        <v>38</v>
      </c>
      <c r="B60" s="54">
        <v>866</v>
      </c>
      <c r="C60" s="69" t="s">
        <v>250</v>
      </c>
      <c r="D60" s="65">
        <v>0.4</v>
      </c>
      <c r="E60" s="61" t="s">
        <v>31</v>
      </c>
      <c r="F60" s="67">
        <v>0.22700000000000001</v>
      </c>
    </row>
    <row r="61" spans="1:6" ht="29.25" customHeight="1">
      <c r="A61" s="54">
        <v>39</v>
      </c>
      <c r="B61" s="54">
        <v>868</v>
      </c>
      <c r="C61" s="69" t="s">
        <v>251</v>
      </c>
      <c r="D61" s="65">
        <v>0.1</v>
      </c>
      <c r="E61" s="61" t="s">
        <v>31</v>
      </c>
      <c r="F61" s="67">
        <v>0.191</v>
      </c>
    </row>
    <row r="62" spans="1:6" ht="29.25" customHeight="1">
      <c r="A62" s="54">
        <v>40</v>
      </c>
      <c r="B62" s="54">
        <v>869</v>
      </c>
      <c r="C62" s="69" t="s">
        <v>252</v>
      </c>
      <c r="D62" s="65">
        <v>0.13</v>
      </c>
      <c r="E62" s="61" t="s">
        <v>31</v>
      </c>
      <c r="F62" s="67">
        <v>0.122</v>
      </c>
    </row>
    <row r="63" spans="1:6" ht="29.25" customHeight="1">
      <c r="A63" s="54">
        <v>41</v>
      </c>
      <c r="B63" s="54">
        <v>870</v>
      </c>
      <c r="C63" s="69" t="s">
        <v>253</v>
      </c>
      <c r="D63" s="65">
        <v>0.54</v>
      </c>
      <c r="E63" s="61" t="s">
        <v>31</v>
      </c>
      <c r="F63" s="67">
        <v>0.46200000000000002</v>
      </c>
    </row>
    <row r="64" spans="1:6" ht="29.25" customHeight="1">
      <c r="A64" s="54">
        <v>42</v>
      </c>
      <c r="B64" s="54">
        <v>871</v>
      </c>
      <c r="C64" s="69" t="s">
        <v>254</v>
      </c>
      <c r="D64" s="65">
        <v>0.25</v>
      </c>
      <c r="E64" s="61" t="s">
        <v>31</v>
      </c>
      <c r="F64" s="67">
        <v>0.20200000000000001</v>
      </c>
    </row>
    <row r="65" spans="1:6" ht="29.25" customHeight="1">
      <c r="A65" s="54">
        <v>43</v>
      </c>
      <c r="B65" s="54">
        <v>872</v>
      </c>
      <c r="C65" s="69" t="s">
        <v>255</v>
      </c>
      <c r="D65" s="65">
        <v>0.3</v>
      </c>
      <c r="E65" s="61" t="s">
        <v>31</v>
      </c>
      <c r="F65" s="67">
        <v>0.29199999999999998</v>
      </c>
    </row>
    <row r="66" spans="1:6" ht="29.25" customHeight="1">
      <c r="A66" s="54">
        <v>44</v>
      </c>
      <c r="B66" s="54">
        <v>873</v>
      </c>
      <c r="C66" s="69" t="s">
        <v>256</v>
      </c>
      <c r="D66" s="65">
        <v>1.5</v>
      </c>
      <c r="E66" s="61" t="s">
        <v>31</v>
      </c>
      <c r="F66" s="67">
        <v>1.1819999999999999</v>
      </c>
    </row>
    <row r="67" spans="1:6" ht="29.25" customHeight="1">
      <c r="A67" s="54">
        <v>45</v>
      </c>
      <c r="B67" s="54">
        <v>874</v>
      </c>
      <c r="C67" s="69" t="s">
        <v>257</v>
      </c>
      <c r="D67" s="65">
        <v>0.25</v>
      </c>
      <c r="E67" s="61" t="s">
        <v>31</v>
      </c>
      <c r="F67" s="67">
        <v>0.19500000000000001</v>
      </c>
    </row>
    <row r="68" spans="1:6" ht="29.25" customHeight="1">
      <c r="A68" s="54">
        <v>46</v>
      </c>
      <c r="B68" s="54">
        <v>875</v>
      </c>
      <c r="C68" s="69" t="s">
        <v>258</v>
      </c>
      <c r="D68" s="65">
        <v>0.18</v>
      </c>
      <c r="E68" s="61" t="s">
        <v>31</v>
      </c>
      <c r="F68" s="67">
        <v>0.156</v>
      </c>
    </row>
    <row r="69" spans="1:6" ht="29.25" customHeight="1">
      <c r="A69" s="54">
        <v>47</v>
      </c>
      <c r="B69" s="54">
        <v>876</v>
      </c>
      <c r="C69" s="69" t="s">
        <v>259</v>
      </c>
      <c r="D69" s="65">
        <v>0.08</v>
      </c>
      <c r="E69" s="61" t="s">
        <v>31</v>
      </c>
      <c r="F69" s="67">
        <v>6.2E-2</v>
      </c>
    </row>
    <row r="70" spans="1:6" ht="29.25" customHeight="1">
      <c r="A70" s="54">
        <v>48</v>
      </c>
      <c r="B70" s="54">
        <v>877</v>
      </c>
      <c r="C70" s="69" t="s">
        <v>260</v>
      </c>
      <c r="D70" s="65">
        <v>0.2</v>
      </c>
      <c r="E70" s="61" t="s">
        <v>31</v>
      </c>
      <c r="F70" s="67">
        <v>0.14000000000000001</v>
      </c>
    </row>
    <row r="71" spans="1:6" ht="29.25" customHeight="1">
      <c r="A71" s="54">
        <v>49</v>
      </c>
      <c r="B71" s="54">
        <v>878</v>
      </c>
      <c r="C71" s="69" t="s">
        <v>261</v>
      </c>
      <c r="D71" s="65">
        <v>1.6</v>
      </c>
      <c r="E71" s="61" t="s">
        <v>31</v>
      </c>
      <c r="F71" s="67">
        <v>1.4139999999999999</v>
      </c>
    </row>
    <row r="72" spans="1:6" ht="29.25" customHeight="1">
      <c r="A72" s="54">
        <v>50</v>
      </c>
      <c r="B72" s="54">
        <v>879</v>
      </c>
      <c r="C72" s="69" t="s">
        <v>262</v>
      </c>
      <c r="D72" s="65">
        <v>0.2</v>
      </c>
      <c r="E72" s="61" t="s">
        <v>31</v>
      </c>
      <c r="F72" s="67">
        <v>0.18</v>
      </c>
    </row>
    <row r="73" spans="1:6" ht="29.25" customHeight="1">
      <c r="A73" s="54">
        <v>51</v>
      </c>
      <c r="B73" s="54">
        <v>880</v>
      </c>
      <c r="C73" s="69" t="s">
        <v>263</v>
      </c>
      <c r="D73" s="65">
        <v>0.42</v>
      </c>
      <c r="E73" s="61" t="s">
        <v>31</v>
      </c>
      <c r="F73" s="67">
        <v>0.41799999999999998</v>
      </c>
    </row>
    <row r="74" spans="1:6" ht="29.25" customHeight="1">
      <c r="A74" s="54">
        <v>52</v>
      </c>
      <c r="B74" s="54">
        <v>881</v>
      </c>
      <c r="C74" s="69" t="s">
        <v>264</v>
      </c>
      <c r="D74" s="65">
        <v>1.99</v>
      </c>
      <c r="E74" s="61" t="s">
        <v>31</v>
      </c>
      <c r="F74" s="67">
        <v>1.7849999999999999</v>
      </c>
    </row>
    <row r="75" spans="1:6" ht="29.25" customHeight="1">
      <c r="A75" s="54">
        <v>53</v>
      </c>
      <c r="B75" s="54">
        <v>882</v>
      </c>
      <c r="C75" s="69" t="s">
        <v>265</v>
      </c>
      <c r="D75" s="65">
        <v>0.76</v>
      </c>
      <c r="E75" s="61" t="s">
        <v>31</v>
      </c>
      <c r="F75" s="67">
        <v>0.53800000000000003</v>
      </c>
    </row>
    <row r="76" spans="1:6" ht="29.25" customHeight="1">
      <c r="A76" s="54">
        <v>54</v>
      </c>
      <c r="B76" s="54">
        <v>883</v>
      </c>
      <c r="C76" s="69" t="s">
        <v>266</v>
      </c>
      <c r="D76" s="65">
        <v>0.9</v>
      </c>
      <c r="E76" s="61" t="s">
        <v>31</v>
      </c>
      <c r="F76" s="67">
        <v>0.85099999999999998</v>
      </c>
    </row>
    <row r="77" spans="1:6" ht="29.25" customHeight="1">
      <c r="A77" s="54">
        <v>55</v>
      </c>
      <c r="B77" s="54">
        <v>884</v>
      </c>
      <c r="C77" s="69" t="s">
        <v>267</v>
      </c>
      <c r="D77" s="65">
        <v>0.25</v>
      </c>
      <c r="E77" s="61" t="s">
        <v>31</v>
      </c>
      <c r="F77" s="67">
        <v>0.20499999999999999</v>
      </c>
    </row>
    <row r="78" spans="1:6" ht="29.25" customHeight="1">
      <c r="A78" s="54">
        <v>56</v>
      </c>
      <c r="B78" s="54">
        <v>885</v>
      </c>
      <c r="C78" s="69" t="s">
        <v>268</v>
      </c>
      <c r="D78" s="65">
        <v>0.6</v>
      </c>
      <c r="E78" s="61" t="s">
        <v>31</v>
      </c>
      <c r="F78" s="67">
        <v>0.53800000000000003</v>
      </c>
    </row>
    <row r="79" spans="1:6" ht="29.25" customHeight="1">
      <c r="A79" s="54">
        <v>57</v>
      </c>
      <c r="B79" s="54">
        <v>886</v>
      </c>
      <c r="C79" s="69" t="s">
        <v>269</v>
      </c>
      <c r="D79" s="65">
        <v>1.5</v>
      </c>
      <c r="E79" s="61" t="s">
        <v>31</v>
      </c>
      <c r="F79" s="67">
        <v>1.226</v>
      </c>
    </row>
    <row r="80" spans="1:6" ht="29.25" customHeight="1">
      <c r="A80" s="54">
        <v>58</v>
      </c>
      <c r="B80" s="54">
        <v>887</v>
      </c>
      <c r="C80" s="69" t="s">
        <v>270</v>
      </c>
      <c r="D80" s="65">
        <v>0.6</v>
      </c>
      <c r="E80" s="61" t="s">
        <v>31</v>
      </c>
      <c r="F80" s="67">
        <v>0.53100000000000003</v>
      </c>
    </row>
    <row r="81" spans="1:6" ht="29.25" customHeight="1">
      <c r="A81" s="54">
        <v>59</v>
      </c>
      <c r="B81" s="54">
        <v>888</v>
      </c>
      <c r="C81" s="69" t="s">
        <v>271</v>
      </c>
      <c r="D81" s="65">
        <v>0.5</v>
      </c>
      <c r="E81" s="61" t="s">
        <v>31</v>
      </c>
      <c r="F81" s="67">
        <v>0.42899999999999999</v>
      </c>
    </row>
    <row r="82" spans="1:6" ht="29.25" customHeight="1">
      <c r="A82" s="54">
        <v>60</v>
      </c>
      <c r="B82" s="54">
        <v>889</v>
      </c>
      <c r="C82" s="69" t="s">
        <v>272</v>
      </c>
      <c r="D82" s="65">
        <v>0.17</v>
      </c>
      <c r="E82" s="61" t="s">
        <v>31</v>
      </c>
      <c r="F82" s="67">
        <v>0.157</v>
      </c>
    </row>
    <row r="83" spans="1:6" ht="29.25" customHeight="1">
      <c r="A83" s="54">
        <v>61</v>
      </c>
      <c r="B83" s="54">
        <v>890</v>
      </c>
      <c r="C83" s="69" t="s">
        <v>273</v>
      </c>
      <c r="D83" s="65">
        <v>1</v>
      </c>
      <c r="E83" s="61" t="s">
        <v>31</v>
      </c>
      <c r="F83" s="67">
        <v>0.375</v>
      </c>
    </row>
    <row r="84" spans="1:6" ht="29.25" customHeight="1">
      <c r="A84" s="54">
        <v>62</v>
      </c>
      <c r="B84" s="54">
        <v>891</v>
      </c>
      <c r="C84" s="69" t="s">
        <v>274</v>
      </c>
      <c r="D84" s="65">
        <v>0.2</v>
      </c>
      <c r="E84" s="61" t="s">
        <v>31</v>
      </c>
      <c r="F84" s="67">
        <v>0.108</v>
      </c>
    </row>
    <row r="85" spans="1:6" ht="29.25" customHeight="1">
      <c r="A85" s="54">
        <v>63</v>
      </c>
      <c r="B85" s="54">
        <v>892</v>
      </c>
      <c r="C85" s="69" t="s">
        <v>275</v>
      </c>
      <c r="D85" s="65">
        <v>0.49</v>
      </c>
      <c r="E85" s="61" t="s">
        <v>31</v>
      </c>
      <c r="F85" s="67">
        <v>0.49</v>
      </c>
    </row>
    <row r="86" spans="1:6" ht="29.25" customHeight="1">
      <c r="A86" s="54">
        <v>64</v>
      </c>
      <c r="B86" s="54">
        <v>893</v>
      </c>
      <c r="C86" s="69" t="s">
        <v>276</v>
      </c>
      <c r="D86" s="65">
        <v>0.39</v>
      </c>
      <c r="E86" s="61" t="s">
        <v>31</v>
      </c>
      <c r="F86" s="67">
        <v>0.38800000000000001</v>
      </c>
    </row>
    <row r="87" spans="1:6" ht="29.25" customHeight="1">
      <c r="A87" s="54">
        <v>65</v>
      </c>
      <c r="B87" s="54">
        <v>894</v>
      </c>
      <c r="C87" s="69" t="s">
        <v>277</v>
      </c>
      <c r="D87" s="65">
        <v>0.15</v>
      </c>
      <c r="E87" s="61" t="s">
        <v>31</v>
      </c>
      <c r="F87" s="67">
        <v>0.126</v>
      </c>
    </row>
    <row r="88" spans="1:6" ht="29.25" customHeight="1">
      <c r="A88" s="54">
        <v>66</v>
      </c>
      <c r="B88" s="54">
        <v>895</v>
      </c>
      <c r="C88" s="69" t="s">
        <v>278</v>
      </c>
      <c r="D88" s="65">
        <v>0.6</v>
      </c>
      <c r="E88" s="61" t="s">
        <v>31</v>
      </c>
      <c r="F88" s="67">
        <v>0.20100000000000001</v>
      </c>
    </row>
    <row r="89" spans="1:6" ht="29.25" customHeight="1">
      <c r="A89" s="54">
        <v>67</v>
      </c>
      <c r="B89" s="54">
        <v>896</v>
      </c>
      <c r="C89" s="69" t="s">
        <v>279</v>
      </c>
      <c r="D89" s="65">
        <v>0.6</v>
      </c>
      <c r="E89" s="61" t="s">
        <v>31</v>
      </c>
      <c r="F89" s="67">
        <v>0.312</v>
      </c>
    </row>
    <row r="90" spans="1:6" ht="29.25" customHeight="1">
      <c r="A90" s="54">
        <v>68</v>
      </c>
      <c r="B90" s="54">
        <v>897</v>
      </c>
      <c r="C90" s="69" t="s">
        <v>280</v>
      </c>
      <c r="D90" s="65">
        <v>0.2</v>
      </c>
      <c r="E90" s="61" t="s">
        <v>31</v>
      </c>
      <c r="F90" s="67">
        <v>8.8999999999999996E-2</v>
      </c>
    </row>
    <row r="91" spans="1:6" ht="29.25" customHeight="1">
      <c r="A91" s="54">
        <v>69</v>
      </c>
      <c r="B91" s="54">
        <v>898</v>
      </c>
      <c r="C91" s="69" t="s">
        <v>281</v>
      </c>
      <c r="D91" s="65">
        <v>0.27</v>
      </c>
      <c r="E91" s="61" t="s">
        <v>31</v>
      </c>
      <c r="F91" s="67">
        <v>0.12</v>
      </c>
    </row>
    <row r="92" spans="1:6" ht="29.25" customHeight="1">
      <c r="A92" s="54">
        <v>70</v>
      </c>
      <c r="B92" s="54">
        <v>899</v>
      </c>
      <c r="C92" s="69" t="s">
        <v>282</v>
      </c>
      <c r="D92" s="65">
        <v>1.8</v>
      </c>
      <c r="E92" s="61" t="s">
        <v>31</v>
      </c>
      <c r="F92" s="67">
        <v>1.7669999999999999</v>
      </c>
    </row>
    <row r="93" spans="1:6" ht="29.25" customHeight="1">
      <c r="A93" s="54">
        <v>71</v>
      </c>
      <c r="B93" s="54">
        <v>900</v>
      </c>
      <c r="C93" s="69" t="s">
        <v>283</v>
      </c>
      <c r="D93" s="65">
        <v>0.3</v>
      </c>
      <c r="E93" s="61" t="s">
        <v>31</v>
      </c>
      <c r="F93" s="67">
        <v>0.20200000000000001</v>
      </c>
    </row>
    <row r="94" spans="1:6" ht="29.25" customHeight="1">
      <c r="A94" s="54">
        <v>72</v>
      </c>
      <c r="B94" s="54">
        <v>901</v>
      </c>
      <c r="C94" s="69" t="s">
        <v>284</v>
      </c>
      <c r="D94" s="65">
        <v>0.14000000000000001</v>
      </c>
      <c r="E94" s="61" t="s">
        <v>31</v>
      </c>
      <c r="F94" s="67">
        <v>0.13900000000000001</v>
      </c>
    </row>
    <row r="95" spans="1:6" ht="29.25" customHeight="1">
      <c r="A95" s="54">
        <v>73</v>
      </c>
      <c r="B95" s="54">
        <v>902</v>
      </c>
      <c r="C95" s="69" t="s">
        <v>285</v>
      </c>
      <c r="D95" s="65">
        <v>0.1</v>
      </c>
      <c r="E95" s="61" t="s">
        <v>31</v>
      </c>
      <c r="F95" s="67">
        <v>8.7999999999999995E-2</v>
      </c>
    </row>
    <row r="96" spans="1:6" ht="29.25" customHeight="1">
      <c r="A96" s="54">
        <v>74</v>
      </c>
      <c r="B96" s="54">
        <v>903</v>
      </c>
      <c r="C96" s="69" t="s">
        <v>286</v>
      </c>
      <c r="D96" s="65">
        <v>0.45</v>
      </c>
      <c r="E96" s="61" t="s">
        <v>31</v>
      </c>
      <c r="F96" s="67">
        <v>0.104</v>
      </c>
    </row>
    <row r="97" spans="1:6" ht="29.25" customHeight="1">
      <c r="A97" s="54">
        <v>75</v>
      </c>
      <c r="B97" s="54">
        <v>904</v>
      </c>
      <c r="C97" s="69" t="s">
        <v>287</v>
      </c>
      <c r="D97" s="65">
        <v>0.24</v>
      </c>
      <c r="E97" s="61" t="s">
        <v>31</v>
      </c>
      <c r="F97" s="67">
        <v>0.13400000000000001</v>
      </c>
    </row>
    <row r="98" spans="1:6" ht="29.25" customHeight="1">
      <c r="A98" s="54">
        <v>76</v>
      </c>
      <c r="B98" s="54">
        <v>905</v>
      </c>
      <c r="C98" s="69" t="s">
        <v>288</v>
      </c>
      <c r="D98" s="65">
        <v>3</v>
      </c>
      <c r="E98" s="61" t="s">
        <v>31</v>
      </c>
      <c r="F98" s="67">
        <v>2.0579999999999998</v>
      </c>
    </row>
    <row r="99" spans="1:6" ht="29.25" customHeight="1">
      <c r="A99" s="54">
        <v>77</v>
      </c>
      <c r="B99" s="54">
        <v>907</v>
      </c>
      <c r="C99" s="69" t="s">
        <v>289</v>
      </c>
      <c r="D99" s="65">
        <v>0.85</v>
      </c>
      <c r="E99" s="61" t="s">
        <v>31</v>
      </c>
      <c r="F99" s="67">
        <v>0.48699999999999999</v>
      </c>
    </row>
    <row r="100" spans="1:6" ht="29.25" customHeight="1">
      <c r="A100" s="54">
        <v>78</v>
      </c>
      <c r="B100" s="54">
        <v>908</v>
      </c>
      <c r="C100" s="69" t="s">
        <v>290</v>
      </c>
      <c r="D100" s="65">
        <v>0.35</v>
      </c>
      <c r="E100" s="61" t="s">
        <v>31</v>
      </c>
      <c r="F100" s="67">
        <v>0.158</v>
      </c>
    </row>
    <row r="101" spans="1:6" ht="29.25" customHeight="1">
      <c r="A101" s="54">
        <v>79</v>
      </c>
      <c r="B101" s="54">
        <v>909</v>
      </c>
      <c r="C101" s="69" t="s">
        <v>291</v>
      </c>
      <c r="D101" s="65">
        <v>0.5</v>
      </c>
      <c r="E101" s="61" t="s">
        <v>31</v>
      </c>
      <c r="F101" s="67">
        <v>0.38400000000000001</v>
      </c>
    </row>
    <row r="102" spans="1:6" ht="29.25" customHeight="1">
      <c r="A102" s="54">
        <v>80</v>
      </c>
      <c r="B102" s="54">
        <v>910</v>
      </c>
      <c r="C102" s="69" t="s">
        <v>292</v>
      </c>
      <c r="D102" s="65">
        <v>0.18</v>
      </c>
      <c r="E102" s="61" t="s">
        <v>31</v>
      </c>
      <c r="F102" s="67">
        <v>0.16600000000000001</v>
      </c>
    </row>
    <row r="103" spans="1:6" ht="29.25" customHeight="1">
      <c r="A103" s="54">
        <v>81</v>
      </c>
      <c r="B103" s="54">
        <v>912</v>
      </c>
      <c r="C103" s="69" t="s">
        <v>293</v>
      </c>
      <c r="D103" s="65">
        <v>0.3</v>
      </c>
      <c r="E103" s="61" t="s">
        <v>31</v>
      </c>
      <c r="F103" s="67">
        <v>0.28999999999999998</v>
      </c>
    </row>
    <row r="104" spans="1:6" ht="29.25" customHeight="1">
      <c r="A104" s="54">
        <v>82</v>
      </c>
      <c r="B104" s="54">
        <v>913</v>
      </c>
      <c r="C104" s="69" t="s">
        <v>294</v>
      </c>
      <c r="D104" s="65">
        <v>0.13</v>
      </c>
      <c r="E104" s="61" t="s">
        <v>31</v>
      </c>
      <c r="F104" s="67">
        <v>5.7000000000000002E-2</v>
      </c>
    </row>
    <row r="105" spans="1:6" ht="29.25" customHeight="1">
      <c r="A105" s="54">
        <v>83</v>
      </c>
      <c r="B105" s="54">
        <v>914</v>
      </c>
      <c r="C105" s="69" t="s">
        <v>295</v>
      </c>
      <c r="D105" s="65">
        <v>0.65</v>
      </c>
      <c r="E105" s="61" t="s">
        <v>31</v>
      </c>
      <c r="F105" s="67">
        <v>0.25600000000000001</v>
      </c>
    </row>
    <row r="106" spans="1:6" ht="29.25" customHeight="1">
      <c r="A106" s="54">
        <v>84</v>
      </c>
      <c r="B106" s="54">
        <v>915</v>
      </c>
      <c r="C106" s="69" t="s">
        <v>296</v>
      </c>
      <c r="D106" s="65">
        <v>0.26</v>
      </c>
      <c r="E106" s="61" t="s">
        <v>31</v>
      </c>
      <c r="F106" s="67">
        <v>0.20399999999999999</v>
      </c>
    </row>
    <row r="107" spans="1:6" ht="29.25" customHeight="1">
      <c r="A107" s="54">
        <v>85</v>
      </c>
      <c r="B107" s="54">
        <v>916</v>
      </c>
      <c r="C107" s="69" t="s">
        <v>297</v>
      </c>
      <c r="D107" s="65">
        <v>0.22</v>
      </c>
      <c r="E107" s="61" t="s">
        <v>31</v>
      </c>
      <c r="F107" s="67">
        <v>0.217</v>
      </c>
    </row>
    <row r="108" spans="1:6" ht="29.25" customHeight="1">
      <c r="A108" s="54">
        <v>86</v>
      </c>
      <c r="B108" s="54">
        <v>917</v>
      </c>
      <c r="C108" s="69" t="s">
        <v>298</v>
      </c>
      <c r="D108" s="65">
        <v>0.35</v>
      </c>
      <c r="E108" s="61" t="s">
        <v>31</v>
      </c>
      <c r="F108" s="67">
        <v>0.26600000000000001</v>
      </c>
    </row>
    <row r="109" spans="1:6" ht="29.25" customHeight="1">
      <c r="A109" s="54">
        <v>87</v>
      </c>
      <c r="B109" s="54">
        <v>918</v>
      </c>
      <c r="C109" s="69" t="s">
        <v>299</v>
      </c>
      <c r="D109" s="65">
        <v>0.28000000000000003</v>
      </c>
      <c r="E109" s="61" t="s">
        <v>31</v>
      </c>
      <c r="F109" s="67">
        <v>0.26400000000000001</v>
      </c>
    </row>
    <row r="110" spans="1:6" ht="29.25" customHeight="1">
      <c r="A110" s="54">
        <v>88</v>
      </c>
      <c r="B110" s="54">
        <v>919</v>
      </c>
      <c r="C110" s="69" t="s">
        <v>300</v>
      </c>
      <c r="D110" s="65">
        <v>0.13</v>
      </c>
      <c r="E110" s="61" t="s">
        <v>31</v>
      </c>
      <c r="F110" s="67">
        <v>0.124</v>
      </c>
    </row>
    <row r="111" spans="1:6" ht="29.25" customHeight="1">
      <c r="A111" s="54">
        <v>89</v>
      </c>
      <c r="B111" s="54">
        <v>920</v>
      </c>
      <c r="C111" s="69" t="s">
        <v>301</v>
      </c>
      <c r="D111" s="65">
        <v>0.7</v>
      </c>
      <c r="E111" s="61" t="s">
        <v>31</v>
      </c>
      <c r="F111" s="67">
        <v>0.622</v>
      </c>
    </row>
    <row r="112" spans="1:6" ht="29.25" customHeight="1">
      <c r="A112" s="54">
        <v>90</v>
      </c>
      <c r="B112" s="54">
        <v>921</v>
      </c>
      <c r="C112" s="69" t="s">
        <v>302</v>
      </c>
      <c r="D112" s="65">
        <v>0.2</v>
      </c>
      <c r="E112" s="61" t="s">
        <v>31</v>
      </c>
      <c r="F112" s="67">
        <v>0.156</v>
      </c>
    </row>
    <row r="113" spans="1:6" ht="29.25" customHeight="1">
      <c r="A113" s="54">
        <v>91</v>
      </c>
      <c r="B113" s="54">
        <v>922</v>
      </c>
      <c r="C113" s="69" t="s">
        <v>303</v>
      </c>
      <c r="D113" s="65">
        <v>0.15</v>
      </c>
      <c r="E113" s="61" t="s">
        <v>31</v>
      </c>
      <c r="F113" s="67">
        <v>0.13500000000000001</v>
      </c>
    </row>
    <row r="114" spans="1:6" ht="29.25" customHeight="1">
      <c r="A114" s="54">
        <v>92</v>
      </c>
      <c r="B114" s="54">
        <v>923</v>
      </c>
      <c r="C114" s="69" t="s">
        <v>304</v>
      </c>
      <c r="D114" s="65">
        <v>0.45</v>
      </c>
      <c r="E114" s="61" t="s">
        <v>31</v>
      </c>
      <c r="F114" s="67">
        <v>0.42199999999999999</v>
      </c>
    </row>
    <row r="115" spans="1:6" ht="29.25" customHeight="1">
      <c r="A115" s="54">
        <v>93</v>
      </c>
      <c r="B115" s="54">
        <v>924</v>
      </c>
      <c r="C115" s="69" t="s">
        <v>305</v>
      </c>
      <c r="D115" s="65">
        <v>0.15</v>
      </c>
      <c r="E115" s="61" t="s">
        <v>31</v>
      </c>
      <c r="F115" s="67">
        <v>9.5000000000000001E-2</v>
      </c>
    </row>
    <row r="116" spans="1:6" ht="29.25" customHeight="1">
      <c r="A116" s="54">
        <v>94</v>
      </c>
      <c r="B116" s="54">
        <v>925</v>
      </c>
      <c r="C116" s="69" t="s">
        <v>306</v>
      </c>
      <c r="D116" s="65">
        <v>0.5</v>
      </c>
      <c r="E116" s="61" t="s">
        <v>31</v>
      </c>
      <c r="F116" s="67">
        <v>0.39700000000000002</v>
      </c>
    </row>
    <row r="117" spans="1:6" ht="29.25" customHeight="1">
      <c r="A117" s="54">
        <v>95</v>
      </c>
      <c r="B117" s="54">
        <v>926</v>
      </c>
      <c r="C117" s="69" t="s">
        <v>307</v>
      </c>
      <c r="D117" s="65">
        <v>0.6</v>
      </c>
      <c r="E117" s="61" t="s">
        <v>31</v>
      </c>
      <c r="F117" s="67">
        <v>0.57099999999999995</v>
      </c>
    </row>
    <row r="118" spans="1:6" ht="29.25" customHeight="1">
      <c r="A118" s="54">
        <v>96</v>
      </c>
      <c r="B118" s="54">
        <v>927</v>
      </c>
      <c r="C118" s="69" t="s">
        <v>308</v>
      </c>
      <c r="D118" s="65">
        <v>0.5</v>
      </c>
      <c r="E118" s="61" t="s">
        <v>31</v>
      </c>
      <c r="F118" s="67">
        <v>0.48399999999999999</v>
      </c>
    </row>
    <row r="119" spans="1:6" ht="29.25" customHeight="1">
      <c r="A119" s="54">
        <v>97</v>
      </c>
      <c r="B119" s="54">
        <v>928</v>
      </c>
      <c r="C119" s="69" t="s">
        <v>309</v>
      </c>
      <c r="D119" s="65">
        <v>3.6</v>
      </c>
      <c r="E119" s="61" t="s">
        <v>31</v>
      </c>
      <c r="F119" s="67">
        <v>3.5310000000000001</v>
      </c>
    </row>
    <row r="120" spans="1:6" ht="29.25" customHeight="1">
      <c r="A120" s="54">
        <v>98</v>
      </c>
      <c r="B120" s="54">
        <v>929</v>
      </c>
      <c r="C120" s="69" t="s">
        <v>310</v>
      </c>
      <c r="D120" s="65">
        <v>0.5</v>
      </c>
      <c r="E120" s="61" t="s">
        <v>31</v>
      </c>
      <c r="F120" s="67">
        <v>0.308</v>
      </c>
    </row>
    <row r="121" spans="1:6" ht="29.25" customHeight="1">
      <c r="A121" s="54">
        <v>99</v>
      </c>
      <c r="B121" s="54">
        <v>930</v>
      </c>
      <c r="C121" s="69" t="s">
        <v>311</v>
      </c>
      <c r="D121" s="65">
        <v>0.7</v>
      </c>
      <c r="E121" s="61" t="s">
        <v>31</v>
      </c>
      <c r="F121" s="67">
        <v>0.45700000000000002</v>
      </c>
    </row>
    <row r="122" spans="1:6" ht="29.25" customHeight="1">
      <c r="A122" s="54">
        <v>100</v>
      </c>
      <c r="B122" s="54">
        <v>931</v>
      </c>
      <c r="C122" s="69" t="s">
        <v>312</v>
      </c>
      <c r="D122" s="65">
        <v>0.4</v>
      </c>
      <c r="E122" s="61" t="s">
        <v>31</v>
      </c>
      <c r="F122" s="67">
        <v>0.31900000000000001</v>
      </c>
    </row>
    <row r="123" spans="1:6" ht="29.25" customHeight="1">
      <c r="A123" s="54">
        <v>101</v>
      </c>
      <c r="B123" s="54">
        <v>946</v>
      </c>
      <c r="C123" s="69" t="s">
        <v>313</v>
      </c>
      <c r="D123" s="65">
        <v>0.4</v>
      </c>
      <c r="E123" s="61" t="s">
        <v>31</v>
      </c>
      <c r="F123" s="67">
        <v>0.29199999999999998</v>
      </c>
    </row>
    <row r="124" spans="1:6" ht="29.25" customHeight="1">
      <c r="A124" s="54">
        <v>102</v>
      </c>
      <c r="B124" s="54">
        <v>963</v>
      </c>
      <c r="C124" s="69" t="s">
        <v>314</v>
      </c>
      <c r="D124" s="65">
        <v>0.112</v>
      </c>
      <c r="E124" s="61" t="s">
        <v>31</v>
      </c>
      <c r="F124" s="67">
        <v>0.11</v>
      </c>
    </row>
    <row r="125" spans="1:6" ht="29.25" customHeight="1">
      <c r="A125" s="54">
        <v>103</v>
      </c>
      <c r="B125" s="54">
        <v>964</v>
      </c>
      <c r="C125" s="69" t="s">
        <v>315</v>
      </c>
      <c r="D125" s="65">
        <v>0.51</v>
      </c>
      <c r="E125" s="61" t="s">
        <v>31</v>
      </c>
      <c r="F125" s="67">
        <v>0.42599999999999999</v>
      </c>
    </row>
    <row r="126" spans="1:6" ht="29.25" customHeight="1">
      <c r="A126" s="54">
        <v>104</v>
      </c>
      <c r="B126" s="54">
        <v>965</v>
      </c>
      <c r="C126" s="69" t="s">
        <v>316</v>
      </c>
      <c r="D126" s="65">
        <v>0.21</v>
      </c>
      <c r="E126" s="61" t="s">
        <v>31</v>
      </c>
      <c r="F126" s="67">
        <v>0.1</v>
      </c>
    </row>
    <row r="127" spans="1:6" ht="29.25" customHeight="1">
      <c r="A127" s="54">
        <v>105</v>
      </c>
      <c r="B127" s="54">
        <v>966</v>
      </c>
      <c r="C127" s="69" t="s">
        <v>317</v>
      </c>
      <c r="D127" s="65">
        <v>0.27</v>
      </c>
      <c r="E127" s="61" t="s">
        <v>31</v>
      </c>
      <c r="F127" s="67">
        <v>0.24</v>
      </c>
    </row>
    <row r="128" spans="1:6" ht="29.25" customHeight="1">
      <c r="A128" s="54">
        <v>106</v>
      </c>
      <c r="B128" s="54">
        <v>967</v>
      </c>
      <c r="C128" s="69" t="s">
        <v>318</v>
      </c>
      <c r="D128" s="65">
        <v>0.17</v>
      </c>
      <c r="E128" s="61" t="s">
        <v>31</v>
      </c>
      <c r="F128" s="67">
        <v>0.159</v>
      </c>
    </row>
    <row r="129" spans="1:6" ht="29.25" customHeight="1">
      <c r="A129" s="54">
        <v>107</v>
      </c>
      <c r="B129" s="54">
        <v>968</v>
      </c>
      <c r="C129" s="69" t="s">
        <v>319</v>
      </c>
      <c r="D129" s="65">
        <v>0.53</v>
      </c>
      <c r="E129" s="61" t="s">
        <v>31</v>
      </c>
      <c r="F129" s="67">
        <v>0.51100000000000001</v>
      </c>
    </row>
    <row r="130" spans="1:6" ht="29.25" customHeight="1">
      <c r="A130" s="54">
        <v>108</v>
      </c>
      <c r="B130" s="54">
        <v>969</v>
      </c>
      <c r="C130" s="69" t="s">
        <v>320</v>
      </c>
      <c r="D130" s="65">
        <v>0.51</v>
      </c>
      <c r="E130" s="61" t="s">
        <v>31</v>
      </c>
      <c r="F130" s="67">
        <v>0.48399999999999999</v>
      </c>
    </row>
    <row r="131" spans="1:6" ht="29.25" customHeight="1">
      <c r="A131" s="54">
        <v>109</v>
      </c>
      <c r="B131" s="54">
        <v>970</v>
      </c>
      <c r="C131" s="69" t="s">
        <v>321</v>
      </c>
      <c r="D131" s="65">
        <v>0.36</v>
      </c>
      <c r="E131" s="61" t="s">
        <v>31</v>
      </c>
      <c r="F131" s="67">
        <v>0.255</v>
      </c>
    </row>
    <row r="132" spans="1:6" ht="29.25" customHeight="1">
      <c r="A132" s="54">
        <v>110</v>
      </c>
      <c r="B132" s="54">
        <v>971</v>
      </c>
      <c r="C132" s="69" t="s">
        <v>322</v>
      </c>
      <c r="D132" s="65">
        <v>0.42</v>
      </c>
      <c r="E132" s="61" t="s">
        <v>31</v>
      </c>
      <c r="F132" s="67">
        <v>0.316</v>
      </c>
    </row>
    <row r="133" spans="1:6" ht="29.25" customHeight="1">
      <c r="A133" s="54">
        <v>111</v>
      </c>
      <c r="B133" s="54">
        <v>972</v>
      </c>
      <c r="C133" s="69" t="s">
        <v>323</v>
      </c>
      <c r="D133" s="65">
        <v>0.32</v>
      </c>
      <c r="E133" s="61" t="s">
        <v>31</v>
      </c>
      <c r="F133" s="67">
        <v>0.28100000000000003</v>
      </c>
    </row>
    <row r="134" spans="1:6" ht="29.25" customHeight="1">
      <c r="A134" s="54">
        <v>112</v>
      </c>
      <c r="B134" s="54">
        <v>973</v>
      </c>
      <c r="C134" s="69" t="s">
        <v>324</v>
      </c>
      <c r="D134" s="65">
        <v>0.23</v>
      </c>
      <c r="E134" s="61" t="s">
        <v>31</v>
      </c>
      <c r="F134" s="67">
        <v>0.218</v>
      </c>
    </row>
    <row r="135" spans="1:6" ht="29.25" customHeight="1">
      <c r="A135" s="54">
        <v>113</v>
      </c>
      <c r="B135" s="54">
        <v>974</v>
      </c>
      <c r="C135" s="69" t="s">
        <v>325</v>
      </c>
      <c r="D135" s="65">
        <v>0.5</v>
      </c>
      <c r="E135" s="61" t="s">
        <v>31</v>
      </c>
      <c r="F135" s="67">
        <v>0.28999999999999998</v>
      </c>
    </row>
    <row r="136" spans="1:6" ht="29.25" customHeight="1">
      <c r="A136" s="54">
        <v>114</v>
      </c>
      <c r="B136" s="54">
        <v>975</v>
      </c>
      <c r="C136" s="69" t="s">
        <v>326</v>
      </c>
      <c r="D136" s="65">
        <v>0.4</v>
      </c>
      <c r="E136" s="61" t="s">
        <v>31</v>
      </c>
      <c r="F136" s="67">
        <v>0.38600000000000001</v>
      </c>
    </row>
    <row r="137" spans="1:6" ht="29.25" customHeight="1">
      <c r="A137" s="54">
        <v>115</v>
      </c>
      <c r="B137" s="54">
        <v>976</v>
      </c>
      <c r="C137" s="69" t="s">
        <v>327</v>
      </c>
      <c r="D137" s="65">
        <v>0.19</v>
      </c>
      <c r="E137" s="61" t="s">
        <v>31</v>
      </c>
      <c r="F137" s="67">
        <v>0.189</v>
      </c>
    </row>
    <row r="138" spans="1:6" ht="29.25" customHeight="1">
      <c r="A138" s="54">
        <v>116</v>
      </c>
      <c r="B138" s="54">
        <v>977</v>
      </c>
      <c r="C138" s="69" t="s">
        <v>328</v>
      </c>
      <c r="D138" s="65">
        <v>0.31</v>
      </c>
      <c r="E138" s="61" t="s">
        <v>31</v>
      </c>
      <c r="F138" s="67">
        <v>0.307</v>
      </c>
    </row>
    <row r="139" spans="1:6" ht="29.25" customHeight="1">
      <c r="A139" s="54">
        <v>117</v>
      </c>
      <c r="B139" s="54">
        <v>978</v>
      </c>
      <c r="C139" s="69" t="s">
        <v>329</v>
      </c>
      <c r="D139" s="65">
        <v>0.2</v>
      </c>
      <c r="E139" s="61" t="s">
        <v>31</v>
      </c>
      <c r="F139" s="67">
        <v>0.126</v>
      </c>
    </row>
    <row r="140" spans="1:6" ht="29.25" customHeight="1">
      <c r="A140" s="54">
        <v>118</v>
      </c>
      <c r="B140" s="54">
        <v>979</v>
      </c>
      <c r="C140" s="69" t="s">
        <v>330</v>
      </c>
      <c r="D140" s="65">
        <v>0.2</v>
      </c>
      <c r="E140" s="61" t="s">
        <v>31</v>
      </c>
      <c r="F140" s="67">
        <v>0.153</v>
      </c>
    </row>
    <row r="141" spans="1:6" ht="29.25" customHeight="1">
      <c r="A141" s="54">
        <v>119</v>
      </c>
      <c r="B141" s="54">
        <v>980</v>
      </c>
      <c r="C141" s="69" t="s">
        <v>331</v>
      </c>
      <c r="D141" s="65">
        <v>0.71</v>
      </c>
      <c r="E141" s="61" t="s">
        <v>31</v>
      </c>
      <c r="F141" s="67">
        <v>0.69899999999999995</v>
      </c>
    </row>
    <row r="142" spans="1:6" ht="29.25" customHeight="1">
      <c r="A142" s="54">
        <v>120</v>
      </c>
      <c r="B142" s="54">
        <v>981</v>
      </c>
      <c r="C142" s="69" t="s">
        <v>332</v>
      </c>
      <c r="D142" s="65">
        <v>1.23</v>
      </c>
      <c r="E142" s="61" t="s">
        <v>31</v>
      </c>
      <c r="F142" s="67">
        <v>1.216</v>
      </c>
    </row>
    <row r="143" spans="1:6" ht="29.25" customHeight="1">
      <c r="A143" s="54">
        <v>121</v>
      </c>
      <c r="B143" s="54">
        <v>982</v>
      </c>
      <c r="C143" s="69" t="s">
        <v>333</v>
      </c>
      <c r="D143" s="65">
        <v>0.3</v>
      </c>
      <c r="E143" s="61" t="s">
        <v>31</v>
      </c>
      <c r="F143" s="67">
        <v>0.21299999999999999</v>
      </c>
    </row>
    <row r="144" spans="1:6" ht="29.25" customHeight="1">
      <c r="A144" s="54">
        <v>122</v>
      </c>
      <c r="B144" s="54">
        <v>983</v>
      </c>
      <c r="C144" s="69" t="s">
        <v>334</v>
      </c>
      <c r="D144" s="65">
        <v>0.4</v>
      </c>
      <c r="E144" s="61" t="s">
        <v>31</v>
      </c>
      <c r="F144" s="67">
        <v>0.20499999999999999</v>
      </c>
    </row>
    <row r="145" spans="1:6" ht="29.25" customHeight="1">
      <c r="A145" s="54">
        <v>123</v>
      </c>
      <c r="B145" s="54">
        <v>984</v>
      </c>
      <c r="C145" s="69" t="s">
        <v>335</v>
      </c>
      <c r="D145" s="65">
        <v>0.11</v>
      </c>
      <c r="E145" s="61" t="s">
        <v>31</v>
      </c>
      <c r="F145" s="67">
        <v>0.107</v>
      </c>
    </row>
    <row r="146" spans="1:6" ht="29.25" customHeight="1">
      <c r="A146" s="54">
        <v>124</v>
      </c>
      <c r="B146" s="54">
        <v>985</v>
      </c>
      <c r="C146" s="69" t="s">
        <v>336</v>
      </c>
      <c r="D146" s="65">
        <v>0.35</v>
      </c>
      <c r="E146" s="61" t="s">
        <v>31</v>
      </c>
      <c r="F146" s="67">
        <v>0.27700000000000002</v>
      </c>
    </row>
    <row r="147" spans="1:6" ht="29.25" customHeight="1">
      <c r="A147" s="54">
        <v>125</v>
      </c>
      <c r="B147" s="54">
        <v>986</v>
      </c>
      <c r="C147" s="69" t="s">
        <v>337</v>
      </c>
      <c r="D147" s="65">
        <v>0.2</v>
      </c>
      <c r="E147" s="61" t="s">
        <v>31</v>
      </c>
      <c r="F147" s="67">
        <v>0.17899999999999999</v>
      </c>
    </row>
    <row r="148" spans="1:6" ht="29.25" customHeight="1">
      <c r="A148" s="54">
        <v>126</v>
      </c>
      <c r="B148" s="54">
        <v>987</v>
      </c>
      <c r="C148" s="69" t="s">
        <v>338</v>
      </c>
      <c r="D148" s="65">
        <v>0.13</v>
      </c>
      <c r="E148" s="61" t="s">
        <v>31</v>
      </c>
      <c r="F148" s="67">
        <v>3.5999999999999997E-2</v>
      </c>
    </row>
    <row r="149" spans="1:6" ht="29.25" customHeight="1">
      <c r="A149" s="54">
        <v>127</v>
      </c>
      <c r="B149" s="54">
        <v>988</v>
      </c>
      <c r="C149" s="69" t="s">
        <v>339</v>
      </c>
      <c r="D149" s="65">
        <v>0.15</v>
      </c>
      <c r="E149" s="61" t="s">
        <v>31</v>
      </c>
      <c r="F149" s="67">
        <v>3.7999999999999999E-2</v>
      </c>
    </row>
    <row r="150" spans="1:6" ht="29.25" customHeight="1">
      <c r="A150" s="54">
        <v>128</v>
      </c>
      <c r="B150" s="54">
        <v>989</v>
      </c>
      <c r="C150" s="69" t="s">
        <v>340</v>
      </c>
      <c r="D150" s="65">
        <v>7.0000000000000007E-2</v>
      </c>
      <c r="E150" s="61" t="s">
        <v>31</v>
      </c>
      <c r="F150" s="67">
        <v>5.6000000000000001E-2</v>
      </c>
    </row>
    <row r="151" spans="1:6" ht="29.25" customHeight="1">
      <c r="A151" s="54">
        <v>129</v>
      </c>
      <c r="B151" s="54">
        <v>990</v>
      </c>
      <c r="C151" s="69" t="s">
        <v>341</v>
      </c>
      <c r="D151" s="65">
        <v>0.1</v>
      </c>
      <c r="E151" s="61" t="s">
        <v>31</v>
      </c>
      <c r="F151" s="67">
        <v>8.6999999999999994E-2</v>
      </c>
    </row>
    <row r="152" spans="1:6" ht="29.25" customHeight="1">
      <c r="A152" s="54">
        <v>130</v>
      </c>
      <c r="B152" s="54">
        <v>991</v>
      </c>
      <c r="C152" s="69" t="s">
        <v>342</v>
      </c>
      <c r="D152" s="65">
        <v>0.13</v>
      </c>
      <c r="E152" s="61" t="s">
        <v>31</v>
      </c>
      <c r="F152" s="67">
        <v>5.6000000000000001E-2</v>
      </c>
    </row>
    <row r="153" spans="1:6" ht="29.25" customHeight="1">
      <c r="A153" s="54">
        <v>131</v>
      </c>
      <c r="B153" s="54">
        <v>992</v>
      </c>
      <c r="C153" s="69" t="s">
        <v>343</v>
      </c>
      <c r="D153" s="65">
        <v>0.18</v>
      </c>
      <c r="E153" s="61" t="s">
        <v>31</v>
      </c>
      <c r="F153" s="67">
        <v>0.14299999999999999</v>
      </c>
    </row>
    <row r="154" spans="1:6" ht="29.25" customHeight="1">
      <c r="A154" s="54">
        <v>132</v>
      </c>
      <c r="B154" s="54">
        <v>993</v>
      </c>
      <c r="C154" s="69" t="s">
        <v>344</v>
      </c>
      <c r="D154" s="65">
        <v>0.56000000000000005</v>
      </c>
      <c r="E154" s="61" t="s">
        <v>31</v>
      </c>
      <c r="F154" s="67">
        <v>0.20300000000000001</v>
      </c>
    </row>
    <row r="155" spans="1:6" ht="29.25" customHeight="1">
      <c r="A155" s="54">
        <v>133</v>
      </c>
      <c r="B155" s="54">
        <v>994</v>
      </c>
      <c r="C155" s="69" t="s">
        <v>345</v>
      </c>
      <c r="D155" s="65">
        <v>0.14000000000000001</v>
      </c>
      <c r="E155" s="61" t="s">
        <v>31</v>
      </c>
      <c r="F155" s="67">
        <v>0.13200000000000001</v>
      </c>
    </row>
    <row r="156" spans="1:6" ht="29.25" customHeight="1">
      <c r="A156" s="54">
        <v>134</v>
      </c>
      <c r="B156" s="54">
        <v>995</v>
      </c>
      <c r="C156" s="69" t="s">
        <v>346</v>
      </c>
      <c r="D156" s="65">
        <v>0.1</v>
      </c>
      <c r="E156" s="61" t="s">
        <v>31</v>
      </c>
      <c r="F156" s="67">
        <v>3.5999999999999997E-2</v>
      </c>
    </row>
    <row r="157" spans="1:6" ht="29.25" customHeight="1">
      <c r="A157" s="54">
        <v>135</v>
      </c>
      <c r="B157" s="54">
        <v>996</v>
      </c>
      <c r="C157" s="69" t="s">
        <v>347</v>
      </c>
      <c r="D157" s="65">
        <v>7.0000000000000007E-2</v>
      </c>
      <c r="E157" s="61" t="s">
        <v>31</v>
      </c>
      <c r="F157" s="67">
        <v>5.5E-2</v>
      </c>
    </row>
    <row r="158" spans="1:6" ht="29.25" customHeight="1">
      <c r="A158" s="54">
        <v>136</v>
      </c>
      <c r="B158" s="54">
        <v>997</v>
      </c>
      <c r="C158" s="69" t="s">
        <v>348</v>
      </c>
      <c r="D158" s="65">
        <v>0.21</v>
      </c>
      <c r="E158" s="61" t="s">
        <v>31</v>
      </c>
      <c r="F158" s="67">
        <v>8.5000000000000006E-2</v>
      </c>
    </row>
    <row r="159" spans="1:6" ht="29.25" customHeight="1">
      <c r="A159" s="54">
        <v>137</v>
      </c>
      <c r="B159" s="54">
        <v>998</v>
      </c>
      <c r="C159" s="69" t="s">
        <v>349</v>
      </c>
      <c r="D159" s="65">
        <v>0.24</v>
      </c>
      <c r="E159" s="61" t="s">
        <v>31</v>
      </c>
      <c r="F159" s="67">
        <v>0.151</v>
      </c>
    </row>
    <row r="160" spans="1:6" ht="29.25" customHeight="1">
      <c r="A160" s="54">
        <v>138</v>
      </c>
      <c r="B160" s="54">
        <v>999</v>
      </c>
      <c r="C160" s="69" t="s">
        <v>350</v>
      </c>
      <c r="D160" s="65">
        <v>0.13</v>
      </c>
      <c r="E160" s="61" t="s">
        <v>31</v>
      </c>
      <c r="F160" s="67">
        <v>0.123</v>
      </c>
    </row>
    <row r="161" spans="1:6" ht="29.25" customHeight="1">
      <c r="A161" s="54">
        <v>139</v>
      </c>
      <c r="B161" s="54">
        <v>1000</v>
      </c>
      <c r="C161" s="69" t="s">
        <v>351</v>
      </c>
      <c r="D161" s="65">
        <v>0.115</v>
      </c>
      <c r="E161" s="61" t="s">
        <v>31</v>
      </c>
      <c r="F161" s="67">
        <v>0.115</v>
      </c>
    </row>
    <row r="162" spans="1:6" ht="29.25" customHeight="1">
      <c r="A162" s="54">
        <v>140</v>
      </c>
      <c r="B162" s="54">
        <v>1001</v>
      </c>
      <c r="C162" s="69" t="s">
        <v>352</v>
      </c>
      <c r="D162" s="65">
        <v>0.05</v>
      </c>
      <c r="E162" s="61" t="s">
        <v>31</v>
      </c>
      <c r="F162" s="67">
        <v>4.2000000000000003E-2</v>
      </c>
    </row>
    <row r="163" spans="1:6" ht="29.25" customHeight="1">
      <c r="A163" s="54">
        <v>141</v>
      </c>
      <c r="B163" s="54">
        <v>1002</v>
      </c>
      <c r="C163" s="69" t="s">
        <v>353</v>
      </c>
      <c r="D163" s="65">
        <v>0.11</v>
      </c>
      <c r="E163" s="61" t="s">
        <v>31</v>
      </c>
      <c r="F163" s="67">
        <v>5.1999999999999998E-2</v>
      </c>
    </row>
    <row r="164" spans="1:6" ht="29.25" customHeight="1">
      <c r="A164" s="54">
        <v>142</v>
      </c>
      <c r="B164" s="54">
        <v>1003</v>
      </c>
      <c r="C164" s="69" t="s">
        <v>354</v>
      </c>
      <c r="D164" s="65">
        <v>7.0000000000000007E-2</v>
      </c>
      <c r="E164" s="61" t="s">
        <v>31</v>
      </c>
      <c r="F164" s="67">
        <v>6.7000000000000004E-2</v>
      </c>
    </row>
    <row r="165" spans="1:6" ht="29.25" customHeight="1">
      <c r="A165" s="54">
        <v>143</v>
      </c>
      <c r="B165" s="54">
        <v>1004</v>
      </c>
      <c r="C165" s="69" t="s">
        <v>355</v>
      </c>
      <c r="D165" s="65">
        <v>0.14499999999999999</v>
      </c>
      <c r="E165" s="61" t="s">
        <v>31</v>
      </c>
      <c r="F165" s="67">
        <v>0.14499999999999999</v>
      </c>
    </row>
    <row r="166" spans="1:6" ht="29.25" customHeight="1">
      <c r="A166" s="54">
        <v>144</v>
      </c>
      <c r="B166" s="54">
        <v>1005</v>
      </c>
      <c r="C166" s="69" t="s">
        <v>356</v>
      </c>
      <c r="D166" s="65">
        <v>0.52</v>
      </c>
      <c r="E166" s="61" t="s">
        <v>31</v>
      </c>
      <c r="F166" s="67">
        <v>0.50900000000000001</v>
      </c>
    </row>
    <row r="167" spans="1:6" ht="29.25" customHeight="1">
      <c r="A167" s="54">
        <v>145</v>
      </c>
      <c r="B167" s="54">
        <v>1006</v>
      </c>
      <c r="C167" s="69" t="s">
        <v>357</v>
      </c>
      <c r="D167" s="65">
        <v>0.08</v>
      </c>
      <c r="E167" s="61" t="s">
        <v>31</v>
      </c>
      <c r="F167" s="67">
        <v>7.0000000000000007E-2</v>
      </c>
    </row>
    <row r="168" spans="1:6" ht="29.25" customHeight="1">
      <c r="A168" s="54">
        <v>146</v>
      </c>
      <c r="B168" s="54">
        <v>1007</v>
      </c>
      <c r="C168" s="69" t="s">
        <v>358</v>
      </c>
      <c r="D168" s="65">
        <v>0.12</v>
      </c>
      <c r="E168" s="61" t="s">
        <v>31</v>
      </c>
      <c r="F168" s="67">
        <v>9.4E-2</v>
      </c>
    </row>
    <row r="169" spans="1:6" ht="29.25" customHeight="1">
      <c r="A169" s="54">
        <v>147</v>
      </c>
      <c r="B169" s="54">
        <v>1008</v>
      </c>
      <c r="C169" s="69" t="s">
        <v>359</v>
      </c>
      <c r="D169" s="65">
        <v>0.09</v>
      </c>
      <c r="E169" s="61" t="s">
        <v>31</v>
      </c>
      <c r="F169" s="67">
        <v>8.3000000000000004E-2</v>
      </c>
    </row>
    <row r="170" spans="1:6" ht="29.25" customHeight="1">
      <c r="A170" s="54">
        <v>148</v>
      </c>
      <c r="B170" s="54">
        <v>1009</v>
      </c>
      <c r="C170" s="69" t="s">
        <v>360</v>
      </c>
      <c r="D170" s="65">
        <v>0.1</v>
      </c>
      <c r="E170" s="61" t="s">
        <v>31</v>
      </c>
      <c r="F170" s="67">
        <v>0.108</v>
      </c>
    </row>
    <row r="171" spans="1:6" ht="29.25" customHeight="1">
      <c r="A171" s="54">
        <v>149</v>
      </c>
      <c r="B171" s="54">
        <v>1010</v>
      </c>
      <c r="C171" s="69" t="s">
        <v>361</v>
      </c>
      <c r="D171" s="65">
        <v>0.22</v>
      </c>
      <c r="E171" s="61" t="s">
        <v>31</v>
      </c>
      <c r="F171" s="67">
        <v>0.105</v>
      </c>
    </row>
    <row r="172" spans="1:6" ht="29.25" customHeight="1">
      <c r="A172" s="54">
        <v>150</v>
      </c>
      <c r="B172" s="54">
        <v>1011</v>
      </c>
      <c r="C172" s="69" t="s">
        <v>362</v>
      </c>
      <c r="D172" s="65">
        <v>0.1</v>
      </c>
      <c r="E172" s="61" t="s">
        <v>31</v>
      </c>
      <c r="F172" s="67">
        <v>9.0999999999999998E-2</v>
      </c>
    </row>
    <row r="173" spans="1:6" ht="29.25" customHeight="1">
      <c r="A173" s="54">
        <v>151</v>
      </c>
      <c r="B173" s="54">
        <v>1012</v>
      </c>
      <c r="C173" s="69" t="s">
        <v>363</v>
      </c>
      <c r="D173" s="65">
        <v>0.20100000000000001</v>
      </c>
      <c r="E173" s="61" t="s">
        <v>31</v>
      </c>
      <c r="F173" s="67">
        <v>0.20100000000000001</v>
      </c>
    </row>
    <row r="174" spans="1:6" ht="29.25" customHeight="1">
      <c r="A174" s="54">
        <v>152</v>
      </c>
      <c r="B174" s="54">
        <v>1013</v>
      </c>
      <c r="C174" s="69" t="s">
        <v>364</v>
      </c>
      <c r="D174" s="65">
        <v>0.51500000000000001</v>
      </c>
      <c r="E174" s="61" t="s">
        <v>31</v>
      </c>
      <c r="F174" s="67">
        <v>1.5149999999999999</v>
      </c>
    </row>
    <row r="175" spans="1:6" ht="29.25" customHeight="1">
      <c r="A175" s="54">
        <v>153</v>
      </c>
      <c r="B175" s="54">
        <v>1014</v>
      </c>
      <c r="C175" s="69" t="s">
        <v>365</v>
      </c>
      <c r="D175" s="65">
        <v>0.4</v>
      </c>
      <c r="E175" s="61" t="s">
        <v>31</v>
      </c>
      <c r="F175" s="67">
        <v>0.39</v>
      </c>
    </row>
    <row r="176" spans="1:6" ht="29.25" customHeight="1">
      <c r="A176" s="54">
        <v>154</v>
      </c>
      <c r="B176" s="54">
        <v>1015</v>
      </c>
      <c r="C176" s="69" t="s">
        <v>366</v>
      </c>
      <c r="D176" s="65">
        <v>0.3</v>
      </c>
      <c r="E176" s="61" t="s">
        <v>31</v>
      </c>
      <c r="F176" s="67">
        <v>0.28199999999999997</v>
      </c>
    </row>
    <row r="177" spans="1:6" ht="29.25" customHeight="1">
      <c r="A177" s="54">
        <v>155</v>
      </c>
      <c r="B177" s="54">
        <v>1016</v>
      </c>
      <c r="C177" s="69" t="s">
        <v>367</v>
      </c>
      <c r="D177" s="65">
        <v>0.23</v>
      </c>
      <c r="E177" s="61" t="s">
        <v>31</v>
      </c>
      <c r="F177" s="67">
        <v>0.222</v>
      </c>
    </row>
    <row r="178" spans="1:6" ht="29.25" customHeight="1">
      <c r="A178" s="54">
        <v>156</v>
      </c>
      <c r="B178" s="54">
        <v>1017</v>
      </c>
      <c r="C178" s="69" t="s">
        <v>368</v>
      </c>
      <c r="D178" s="65">
        <v>0.32</v>
      </c>
      <c r="E178" s="61" t="s">
        <v>31</v>
      </c>
      <c r="F178" s="67">
        <v>0.26900000000000002</v>
      </c>
    </row>
    <row r="179" spans="1:6" ht="29.25" customHeight="1">
      <c r="A179" s="54">
        <v>157</v>
      </c>
      <c r="B179" s="54">
        <v>1018</v>
      </c>
      <c r="C179" s="69" t="s">
        <v>369</v>
      </c>
      <c r="D179" s="65">
        <v>0.28999999999999998</v>
      </c>
      <c r="E179" s="61" t="s">
        <v>31</v>
      </c>
      <c r="F179" s="67">
        <v>0.27100000000000002</v>
      </c>
    </row>
    <row r="180" spans="1:6" ht="29.25" customHeight="1">
      <c r="A180" s="54">
        <v>158</v>
      </c>
      <c r="B180" s="54">
        <v>1019</v>
      </c>
      <c r="C180" s="69" t="s">
        <v>370</v>
      </c>
      <c r="D180" s="65">
        <v>0.85</v>
      </c>
      <c r="E180" s="61" t="s">
        <v>31</v>
      </c>
      <c r="F180" s="67">
        <v>0.78800000000000003</v>
      </c>
    </row>
    <row r="181" spans="1:6" ht="29.25" customHeight="1">
      <c r="A181" s="54">
        <v>159</v>
      </c>
      <c r="B181" s="54">
        <v>1020</v>
      </c>
      <c r="C181" s="69" t="s">
        <v>371</v>
      </c>
      <c r="D181" s="65">
        <v>0.21</v>
      </c>
      <c r="E181" s="61" t="s">
        <v>31</v>
      </c>
      <c r="F181" s="67">
        <v>0.20399999999999999</v>
      </c>
    </row>
    <row r="182" spans="1:6" ht="29.25" customHeight="1">
      <c r="A182" s="54">
        <v>160</v>
      </c>
      <c r="B182" s="54">
        <v>1022</v>
      </c>
      <c r="C182" s="69" t="s">
        <v>372</v>
      </c>
      <c r="D182" s="65">
        <v>0.38</v>
      </c>
      <c r="E182" s="61" t="s">
        <v>31</v>
      </c>
      <c r="F182" s="67">
        <v>0.245</v>
      </c>
    </row>
    <row r="183" spans="1:6" ht="29.25" customHeight="1">
      <c r="A183" s="54">
        <v>161</v>
      </c>
      <c r="B183" s="54">
        <v>1023</v>
      </c>
      <c r="C183" s="69" t="s">
        <v>373</v>
      </c>
      <c r="D183" s="65">
        <v>0.36</v>
      </c>
      <c r="E183" s="61" t="s">
        <v>31</v>
      </c>
      <c r="F183" s="67">
        <v>0.25</v>
      </c>
    </row>
    <row r="184" spans="1:6" ht="29.25" customHeight="1">
      <c r="A184" s="54">
        <v>162</v>
      </c>
      <c r="B184" s="54">
        <v>1024</v>
      </c>
      <c r="C184" s="69" t="s">
        <v>374</v>
      </c>
      <c r="D184" s="65">
        <v>0.2</v>
      </c>
      <c r="E184" s="61" t="s">
        <v>31</v>
      </c>
      <c r="F184" s="67">
        <v>9.8000000000000004E-2</v>
      </c>
    </row>
    <row r="185" spans="1:6" ht="29.25" customHeight="1">
      <c r="A185" s="54">
        <v>163</v>
      </c>
      <c r="B185" s="54">
        <v>1025</v>
      </c>
      <c r="C185" s="69" t="s">
        <v>375</v>
      </c>
      <c r="D185" s="65">
        <v>0.12</v>
      </c>
      <c r="E185" s="61" t="s">
        <v>31</v>
      </c>
      <c r="F185" s="67">
        <v>0.114</v>
      </c>
    </row>
    <row r="186" spans="1:6" ht="29.25" customHeight="1">
      <c r="A186" s="54">
        <v>164</v>
      </c>
      <c r="B186" s="54">
        <v>1026</v>
      </c>
      <c r="C186" s="69" t="s">
        <v>376</v>
      </c>
      <c r="D186" s="65">
        <v>0.8</v>
      </c>
      <c r="E186" s="61" t="s">
        <v>31</v>
      </c>
      <c r="F186" s="67">
        <v>0.74099999999999999</v>
      </c>
    </row>
    <row r="187" spans="1:6" ht="29.25" customHeight="1">
      <c r="A187" s="54">
        <v>165</v>
      </c>
      <c r="B187" s="54">
        <v>1027</v>
      </c>
      <c r="C187" s="69" t="s">
        <v>377</v>
      </c>
      <c r="D187" s="65">
        <v>0.35</v>
      </c>
      <c r="E187" s="61" t="s">
        <v>31</v>
      </c>
      <c r="F187" s="67">
        <v>0.31900000000000001</v>
      </c>
    </row>
    <row r="188" spans="1:6" ht="29.25" customHeight="1">
      <c r="A188" s="54">
        <v>166</v>
      </c>
      <c r="B188" s="54">
        <v>1028</v>
      </c>
      <c r="C188" s="69" t="s">
        <v>378</v>
      </c>
      <c r="D188" s="65">
        <v>0.39</v>
      </c>
      <c r="E188" s="61" t="s">
        <v>31</v>
      </c>
      <c r="F188" s="67">
        <v>0.38400000000000001</v>
      </c>
    </row>
    <row r="189" spans="1:6" ht="29.25" customHeight="1">
      <c r="A189" s="54">
        <v>167</v>
      </c>
      <c r="B189" s="54">
        <v>1029</v>
      </c>
      <c r="C189" s="69" t="s">
        <v>379</v>
      </c>
      <c r="D189" s="65">
        <v>0.5</v>
      </c>
      <c r="E189" s="61" t="s">
        <v>31</v>
      </c>
      <c r="F189" s="67">
        <v>0.38200000000000001</v>
      </c>
    </row>
    <row r="190" spans="1:6" ht="29.25" customHeight="1">
      <c r="A190" s="54">
        <v>168</v>
      </c>
      <c r="B190" s="70">
        <v>1031</v>
      </c>
      <c r="C190" s="66" t="s">
        <v>380</v>
      </c>
      <c r="D190" s="70">
        <v>0.40600000000000003</v>
      </c>
      <c r="E190" s="61" t="s">
        <v>31</v>
      </c>
      <c r="F190" s="55">
        <v>0.40600000000000003</v>
      </c>
    </row>
    <row r="191" spans="1:6" ht="29.25" customHeight="1">
      <c r="A191" s="54">
        <v>169</v>
      </c>
      <c r="B191" s="70">
        <v>1032</v>
      </c>
      <c r="C191" s="66" t="s">
        <v>381</v>
      </c>
      <c r="D191" s="70">
        <v>0.48699999999999999</v>
      </c>
      <c r="E191" s="61" t="s">
        <v>31</v>
      </c>
      <c r="F191" s="55">
        <v>0.48699999999999999</v>
      </c>
    </row>
    <row r="192" spans="1:6" ht="29.25" customHeight="1">
      <c r="A192" s="54">
        <v>170</v>
      </c>
      <c r="B192" s="54">
        <v>1070</v>
      </c>
      <c r="C192" s="69" t="s">
        <v>382</v>
      </c>
      <c r="D192" s="65">
        <v>0.18</v>
      </c>
      <c r="E192" s="61" t="s">
        <v>31</v>
      </c>
      <c r="F192" s="67">
        <v>0.16</v>
      </c>
    </row>
    <row r="193" spans="1:6" ht="29.25" customHeight="1">
      <c r="A193" s="54">
        <v>171</v>
      </c>
      <c r="B193" s="54">
        <v>1071</v>
      </c>
      <c r="C193" s="69" t="s">
        <v>383</v>
      </c>
      <c r="D193" s="65">
        <v>0.17</v>
      </c>
      <c r="E193" s="61" t="s">
        <v>31</v>
      </c>
      <c r="F193" s="67">
        <v>0.156</v>
      </c>
    </row>
    <row r="194" spans="1:6" ht="29.25" customHeight="1">
      <c r="A194" s="54">
        <v>172</v>
      </c>
      <c r="B194" s="54">
        <v>1073</v>
      </c>
      <c r="C194" s="69" t="s">
        <v>384</v>
      </c>
      <c r="D194" s="65">
        <v>7.0000000000000007E-2</v>
      </c>
      <c r="E194" s="61" t="s">
        <v>31</v>
      </c>
      <c r="F194" s="67">
        <v>5.7000000000000002E-2</v>
      </c>
    </row>
    <row r="195" spans="1:6" ht="29.25" customHeight="1">
      <c r="A195" s="54">
        <v>173</v>
      </c>
      <c r="B195" s="54">
        <v>1074</v>
      </c>
      <c r="C195" s="69" t="s">
        <v>385</v>
      </c>
      <c r="D195" s="65">
        <v>7.2999999999999995E-2</v>
      </c>
      <c r="E195" s="61" t="s">
        <v>31</v>
      </c>
      <c r="F195" s="67">
        <v>7.2999999999999995E-2</v>
      </c>
    </row>
    <row r="196" spans="1:6" ht="29.25" customHeight="1">
      <c r="A196" s="54">
        <v>174</v>
      </c>
      <c r="B196" s="54">
        <v>1080</v>
      </c>
      <c r="C196" s="56" t="s">
        <v>386</v>
      </c>
      <c r="D196" s="65">
        <v>0.28000000000000003</v>
      </c>
      <c r="E196" s="61" t="s">
        <v>31</v>
      </c>
      <c r="F196" s="57">
        <v>0.25800000000000001</v>
      </c>
    </row>
    <row r="197" spans="1:6" ht="29.25" customHeight="1">
      <c r="A197" s="54">
        <v>175</v>
      </c>
      <c r="B197" s="54">
        <v>1081</v>
      </c>
      <c r="C197" s="56" t="s">
        <v>387</v>
      </c>
      <c r="D197" s="65">
        <v>0.15</v>
      </c>
      <c r="E197" s="61" t="s">
        <v>31</v>
      </c>
      <c r="F197" s="57">
        <v>0.14099999999999999</v>
      </c>
    </row>
    <row r="198" spans="1:6" ht="29.25" customHeight="1">
      <c r="A198" s="54">
        <v>176</v>
      </c>
      <c r="B198" s="54">
        <v>1082</v>
      </c>
      <c r="C198" s="56" t="s">
        <v>388</v>
      </c>
      <c r="D198" s="65">
        <v>0.7</v>
      </c>
      <c r="E198" s="61" t="s">
        <v>31</v>
      </c>
      <c r="F198" s="57">
        <v>7.1999999999999995E-2</v>
      </c>
    </row>
    <row r="199" spans="1:6" ht="29.25" customHeight="1">
      <c r="A199" s="54">
        <v>177</v>
      </c>
      <c r="B199" s="54">
        <v>1083</v>
      </c>
      <c r="C199" s="56" t="s">
        <v>389</v>
      </c>
      <c r="D199" s="65">
        <v>0.42099999999999999</v>
      </c>
      <c r="E199" s="61" t="s">
        <v>31</v>
      </c>
      <c r="F199" s="57">
        <v>0.42099999999999999</v>
      </c>
    </row>
    <row r="200" spans="1:6" ht="29.25" customHeight="1">
      <c r="A200" s="54">
        <v>178</v>
      </c>
      <c r="B200" s="54">
        <v>1084</v>
      </c>
      <c r="C200" s="56" t="s">
        <v>390</v>
      </c>
      <c r="D200" s="65">
        <v>0.85</v>
      </c>
      <c r="E200" s="61" t="s">
        <v>31</v>
      </c>
      <c r="F200" s="57">
        <v>0.81</v>
      </c>
    </row>
    <row r="201" spans="1:6" ht="29.25" customHeight="1">
      <c r="A201" s="54">
        <v>179</v>
      </c>
      <c r="B201" s="54">
        <v>1085</v>
      </c>
      <c r="C201" s="56" t="s">
        <v>391</v>
      </c>
      <c r="D201" s="65">
        <v>0.12</v>
      </c>
      <c r="E201" s="61" t="s">
        <v>31</v>
      </c>
      <c r="F201" s="57">
        <v>0.11700000000000001</v>
      </c>
    </row>
    <row r="202" spans="1:6" ht="29.25" customHeight="1">
      <c r="A202" s="54">
        <v>180</v>
      </c>
      <c r="B202" s="54">
        <v>1086</v>
      </c>
      <c r="C202" s="56" t="s">
        <v>392</v>
      </c>
      <c r="D202" s="65">
        <v>0.26</v>
      </c>
      <c r="E202" s="61" t="s">
        <v>31</v>
      </c>
      <c r="F202" s="57">
        <v>0.245</v>
      </c>
    </row>
    <row r="203" spans="1:6" ht="29.25" customHeight="1">
      <c r="A203" s="54">
        <v>181</v>
      </c>
      <c r="B203" s="54">
        <v>1087</v>
      </c>
      <c r="C203" s="56" t="s">
        <v>393</v>
      </c>
      <c r="D203" s="65">
        <v>0.28999999999999998</v>
      </c>
      <c r="E203" s="61" t="s">
        <v>31</v>
      </c>
      <c r="F203" s="57">
        <v>0.27500000000000002</v>
      </c>
    </row>
    <row r="204" spans="1:6" ht="29.25" customHeight="1">
      <c r="A204" s="54">
        <v>182</v>
      </c>
      <c r="B204" s="54">
        <v>1088</v>
      </c>
      <c r="C204" s="56" t="s">
        <v>394</v>
      </c>
      <c r="D204" s="65">
        <v>0.35</v>
      </c>
      <c r="E204" s="61" t="s">
        <v>31</v>
      </c>
      <c r="F204" s="57">
        <v>0.33900000000000002</v>
      </c>
    </row>
    <row r="205" spans="1:6" ht="29.25" customHeight="1">
      <c r="A205" s="54">
        <v>183</v>
      </c>
      <c r="B205" s="54">
        <v>1089</v>
      </c>
      <c r="C205" s="56" t="s">
        <v>395</v>
      </c>
      <c r="D205" s="65">
        <v>0.51</v>
      </c>
      <c r="E205" s="61" t="s">
        <v>31</v>
      </c>
      <c r="F205" s="57">
        <v>0.46300000000000002</v>
      </c>
    </row>
    <row r="206" spans="1:6" ht="29.25" customHeight="1">
      <c r="A206" s="54">
        <v>184</v>
      </c>
      <c r="B206" s="54">
        <v>1090</v>
      </c>
      <c r="C206" s="69" t="s">
        <v>396</v>
      </c>
      <c r="D206" s="65">
        <v>0.24</v>
      </c>
      <c r="E206" s="61" t="s">
        <v>31</v>
      </c>
      <c r="F206" s="67">
        <v>0.216</v>
      </c>
    </row>
    <row r="207" spans="1:6" ht="29.25" customHeight="1">
      <c r="A207" s="54">
        <v>185</v>
      </c>
      <c r="B207" s="54">
        <v>1091</v>
      </c>
      <c r="C207" s="69" t="s">
        <v>397</v>
      </c>
      <c r="D207" s="65">
        <v>0.15</v>
      </c>
      <c r="E207" s="61" t="s">
        <v>31</v>
      </c>
      <c r="F207" s="67">
        <v>0.114</v>
      </c>
    </row>
    <row r="208" spans="1:6" ht="29.25" customHeight="1">
      <c r="A208" s="54">
        <v>186</v>
      </c>
      <c r="B208" s="54">
        <v>1092</v>
      </c>
      <c r="C208" s="69" t="s">
        <v>398</v>
      </c>
      <c r="D208" s="65">
        <v>0.42</v>
      </c>
      <c r="E208" s="61" t="s">
        <v>31</v>
      </c>
      <c r="F208" s="67">
        <v>0.14099999999999999</v>
      </c>
    </row>
    <row r="209" spans="1:8" ht="29.25" customHeight="1">
      <c r="A209" s="54">
        <v>187</v>
      </c>
      <c r="B209" s="54">
        <v>1093</v>
      </c>
      <c r="C209" s="69" t="s">
        <v>399</v>
      </c>
      <c r="D209" s="65">
        <v>0.12</v>
      </c>
      <c r="E209" s="61" t="s">
        <v>31</v>
      </c>
      <c r="F209" s="67">
        <v>0.107</v>
      </c>
    </row>
    <row r="210" spans="1:8" ht="29.25" customHeight="1">
      <c r="A210" s="54">
        <v>188</v>
      </c>
      <c r="B210" s="54">
        <v>1238</v>
      </c>
      <c r="C210" s="69" t="s">
        <v>400</v>
      </c>
      <c r="D210" s="65">
        <v>0.85</v>
      </c>
      <c r="E210" s="61" t="s">
        <v>31</v>
      </c>
      <c r="F210" s="67">
        <v>0.78700000000000003</v>
      </c>
    </row>
    <row r="211" spans="1:8" ht="29.25" customHeight="1">
      <c r="A211" s="54">
        <v>189</v>
      </c>
      <c r="B211" s="54">
        <v>1239</v>
      </c>
      <c r="C211" s="69" t="s">
        <v>401</v>
      </c>
      <c r="D211" s="65">
        <v>0.4</v>
      </c>
      <c r="E211" s="61" t="s">
        <v>31</v>
      </c>
      <c r="F211" s="67">
        <v>0.152</v>
      </c>
      <c r="H211" s="71">
        <f>SUM(F23:F211)</f>
        <v>77.526000000000025</v>
      </c>
    </row>
    <row r="212" spans="1:8" ht="29.25" customHeight="1">
      <c r="A212" s="54"/>
      <c r="B212" s="891" t="s">
        <v>22</v>
      </c>
      <c r="C212" s="892"/>
      <c r="D212" s="892"/>
      <c r="E212" s="893"/>
      <c r="F212" s="60">
        <f>SUM(F23:F211)</f>
        <v>77.526000000000025</v>
      </c>
    </row>
    <row r="213" spans="1:8" ht="15.75">
      <c r="A213" s="72"/>
      <c r="B213" s="73"/>
      <c r="C213" s="1025" t="s">
        <v>163</v>
      </c>
      <c r="D213" s="1025"/>
      <c r="E213" s="1025"/>
      <c r="F213" s="74">
        <f>F17+F21+F212</f>
        <v>232.66700000000003</v>
      </c>
    </row>
    <row r="214" spans="1:8" ht="20.65" customHeight="1">
      <c r="A214" s="1021" t="s">
        <v>19</v>
      </c>
      <c r="B214" s="1022"/>
      <c r="C214" s="1022"/>
      <c r="D214" s="1022"/>
      <c r="E214" s="1022"/>
      <c r="F214" s="1023"/>
    </row>
    <row r="215" spans="1:8" s="79" customFormat="1" ht="23.25" customHeight="1">
      <c r="A215" s="75">
        <v>1</v>
      </c>
      <c r="B215" s="75"/>
      <c r="C215" s="76" t="s">
        <v>402</v>
      </c>
      <c r="D215" s="77">
        <v>0.08</v>
      </c>
      <c r="E215" s="75" t="s">
        <v>31</v>
      </c>
      <c r="F215" s="78">
        <v>0.08</v>
      </c>
    </row>
    <row r="216" spans="1:8" s="79" customFormat="1" ht="23.25" customHeight="1">
      <c r="A216" s="75">
        <v>2</v>
      </c>
      <c r="B216" s="75"/>
      <c r="C216" s="76" t="s">
        <v>403</v>
      </c>
      <c r="D216" s="77">
        <v>0.4</v>
      </c>
      <c r="E216" s="75" t="s">
        <v>31</v>
      </c>
      <c r="F216" s="78">
        <v>0.4</v>
      </c>
    </row>
    <row r="217" spans="1:8" s="79" customFormat="1" ht="23.25" customHeight="1">
      <c r="A217" s="75">
        <v>3</v>
      </c>
      <c r="B217" s="75"/>
      <c r="C217" s="76" t="s">
        <v>404</v>
      </c>
      <c r="D217" s="77">
        <v>0.85</v>
      </c>
      <c r="E217" s="75" t="s">
        <v>31</v>
      </c>
      <c r="F217" s="78">
        <v>0.85</v>
      </c>
    </row>
    <row r="218" spans="1:8" s="79" customFormat="1" ht="23.25" customHeight="1">
      <c r="A218" s="75">
        <v>4</v>
      </c>
      <c r="B218" s="75"/>
      <c r="C218" s="76" t="s">
        <v>405</v>
      </c>
      <c r="D218" s="77">
        <v>0.05</v>
      </c>
      <c r="E218" s="75" t="s">
        <v>31</v>
      </c>
      <c r="F218" s="78">
        <v>0.05</v>
      </c>
    </row>
    <row r="219" spans="1:8" s="79" customFormat="1" ht="23.25" customHeight="1">
      <c r="A219" s="75">
        <v>5</v>
      </c>
      <c r="B219" s="75"/>
      <c r="C219" s="76" t="s">
        <v>406</v>
      </c>
      <c r="D219" s="77">
        <v>0.03</v>
      </c>
      <c r="E219" s="75" t="s">
        <v>31</v>
      </c>
      <c r="F219" s="78">
        <v>0.03</v>
      </c>
    </row>
    <row r="220" spans="1:8" s="79" customFormat="1" ht="23.25" customHeight="1">
      <c r="A220" s="75">
        <v>6</v>
      </c>
      <c r="B220" s="75"/>
      <c r="C220" s="76" t="s">
        <v>407</v>
      </c>
      <c r="D220" s="77">
        <v>0.02</v>
      </c>
      <c r="E220" s="75" t="s">
        <v>31</v>
      </c>
      <c r="F220" s="78">
        <v>0.02</v>
      </c>
    </row>
    <row r="221" spans="1:8" s="79" customFormat="1" ht="23.25" customHeight="1">
      <c r="A221" s="75">
        <v>7</v>
      </c>
      <c r="B221" s="75"/>
      <c r="C221" s="76" t="s">
        <v>408</v>
      </c>
      <c r="D221" s="77">
        <v>0.03</v>
      </c>
      <c r="E221" s="75" t="s">
        <v>31</v>
      </c>
      <c r="F221" s="78">
        <v>0.03</v>
      </c>
    </row>
    <row r="222" spans="1:8" s="79" customFormat="1" ht="23.25" customHeight="1">
      <c r="A222" s="75">
        <v>8</v>
      </c>
      <c r="B222" s="75"/>
      <c r="C222" s="76" t="s">
        <v>409</v>
      </c>
      <c r="D222" s="77">
        <v>0.12</v>
      </c>
      <c r="E222" s="75" t="s">
        <v>31</v>
      </c>
      <c r="F222" s="78">
        <v>0.12</v>
      </c>
    </row>
    <row r="223" spans="1:8" s="79" customFormat="1" ht="23.25" customHeight="1">
      <c r="A223" s="75">
        <v>9</v>
      </c>
      <c r="B223" s="75"/>
      <c r="C223" s="76" t="s">
        <v>410</v>
      </c>
      <c r="D223" s="77">
        <v>0.06</v>
      </c>
      <c r="E223" s="75" t="s">
        <v>31</v>
      </c>
      <c r="F223" s="78">
        <v>0.06</v>
      </c>
    </row>
    <row r="224" spans="1:8" s="79" customFormat="1" ht="23.25" customHeight="1">
      <c r="A224" s="75">
        <v>10</v>
      </c>
      <c r="B224" s="75"/>
      <c r="C224" s="76" t="s">
        <v>411</v>
      </c>
      <c r="D224" s="77">
        <v>0.1</v>
      </c>
      <c r="E224" s="75" t="s">
        <v>31</v>
      </c>
      <c r="F224" s="78">
        <v>0.1</v>
      </c>
    </row>
    <row r="225" spans="1:6" s="79" customFormat="1" ht="23.25" customHeight="1">
      <c r="A225" s="75">
        <v>11</v>
      </c>
      <c r="B225" s="75"/>
      <c r="C225" s="76" t="s">
        <v>412</v>
      </c>
      <c r="D225" s="77">
        <v>0.45</v>
      </c>
      <c r="E225" s="75" t="s">
        <v>31</v>
      </c>
      <c r="F225" s="78">
        <v>0.45</v>
      </c>
    </row>
    <row r="226" spans="1:6" s="80" customFormat="1" ht="23.25" customHeight="1">
      <c r="A226" s="75">
        <v>12</v>
      </c>
      <c r="B226" s="75"/>
      <c r="C226" s="76" t="s">
        <v>413</v>
      </c>
      <c r="D226" s="77">
        <v>0.15</v>
      </c>
      <c r="E226" s="75" t="s">
        <v>31</v>
      </c>
      <c r="F226" s="78">
        <v>0.15</v>
      </c>
    </row>
    <row r="227" spans="1:6" s="80" customFormat="1" ht="23.25" customHeight="1">
      <c r="A227" s="75">
        <v>13</v>
      </c>
      <c r="B227" s="75"/>
      <c r="C227" s="76" t="s">
        <v>414</v>
      </c>
      <c r="D227" s="77">
        <v>1</v>
      </c>
      <c r="E227" s="75" t="s">
        <v>31</v>
      </c>
      <c r="F227" s="78">
        <v>1</v>
      </c>
    </row>
    <row r="228" spans="1:6" s="80" customFormat="1" ht="23.25" customHeight="1">
      <c r="A228" s="75">
        <v>14</v>
      </c>
      <c r="B228" s="75"/>
      <c r="C228" s="76" t="s">
        <v>415</v>
      </c>
      <c r="D228" s="77">
        <v>0.7</v>
      </c>
      <c r="E228" s="75" t="s">
        <v>31</v>
      </c>
      <c r="F228" s="78">
        <v>0.7</v>
      </c>
    </row>
    <row r="229" spans="1:6" s="80" customFormat="1" ht="23.25" customHeight="1">
      <c r="A229" s="75">
        <v>15</v>
      </c>
      <c r="B229" s="75"/>
      <c r="C229" s="76" t="s">
        <v>416</v>
      </c>
      <c r="D229" s="77">
        <v>0.3</v>
      </c>
      <c r="E229" s="75" t="s">
        <v>31</v>
      </c>
      <c r="F229" s="78">
        <v>0.3</v>
      </c>
    </row>
    <row r="230" spans="1:6" s="80" customFormat="1" ht="23.25" customHeight="1">
      <c r="A230" s="75">
        <v>16</v>
      </c>
      <c r="B230" s="75"/>
      <c r="C230" s="76" t="s">
        <v>417</v>
      </c>
      <c r="D230" s="77">
        <v>0.4</v>
      </c>
      <c r="E230" s="75" t="s">
        <v>31</v>
      </c>
      <c r="F230" s="78">
        <v>0.4</v>
      </c>
    </row>
    <row r="231" spans="1:6" s="80" customFormat="1" ht="23.25" customHeight="1">
      <c r="A231" s="75">
        <v>17</v>
      </c>
      <c r="B231" s="75"/>
      <c r="C231" s="76" t="s">
        <v>418</v>
      </c>
      <c r="D231" s="77">
        <v>1.5</v>
      </c>
      <c r="E231" s="75" t="s">
        <v>31</v>
      </c>
      <c r="F231" s="78">
        <v>1.5</v>
      </c>
    </row>
    <row r="232" spans="1:6" s="80" customFormat="1" ht="23.25" customHeight="1">
      <c r="A232" s="75">
        <v>18</v>
      </c>
      <c r="B232" s="75"/>
      <c r="C232" s="76" t="s">
        <v>419</v>
      </c>
      <c r="D232" s="77">
        <v>0.3</v>
      </c>
      <c r="E232" s="75" t="s">
        <v>31</v>
      </c>
      <c r="F232" s="78">
        <v>0.3</v>
      </c>
    </row>
    <row r="233" spans="1:6" s="80" customFormat="1" ht="23.25" customHeight="1">
      <c r="A233" s="75">
        <v>19</v>
      </c>
      <c r="B233" s="75"/>
      <c r="C233" s="76" t="s">
        <v>420</v>
      </c>
      <c r="D233" s="77">
        <v>0.61</v>
      </c>
      <c r="E233" s="75" t="s">
        <v>31</v>
      </c>
      <c r="F233" s="78">
        <v>0.61</v>
      </c>
    </row>
    <row r="234" spans="1:6" s="80" customFormat="1" ht="23.25" customHeight="1">
      <c r="A234" s="75">
        <v>20</v>
      </c>
      <c r="B234" s="75"/>
      <c r="C234" s="76" t="s">
        <v>421</v>
      </c>
      <c r="D234" s="77">
        <v>0.23599999999999999</v>
      </c>
      <c r="E234" s="75" t="s">
        <v>31</v>
      </c>
      <c r="F234" s="78">
        <v>0.23599999999999999</v>
      </c>
    </row>
    <row r="235" spans="1:6" s="80" customFormat="1" ht="23.25" customHeight="1">
      <c r="A235" s="75">
        <v>21</v>
      </c>
      <c r="B235" s="75"/>
      <c r="C235" s="76" t="s">
        <v>422</v>
      </c>
      <c r="D235" s="77">
        <v>0.65</v>
      </c>
      <c r="E235" s="75" t="s">
        <v>31</v>
      </c>
      <c r="F235" s="78">
        <v>0.65</v>
      </c>
    </row>
    <row r="236" spans="1:6" s="81" customFormat="1" ht="23.25" customHeight="1">
      <c r="A236" s="61"/>
      <c r="B236" s="61"/>
      <c r="C236" s="891" t="s">
        <v>22</v>
      </c>
      <c r="D236" s="892"/>
      <c r="E236" s="893"/>
      <c r="F236" s="60">
        <f>SUM(F215:F235)</f>
        <v>8.0359999999999996</v>
      </c>
    </row>
    <row r="237" spans="1:6" s="81" customFormat="1" ht="18.75" customHeight="1">
      <c r="A237" s="61"/>
      <c r="B237" s="61"/>
      <c r="C237" s="891" t="s">
        <v>423</v>
      </c>
      <c r="D237" s="892"/>
      <c r="E237" s="893"/>
      <c r="F237" s="60">
        <f>F213+F236</f>
        <v>240.70300000000003</v>
      </c>
    </row>
    <row r="238" spans="1:6" s="81" customFormat="1" ht="18.75" customHeight="1">
      <c r="B238" s="82"/>
      <c r="C238" s="83"/>
      <c r="D238" s="84"/>
      <c r="F238" s="84"/>
    </row>
    <row r="239" spans="1:6" ht="15.75" customHeight="1">
      <c r="D239" s="86"/>
      <c r="E239" s="87"/>
    </row>
    <row r="240" spans="1:6">
      <c r="D240" s="84"/>
      <c r="F240" s="84"/>
    </row>
    <row r="241" spans="4:6">
      <c r="D241" s="84"/>
      <c r="F241" s="84"/>
    </row>
    <row r="242" spans="4:6">
      <c r="D242" s="84"/>
      <c r="F242" s="84"/>
    </row>
    <row r="243" spans="4:6">
      <c r="D243" s="84"/>
      <c r="F243" s="84"/>
    </row>
    <row r="244" spans="4:6">
      <c r="D244" s="84"/>
      <c r="F244" s="84"/>
    </row>
  </sheetData>
  <mergeCells count="9">
    <mergeCell ref="A214:F214"/>
    <mergeCell ref="C236:E236"/>
    <mergeCell ref="C237:E237"/>
    <mergeCell ref="A1:F1"/>
    <mergeCell ref="A15:F15"/>
    <mergeCell ref="A18:F18"/>
    <mergeCell ref="A22:F22"/>
    <mergeCell ref="B212:E212"/>
    <mergeCell ref="C213:E213"/>
  </mergeCells>
  <pageMargins left="0.25" right="0.25" top="0.5" bottom="0.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workbookViewId="0">
      <selection activeCell="F3" sqref="F3:H3"/>
    </sheetView>
  </sheetViews>
  <sheetFormatPr defaultRowHeight="15"/>
  <cols>
    <col min="1" max="1" width="6.28515625" customWidth="1"/>
    <col min="2" max="2" width="25.42578125" bestFit="1" customWidth="1"/>
    <col min="3" max="3" width="27.5703125" customWidth="1"/>
    <col min="10" max="10" width="10.5703125" customWidth="1"/>
  </cols>
  <sheetData>
    <row r="1" spans="1:11" ht="18">
      <c r="A1" s="1054" t="s">
        <v>791</v>
      </c>
      <c r="B1" s="1054"/>
      <c r="C1" s="1054"/>
      <c r="D1" s="1054"/>
      <c r="E1" s="1054"/>
      <c r="F1" s="1054"/>
      <c r="G1" s="1054"/>
      <c r="H1" s="1054"/>
      <c r="I1" s="1054"/>
      <c r="J1" s="1054"/>
      <c r="K1" s="1054"/>
    </row>
    <row r="2" spans="1:11" ht="15.75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</row>
    <row r="3" spans="1:11" ht="41.25" customHeight="1">
      <c r="A3" s="1048" t="s">
        <v>792</v>
      </c>
      <c r="B3" s="1048" t="s">
        <v>793</v>
      </c>
      <c r="C3" s="1048" t="s">
        <v>794</v>
      </c>
      <c r="D3" s="1048" t="s">
        <v>795</v>
      </c>
      <c r="E3" s="1048"/>
      <c r="F3" s="1055" t="s">
        <v>796</v>
      </c>
      <c r="G3" s="1056"/>
      <c r="H3" s="1057"/>
      <c r="I3" s="1048" t="s">
        <v>797</v>
      </c>
      <c r="J3" s="1048"/>
      <c r="K3" s="1048" t="s">
        <v>798</v>
      </c>
    </row>
    <row r="4" spans="1:11">
      <c r="A4" s="1048"/>
      <c r="B4" s="1048"/>
      <c r="C4" s="1048"/>
      <c r="D4" s="1048" t="s">
        <v>799</v>
      </c>
      <c r="E4" s="1048" t="s">
        <v>800</v>
      </c>
      <c r="F4" s="1048" t="s">
        <v>801</v>
      </c>
      <c r="G4" s="1049" t="s">
        <v>802</v>
      </c>
      <c r="H4" s="1049"/>
      <c r="I4" s="1048" t="s">
        <v>803</v>
      </c>
      <c r="J4" s="1048" t="s">
        <v>804</v>
      </c>
      <c r="K4" s="1048"/>
    </row>
    <row r="5" spans="1:11" ht="23.25" customHeight="1">
      <c r="A5" s="1048"/>
      <c r="B5" s="1048"/>
      <c r="C5" s="1048"/>
      <c r="D5" s="1048"/>
      <c r="E5" s="1048"/>
      <c r="F5" s="1048"/>
      <c r="G5" s="226" t="s">
        <v>799</v>
      </c>
      <c r="H5" s="226" t="s">
        <v>800</v>
      </c>
      <c r="I5" s="1048"/>
      <c r="J5" s="1048"/>
      <c r="K5" s="1048"/>
    </row>
    <row r="6" spans="1:11">
      <c r="A6" s="227">
        <v>1</v>
      </c>
      <c r="B6" s="227">
        <v>2</v>
      </c>
      <c r="C6" s="227">
        <v>3</v>
      </c>
      <c r="D6" s="227">
        <v>4</v>
      </c>
      <c r="E6" s="227">
        <v>5</v>
      </c>
      <c r="F6" s="227">
        <v>6</v>
      </c>
      <c r="G6" s="227">
        <v>7</v>
      </c>
      <c r="H6" s="227">
        <v>8</v>
      </c>
      <c r="I6" s="227">
        <v>9</v>
      </c>
      <c r="J6" s="227">
        <v>10</v>
      </c>
      <c r="K6" s="227">
        <v>12</v>
      </c>
    </row>
    <row r="7" spans="1:11" ht="15.75">
      <c r="A7" s="1051" t="s">
        <v>805</v>
      </c>
      <c r="B7" s="1052"/>
      <c r="C7" s="1052"/>
      <c r="D7" s="1052"/>
      <c r="E7" s="1052"/>
      <c r="F7" s="1052"/>
      <c r="G7" s="1052"/>
      <c r="H7" s="1052"/>
      <c r="I7" s="1052"/>
      <c r="J7" s="1052"/>
      <c r="K7" s="1053"/>
    </row>
    <row r="8" spans="1:11" ht="78.75">
      <c r="A8" s="228">
        <v>1</v>
      </c>
      <c r="B8" s="229" t="s">
        <v>806</v>
      </c>
      <c r="C8" s="230" t="s">
        <v>807</v>
      </c>
      <c r="D8" s="231">
        <v>43.8</v>
      </c>
      <c r="E8" s="232"/>
      <c r="F8" s="233"/>
      <c r="G8" s="233"/>
      <c r="H8" s="233"/>
      <c r="I8" s="231">
        <v>43.8</v>
      </c>
      <c r="J8" s="232"/>
      <c r="K8" s="233"/>
    </row>
    <row r="9" spans="1:11" ht="15.75">
      <c r="A9" s="1033" t="s">
        <v>16</v>
      </c>
      <c r="B9" s="1034"/>
      <c r="C9" s="1034"/>
      <c r="D9" s="1034"/>
      <c r="E9" s="1034"/>
      <c r="F9" s="1034"/>
      <c r="G9" s="1034"/>
      <c r="H9" s="1034"/>
      <c r="I9" s="1034"/>
      <c r="J9" s="1034"/>
      <c r="K9" s="1035"/>
    </row>
    <row r="10" spans="1:11" ht="78.75">
      <c r="A10" s="228">
        <v>1</v>
      </c>
      <c r="B10" s="1027" t="s">
        <v>806</v>
      </c>
      <c r="C10" s="230" t="s">
        <v>808</v>
      </c>
      <c r="D10" s="231">
        <v>9.32</v>
      </c>
      <c r="E10" s="234"/>
      <c r="F10" s="1029" t="s">
        <v>809</v>
      </c>
      <c r="G10" s="234"/>
      <c r="H10" s="234"/>
      <c r="I10" s="231">
        <f>D10+G10</f>
        <v>9.32</v>
      </c>
      <c r="J10" s="234"/>
      <c r="K10" s="234"/>
    </row>
    <row r="11" spans="1:11" ht="47.25">
      <c r="A11" s="235">
        <v>2</v>
      </c>
      <c r="B11" s="1047"/>
      <c r="C11" s="236" t="s">
        <v>810</v>
      </c>
      <c r="D11" s="237">
        <v>0.23</v>
      </c>
      <c r="E11" s="238">
        <f>O13</f>
        <v>0</v>
      </c>
      <c r="F11" s="1039"/>
      <c r="G11" s="235"/>
      <c r="H11" s="235"/>
      <c r="I11" s="237">
        <f>D11</f>
        <v>0.23</v>
      </c>
      <c r="J11" s="238">
        <f>E11</f>
        <v>0</v>
      </c>
      <c r="K11" s="235"/>
    </row>
    <row r="12" spans="1:11" ht="63">
      <c r="A12" s="235">
        <v>3</v>
      </c>
      <c r="B12" s="1028"/>
      <c r="C12" s="239" t="s">
        <v>811</v>
      </c>
      <c r="D12" s="231">
        <v>8</v>
      </c>
      <c r="E12" s="231"/>
      <c r="F12" s="229" t="s">
        <v>812</v>
      </c>
      <c r="G12" s="231">
        <v>17</v>
      </c>
      <c r="H12" s="228"/>
      <c r="I12" s="231">
        <v>25</v>
      </c>
      <c r="J12" s="231"/>
      <c r="K12" s="228"/>
    </row>
    <row r="13" spans="1:11" ht="15.75">
      <c r="A13" s="1050" t="s">
        <v>813</v>
      </c>
      <c r="B13" s="1050"/>
      <c r="C13" s="1050"/>
      <c r="D13" s="1050"/>
      <c r="E13" s="1050"/>
      <c r="F13" s="1050"/>
      <c r="G13" s="1050"/>
      <c r="H13" s="1050"/>
      <c r="I13" s="1050"/>
      <c r="J13" s="1050"/>
      <c r="K13" s="1050"/>
    </row>
    <row r="14" spans="1:11" ht="47.25">
      <c r="A14" s="228">
        <v>1</v>
      </c>
      <c r="B14" s="1027" t="s">
        <v>806</v>
      </c>
      <c r="C14" s="230" t="s">
        <v>814</v>
      </c>
      <c r="D14" s="231">
        <v>1</v>
      </c>
      <c r="E14" s="228"/>
      <c r="F14" s="1027" t="s">
        <v>809</v>
      </c>
      <c r="G14" s="228"/>
      <c r="H14" s="228"/>
      <c r="I14" s="231">
        <f>D14</f>
        <v>1</v>
      </c>
      <c r="J14" s="228"/>
      <c r="K14" s="240"/>
    </row>
    <row r="15" spans="1:11" ht="63">
      <c r="A15" s="228">
        <v>2</v>
      </c>
      <c r="B15" s="1047"/>
      <c r="C15" s="239" t="s">
        <v>815</v>
      </c>
      <c r="D15" s="231">
        <v>0.6</v>
      </c>
      <c r="E15" s="234"/>
      <c r="F15" s="1047"/>
      <c r="G15" s="234"/>
      <c r="H15" s="234"/>
      <c r="I15" s="231">
        <f>D15</f>
        <v>0.6</v>
      </c>
      <c r="J15" s="234"/>
      <c r="K15" s="234"/>
    </row>
    <row r="16" spans="1:11" ht="47.25">
      <c r="A16" s="228">
        <v>3</v>
      </c>
      <c r="B16" s="1028"/>
      <c r="C16" s="239" t="s">
        <v>816</v>
      </c>
      <c r="D16" s="231">
        <v>0.2</v>
      </c>
      <c r="E16" s="234"/>
      <c r="F16" s="1028"/>
      <c r="G16" s="234"/>
      <c r="H16" s="234"/>
      <c r="I16" s="231">
        <f t="shared" ref="I16:I27" si="0">D16</f>
        <v>0.2</v>
      </c>
      <c r="J16" s="234"/>
      <c r="K16" s="234"/>
    </row>
    <row r="17" spans="1:11" ht="63">
      <c r="A17" s="228">
        <v>4</v>
      </c>
      <c r="B17" s="1027" t="s">
        <v>806</v>
      </c>
      <c r="C17" s="239" t="s">
        <v>817</v>
      </c>
      <c r="D17" s="231">
        <v>0.3</v>
      </c>
      <c r="E17" s="234"/>
      <c r="F17" s="1029" t="s">
        <v>809</v>
      </c>
      <c r="G17" s="234"/>
      <c r="H17" s="234"/>
      <c r="I17" s="231">
        <f t="shared" si="0"/>
        <v>0.3</v>
      </c>
      <c r="J17" s="234"/>
      <c r="K17" s="234"/>
    </row>
    <row r="18" spans="1:11" ht="47.25">
      <c r="A18" s="228">
        <v>5</v>
      </c>
      <c r="B18" s="1047"/>
      <c r="C18" s="239" t="s">
        <v>818</v>
      </c>
      <c r="D18" s="231">
        <v>0.44</v>
      </c>
      <c r="E18" s="234"/>
      <c r="F18" s="1039"/>
      <c r="G18" s="234"/>
      <c r="H18" s="234"/>
      <c r="I18" s="231">
        <f t="shared" si="0"/>
        <v>0.44</v>
      </c>
      <c r="J18" s="234"/>
      <c r="K18" s="234"/>
    </row>
    <row r="19" spans="1:11" ht="47.25">
      <c r="A19" s="228">
        <v>6</v>
      </c>
      <c r="B19" s="1047"/>
      <c r="C19" s="239" t="s">
        <v>819</v>
      </c>
      <c r="D19" s="231">
        <v>0.42</v>
      </c>
      <c r="E19" s="234"/>
      <c r="F19" s="1039"/>
      <c r="G19" s="234"/>
      <c r="H19" s="234"/>
      <c r="I19" s="231">
        <f t="shared" si="0"/>
        <v>0.42</v>
      </c>
      <c r="J19" s="234"/>
      <c r="K19" s="234"/>
    </row>
    <row r="20" spans="1:11" ht="47.25">
      <c r="A20" s="228">
        <v>7</v>
      </c>
      <c r="B20" s="1047"/>
      <c r="C20" s="239" t="s">
        <v>820</v>
      </c>
      <c r="D20" s="231">
        <v>0.7</v>
      </c>
      <c r="E20" s="234"/>
      <c r="F20" s="1039"/>
      <c r="G20" s="234"/>
      <c r="H20" s="234"/>
      <c r="I20" s="231">
        <f t="shared" si="0"/>
        <v>0.7</v>
      </c>
      <c r="J20" s="234"/>
      <c r="K20" s="234"/>
    </row>
    <row r="21" spans="1:11" ht="47.25">
      <c r="A21" s="228">
        <v>8</v>
      </c>
      <c r="B21" s="1047"/>
      <c r="C21" s="239" t="s">
        <v>821</v>
      </c>
      <c r="D21" s="231">
        <v>0.35</v>
      </c>
      <c r="E21" s="234"/>
      <c r="F21" s="1039"/>
      <c r="G21" s="234"/>
      <c r="H21" s="234"/>
      <c r="I21" s="231">
        <f t="shared" si="0"/>
        <v>0.35</v>
      </c>
      <c r="J21" s="234"/>
      <c r="K21" s="234"/>
    </row>
    <row r="22" spans="1:11" ht="15.75">
      <c r="A22" s="228">
        <v>9</v>
      </c>
      <c r="B22" s="1047"/>
      <c r="C22" s="241" t="s">
        <v>822</v>
      </c>
      <c r="D22" s="231">
        <v>0.4</v>
      </c>
      <c r="E22" s="234"/>
      <c r="F22" s="1039"/>
      <c r="G22" s="234"/>
      <c r="H22" s="234"/>
      <c r="I22" s="231">
        <f t="shared" si="0"/>
        <v>0.4</v>
      </c>
      <c r="J22" s="234"/>
      <c r="K22" s="234"/>
    </row>
    <row r="23" spans="1:11" ht="15.75">
      <c r="A23" s="228">
        <v>10</v>
      </c>
      <c r="B23" s="1047"/>
      <c r="C23" s="241" t="s">
        <v>823</v>
      </c>
      <c r="D23" s="231">
        <v>0.4</v>
      </c>
      <c r="E23" s="234"/>
      <c r="F23" s="1039"/>
      <c r="G23" s="234"/>
      <c r="H23" s="234"/>
      <c r="I23" s="231">
        <f t="shared" si="0"/>
        <v>0.4</v>
      </c>
      <c r="J23" s="234"/>
      <c r="K23" s="234"/>
    </row>
    <row r="24" spans="1:11" ht="47.25">
      <c r="A24" s="228">
        <v>11</v>
      </c>
      <c r="B24" s="1047"/>
      <c r="C24" s="242" t="s">
        <v>824</v>
      </c>
      <c r="D24" s="243">
        <v>0.5</v>
      </c>
      <c r="E24" s="244"/>
      <c r="F24" s="1039"/>
      <c r="G24" s="244"/>
      <c r="H24" s="244"/>
      <c r="I24" s="243">
        <f t="shared" si="0"/>
        <v>0.5</v>
      </c>
      <c r="J24" s="244"/>
      <c r="K24" s="244"/>
    </row>
    <row r="25" spans="1:11" ht="31.5">
      <c r="A25" s="228">
        <v>12</v>
      </c>
      <c r="B25" s="1047"/>
      <c r="C25" s="239" t="s">
        <v>825</v>
      </c>
      <c r="D25" s="231">
        <v>0.25</v>
      </c>
      <c r="E25" s="234"/>
      <c r="F25" s="1039"/>
      <c r="G25" s="234"/>
      <c r="H25" s="234"/>
      <c r="I25" s="231">
        <f t="shared" si="0"/>
        <v>0.25</v>
      </c>
      <c r="J25" s="234"/>
      <c r="K25" s="234"/>
    </row>
    <row r="26" spans="1:11" ht="31.5">
      <c r="A26" s="228">
        <v>13</v>
      </c>
      <c r="B26" s="1047"/>
      <c r="C26" s="239" t="s">
        <v>826</v>
      </c>
      <c r="D26" s="231">
        <v>0.15</v>
      </c>
      <c r="E26" s="234"/>
      <c r="F26" s="1039"/>
      <c r="G26" s="234"/>
      <c r="H26" s="234"/>
      <c r="I26" s="231">
        <f t="shared" si="0"/>
        <v>0.15</v>
      </c>
      <c r="J26" s="234"/>
      <c r="K26" s="234"/>
    </row>
    <row r="27" spans="1:11" ht="47.25">
      <c r="A27" s="228">
        <v>14</v>
      </c>
      <c r="B27" s="1047"/>
      <c r="C27" s="239" t="s">
        <v>827</v>
      </c>
      <c r="D27" s="231">
        <v>0.4</v>
      </c>
      <c r="E27" s="234"/>
      <c r="F27" s="1039"/>
      <c r="G27" s="234"/>
      <c r="H27" s="234"/>
      <c r="I27" s="231">
        <f t="shared" si="0"/>
        <v>0.4</v>
      </c>
      <c r="J27" s="234"/>
      <c r="K27" s="234"/>
    </row>
    <row r="28" spans="1:11" ht="47.25">
      <c r="A28" s="228">
        <v>15</v>
      </c>
      <c r="B28" s="1028"/>
      <c r="C28" s="245" t="s">
        <v>828</v>
      </c>
      <c r="D28" s="246">
        <v>2.2959999999999998</v>
      </c>
      <c r="E28" s="247"/>
      <c r="F28" s="1030"/>
      <c r="G28" s="249"/>
      <c r="H28" s="249"/>
      <c r="I28" s="246">
        <v>2.2959999999999998</v>
      </c>
      <c r="J28" s="249"/>
      <c r="K28" s="249"/>
    </row>
    <row r="29" spans="1:11" ht="94.5">
      <c r="A29" s="228">
        <v>16</v>
      </c>
      <c r="B29" s="1036" t="s">
        <v>806</v>
      </c>
      <c r="C29" s="245" t="s">
        <v>829</v>
      </c>
      <c r="D29" s="246">
        <v>1.181</v>
      </c>
      <c r="E29" s="247"/>
      <c r="F29" s="1029" t="s">
        <v>830</v>
      </c>
      <c r="G29" s="249"/>
      <c r="H29" s="249"/>
      <c r="I29" s="246">
        <v>1.181</v>
      </c>
      <c r="J29" s="249"/>
      <c r="K29" s="249"/>
    </row>
    <row r="30" spans="1:11" ht="31.5">
      <c r="A30" s="228">
        <v>17</v>
      </c>
      <c r="B30" s="1037"/>
      <c r="C30" s="245" t="s">
        <v>831</v>
      </c>
      <c r="D30" s="246">
        <v>0.627</v>
      </c>
      <c r="E30" s="250"/>
      <c r="F30" s="1039"/>
      <c r="G30" s="250"/>
      <c r="H30" s="250"/>
      <c r="I30" s="246">
        <v>0.627</v>
      </c>
      <c r="J30" s="250"/>
      <c r="K30" s="250"/>
    </row>
    <row r="31" spans="1:11" ht="63">
      <c r="A31" s="228">
        <v>18</v>
      </c>
      <c r="B31" s="1037"/>
      <c r="C31" s="245" t="s">
        <v>832</v>
      </c>
      <c r="D31" s="246">
        <v>0.49199999999999999</v>
      </c>
      <c r="E31" s="250"/>
      <c r="F31" s="1039"/>
      <c r="G31" s="250"/>
      <c r="H31" s="250"/>
      <c r="I31" s="246">
        <v>0.49199999999999999</v>
      </c>
      <c r="J31" s="250"/>
      <c r="K31" s="250"/>
    </row>
    <row r="32" spans="1:11" ht="47.25">
      <c r="A32" s="228">
        <v>19</v>
      </c>
      <c r="B32" s="1037"/>
      <c r="C32" s="245" t="s">
        <v>833</v>
      </c>
      <c r="D32" s="246">
        <v>0.58099999999999996</v>
      </c>
      <c r="E32" s="250"/>
      <c r="F32" s="1039"/>
      <c r="G32" s="250"/>
      <c r="H32" s="250"/>
      <c r="I32" s="246">
        <v>0.58099999999999996</v>
      </c>
      <c r="J32" s="250"/>
      <c r="K32" s="250"/>
    </row>
    <row r="33" spans="1:11" ht="47.25">
      <c r="A33" s="228">
        <v>20</v>
      </c>
      <c r="B33" s="1037"/>
      <c r="C33" s="245" t="s">
        <v>834</v>
      </c>
      <c r="D33" s="246">
        <v>0.38300000000000001</v>
      </c>
      <c r="E33" s="250"/>
      <c r="F33" s="1039"/>
      <c r="G33" s="250"/>
      <c r="H33" s="250"/>
      <c r="I33" s="246">
        <v>0.38300000000000001</v>
      </c>
      <c r="J33" s="250"/>
      <c r="K33" s="250"/>
    </row>
    <row r="34" spans="1:11" ht="47.25">
      <c r="A34" s="228">
        <v>21</v>
      </c>
      <c r="B34" s="1037"/>
      <c r="C34" s="245" t="s">
        <v>835</v>
      </c>
      <c r="D34" s="246">
        <v>0.55800000000000005</v>
      </c>
      <c r="E34" s="250"/>
      <c r="F34" s="1039"/>
      <c r="G34" s="250"/>
      <c r="H34" s="250"/>
      <c r="I34" s="246">
        <v>0.55800000000000005</v>
      </c>
      <c r="J34" s="250"/>
      <c r="K34" s="250"/>
    </row>
    <row r="35" spans="1:11" ht="63">
      <c r="A35" s="228">
        <v>22</v>
      </c>
      <c r="B35" s="1037"/>
      <c r="C35" s="245" t="s">
        <v>836</v>
      </c>
      <c r="D35" s="246">
        <v>1.347</v>
      </c>
      <c r="E35" s="250"/>
      <c r="F35" s="1039"/>
      <c r="G35" s="250"/>
      <c r="H35" s="250"/>
      <c r="I35" s="246">
        <v>1.347</v>
      </c>
      <c r="J35" s="250"/>
      <c r="K35" s="250"/>
    </row>
    <row r="36" spans="1:11" ht="63">
      <c r="A36" s="228">
        <v>23</v>
      </c>
      <c r="B36" s="1037"/>
      <c r="C36" s="245" t="s">
        <v>837</v>
      </c>
      <c r="D36" s="246">
        <v>9.4E-2</v>
      </c>
      <c r="E36" s="251"/>
      <c r="F36" s="1039"/>
      <c r="G36" s="250"/>
      <c r="H36" s="250"/>
      <c r="I36" s="246">
        <v>9.4E-2</v>
      </c>
      <c r="J36" s="250"/>
      <c r="K36" s="250"/>
    </row>
    <row r="37" spans="1:11" ht="63">
      <c r="A37" s="228">
        <v>24</v>
      </c>
      <c r="B37" s="1038"/>
      <c r="C37" s="245" t="s">
        <v>838</v>
      </c>
      <c r="D37" s="252">
        <v>0.78500000000000003</v>
      </c>
      <c r="E37" s="250"/>
      <c r="F37" s="1030"/>
      <c r="G37" s="250"/>
      <c r="H37" s="250"/>
      <c r="I37" s="246">
        <v>0.78500000000000003</v>
      </c>
      <c r="J37" s="250"/>
      <c r="K37" s="250"/>
    </row>
    <row r="38" spans="1:11" ht="78.75">
      <c r="A38" s="228">
        <v>25</v>
      </c>
      <c r="B38" s="1036" t="s">
        <v>806</v>
      </c>
      <c r="C38" s="245" t="s">
        <v>839</v>
      </c>
      <c r="D38" s="246">
        <v>0.19500000000000001</v>
      </c>
      <c r="E38" s="253"/>
      <c r="F38" s="1040" t="s">
        <v>809</v>
      </c>
      <c r="G38" s="250"/>
      <c r="H38" s="250"/>
      <c r="I38" s="246">
        <v>0.19500000000000001</v>
      </c>
      <c r="J38" s="250"/>
      <c r="K38" s="250"/>
    </row>
    <row r="39" spans="1:11" ht="63">
      <c r="A39" s="228">
        <v>26</v>
      </c>
      <c r="B39" s="1037"/>
      <c r="C39" s="245" t="s">
        <v>840</v>
      </c>
      <c r="D39" s="246">
        <v>1.9E-2</v>
      </c>
      <c r="E39" s="250"/>
      <c r="F39" s="1041"/>
      <c r="G39" s="250"/>
      <c r="H39" s="250"/>
      <c r="I39" s="246">
        <v>1.9E-2</v>
      </c>
      <c r="J39" s="250"/>
      <c r="K39" s="250"/>
    </row>
    <row r="40" spans="1:11" ht="63">
      <c r="A40" s="228">
        <v>27</v>
      </c>
      <c r="B40" s="1037"/>
      <c r="C40" s="245" t="s">
        <v>841</v>
      </c>
      <c r="D40" s="246">
        <v>4.2000000000000003E-2</v>
      </c>
      <c r="E40" s="250"/>
      <c r="F40" s="1041"/>
      <c r="G40" s="250"/>
      <c r="H40" s="250"/>
      <c r="I40" s="246">
        <v>4.2000000000000003E-2</v>
      </c>
      <c r="J40" s="250"/>
      <c r="K40" s="250"/>
    </row>
    <row r="41" spans="1:11" ht="63">
      <c r="A41" s="228">
        <v>28</v>
      </c>
      <c r="B41" s="1037"/>
      <c r="C41" s="245" t="s">
        <v>842</v>
      </c>
      <c r="D41" s="246">
        <v>0.05</v>
      </c>
      <c r="E41" s="250"/>
      <c r="F41" s="1041"/>
      <c r="G41" s="250"/>
      <c r="H41" s="250"/>
      <c r="I41" s="246">
        <v>0.05</v>
      </c>
      <c r="J41" s="250"/>
      <c r="K41" s="250"/>
    </row>
    <row r="42" spans="1:11" ht="63">
      <c r="A42" s="228">
        <v>29</v>
      </c>
      <c r="B42" s="1037"/>
      <c r="C42" s="245" t="s">
        <v>843</v>
      </c>
      <c r="D42" s="246">
        <v>1.369</v>
      </c>
      <c r="E42" s="250"/>
      <c r="F42" s="1041"/>
      <c r="G42" s="250"/>
      <c r="H42" s="250"/>
      <c r="I42" s="246">
        <v>1.369</v>
      </c>
      <c r="J42" s="250"/>
      <c r="K42" s="250"/>
    </row>
    <row r="43" spans="1:11" ht="63">
      <c r="A43" s="228">
        <v>30</v>
      </c>
      <c r="B43" s="1037"/>
      <c r="C43" s="245" t="s">
        <v>844</v>
      </c>
      <c r="D43" s="246">
        <v>0.97499999999999998</v>
      </c>
      <c r="E43" s="250"/>
      <c r="F43" s="1041"/>
      <c r="G43" s="250"/>
      <c r="H43" s="250"/>
      <c r="I43" s="246">
        <v>0.97499999999999998</v>
      </c>
      <c r="J43" s="250"/>
      <c r="K43" s="250"/>
    </row>
    <row r="44" spans="1:11" ht="63">
      <c r="A44" s="228">
        <v>31</v>
      </c>
      <c r="B44" s="1037"/>
      <c r="C44" s="245" t="s">
        <v>845</v>
      </c>
      <c r="D44" s="246">
        <v>0.24</v>
      </c>
      <c r="E44" s="250"/>
      <c r="F44" s="1041"/>
      <c r="G44" s="250"/>
      <c r="H44" s="250"/>
      <c r="I44" s="246">
        <v>0.24</v>
      </c>
      <c r="J44" s="250"/>
      <c r="K44" s="250"/>
    </row>
    <row r="45" spans="1:11" ht="31.5">
      <c r="A45" s="228">
        <v>32</v>
      </c>
      <c r="B45" s="1037"/>
      <c r="C45" s="254" t="s">
        <v>846</v>
      </c>
      <c r="D45" s="255">
        <v>1.1599999999999999</v>
      </c>
      <c r="E45" s="240"/>
      <c r="F45" s="1041"/>
      <c r="G45" s="240"/>
      <c r="H45" s="250"/>
      <c r="I45" s="255">
        <v>1.1599999999999999</v>
      </c>
      <c r="J45" s="256"/>
      <c r="K45" s="256"/>
    </row>
    <row r="46" spans="1:11" ht="31.5">
      <c r="A46" s="228">
        <v>33</v>
      </c>
      <c r="B46" s="1038"/>
      <c r="C46" s="254" t="s">
        <v>847</v>
      </c>
      <c r="D46" s="255">
        <v>0.28999999999999998</v>
      </c>
      <c r="E46" s="240"/>
      <c r="F46" s="1042"/>
      <c r="G46" s="240"/>
      <c r="H46" s="250"/>
      <c r="I46" s="255">
        <v>0.28999999999999998</v>
      </c>
      <c r="J46" s="256"/>
      <c r="K46" s="256"/>
    </row>
    <row r="47" spans="1:11" ht="31.5">
      <c r="A47" s="228">
        <v>34</v>
      </c>
      <c r="B47" s="1037" t="s">
        <v>806</v>
      </c>
      <c r="C47" s="254" t="s">
        <v>848</v>
      </c>
      <c r="D47" s="255">
        <v>0.68</v>
      </c>
      <c r="E47" s="240"/>
      <c r="F47" s="1040" t="s">
        <v>809</v>
      </c>
      <c r="G47" s="240"/>
      <c r="H47" s="250"/>
      <c r="I47" s="255">
        <f>D47</f>
        <v>0.68</v>
      </c>
      <c r="J47" s="256"/>
      <c r="K47" s="256"/>
    </row>
    <row r="48" spans="1:11" ht="15.75">
      <c r="A48" s="228">
        <v>35</v>
      </c>
      <c r="B48" s="1037"/>
      <c r="C48" s="258" t="s">
        <v>849</v>
      </c>
      <c r="D48" s="255">
        <v>0.06</v>
      </c>
      <c r="E48" s="240"/>
      <c r="F48" s="1041"/>
      <c r="G48" s="240"/>
      <c r="H48" s="250"/>
      <c r="I48" s="255">
        <f>D48</f>
        <v>0.06</v>
      </c>
      <c r="J48" s="256"/>
      <c r="K48" s="256"/>
    </row>
    <row r="49" spans="1:11" ht="31.5">
      <c r="A49" s="228">
        <v>36</v>
      </c>
      <c r="B49" s="1037"/>
      <c r="C49" s="254" t="s">
        <v>850</v>
      </c>
      <c r="D49" s="255">
        <v>0.64</v>
      </c>
      <c r="E49" s="240"/>
      <c r="F49" s="1041"/>
      <c r="G49" s="240"/>
      <c r="H49" s="250"/>
      <c r="I49" s="255">
        <f>D49</f>
        <v>0.64</v>
      </c>
      <c r="J49" s="256"/>
      <c r="K49" s="256"/>
    </row>
    <row r="50" spans="1:11" ht="31.5">
      <c r="A50" s="228">
        <v>37</v>
      </c>
      <c r="B50" s="1037"/>
      <c r="C50" s="254" t="s">
        <v>851</v>
      </c>
      <c r="D50" s="255">
        <v>0.63</v>
      </c>
      <c r="E50" s="240"/>
      <c r="F50" s="1041"/>
      <c r="G50" s="240"/>
      <c r="H50" s="250"/>
      <c r="I50" s="255">
        <f>D50</f>
        <v>0.63</v>
      </c>
      <c r="J50" s="256"/>
      <c r="K50" s="240" t="s">
        <v>852</v>
      </c>
    </row>
    <row r="51" spans="1:11" ht="15.75">
      <c r="A51" s="228">
        <v>38</v>
      </c>
      <c r="B51" s="1037"/>
      <c r="C51" s="258" t="s">
        <v>853</v>
      </c>
      <c r="D51" s="255">
        <v>0.4</v>
      </c>
      <c r="E51" s="240"/>
      <c r="F51" s="1041"/>
      <c r="G51" s="240"/>
      <c r="H51" s="250"/>
      <c r="I51" s="255">
        <v>0.4</v>
      </c>
      <c r="J51" s="256"/>
      <c r="K51" s="240" t="s">
        <v>852</v>
      </c>
    </row>
    <row r="52" spans="1:11" ht="47.25">
      <c r="A52" s="228">
        <v>39</v>
      </c>
      <c r="B52" s="1037"/>
      <c r="C52" s="254" t="s">
        <v>854</v>
      </c>
      <c r="D52" s="255">
        <v>0.6</v>
      </c>
      <c r="E52" s="240"/>
      <c r="F52" s="1041"/>
      <c r="G52" s="240"/>
      <c r="H52" s="250"/>
      <c r="I52" s="255">
        <v>0.6</v>
      </c>
      <c r="J52" s="256"/>
      <c r="K52" s="256"/>
    </row>
    <row r="53" spans="1:11" ht="47.25">
      <c r="A53" s="228">
        <v>40</v>
      </c>
      <c r="B53" s="1037"/>
      <c r="C53" s="254" t="s">
        <v>855</v>
      </c>
      <c r="D53" s="255">
        <v>0.32</v>
      </c>
      <c r="E53" s="240">
        <v>6.6000000000000003E-2</v>
      </c>
      <c r="F53" s="1041"/>
      <c r="G53" s="240"/>
      <c r="H53" s="250"/>
      <c r="I53" s="255">
        <v>0.32</v>
      </c>
      <c r="J53" s="240">
        <v>6.6000000000000003E-2</v>
      </c>
      <c r="K53" s="256"/>
    </row>
    <row r="54" spans="1:11" ht="31.5">
      <c r="A54" s="228">
        <v>41</v>
      </c>
      <c r="B54" s="1037"/>
      <c r="C54" s="254" t="s">
        <v>856</v>
      </c>
      <c r="D54" s="255"/>
      <c r="E54" s="255">
        <v>0.45</v>
      </c>
      <c r="F54" s="1041"/>
      <c r="G54" s="240"/>
      <c r="H54" s="250"/>
      <c r="I54" s="255"/>
      <c r="J54" s="255">
        <v>0.45</v>
      </c>
      <c r="K54" s="256"/>
    </row>
    <row r="55" spans="1:11" ht="15.75">
      <c r="A55" s="228">
        <v>42</v>
      </c>
      <c r="B55" s="1037"/>
      <c r="C55" s="258" t="s">
        <v>857</v>
      </c>
      <c r="D55" s="255"/>
      <c r="E55" s="240"/>
      <c r="F55" s="1041"/>
      <c r="G55" s="255">
        <v>2</v>
      </c>
      <c r="H55" s="250"/>
      <c r="I55" s="255">
        <v>2</v>
      </c>
      <c r="J55" s="256"/>
      <c r="K55" s="256"/>
    </row>
    <row r="56" spans="1:11" ht="47.25">
      <c r="A56" s="228">
        <v>43</v>
      </c>
      <c r="B56" s="1037"/>
      <c r="C56" s="254" t="s">
        <v>858</v>
      </c>
      <c r="D56" s="255">
        <v>0.28100000000000003</v>
      </c>
      <c r="E56" s="240"/>
      <c r="F56" s="1041"/>
      <c r="G56" s="240"/>
      <c r="H56" s="250"/>
      <c r="I56" s="255">
        <v>0.28100000000000003</v>
      </c>
      <c r="J56" s="256"/>
      <c r="K56" s="256"/>
    </row>
    <row r="57" spans="1:11" ht="47.25">
      <c r="A57" s="228">
        <v>44</v>
      </c>
      <c r="B57" s="1037"/>
      <c r="C57" s="254" t="s">
        <v>859</v>
      </c>
      <c r="D57" s="255">
        <v>0.26300000000000001</v>
      </c>
      <c r="E57" s="240"/>
      <c r="F57" s="1041"/>
      <c r="G57" s="240"/>
      <c r="H57" s="250"/>
      <c r="I57" s="255">
        <v>0.26300000000000001</v>
      </c>
      <c r="J57" s="256"/>
      <c r="K57" s="256"/>
    </row>
    <row r="58" spans="1:11" ht="47.25">
      <c r="A58" s="228">
        <v>45</v>
      </c>
      <c r="B58" s="1037"/>
      <c r="C58" s="254" t="s">
        <v>860</v>
      </c>
      <c r="D58" s="255">
        <v>0.22800000000000001</v>
      </c>
      <c r="E58" s="240"/>
      <c r="F58" s="1041"/>
      <c r="G58" s="240"/>
      <c r="H58" s="250"/>
      <c r="I58" s="255">
        <f>D58</f>
        <v>0.22800000000000001</v>
      </c>
      <c r="J58" s="256"/>
      <c r="K58" s="256"/>
    </row>
    <row r="59" spans="1:11" ht="47.25">
      <c r="A59" s="228">
        <v>46</v>
      </c>
      <c r="B59" s="1037"/>
      <c r="C59" s="254" t="s">
        <v>861</v>
      </c>
      <c r="D59" s="255">
        <v>0.245</v>
      </c>
      <c r="E59" s="240"/>
      <c r="F59" s="1041"/>
      <c r="G59" s="240"/>
      <c r="H59" s="250"/>
      <c r="I59" s="255">
        <f>D59</f>
        <v>0.245</v>
      </c>
      <c r="J59" s="256"/>
      <c r="K59" s="256"/>
    </row>
    <row r="60" spans="1:11" ht="31.5">
      <c r="A60" s="259">
        <v>47</v>
      </c>
      <c r="B60" s="1038"/>
      <c r="C60" s="260" t="s">
        <v>862</v>
      </c>
      <c r="D60" s="261">
        <v>2.1749999999999998</v>
      </c>
      <c r="E60" s="262"/>
      <c r="F60" s="1042"/>
      <c r="G60" s="262"/>
      <c r="H60" s="263"/>
      <c r="I60" s="261">
        <f>D60</f>
        <v>2.1749999999999998</v>
      </c>
      <c r="J60" s="264"/>
      <c r="K60" s="264"/>
    </row>
    <row r="61" spans="1:11" ht="15.75">
      <c r="A61" s="1043" t="s">
        <v>19</v>
      </c>
      <c r="B61" s="1044"/>
      <c r="C61" s="1044"/>
      <c r="D61" s="1044"/>
      <c r="E61" s="1044"/>
      <c r="F61" s="1044"/>
      <c r="G61" s="1044"/>
      <c r="H61" s="1044"/>
      <c r="I61" s="1044"/>
      <c r="J61" s="1044"/>
      <c r="K61" s="1045"/>
    </row>
    <row r="62" spans="1:11" ht="31.5">
      <c r="A62" s="249">
        <v>1</v>
      </c>
      <c r="B62" s="1036" t="s">
        <v>806</v>
      </c>
      <c r="C62" s="245" t="s">
        <v>404</v>
      </c>
      <c r="D62" s="246">
        <v>0.85</v>
      </c>
      <c r="E62" s="246"/>
      <c r="F62" s="1046" t="s">
        <v>809</v>
      </c>
      <c r="G62" s="250"/>
      <c r="H62" s="250"/>
      <c r="I62" s="246">
        <v>0.85</v>
      </c>
      <c r="J62" s="246"/>
      <c r="K62" s="250"/>
    </row>
    <row r="63" spans="1:11" ht="31.5">
      <c r="A63" s="249">
        <v>2</v>
      </c>
      <c r="B63" s="1037"/>
      <c r="C63" s="245" t="s">
        <v>405</v>
      </c>
      <c r="D63" s="246">
        <v>0.05</v>
      </c>
      <c r="E63" s="246"/>
      <c r="F63" s="1046"/>
      <c r="G63" s="250"/>
      <c r="H63" s="250"/>
      <c r="I63" s="246">
        <v>0.05</v>
      </c>
      <c r="J63" s="246"/>
      <c r="K63" s="250"/>
    </row>
    <row r="64" spans="1:11" ht="31.5">
      <c r="A64" s="249">
        <v>3</v>
      </c>
      <c r="B64" s="1037"/>
      <c r="C64" s="245" t="s">
        <v>406</v>
      </c>
      <c r="D64" s="246">
        <v>0.03</v>
      </c>
      <c r="E64" s="246"/>
      <c r="F64" s="1046"/>
      <c r="G64" s="250"/>
      <c r="H64" s="250"/>
      <c r="I64" s="246">
        <v>0.03</v>
      </c>
      <c r="J64" s="246"/>
      <c r="K64" s="250"/>
    </row>
    <row r="65" spans="1:11" ht="47.25">
      <c r="A65" s="249">
        <v>4</v>
      </c>
      <c r="B65" s="1037"/>
      <c r="C65" s="245" t="s">
        <v>407</v>
      </c>
      <c r="D65" s="246">
        <v>0.02</v>
      </c>
      <c r="E65" s="246"/>
      <c r="F65" s="1046"/>
      <c r="G65" s="250"/>
      <c r="H65" s="250"/>
      <c r="I65" s="246">
        <v>0.02</v>
      </c>
      <c r="J65" s="246"/>
      <c r="K65" s="250"/>
    </row>
    <row r="66" spans="1:11" ht="31.5">
      <c r="A66" s="249">
        <v>5</v>
      </c>
      <c r="B66" s="1037"/>
      <c r="C66" s="245" t="s">
        <v>408</v>
      </c>
      <c r="D66" s="246">
        <v>0.03</v>
      </c>
      <c r="E66" s="246"/>
      <c r="F66" s="1046"/>
      <c r="G66" s="250"/>
      <c r="H66" s="250"/>
      <c r="I66" s="246">
        <v>0.03</v>
      </c>
      <c r="J66" s="246"/>
      <c r="K66" s="250"/>
    </row>
    <row r="67" spans="1:11" ht="31.5">
      <c r="A67" s="249">
        <v>6</v>
      </c>
      <c r="B67" s="1037"/>
      <c r="C67" s="245" t="s">
        <v>863</v>
      </c>
      <c r="D67" s="246">
        <v>0.5</v>
      </c>
      <c r="E67" s="246"/>
      <c r="F67" s="1046"/>
      <c r="G67" s="250"/>
      <c r="H67" s="250"/>
      <c r="I67" s="246">
        <v>0.5</v>
      </c>
      <c r="J67" s="246"/>
      <c r="K67" s="250"/>
    </row>
    <row r="68" spans="1:11" ht="31.5">
      <c r="A68" s="249">
        <v>7</v>
      </c>
      <c r="B68" s="1037"/>
      <c r="C68" s="245" t="s">
        <v>864</v>
      </c>
      <c r="D68" s="246">
        <v>0.15</v>
      </c>
      <c r="E68" s="246"/>
      <c r="F68" s="1046"/>
      <c r="G68" s="250"/>
      <c r="H68" s="250"/>
      <c r="I68" s="246">
        <v>0.15</v>
      </c>
      <c r="J68" s="246"/>
      <c r="K68" s="250"/>
    </row>
    <row r="69" spans="1:11" ht="47.25">
      <c r="A69" s="249">
        <v>8</v>
      </c>
      <c r="B69" s="1037"/>
      <c r="C69" s="245" t="s">
        <v>865</v>
      </c>
      <c r="D69" s="246">
        <v>0.03</v>
      </c>
      <c r="E69" s="246"/>
      <c r="F69" s="1046"/>
      <c r="G69" s="250"/>
      <c r="H69" s="250"/>
      <c r="I69" s="246">
        <f t="shared" ref="I69:I76" si="1">D69</f>
        <v>0.03</v>
      </c>
      <c r="J69" s="246"/>
      <c r="K69" s="250"/>
    </row>
    <row r="70" spans="1:11" ht="47.25">
      <c r="A70" s="249">
        <v>9</v>
      </c>
      <c r="B70" s="1037"/>
      <c r="C70" s="245" t="s">
        <v>866</v>
      </c>
      <c r="D70" s="246">
        <v>9.5000000000000001E-2</v>
      </c>
      <c r="E70" s="246"/>
      <c r="F70" s="1046"/>
      <c r="G70" s="250"/>
      <c r="H70" s="250"/>
      <c r="I70" s="246">
        <f t="shared" si="1"/>
        <v>9.5000000000000001E-2</v>
      </c>
      <c r="J70" s="246"/>
      <c r="K70" s="250"/>
    </row>
    <row r="71" spans="1:11" ht="47.25">
      <c r="A71" s="249">
        <v>10</v>
      </c>
      <c r="B71" s="1037"/>
      <c r="C71" s="245" t="s">
        <v>867</v>
      </c>
      <c r="D71" s="246">
        <v>0.14000000000000001</v>
      </c>
      <c r="E71" s="246"/>
      <c r="F71" s="1046"/>
      <c r="G71" s="250"/>
      <c r="H71" s="250"/>
      <c r="I71" s="246">
        <f t="shared" si="1"/>
        <v>0.14000000000000001</v>
      </c>
      <c r="J71" s="246"/>
      <c r="K71" s="250"/>
    </row>
    <row r="72" spans="1:11" ht="47.25">
      <c r="A72" s="249">
        <v>11</v>
      </c>
      <c r="B72" s="1037"/>
      <c r="C72" s="245" t="s">
        <v>868</v>
      </c>
      <c r="D72" s="246">
        <v>0.27</v>
      </c>
      <c r="E72" s="246"/>
      <c r="F72" s="1046"/>
      <c r="G72" s="250"/>
      <c r="H72" s="250"/>
      <c r="I72" s="246">
        <f t="shared" si="1"/>
        <v>0.27</v>
      </c>
      <c r="J72" s="246"/>
      <c r="K72" s="250"/>
    </row>
    <row r="73" spans="1:11" ht="31.5">
      <c r="A73" s="249">
        <v>12</v>
      </c>
      <c r="B73" s="1037"/>
      <c r="C73" s="245" t="s">
        <v>869</v>
      </c>
      <c r="D73" s="246">
        <v>0.25</v>
      </c>
      <c r="E73" s="246"/>
      <c r="F73" s="1046"/>
      <c r="G73" s="250"/>
      <c r="H73" s="250"/>
      <c r="I73" s="246">
        <f t="shared" si="1"/>
        <v>0.25</v>
      </c>
      <c r="J73" s="246"/>
      <c r="K73" s="250"/>
    </row>
    <row r="74" spans="1:11" ht="47.25">
      <c r="A74" s="249">
        <v>13</v>
      </c>
      <c r="B74" s="1038"/>
      <c r="C74" s="245" t="s">
        <v>870</v>
      </c>
      <c r="D74" s="246">
        <v>0.2</v>
      </c>
      <c r="E74" s="246"/>
      <c r="F74" s="1046"/>
      <c r="G74" s="250"/>
      <c r="H74" s="250"/>
      <c r="I74" s="246">
        <f t="shared" si="1"/>
        <v>0.2</v>
      </c>
      <c r="J74" s="246"/>
      <c r="K74" s="250"/>
    </row>
    <row r="75" spans="1:11" ht="47.25">
      <c r="A75" s="257">
        <v>14</v>
      </c>
      <c r="B75" s="1036" t="s">
        <v>806</v>
      </c>
      <c r="C75" s="265" t="s">
        <v>871</v>
      </c>
      <c r="D75" s="266">
        <v>0.18</v>
      </c>
      <c r="E75" s="266"/>
      <c r="F75" s="1041" t="s">
        <v>809</v>
      </c>
      <c r="G75" s="253"/>
      <c r="H75" s="253"/>
      <c r="I75" s="266">
        <f t="shared" si="1"/>
        <v>0.18</v>
      </c>
      <c r="J75" s="266"/>
      <c r="K75" s="253"/>
    </row>
    <row r="76" spans="1:11" ht="63">
      <c r="A76" s="249">
        <v>15</v>
      </c>
      <c r="B76" s="1038"/>
      <c r="C76" s="245" t="s">
        <v>872</v>
      </c>
      <c r="D76" s="246">
        <v>0.6</v>
      </c>
      <c r="E76" s="246"/>
      <c r="F76" s="1042"/>
      <c r="G76" s="250"/>
      <c r="H76" s="250"/>
      <c r="I76" s="246">
        <f t="shared" si="1"/>
        <v>0.6</v>
      </c>
      <c r="J76" s="246"/>
      <c r="K76" s="250"/>
    </row>
    <row r="77" spans="1:11" ht="15.75">
      <c r="A77" s="1033" t="s">
        <v>873</v>
      </c>
      <c r="B77" s="1034"/>
      <c r="C77" s="1034"/>
      <c r="D77" s="1034"/>
      <c r="E77" s="1034"/>
      <c r="F77" s="1034"/>
      <c r="G77" s="1034"/>
      <c r="H77" s="1034"/>
      <c r="I77" s="1034"/>
      <c r="J77" s="1034"/>
      <c r="K77" s="1035"/>
    </row>
    <row r="78" spans="1:11" ht="15.75">
      <c r="A78" s="228">
        <v>1</v>
      </c>
      <c r="B78" s="1027" t="s">
        <v>806</v>
      </c>
      <c r="C78" s="267" t="s">
        <v>874</v>
      </c>
      <c r="D78" s="231">
        <v>28</v>
      </c>
      <c r="E78" s="233"/>
      <c r="F78" s="1029" t="s">
        <v>809</v>
      </c>
      <c r="G78" s="233"/>
      <c r="H78" s="233"/>
      <c r="I78" s="231">
        <f>D78</f>
        <v>28</v>
      </c>
      <c r="J78" s="233"/>
      <c r="K78" s="228"/>
    </row>
    <row r="79" spans="1:11" ht="15.75">
      <c r="A79" s="228">
        <v>2</v>
      </c>
      <c r="B79" s="1028"/>
      <c r="C79" s="267" t="s">
        <v>875</v>
      </c>
      <c r="D79" s="231">
        <v>30.5</v>
      </c>
      <c r="E79" s="233"/>
      <c r="F79" s="1030"/>
      <c r="G79" s="233"/>
      <c r="H79" s="233"/>
      <c r="I79" s="231">
        <v>30.5</v>
      </c>
      <c r="J79" s="233"/>
      <c r="K79" s="228"/>
    </row>
    <row r="82" spans="1:10" ht="15.75">
      <c r="A82" s="248">
        <v>1</v>
      </c>
      <c r="B82" s="233" t="s">
        <v>876</v>
      </c>
      <c r="C82" s="268">
        <v>0</v>
      </c>
      <c r="D82" s="225"/>
      <c r="E82" s="225"/>
      <c r="F82" s="225"/>
      <c r="G82" s="225"/>
      <c r="H82" s="225"/>
      <c r="I82" s="225"/>
      <c r="J82" s="225"/>
    </row>
    <row r="83" spans="1:10" ht="15.75">
      <c r="A83" s="248">
        <v>2</v>
      </c>
      <c r="B83" s="269" t="s">
        <v>877</v>
      </c>
      <c r="C83" s="268">
        <v>43.8</v>
      </c>
      <c r="D83" s="225"/>
      <c r="E83" s="225"/>
      <c r="F83" s="225"/>
      <c r="G83" s="225"/>
      <c r="H83" s="225"/>
      <c r="I83" s="225"/>
      <c r="J83" s="225"/>
    </row>
    <row r="84" spans="1:10" ht="15.75">
      <c r="A84" s="248">
        <v>3</v>
      </c>
      <c r="B84" s="241" t="s">
        <v>878</v>
      </c>
      <c r="C84" s="270">
        <v>0</v>
      </c>
      <c r="D84" s="225"/>
      <c r="E84" s="225"/>
      <c r="F84" s="225"/>
      <c r="G84" s="225"/>
      <c r="H84" s="225"/>
      <c r="I84" s="225"/>
      <c r="J84" s="225"/>
    </row>
    <row r="85" spans="1:10" ht="15.75">
      <c r="A85" s="248">
        <v>4</v>
      </c>
      <c r="B85" s="241" t="s">
        <v>879</v>
      </c>
      <c r="C85" s="270">
        <v>0</v>
      </c>
      <c r="D85" s="225"/>
      <c r="E85" s="225"/>
      <c r="F85" s="225"/>
      <c r="G85" s="225"/>
      <c r="H85" s="225"/>
      <c r="I85" s="225"/>
      <c r="J85" s="225"/>
    </row>
    <row r="86" spans="1:10" ht="15.75">
      <c r="A86" s="248">
        <v>5</v>
      </c>
      <c r="B86" s="241" t="s">
        <v>880</v>
      </c>
      <c r="C86" s="270">
        <v>34.549999999999997</v>
      </c>
      <c r="D86" s="225"/>
      <c r="E86" s="225"/>
      <c r="F86" s="225"/>
      <c r="G86" s="225"/>
      <c r="H86" s="225"/>
      <c r="I86" s="225"/>
      <c r="J86" s="225"/>
    </row>
    <row r="87" spans="1:10" ht="15.75">
      <c r="A87" s="248">
        <v>6</v>
      </c>
      <c r="B87" s="241" t="s">
        <v>881</v>
      </c>
      <c r="C87" s="270">
        <v>0</v>
      </c>
      <c r="D87" s="225"/>
      <c r="E87" s="225"/>
      <c r="F87" s="225"/>
      <c r="G87" s="225"/>
      <c r="H87" s="225"/>
      <c r="I87" s="225"/>
      <c r="J87" s="225"/>
    </row>
    <row r="88" spans="1:10" ht="15.75">
      <c r="A88" s="248">
        <v>7</v>
      </c>
      <c r="B88" s="241" t="s">
        <v>882</v>
      </c>
      <c r="C88" s="271">
        <v>27.315999999999999</v>
      </c>
      <c r="D88" s="225"/>
      <c r="E88" s="225"/>
      <c r="F88" s="225"/>
      <c r="G88" s="225"/>
      <c r="H88" s="225"/>
      <c r="I88" s="225"/>
      <c r="J88" s="225"/>
    </row>
    <row r="89" spans="1:10" ht="15.75">
      <c r="A89" s="248">
        <v>8</v>
      </c>
      <c r="B89" s="241" t="s">
        <v>883</v>
      </c>
      <c r="C89" s="270">
        <v>3.395</v>
      </c>
      <c r="D89" s="225"/>
      <c r="E89" s="225"/>
      <c r="F89" s="225"/>
      <c r="G89" s="225"/>
      <c r="H89" s="225"/>
      <c r="I89" s="225"/>
      <c r="J89" s="225"/>
    </row>
    <row r="90" spans="1:10" ht="15.75">
      <c r="A90" s="248">
        <v>9</v>
      </c>
      <c r="B90" s="241" t="s">
        <v>884</v>
      </c>
      <c r="C90" s="270">
        <v>58.5</v>
      </c>
      <c r="D90" s="225"/>
      <c r="E90" s="225"/>
      <c r="F90" s="225"/>
      <c r="G90" s="225"/>
      <c r="H90" s="225"/>
      <c r="I90" s="225"/>
      <c r="J90" s="225"/>
    </row>
    <row r="91" spans="1:10" ht="15.75">
      <c r="A91" s="1031" t="s">
        <v>22</v>
      </c>
      <c r="B91" s="1032"/>
      <c r="C91" s="272">
        <f>SUM(C82:C90)</f>
        <v>167.56099999999998</v>
      </c>
      <c r="D91" s="225"/>
      <c r="E91" s="225"/>
      <c r="F91" s="225"/>
      <c r="G91" s="225"/>
      <c r="H91" s="225"/>
      <c r="I91" s="225"/>
      <c r="J91" s="225"/>
    </row>
    <row r="92" spans="1:10" ht="15.75">
      <c r="A92" s="273"/>
      <c r="B92" s="273"/>
      <c r="C92" s="274"/>
      <c r="D92" s="225"/>
      <c r="E92" s="225"/>
      <c r="F92" s="225"/>
      <c r="G92" s="225"/>
      <c r="H92" s="225"/>
      <c r="I92" s="225"/>
      <c r="J92" s="225"/>
    </row>
    <row r="93" spans="1:10" ht="15.75">
      <c r="A93" s="273"/>
      <c r="B93" s="225"/>
      <c r="C93" s="225"/>
      <c r="D93" s="225"/>
      <c r="E93" s="225"/>
      <c r="F93" s="225"/>
      <c r="G93" s="225"/>
      <c r="H93" s="225"/>
      <c r="I93" s="225"/>
      <c r="J93" s="225"/>
    </row>
    <row r="94" spans="1:10" ht="15.75">
      <c r="A94" s="273"/>
      <c r="B94" s="273"/>
      <c r="C94" s="274"/>
      <c r="D94" s="225"/>
      <c r="E94" s="225"/>
      <c r="F94" s="225"/>
      <c r="G94" s="225"/>
      <c r="H94" s="225"/>
      <c r="I94" s="225"/>
      <c r="J94" s="225"/>
    </row>
    <row r="95" spans="1:10" ht="15.75">
      <c r="A95" s="273"/>
      <c r="B95" s="225"/>
      <c r="C95" s="225"/>
      <c r="D95" s="225"/>
      <c r="E95" s="225"/>
      <c r="F95" s="225"/>
      <c r="G95" s="225"/>
      <c r="H95" s="225"/>
      <c r="I95" s="225"/>
      <c r="J95" s="225"/>
    </row>
    <row r="96" spans="1:10" ht="15.75">
      <c r="A96" s="225"/>
      <c r="B96" s="225"/>
      <c r="C96" s="225"/>
      <c r="D96" s="225"/>
      <c r="E96" s="225"/>
      <c r="F96" s="1026" t="s">
        <v>885</v>
      </c>
      <c r="G96" s="1026"/>
      <c r="H96" s="1026"/>
      <c r="I96" s="1026"/>
      <c r="J96" s="225"/>
    </row>
    <row r="97" spans="1:10" ht="15.75">
      <c r="A97" s="225"/>
      <c r="B97" s="225"/>
      <c r="C97" s="225"/>
      <c r="D97" s="225"/>
      <c r="E97" s="225"/>
      <c r="F97" s="1026" t="s">
        <v>886</v>
      </c>
      <c r="G97" s="1026"/>
      <c r="H97" s="1026"/>
      <c r="I97" s="1026"/>
      <c r="J97" s="225"/>
    </row>
  </sheetData>
  <mergeCells count="40">
    <mergeCell ref="A1:K1"/>
    <mergeCell ref="A3:A5"/>
    <mergeCell ref="B3:B5"/>
    <mergeCell ref="C3:C5"/>
    <mergeCell ref="D3:E3"/>
    <mergeCell ref="F3:H3"/>
    <mergeCell ref="I3:J3"/>
    <mergeCell ref="K3:K5"/>
    <mergeCell ref="D4:D5"/>
    <mergeCell ref="E4:E5"/>
    <mergeCell ref="B17:B28"/>
    <mergeCell ref="F17:F28"/>
    <mergeCell ref="F4:F5"/>
    <mergeCell ref="G4:H4"/>
    <mergeCell ref="I4:I5"/>
    <mergeCell ref="B10:B12"/>
    <mergeCell ref="F10:F11"/>
    <mergeCell ref="A13:K13"/>
    <mergeCell ref="B14:B16"/>
    <mergeCell ref="F14:F16"/>
    <mergeCell ref="J4:J5"/>
    <mergeCell ref="A7:K7"/>
    <mergeCell ref="A9:K9"/>
    <mergeCell ref="A77:K77"/>
    <mergeCell ref="B29:B37"/>
    <mergeCell ref="F29:F37"/>
    <mergeCell ref="B38:B46"/>
    <mergeCell ref="F38:F46"/>
    <mergeCell ref="B47:B60"/>
    <mergeCell ref="F47:F60"/>
    <mergeCell ref="A61:K61"/>
    <mergeCell ref="B62:B74"/>
    <mergeCell ref="F62:F74"/>
    <mergeCell ref="B75:B76"/>
    <mergeCell ref="F75:F76"/>
    <mergeCell ref="F97:I97"/>
    <mergeCell ref="B78:B79"/>
    <mergeCell ref="F78:F79"/>
    <mergeCell ref="A91:B91"/>
    <mergeCell ref="F96:I96"/>
  </mergeCells>
  <pageMargins left="0.73" right="0.19" top="0.45" bottom="0.2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5"/>
  <sheetViews>
    <sheetView topLeftCell="A8" workbookViewId="0">
      <selection activeCell="A17" sqref="A17:E17"/>
    </sheetView>
  </sheetViews>
  <sheetFormatPr defaultColWidth="8.85546875" defaultRowHeight="15"/>
  <cols>
    <col min="1" max="1" width="7.28515625" customWidth="1"/>
    <col min="2" max="2" width="7.5703125" style="483" customWidth="1"/>
    <col min="3" max="3" width="48.85546875" customWidth="1"/>
    <col min="4" max="4" width="11.5703125" style="483" customWidth="1"/>
    <col min="5" max="5" width="10.5703125" style="725" customWidth="1"/>
    <col min="6" max="6" width="18.42578125" style="483" customWidth="1"/>
  </cols>
  <sheetData>
    <row r="1" spans="1:57" s="485" customFormat="1" ht="21">
      <c r="A1" s="1058" t="s">
        <v>3218</v>
      </c>
      <c r="B1" s="1058"/>
      <c r="C1" s="1058"/>
      <c r="D1" s="1058"/>
      <c r="E1" s="1058"/>
      <c r="F1" s="668"/>
    </row>
    <row r="2" spans="1:57" s="719" customFormat="1" ht="63" customHeight="1">
      <c r="A2" s="58" t="s">
        <v>3111</v>
      </c>
      <c r="B2" s="58" t="s">
        <v>2</v>
      </c>
      <c r="C2" s="47" t="s">
        <v>3</v>
      </c>
      <c r="D2" s="58" t="s">
        <v>207</v>
      </c>
      <c r="E2" s="47" t="s">
        <v>3112</v>
      </c>
      <c r="F2" s="668"/>
    </row>
    <row r="3" spans="1:57" ht="15.75">
      <c r="A3" s="48">
        <v>1</v>
      </c>
      <c r="B3" s="49"/>
      <c r="C3" s="49" t="s">
        <v>208</v>
      </c>
      <c r="D3" s="50"/>
      <c r="E3" s="51"/>
      <c r="F3"/>
    </row>
    <row r="4" spans="1:57" ht="15.75">
      <c r="A4" s="54">
        <f>A3+1</f>
        <v>2</v>
      </c>
      <c r="B4" s="49"/>
      <c r="C4" s="49" t="s">
        <v>10</v>
      </c>
      <c r="D4" s="50"/>
      <c r="E4" s="51"/>
      <c r="F4"/>
    </row>
    <row r="5" spans="1:57" ht="15.75">
      <c r="A5" s="54">
        <f t="shared" ref="A5:A9" si="0">A4+1</f>
        <v>3</v>
      </c>
      <c r="B5" s="56"/>
      <c r="C5" s="56" t="s">
        <v>11</v>
      </c>
      <c r="D5" s="50"/>
      <c r="E5" s="57"/>
      <c r="F5"/>
    </row>
    <row r="6" spans="1:57" ht="15.75">
      <c r="A6" s="54">
        <f t="shared" si="0"/>
        <v>4</v>
      </c>
      <c r="B6" s="56"/>
      <c r="C6" s="56" t="s">
        <v>14</v>
      </c>
      <c r="D6" s="50"/>
      <c r="E6" s="57">
        <f>E16</f>
        <v>0.252</v>
      </c>
      <c r="F6"/>
    </row>
    <row r="7" spans="1:57" ht="15.75">
      <c r="A7" s="54">
        <f t="shared" si="0"/>
        <v>5</v>
      </c>
      <c r="B7" s="56"/>
      <c r="C7" s="56" t="s">
        <v>16</v>
      </c>
      <c r="D7" s="50"/>
      <c r="E7" s="57">
        <f>E87</f>
        <v>142.649</v>
      </c>
      <c r="F7"/>
    </row>
    <row r="8" spans="1:57" ht="15.75">
      <c r="A8" s="54">
        <f t="shared" si="0"/>
        <v>6</v>
      </c>
      <c r="B8" s="56"/>
      <c r="C8" s="56" t="s">
        <v>17</v>
      </c>
      <c r="D8" s="50"/>
      <c r="E8" s="57"/>
      <c r="F8"/>
    </row>
    <row r="9" spans="1:57" ht="15.75">
      <c r="A9" s="54">
        <f t="shared" si="0"/>
        <v>7</v>
      </c>
      <c r="B9" s="56"/>
      <c r="C9" s="56" t="s">
        <v>18</v>
      </c>
      <c r="D9" s="50"/>
      <c r="E9" s="57">
        <f>E78</f>
        <v>28.305999999999997</v>
      </c>
      <c r="F9"/>
    </row>
    <row r="10" spans="1:57" ht="15.75">
      <c r="A10" s="54">
        <v>8</v>
      </c>
      <c r="B10" s="56"/>
      <c r="C10" s="56" t="s">
        <v>19</v>
      </c>
      <c r="D10" s="50"/>
      <c r="E10" s="57">
        <f>E119</f>
        <v>33.129999999999988</v>
      </c>
      <c r="F10" s="55"/>
    </row>
    <row r="11" spans="1:57" ht="15.75">
      <c r="A11" s="54">
        <v>9</v>
      </c>
      <c r="B11" s="56"/>
      <c r="C11" s="56" t="s">
        <v>20</v>
      </c>
      <c r="D11" s="50"/>
      <c r="E11" s="57">
        <f>E130</f>
        <v>35.322000000000003</v>
      </c>
      <c r="F11" s="55"/>
    </row>
    <row r="12" spans="1:57" ht="15.75">
      <c r="A12" s="54">
        <v>10</v>
      </c>
      <c r="B12" s="56"/>
      <c r="C12" s="56" t="s">
        <v>21</v>
      </c>
      <c r="D12" s="50"/>
      <c r="E12" s="57">
        <f>E135</f>
        <v>53.856999999999999</v>
      </c>
      <c r="F12" s="55"/>
    </row>
    <row r="13" spans="1:57" ht="25.15" customHeight="1">
      <c r="A13" s="54"/>
      <c r="B13" s="56"/>
      <c r="C13" s="56"/>
      <c r="D13" s="58" t="s">
        <v>22</v>
      </c>
      <c r="E13" s="59">
        <f>SUM(E6:E12)</f>
        <v>293.51599999999996</v>
      </c>
      <c r="F13"/>
    </row>
    <row r="14" spans="1:57" ht="25.15" customHeight="1">
      <c r="A14" s="1008" t="s">
        <v>14</v>
      </c>
      <c r="B14" s="1009"/>
      <c r="C14" s="1009"/>
      <c r="D14" s="1009"/>
      <c r="E14" s="1010"/>
      <c r="F14"/>
    </row>
    <row r="15" spans="1:57" s="720" customFormat="1" ht="31.5">
      <c r="A15" s="54">
        <v>2</v>
      </c>
      <c r="B15" s="54">
        <v>785</v>
      </c>
      <c r="C15" s="66" t="s">
        <v>3113</v>
      </c>
      <c r="D15" s="54" t="s">
        <v>27</v>
      </c>
      <c r="E15" s="57">
        <v>0.252</v>
      </c>
      <c r="F15" s="726"/>
      <c r="G15" s="485"/>
      <c r="H15" s="485"/>
      <c r="I15" s="485"/>
      <c r="J15" s="485"/>
      <c r="K15" s="485"/>
      <c r="L15" s="485"/>
      <c r="M15" s="485"/>
      <c r="N15" s="485"/>
      <c r="O15" s="485"/>
      <c r="P15" s="485"/>
      <c r="Q15" s="485"/>
      <c r="R15" s="485"/>
      <c r="S15" s="485"/>
      <c r="T15" s="485"/>
      <c r="U15" s="485"/>
      <c r="V15" s="485"/>
      <c r="W15" s="485"/>
      <c r="X15" s="485"/>
      <c r="Y15" s="485"/>
      <c r="Z15" s="485"/>
      <c r="AA15" s="485"/>
      <c r="AB15" s="485"/>
      <c r="AC15" s="485"/>
      <c r="AD15" s="485"/>
      <c r="AE15" s="485"/>
      <c r="AF15" s="485"/>
      <c r="AG15" s="485"/>
      <c r="AH15" s="485"/>
      <c r="AI15" s="485"/>
      <c r="AJ15" s="485"/>
      <c r="AK15" s="485"/>
      <c r="AL15" s="485"/>
      <c r="AM15" s="485"/>
      <c r="AN15" s="485"/>
      <c r="AO15" s="485"/>
      <c r="AP15" s="485"/>
      <c r="AQ15" s="485"/>
      <c r="AR15" s="485"/>
      <c r="AS15" s="485"/>
      <c r="AT15" s="485"/>
      <c r="AU15" s="485"/>
      <c r="AV15" s="485"/>
      <c r="AW15" s="485"/>
      <c r="AX15" s="485"/>
      <c r="AY15" s="485"/>
      <c r="AZ15" s="485"/>
      <c r="BA15" s="485"/>
      <c r="BB15" s="485"/>
      <c r="BC15" s="485"/>
      <c r="BD15" s="485"/>
      <c r="BE15" s="485"/>
    </row>
    <row r="16" spans="1:57" s="720" customFormat="1" ht="15.75">
      <c r="A16" s="643"/>
      <c r="B16" s="643"/>
      <c r="C16" s="66"/>
      <c r="D16" s="58" t="s">
        <v>22</v>
      </c>
      <c r="E16" s="59">
        <f>SUM(E15:E15)</f>
        <v>0.252</v>
      </c>
      <c r="F16" s="726"/>
      <c r="G16" s="485"/>
      <c r="H16" s="485"/>
      <c r="I16" s="485"/>
      <c r="J16" s="485"/>
      <c r="K16" s="485"/>
      <c r="L16" s="485"/>
      <c r="M16" s="485"/>
      <c r="N16" s="485"/>
      <c r="O16" s="485"/>
      <c r="P16" s="485"/>
      <c r="Q16" s="485"/>
      <c r="R16" s="485"/>
      <c r="S16" s="485"/>
      <c r="T16" s="485"/>
      <c r="U16" s="485"/>
      <c r="V16" s="485"/>
      <c r="W16" s="485"/>
      <c r="X16" s="485"/>
      <c r="Y16" s="485"/>
      <c r="Z16" s="485"/>
      <c r="AA16" s="485"/>
      <c r="AB16" s="485"/>
      <c r="AC16" s="485"/>
      <c r="AD16" s="485"/>
      <c r="AE16" s="485"/>
      <c r="AF16" s="485"/>
      <c r="AG16" s="485"/>
      <c r="AH16" s="485"/>
      <c r="AI16" s="485"/>
      <c r="AJ16" s="485"/>
      <c r="AK16" s="485"/>
      <c r="AL16" s="485"/>
      <c r="AM16" s="485"/>
      <c r="AN16" s="485"/>
      <c r="AO16" s="485"/>
      <c r="AP16" s="485"/>
      <c r="AQ16" s="485"/>
      <c r="AR16" s="485"/>
      <c r="AS16" s="485"/>
      <c r="AT16" s="485"/>
      <c r="AU16" s="485"/>
      <c r="AV16" s="485"/>
      <c r="AW16" s="485"/>
      <c r="AX16" s="485"/>
      <c r="AY16" s="485"/>
      <c r="AZ16" s="485"/>
      <c r="BA16" s="485"/>
      <c r="BB16" s="485"/>
      <c r="BC16" s="485"/>
      <c r="BD16" s="485"/>
      <c r="BE16" s="485"/>
    </row>
    <row r="17" spans="1:57" s="720" customFormat="1" ht="15.75">
      <c r="A17" s="1059" t="s">
        <v>18</v>
      </c>
      <c r="B17" s="1060"/>
      <c r="C17" s="1060"/>
      <c r="D17" s="1060"/>
      <c r="E17" s="1061"/>
      <c r="F17" s="726"/>
      <c r="G17" s="485"/>
      <c r="H17" s="485"/>
      <c r="I17" s="485"/>
      <c r="J17" s="485"/>
      <c r="K17" s="485"/>
      <c r="L17" s="485"/>
      <c r="M17" s="485"/>
      <c r="N17" s="485"/>
      <c r="O17" s="485"/>
      <c r="P17" s="485"/>
      <c r="Q17" s="485"/>
      <c r="R17" s="485"/>
      <c r="S17" s="485"/>
      <c r="T17" s="485"/>
      <c r="U17" s="485"/>
      <c r="V17" s="485"/>
      <c r="W17" s="485"/>
      <c r="X17" s="485"/>
      <c r="Y17" s="485"/>
      <c r="Z17" s="485"/>
      <c r="AA17" s="485"/>
      <c r="AB17" s="485"/>
      <c r="AC17" s="485"/>
      <c r="AD17" s="485"/>
      <c r="AE17" s="485"/>
      <c r="AF17" s="485"/>
      <c r="AG17" s="485"/>
      <c r="AH17" s="485"/>
      <c r="AI17" s="485"/>
      <c r="AJ17" s="485"/>
      <c r="AK17" s="485"/>
      <c r="AL17" s="485"/>
      <c r="AM17" s="485"/>
      <c r="AN17" s="485"/>
      <c r="AO17" s="485"/>
      <c r="AP17" s="485"/>
      <c r="AQ17" s="485"/>
      <c r="AR17" s="485"/>
      <c r="AS17" s="485"/>
      <c r="AT17" s="485"/>
      <c r="AU17" s="485"/>
      <c r="AV17" s="485"/>
      <c r="AW17" s="485"/>
      <c r="AX17" s="485"/>
      <c r="AY17" s="485"/>
      <c r="AZ17" s="485"/>
      <c r="BA17" s="485"/>
      <c r="BB17" s="485"/>
      <c r="BC17" s="485"/>
      <c r="BD17" s="485"/>
      <c r="BE17" s="485"/>
    </row>
    <row r="18" spans="1:57" s="721" customFormat="1" ht="31.5">
      <c r="A18" s="54">
        <v>1</v>
      </c>
      <c r="B18" s="54">
        <v>789</v>
      </c>
      <c r="C18" s="66" t="s">
        <v>3114</v>
      </c>
      <c r="D18" s="54" t="s">
        <v>31</v>
      </c>
      <c r="E18" s="54">
        <v>1.03</v>
      </c>
      <c r="F18" s="726"/>
      <c r="G18" s="485"/>
      <c r="H18" s="485"/>
      <c r="I18" s="485"/>
      <c r="J18" s="485"/>
      <c r="K18" s="485"/>
      <c r="L18" s="485"/>
      <c r="M18" s="485"/>
      <c r="N18" s="485"/>
      <c r="O18" s="485"/>
      <c r="P18" s="485"/>
      <c r="Q18" s="485"/>
      <c r="R18" s="485"/>
      <c r="S18" s="485"/>
      <c r="T18" s="485"/>
      <c r="U18" s="485"/>
      <c r="V18" s="485"/>
      <c r="W18" s="485"/>
      <c r="X18" s="485"/>
      <c r="Y18" s="485"/>
      <c r="Z18" s="485"/>
      <c r="AA18" s="485"/>
      <c r="AB18" s="485"/>
      <c r="AC18" s="485"/>
      <c r="AD18" s="485"/>
      <c r="AE18" s="485"/>
      <c r="AF18" s="485"/>
      <c r="AG18" s="485"/>
      <c r="AH18" s="485"/>
      <c r="AI18" s="485"/>
      <c r="AJ18" s="485"/>
      <c r="AK18" s="485"/>
      <c r="AL18" s="485"/>
      <c r="AM18" s="485"/>
      <c r="AN18" s="485"/>
      <c r="AO18" s="485"/>
      <c r="AP18" s="485"/>
      <c r="AQ18" s="485"/>
      <c r="AR18" s="485"/>
      <c r="AS18" s="485"/>
      <c r="AT18" s="485"/>
      <c r="AU18" s="485"/>
      <c r="AV18" s="485"/>
      <c r="AW18" s="485"/>
      <c r="AX18" s="485"/>
      <c r="AY18" s="485"/>
      <c r="AZ18" s="485"/>
      <c r="BA18" s="485"/>
      <c r="BB18" s="485"/>
      <c r="BC18" s="485"/>
      <c r="BD18" s="485"/>
      <c r="BE18" s="485"/>
    </row>
    <row r="19" spans="1:57" s="721" customFormat="1" ht="31.5">
      <c r="A19" s="54">
        <v>2</v>
      </c>
      <c r="B19" s="54">
        <v>790</v>
      </c>
      <c r="C19" s="66" t="s">
        <v>3115</v>
      </c>
      <c r="D19" s="54" t="s">
        <v>31</v>
      </c>
      <c r="E19" s="57">
        <v>0.16</v>
      </c>
      <c r="F19" s="726"/>
      <c r="G19" s="485"/>
      <c r="H19" s="485"/>
      <c r="I19" s="485"/>
      <c r="J19" s="485"/>
      <c r="K19" s="485"/>
      <c r="L19" s="485"/>
      <c r="M19" s="485"/>
      <c r="N19" s="485"/>
      <c r="O19" s="485"/>
      <c r="P19" s="485"/>
      <c r="Q19" s="485"/>
      <c r="R19" s="485"/>
      <c r="S19" s="485"/>
      <c r="T19" s="485"/>
      <c r="U19" s="485"/>
      <c r="V19" s="485"/>
      <c r="W19" s="485"/>
      <c r="X19" s="485"/>
      <c r="Y19" s="485"/>
      <c r="Z19" s="485"/>
      <c r="AA19" s="485"/>
      <c r="AB19" s="485"/>
      <c r="AC19" s="485"/>
      <c r="AD19" s="485"/>
      <c r="AE19" s="485"/>
      <c r="AF19" s="485"/>
      <c r="AG19" s="485"/>
      <c r="AH19" s="485"/>
      <c r="AI19" s="485"/>
      <c r="AJ19" s="485"/>
      <c r="AK19" s="485"/>
      <c r="AL19" s="485"/>
      <c r="AM19" s="485"/>
      <c r="AN19" s="485"/>
      <c r="AO19" s="485"/>
      <c r="AP19" s="485"/>
      <c r="AQ19" s="485"/>
      <c r="AR19" s="485"/>
      <c r="AS19" s="485"/>
      <c r="AT19" s="485"/>
      <c r="AU19" s="485"/>
      <c r="AV19" s="485"/>
      <c r="AW19" s="485"/>
      <c r="AX19" s="485"/>
      <c r="AY19" s="485"/>
      <c r="AZ19" s="485"/>
      <c r="BA19" s="485"/>
      <c r="BB19" s="485"/>
      <c r="BC19" s="485"/>
      <c r="BD19" s="485"/>
      <c r="BE19" s="485"/>
    </row>
    <row r="20" spans="1:57" s="721" customFormat="1" ht="31.5">
      <c r="A20" s="54">
        <v>3</v>
      </c>
      <c r="B20" s="54">
        <v>791</v>
      </c>
      <c r="C20" s="66" t="s">
        <v>3116</v>
      </c>
      <c r="D20" s="54" t="s">
        <v>31</v>
      </c>
      <c r="E20" s="57">
        <v>0.23100000000000001</v>
      </c>
      <c r="F20" s="726"/>
      <c r="G20" s="485"/>
      <c r="H20" s="485"/>
      <c r="I20" s="485"/>
      <c r="J20" s="485"/>
      <c r="K20" s="485"/>
      <c r="L20" s="485"/>
      <c r="M20" s="485"/>
      <c r="N20" s="485"/>
      <c r="O20" s="485"/>
      <c r="P20" s="485"/>
      <c r="Q20" s="485"/>
      <c r="R20" s="485"/>
      <c r="S20" s="485"/>
      <c r="T20" s="485"/>
      <c r="U20" s="485"/>
      <c r="V20" s="485"/>
      <c r="W20" s="485"/>
      <c r="X20" s="485"/>
      <c r="Y20" s="485"/>
      <c r="Z20" s="485"/>
      <c r="AA20" s="485"/>
      <c r="AB20" s="485"/>
      <c r="AC20" s="485"/>
      <c r="AD20" s="485"/>
      <c r="AE20" s="485"/>
      <c r="AF20" s="485"/>
      <c r="AG20" s="485"/>
      <c r="AH20" s="485"/>
      <c r="AI20" s="485"/>
      <c r="AJ20" s="485"/>
      <c r="AK20" s="485"/>
      <c r="AL20" s="485"/>
      <c r="AM20" s="485"/>
      <c r="AN20" s="485"/>
      <c r="AO20" s="485"/>
      <c r="AP20" s="485"/>
      <c r="AQ20" s="485"/>
      <c r="AR20" s="485"/>
      <c r="AS20" s="485"/>
      <c r="AT20" s="485"/>
      <c r="AU20" s="485"/>
      <c r="AV20" s="485"/>
      <c r="AW20" s="485"/>
      <c r="AX20" s="485"/>
      <c r="AY20" s="485"/>
      <c r="AZ20" s="485"/>
      <c r="BA20" s="485"/>
      <c r="BB20" s="485"/>
      <c r="BC20" s="485"/>
      <c r="BD20" s="485"/>
      <c r="BE20" s="485"/>
    </row>
    <row r="21" spans="1:57" s="721" customFormat="1" ht="31.5">
      <c r="A21" s="54">
        <v>4</v>
      </c>
      <c r="B21" s="54">
        <v>792</v>
      </c>
      <c r="C21" s="66" t="s">
        <v>3117</v>
      </c>
      <c r="D21" s="54" t="s">
        <v>31</v>
      </c>
      <c r="E21" s="57">
        <v>0.377</v>
      </c>
      <c r="F21" s="726"/>
      <c r="G21" s="485"/>
      <c r="H21" s="485"/>
      <c r="I21" s="485"/>
      <c r="J21" s="485"/>
      <c r="K21" s="485"/>
      <c r="L21" s="485"/>
      <c r="M21" s="485"/>
      <c r="N21" s="485"/>
      <c r="O21" s="485"/>
      <c r="P21" s="485"/>
      <c r="Q21" s="485"/>
      <c r="R21" s="485"/>
      <c r="S21" s="485"/>
      <c r="T21" s="485"/>
      <c r="U21" s="485"/>
      <c r="V21" s="485"/>
      <c r="W21" s="485"/>
      <c r="X21" s="485"/>
      <c r="Y21" s="485"/>
      <c r="Z21" s="485"/>
      <c r="AA21" s="485"/>
      <c r="AB21" s="485"/>
      <c r="AC21" s="485"/>
      <c r="AD21" s="485"/>
      <c r="AE21" s="485"/>
      <c r="AF21" s="485"/>
      <c r="AG21" s="485"/>
      <c r="AH21" s="485"/>
      <c r="AI21" s="485"/>
      <c r="AJ21" s="485"/>
      <c r="AK21" s="485"/>
      <c r="AL21" s="485"/>
      <c r="AM21" s="485"/>
      <c r="AN21" s="485"/>
      <c r="AO21" s="485"/>
      <c r="AP21" s="485"/>
      <c r="AQ21" s="485"/>
      <c r="AR21" s="485"/>
      <c r="AS21" s="485"/>
      <c r="AT21" s="485"/>
      <c r="AU21" s="485"/>
      <c r="AV21" s="485"/>
      <c r="AW21" s="485"/>
      <c r="AX21" s="485"/>
      <c r="AY21" s="485"/>
      <c r="AZ21" s="485"/>
      <c r="BA21" s="485"/>
      <c r="BB21" s="485"/>
      <c r="BC21" s="485"/>
      <c r="BD21" s="485"/>
      <c r="BE21" s="485"/>
    </row>
    <row r="22" spans="1:57" s="721" customFormat="1" ht="47.25">
      <c r="A22" s="54">
        <v>5</v>
      </c>
      <c r="B22" s="54">
        <v>793</v>
      </c>
      <c r="C22" s="66" t="s">
        <v>3118</v>
      </c>
      <c r="D22" s="54" t="s">
        <v>31</v>
      </c>
      <c r="E22" s="57">
        <v>1.4019999999999999</v>
      </c>
      <c r="F22" s="727"/>
      <c r="G22" s="485"/>
      <c r="H22" s="485"/>
      <c r="I22" s="485"/>
      <c r="J22" s="485"/>
      <c r="K22" s="485"/>
      <c r="L22" s="485"/>
      <c r="M22" s="485"/>
      <c r="N22" s="485"/>
      <c r="O22" s="485"/>
      <c r="P22" s="485"/>
      <c r="Q22" s="485"/>
      <c r="R22" s="485"/>
      <c r="S22" s="485"/>
      <c r="T22" s="485"/>
      <c r="U22" s="485"/>
      <c r="V22" s="485"/>
      <c r="W22" s="485"/>
      <c r="X22" s="485"/>
      <c r="Y22" s="485"/>
      <c r="Z22" s="485"/>
      <c r="AA22" s="485"/>
      <c r="AB22" s="485"/>
      <c r="AC22" s="485"/>
      <c r="AD22" s="485"/>
      <c r="AE22" s="485"/>
      <c r="AF22" s="485"/>
      <c r="AG22" s="485"/>
      <c r="AH22" s="485"/>
      <c r="AI22" s="485"/>
      <c r="AJ22" s="485"/>
      <c r="AK22" s="485"/>
      <c r="AL22" s="485"/>
      <c r="AM22" s="485"/>
      <c r="AN22" s="485"/>
      <c r="AO22" s="485"/>
      <c r="AP22" s="485"/>
      <c r="AQ22" s="485"/>
      <c r="AR22" s="485"/>
      <c r="AS22" s="485"/>
      <c r="AT22" s="485"/>
      <c r="AU22" s="485"/>
      <c r="AV22" s="485"/>
      <c r="AW22" s="485"/>
      <c r="AX22" s="485"/>
      <c r="AY22" s="485"/>
      <c r="AZ22" s="485"/>
      <c r="BA22" s="485"/>
      <c r="BB22" s="485"/>
      <c r="BC22" s="485"/>
      <c r="BD22" s="485"/>
      <c r="BE22" s="485"/>
    </row>
    <row r="23" spans="1:57" s="721" customFormat="1" ht="47.25">
      <c r="A23" s="54">
        <v>6</v>
      </c>
      <c r="B23" s="54">
        <v>794</v>
      </c>
      <c r="C23" s="66" t="s">
        <v>3119</v>
      </c>
      <c r="D23" s="54" t="s">
        <v>31</v>
      </c>
      <c r="E23" s="57">
        <v>9.9000000000000005E-2</v>
      </c>
      <c r="F23" s="727"/>
      <c r="G23" s="485"/>
      <c r="H23" s="485"/>
      <c r="I23" s="485"/>
      <c r="J23" s="485"/>
      <c r="K23" s="485"/>
      <c r="L23" s="485"/>
      <c r="M23" s="485"/>
      <c r="N23" s="485"/>
      <c r="O23" s="485"/>
      <c r="P23" s="485"/>
      <c r="Q23" s="485"/>
      <c r="R23" s="485"/>
      <c r="S23" s="485"/>
      <c r="T23" s="485"/>
      <c r="U23" s="485"/>
      <c r="V23" s="485"/>
      <c r="W23" s="485"/>
      <c r="X23" s="485"/>
      <c r="Y23" s="485"/>
      <c r="Z23" s="485"/>
      <c r="AA23" s="485"/>
      <c r="AB23" s="485"/>
      <c r="AC23" s="485"/>
      <c r="AD23" s="485"/>
      <c r="AE23" s="485"/>
      <c r="AF23" s="485"/>
      <c r="AG23" s="485"/>
      <c r="AH23" s="485"/>
      <c r="AI23" s="485"/>
      <c r="AJ23" s="485"/>
      <c r="AK23" s="485"/>
      <c r="AL23" s="485"/>
      <c r="AM23" s="485"/>
      <c r="AN23" s="485"/>
      <c r="AO23" s="485"/>
      <c r="AP23" s="485"/>
      <c r="AQ23" s="485"/>
      <c r="AR23" s="485"/>
      <c r="AS23" s="485"/>
      <c r="AT23" s="485"/>
      <c r="AU23" s="485"/>
      <c r="AV23" s="485"/>
      <c r="AW23" s="485"/>
      <c r="AX23" s="485"/>
      <c r="AY23" s="485"/>
      <c r="AZ23" s="485"/>
      <c r="BA23" s="485"/>
      <c r="BB23" s="485"/>
      <c r="BC23" s="485"/>
      <c r="BD23" s="485"/>
      <c r="BE23" s="485"/>
    </row>
    <row r="24" spans="1:57" s="721" customFormat="1" ht="31.5">
      <c r="A24" s="54">
        <v>7</v>
      </c>
      <c r="B24" s="54">
        <v>795</v>
      </c>
      <c r="C24" s="66" t="s">
        <v>3120</v>
      </c>
      <c r="D24" s="54" t="s">
        <v>31</v>
      </c>
      <c r="E24" s="57">
        <v>0.16400000000000001</v>
      </c>
      <c r="F24" s="726"/>
      <c r="G24" s="485"/>
      <c r="H24" s="485"/>
      <c r="I24" s="485"/>
      <c r="J24" s="485"/>
      <c r="K24" s="485"/>
      <c r="L24" s="485"/>
      <c r="M24" s="485"/>
      <c r="N24" s="485"/>
      <c r="O24" s="485"/>
      <c r="P24" s="485"/>
      <c r="Q24" s="485"/>
      <c r="R24" s="485"/>
      <c r="S24" s="485"/>
      <c r="T24" s="485"/>
      <c r="U24" s="485"/>
      <c r="V24" s="485"/>
      <c r="W24" s="485"/>
      <c r="X24" s="485"/>
      <c r="Y24" s="485"/>
      <c r="Z24" s="485"/>
      <c r="AA24" s="485"/>
      <c r="AB24" s="485"/>
      <c r="AC24" s="485"/>
      <c r="AD24" s="485"/>
      <c r="AE24" s="485"/>
      <c r="AF24" s="485"/>
      <c r="AG24" s="485"/>
      <c r="AH24" s="485"/>
      <c r="AI24" s="485"/>
      <c r="AJ24" s="485"/>
      <c r="AK24" s="485"/>
      <c r="AL24" s="485"/>
      <c r="AM24" s="485"/>
      <c r="AN24" s="485"/>
      <c r="AO24" s="485"/>
      <c r="AP24" s="485"/>
      <c r="AQ24" s="485"/>
      <c r="AR24" s="485"/>
      <c r="AS24" s="485"/>
      <c r="AT24" s="485"/>
      <c r="AU24" s="485"/>
      <c r="AV24" s="485"/>
      <c r="AW24" s="485"/>
      <c r="AX24" s="485"/>
      <c r="AY24" s="485"/>
      <c r="AZ24" s="485"/>
      <c r="BA24" s="485"/>
      <c r="BB24" s="485"/>
      <c r="BC24" s="485"/>
      <c r="BD24" s="485"/>
      <c r="BE24" s="485"/>
    </row>
    <row r="25" spans="1:57" s="721" customFormat="1" ht="31.5">
      <c r="A25" s="54">
        <v>8</v>
      </c>
      <c r="B25" s="54">
        <v>796</v>
      </c>
      <c r="C25" s="66" t="s">
        <v>3121</v>
      </c>
      <c r="D25" s="54" t="s">
        <v>31</v>
      </c>
      <c r="E25" s="57">
        <v>0.26500000000000001</v>
      </c>
      <c r="F25" s="726"/>
      <c r="G25" s="485"/>
      <c r="H25" s="485"/>
      <c r="I25" s="485"/>
      <c r="J25" s="485"/>
      <c r="K25" s="485"/>
      <c r="L25" s="485"/>
      <c r="M25" s="485"/>
      <c r="N25" s="485"/>
      <c r="O25" s="485"/>
      <c r="P25" s="485"/>
      <c r="Q25" s="485"/>
      <c r="R25" s="485"/>
      <c r="S25" s="485"/>
      <c r="T25" s="485"/>
      <c r="U25" s="485"/>
      <c r="V25" s="485"/>
      <c r="W25" s="485"/>
      <c r="X25" s="485"/>
      <c r="Y25" s="485"/>
      <c r="Z25" s="485"/>
      <c r="AA25" s="485"/>
      <c r="AB25" s="485"/>
      <c r="AC25" s="485"/>
      <c r="AD25" s="485"/>
      <c r="AE25" s="485"/>
      <c r="AF25" s="485"/>
      <c r="AG25" s="485"/>
      <c r="AH25" s="485"/>
      <c r="AI25" s="485"/>
      <c r="AJ25" s="485"/>
      <c r="AK25" s="485"/>
      <c r="AL25" s="485"/>
      <c r="AM25" s="485"/>
      <c r="AN25" s="485"/>
      <c r="AO25" s="485"/>
      <c r="AP25" s="485"/>
      <c r="AQ25" s="485"/>
      <c r="AR25" s="485"/>
      <c r="AS25" s="485"/>
      <c r="AT25" s="485"/>
      <c r="AU25" s="485"/>
      <c r="AV25" s="485"/>
      <c r="AW25" s="485"/>
      <c r="AX25" s="485"/>
      <c r="AY25" s="485"/>
      <c r="AZ25" s="485"/>
      <c r="BA25" s="485"/>
      <c r="BB25" s="485"/>
      <c r="BC25" s="485"/>
      <c r="BD25" s="485"/>
      <c r="BE25" s="485"/>
    </row>
    <row r="26" spans="1:57" s="721" customFormat="1" ht="31.5">
      <c r="A26" s="54">
        <v>9</v>
      </c>
      <c r="B26" s="54">
        <v>797</v>
      </c>
      <c r="C26" s="66" t="s">
        <v>3122</v>
      </c>
      <c r="D26" s="54" t="s">
        <v>31</v>
      </c>
      <c r="E26" s="57">
        <v>0.156</v>
      </c>
      <c r="F26" s="726"/>
      <c r="G26" s="485"/>
      <c r="H26" s="485"/>
      <c r="I26" s="485"/>
      <c r="J26" s="485"/>
      <c r="K26" s="485"/>
      <c r="L26" s="485"/>
      <c r="M26" s="485" t="s">
        <v>3123</v>
      </c>
      <c r="N26" s="485"/>
      <c r="O26" s="485"/>
      <c r="P26" s="485"/>
      <c r="Q26" s="485"/>
      <c r="R26" s="485"/>
      <c r="S26" s="485"/>
      <c r="T26" s="485"/>
      <c r="U26" s="485"/>
      <c r="V26" s="485"/>
      <c r="W26" s="485"/>
      <c r="X26" s="485"/>
      <c r="Y26" s="485"/>
      <c r="Z26" s="485"/>
      <c r="AA26" s="485"/>
      <c r="AB26" s="485"/>
      <c r="AC26" s="485"/>
      <c r="AD26" s="485"/>
      <c r="AE26" s="485"/>
      <c r="AF26" s="485"/>
      <c r="AG26" s="485"/>
      <c r="AH26" s="485"/>
      <c r="AI26" s="485"/>
      <c r="AJ26" s="485"/>
      <c r="AK26" s="485"/>
      <c r="AL26" s="485"/>
      <c r="AM26" s="485"/>
      <c r="AN26" s="485"/>
      <c r="AO26" s="485"/>
      <c r="AP26" s="485"/>
      <c r="AQ26" s="485"/>
      <c r="AR26" s="485"/>
      <c r="AS26" s="485"/>
      <c r="AT26" s="485"/>
      <c r="AU26" s="485"/>
      <c r="AV26" s="485"/>
      <c r="AW26" s="485"/>
      <c r="AX26" s="485"/>
      <c r="AY26" s="485"/>
      <c r="AZ26" s="485"/>
      <c r="BA26" s="485"/>
      <c r="BB26" s="485"/>
      <c r="BC26" s="485"/>
      <c r="BD26" s="485"/>
      <c r="BE26" s="485"/>
    </row>
    <row r="27" spans="1:57" s="721" customFormat="1" ht="15.75">
      <c r="A27" s="54">
        <v>10</v>
      </c>
      <c r="B27" s="54">
        <v>798</v>
      </c>
      <c r="C27" s="66" t="s">
        <v>3124</v>
      </c>
      <c r="D27" s="54" t="s">
        <v>31</v>
      </c>
      <c r="E27" s="57">
        <v>0.34200000000000003</v>
      </c>
      <c r="F27" s="726"/>
      <c r="G27" s="485"/>
      <c r="H27" s="485"/>
      <c r="I27" s="485"/>
      <c r="J27" s="485"/>
      <c r="K27" s="485"/>
      <c r="L27" s="485"/>
      <c r="M27" s="485"/>
      <c r="N27" s="485"/>
      <c r="O27" s="485"/>
      <c r="P27" s="485"/>
      <c r="Q27" s="485"/>
      <c r="R27" s="485"/>
      <c r="S27" s="485"/>
      <c r="T27" s="485"/>
      <c r="U27" s="485"/>
      <c r="V27" s="485"/>
      <c r="W27" s="485"/>
      <c r="X27" s="485"/>
      <c r="Y27" s="485"/>
      <c r="Z27" s="485"/>
      <c r="AA27" s="485"/>
      <c r="AB27" s="485"/>
      <c r="AC27" s="485"/>
      <c r="AD27" s="485"/>
      <c r="AE27" s="485"/>
      <c r="AF27" s="485"/>
      <c r="AG27" s="485"/>
      <c r="AH27" s="485"/>
      <c r="AI27" s="485"/>
      <c r="AJ27" s="485"/>
      <c r="AK27" s="485"/>
      <c r="AL27" s="485"/>
      <c r="AM27" s="485"/>
      <c r="AN27" s="485"/>
      <c r="AO27" s="485"/>
      <c r="AP27" s="485"/>
      <c r="AQ27" s="485"/>
      <c r="AR27" s="485"/>
      <c r="AS27" s="485"/>
      <c r="AT27" s="485"/>
      <c r="AU27" s="485"/>
      <c r="AV27" s="485"/>
      <c r="AW27" s="485"/>
      <c r="AX27" s="485"/>
      <c r="AY27" s="485"/>
      <c r="AZ27" s="485"/>
      <c r="BA27" s="485"/>
      <c r="BB27" s="485"/>
      <c r="BC27" s="485"/>
      <c r="BD27" s="485"/>
      <c r="BE27" s="485"/>
    </row>
    <row r="28" spans="1:57" s="721" customFormat="1" ht="31.5">
      <c r="A28" s="54">
        <v>11</v>
      </c>
      <c r="B28" s="54">
        <v>799</v>
      </c>
      <c r="C28" s="66" t="s">
        <v>3125</v>
      </c>
      <c r="D28" s="54" t="s">
        <v>31</v>
      </c>
      <c r="E28" s="57">
        <v>0.78500000000000003</v>
      </c>
      <c r="F28" s="726"/>
      <c r="G28" s="485"/>
      <c r="H28" s="485"/>
      <c r="I28" s="485"/>
      <c r="J28" s="485"/>
      <c r="K28" s="485"/>
      <c r="L28" s="485"/>
      <c r="M28" s="485"/>
      <c r="N28" s="485"/>
      <c r="O28" s="485"/>
      <c r="P28" s="485"/>
      <c r="Q28" s="485"/>
      <c r="R28" s="485"/>
      <c r="S28" s="485"/>
      <c r="T28" s="485"/>
      <c r="U28" s="485"/>
      <c r="V28" s="485"/>
      <c r="W28" s="485"/>
      <c r="X28" s="485"/>
      <c r="Y28" s="485"/>
      <c r="Z28" s="485"/>
      <c r="AA28" s="485"/>
      <c r="AB28" s="485"/>
      <c r="AC28" s="485"/>
      <c r="AD28" s="485"/>
      <c r="AE28" s="485"/>
      <c r="AF28" s="485"/>
      <c r="AG28" s="485"/>
      <c r="AH28" s="485"/>
      <c r="AI28" s="485"/>
      <c r="AJ28" s="485"/>
      <c r="AK28" s="485"/>
      <c r="AL28" s="485"/>
      <c r="AM28" s="485"/>
      <c r="AN28" s="485"/>
      <c r="AO28" s="485"/>
      <c r="AP28" s="485"/>
      <c r="AQ28" s="485"/>
      <c r="AR28" s="485"/>
      <c r="AS28" s="485"/>
      <c r="AT28" s="485"/>
      <c r="AU28" s="485"/>
      <c r="AV28" s="485"/>
      <c r="AW28" s="485"/>
      <c r="AX28" s="485"/>
      <c r="AY28" s="485"/>
      <c r="AZ28" s="485"/>
      <c r="BA28" s="485"/>
      <c r="BB28" s="485"/>
      <c r="BC28" s="485"/>
      <c r="BD28" s="485"/>
      <c r="BE28" s="485"/>
    </row>
    <row r="29" spans="1:57" s="721" customFormat="1" ht="31.5">
      <c r="A29" s="54">
        <v>12</v>
      </c>
      <c r="B29" s="54">
        <v>800</v>
      </c>
      <c r="C29" s="66" t="s">
        <v>3126</v>
      </c>
      <c r="D29" s="54" t="s">
        <v>31</v>
      </c>
      <c r="E29" s="57">
        <v>1.177</v>
      </c>
      <c r="F29" s="726"/>
      <c r="G29" s="485"/>
      <c r="H29" s="485"/>
      <c r="I29" s="485"/>
      <c r="J29" s="485"/>
      <c r="K29" s="485"/>
      <c r="L29" s="485"/>
      <c r="M29" s="485"/>
      <c r="N29" s="485"/>
      <c r="O29" s="485"/>
      <c r="P29" s="485"/>
      <c r="Q29" s="485"/>
      <c r="R29" s="485"/>
      <c r="S29" s="485"/>
      <c r="T29" s="485"/>
      <c r="U29" s="485"/>
      <c r="V29" s="485"/>
      <c r="W29" s="485"/>
      <c r="X29" s="485"/>
      <c r="Y29" s="485"/>
      <c r="Z29" s="485"/>
      <c r="AA29" s="485"/>
      <c r="AB29" s="485"/>
      <c r="AC29" s="485"/>
      <c r="AD29" s="485"/>
      <c r="AE29" s="485"/>
      <c r="AF29" s="485"/>
      <c r="AG29" s="485"/>
      <c r="AH29" s="485"/>
      <c r="AI29" s="485"/>
      <c r="AJ29" s="485"/>
      <c r="AK29" s="485"/>
      <c r="AL29" s="485"/>
      <c r="AM29" s="485"/>
      <c r="AN29" s="485"/>
      <c r="AO29" s="485"/>
      <c r="AP29" s="485"/>
      <c r="AQ29" s="485"/>
      <c r="AR29" s="485"/>
      <c r="AS29" s="485"/>
      <c r="AT29" s="485"/>
      <c r="AU29" s="485"/>
      <c r="AV29" s="485"/>
      <c r="AW29" s="485"/>
      <c r="AX29" s="485"/>
      <c r="AY29" s="485"/>
      <c r="AZ29" s="485"/>
      <c r="BA29" s="485"/>
      <c r="BB29" s="485"/>
      <c r="BC29" s="485"/>
      <c r="BD29" s="485"/>
      <c r="BE29" s="485"/>
    </row>
    <row r="30" spans="1:57" s="721" customFormat="1" ht="47.25">
      <c r="A30" s="54">
        <v>13</v>
      </c>
      <c r="B30" s="54">
        <v>801</v>
      </c>
      <c r="C30" s="66" t="s">
        <v>3127</v>
      </c>
      <c r="D30" s="54" t="s">
        <v>31</v>
      </c>
      <c r="E30" s="57">
        <v>0.16900000000000001</v>
      </c>
      <c r="F30" s="726"/>
      <c r="G30" s="485"/>
      <c r="H30" s="485"/>
      <c r="I30" s="485"/>
      <c r="J30" s="485"/>
      <c r="K30" s="485"/>
      <c r="L30" s="485"/>
      <c r="M30" s="485"/>
      <c r="N30" s="485"/>
      <c r="O30" s="485"/>
      <c r="P30" s="485"/>
      <c r="Q30" s="485"/>
      <c r="R30" s="485"/>
      <c r="S30" s="485"/>
      <c r="T30" s="485"/>
      <c r="U30" s="485"/>
      <c r="V30" s="485"/>
      <c r="W30" s="485"/>
      <c r="X30" s="485"/>
      <c r="Y30" s="485"/>
      <c r="Z30" s="485"/>
      <c r="AA30" s="485"/>
      <c r="AB30" s="485"/>
      <c r="AC30" s="485"/>
      <c r="AD30" s="485"/>
      <c r="AE30" s="485"/>
      <c r="AF30" s="485"/>
      <c r="AG30" s="485"/>
      <c r="AH30" s="485"/>
      <c r="AI30" s="485"/>
      <c r="AJ30" s="485"/>
      <c r="AK30" s="485"/>
      <c r="AL30" s="485"/>
      <c r="AM30" s="485"/>
      <c r="AN30" s="485"/>
      <c r="AO30" s="485"/>
      <c r="AP30" s="485"/>
      <c r="AQ30" s="485"/>
      <c r="AR30" s="485"/>
      <c r="AS30" s="485"/>
      <c r="AT30" s="485"/>
      <c r="AU30" s="485"/>
      <c r="AV30" s="485"/>
      <c r="AW30" s="485"/>
      <c r="AX30" s="485"/>
      <c r="AY30" s="485"/>
      <c r="AZ30" s="485"/>
      <c r="BA30" s="485"/>
      <c r="BB30" s="485"/>
      <c r="BC30" s="485"/>
      <c r="BD30" s="485"/>
      <c r="BE30" s="485"/>
    </row>
    <row r="31" spans="1:57" s="721" customFormat="1" ht="31.5">
      <c r="A31" s="54">
        <v>14</v>
      </c>
      <c r="B31" s="54">
        <v>802</v>
      </c>
      <c r="C31" s="66" t="s">
        <v>3128</v>
      </c>
      <c r="D31" s="54" t="s">
        <v>31</v>
      </c>
      <c r="E31" s="57">
        <v>0.48699999999999999</v>
      </c>
      <c r="F31" s="726"/>
      <c r="G31" s="485"/>
      <c r="H31" s="485"/>
      <c r="I31" s="485"/>
      <c r="J31" s="485"/>
      <c r="K31" s="485"/>
      <c r="L31" s="485"/>
      <c r="M31" s="485"/>
      <c r="N31" s="485"/>
      <c r="O31" s="485"/>
      <c r="P31" s="485"/>
      <c r="Q31" s="485"/>
      <c r="R31" s="485"/>
      <c r="S31" s="485"/>
      <c r="T31" s="485"/>
      <c r="U31" s="485"/>
      <c r="V31" s="485"/>
      <c r="W31" s="485"/>
      <c r="X31" s="485"/>
      <c r="Y31" s="485"/>
      <c r="Z31" s="485"/>
      <c r="AA31" s="485"/>
      <c r="AB31" s="485"/>
      <c r="AC31" s="485"/>
      <c r="AD31" s="485"/>
      <c r="AE31" s="485"/>
      <c r="AF31" s="485"/>
      <c r="AG31" s="485"/>
      <c r="AH31" s="485"/>
      <c r="AI31" s="485"/>
      <c r="AJ31" s="485"/>
      <c r="AK31" s="485"/>
      <c r="AL31" s="485"/>
      <c r="AM31" s="485"/>
      <c r="AN31" s="485"/>
      <c r="AO31" s="485"/>
      <c r="AP31" s="485"/>
      <c r="AQ31" s="485"/>
      <c r="AR31" s="485"/>
      <c r="AS31" s="485"/>
      <c r="AT31" s="485"/>
      <c r="AU31" s="485"/>
      <c r="AV31" s="485"/>
      <c r="AW31" s="485"/>
      <c r="AX31" s="485"/>
      <c r="AY31" s="485"/>
      <c r="AZ31" s="485"/>
      <c r="BA31" s="485"/>
      <c r="BB31" s="485"/>
      <c r="BC31" s="485"/>
      <c r="BD31" s="485"/>
      <c r="BE31" s="485"/>
    </row>
    <row r="32" spans="1:57" s="721" customFormat="1" ht="47.25">
      <c r="A32" s="54">
        <v>15</v>
      </c>
      <c r="B32" s="54">
        <v>803</v>
      </c>
      <c r="C32" s="66" t="s">
        <v>3129</v>
      </c>
      <c r="D32" s="54" t="s">
        <v>31</v>
      </c>
      <c r="E32" s="57">
        <v>0.92200000000000004</v>
      </c>
      <c r="F32" s="726"/>
      <c r="G32" s="485"/>
      <c r="H32" s="485"/>
      <c r="I32" s="485"/>
      <c r="J32" s="485"/>
      <c r="K32" s="485"/>
      <c r="L32" s="485"/>
      <c r="M32" s="485"/>
      <c r="N32" s="485"/>
      <c r="O32" s="485"/>
      <c r="P32" s="485"/>
      <c r="Q32" s="485"/>
      <c r="R32" s="485"/>
      <c r="S32" s="485"/>
      <c r="T32" s="485"/>
      <c r="U32" s="485"/>
      <c r="V32" s="485"/>
      <c r="W32" s="485"/>
      <c r="X32" s="485"/>
      <c r="Y32" s="485"/>
      <c r="Z32" s="485"/>
      <c r="AA32" s="485"/>
      <c r="AB32" s="485"/>
      <c r="AC32" s="485"/>
      <c r="AD32" s="485"/>
      <c r="AE32" s="485"/>
      <c r="AF32" s="485"/>
      <c r="AG32" s="485"/>
      <c r="AH32" s="485"/>
      <c r="AI32" s="485"/>
      <c r="AJ32" s="485"/>
      <c r="AK32" s="485"/>
      <c r="AL32" s="485"/>
      <c r="AM32" s="485"/>
      <c r="AN32" s="485"/>
      <c r="AO32" s="485"/>
      <c r="AP32" s="485"/>
      <c r="AQ32" s="485"/>
      <c r="AR32" s="485"/>
      <c r="AS32" s="485"/>
      <c r="AT32" s="485"/>
      <c r="AU32" s="485"/>
      <c r="AV32" s="485"/>
      <c r="AW32" s="485"/>
      <c r="AX32" s="485"/>
      <c r="AY32" s="485"/>
      <c r="AZ32" s="485"/>
      <c r="BA32" s="485"/>
      <c r="BB32" s="485"/>
      <c r="BC32" s="485"/>
      <c r="BD32" s="485"/>
      <c r="BE32" s="485"/>
    </row>
    <row r="33" spans="1:57" s="722" customFormat="1" ht="30" customHeight="1">
      <c r="A33" s="54">
        <v>16</v>
      </c>
      <c r="B33" s="54">
        <v>805</v>
      </c>
      <c r="C33" s="728" t="s">
        <v>3130</v>
      </c>
      <c r="D33" s="54" t="s">
        <v>31</v>
      </c>
      <c r="E33" s="57">
        <v>0.33</v>
      </c>
      <c r="F33" s="729"/>
      <c r="G33" s="730"/>
      <c r="H33" s="730"/>
      <c r="I33" s="730"/>
      <c r="J33" s="730"/>
      <c r="K33" s="730"/>
      <c r="L33" s="730"/>
      <c r="M33" s="730"/>
      <c r="N33" s="730"/>
      <c r="O33" s="730"/>
      <c r="P33" s="730"/>
      <c r="Q33" s="730"/>
      <c r="R33" s="730"/>
      <c r="S33" s="730"/>
      <c r="T33" s="730"/>
      <c r="U33" s="730"/>
      <c r="V33" s="730"/>
      <c r="W33" s="730"/>
      <c r="X33" s="730"/>
      <c r="Y33" s="730"/>
      <c r="Z33" s="730"/>
      <c r="AA33" s="730"/>
      <c r="AB33" s="730"/>
      <c r="AC33" s="730"/>
      <c r="AD33" s="730"/>
      <c r="AE33" s="730"/>
      <c r="AF33" s="730"/>
      <c r="AG33" s="730"/>
      <c r="AH33" s="730"/>
      <c r="AI33" s="730"/>
      <c r="AJ33" s="730"/>
      <c r="AK33" s="730"/>
      <c r="AL33" s="730"/>
      <c r="AM33" s="730"/>
      <c r="AN33" s="730"/>
      <c r="AO33" s="730"/>
      <c r="AP33" s="730"/>
      <c r="AQ33" s="730"/>
      <c r="AR33" s="730"/>
      <c r="AS33" s="730"/>
      <c r="AT33" s="730"/>
      <c r="AU33" s="730"/>
      <c r="AV33" s="730"/>
      <c r="AW33" s="730"/>
      <c r="AX33" s="730"/>
      <c r="AY33" s="730"/>
      <c r="AZ33" s="730"/>
      <c r="BA33" s="730"/>
      <c r="BB33" s="730"/>
      <c r="BC33" s="730"/>
      <c r="BD33" s="730"/>
      <c r="BE33" s="730"/>
    </row>
    <row r="34" spans="1:57" s="721" customFormat="1" ht="47.25">
      <c r="A34" s="54">
        <v>17</v>
      </c>
      <c r="B34" s="54">
        <v>807</v>
      </c>
      <c r="C34" s="66" t="s">
        <v>3131</v>
      </c>
      <c r="D34" s="54" t="s">
        <v>31</v>
      </c>
      <c r="E34" s="57">
        <v>0.3</v>
      </c>
      <c r="F34" s="726"/>
      <c r="G34" s="485"/>
      <c r="H34" s="485"/>
      <c r="I34" s="485"/>
      <c r="J34" s="485"/>
      <c r="K34" s="485"/>
      <c r="L34" s="485"/>
      <c r="M34" s="485"/>
      <c r="N34" s="485"/>
      <c r="O34" s="485"/>
      <c r="P34" s="485"/>
      <c r="Q34" s="485"/>
      <c r="R34" s="485"/>
      <c r="S34" s="485"/>
      <c r="T34" s="485"/>
      <c r="U34" s="485"/>
      <c r="V34" s="485"/>
      <c r="W34" s="485"/>
      <c r="X34" s="485"/>
      <c r="Y34" s="485"/>
      <c r="Z34" s="485"/>
      <c r="AA34" s="485"/>
      <c r="AB34" s="485"/>
      <c r="AC34" s="485"/>
      <c r="AD34" s="485"/>
      <c r="AE34" s="485"/>
      <c r="AF34" s="485"/>
      <c r="AG34" s="485"/>
      <c r="AH34" s="485"/>
      <c r="AI34" s="485"/>
      <c r="AJ34" s="485"/>
      <c r="AK34" s="485"/>
      <c r="AL34" s="485"/>
      <c r="AM34" s="485"/>
      <c r="AN34" s="485"/>
      <c r="AO34" s="485"/>
      <c r="AP34" s="485"/>
      <c r="AQ34" s="485"/>
      <c r="AR34" s="485"/>
      <c r="AS34" s="485"/>
      <c r="AT34" s="485"/>
      <c r="AU34" s="485"/>
      <c r="AV34" s="485"/>
      <c r="AW34" s="485"/>
      <c r="AX34" s="485"/>
      <c r="AY34" s="485"/>
      <c r="AZ34" s="485"/>
      <c r="BA34" s="485"/>
      <c r="BB34" s="485"/>
      <c r="BC34" s="485"/>
      <c r="BD34" s="485"/>
      <c r="BE34" s="485"/>
    </row>
    <row r="35" spans="1:57" s="721" customFormat="1" ht="31.5">
      <c r="A35" s="54">
        <v>18</v>
      </c>
      <c r="B35" s="54">
        <v>808</v>
      </c>
      <c r="C35" s="66" t="s">
        <v>3132</v>
      </c>
      <c r="D35" s="54" t="s">
        <v>31</v>
      </c>
      <c r="E35" s="57">
        <v>2.8210000000000002</v>
      </c>
      <c r="F35" s="726"/>
      <c r="G35" s="485"/>
      <c r="H35" s="485"/>
      <c r="I35" s="485"/>
      <c r="J35" s="485"/>
      <c r="K35" s="485"/>
      <c r="L35" s="485"/>
      <c r="M35" s="485"/>
      <c r="N35" s="485"/>
      <c r="O35" s="485"/>
      <c r="P35" s="485"/>
      <c r="Q35" s="485"/>
      <c r="R35" s="485"/>
      <c r="S35" s="485"/>
      <c r="T35" s="485"/>
      <c r="U35" s="485"/>
      <c r="V35" s="485"/>
      <c r="W35" s="485"/>
      <c r="X35" s="485"/>
      <c r="Y35" s="485"/>
      <c r="Z35" s="485"/>
      <c r="AA35" s="485"/>
      <c r="AB35" s="485"/>
      <c r="AC35" s="485"/>
      <c r="AD35" s="485"/>
      <c r="AE35" s="485"/>
      <c r="AF35" s="485"/>
      <c r="AG35" s="485"/>
      <c r="AH35" s="485"/>
      <c r="AI35" s="485"/>
      <c r="AJ35" s="485"/>
      <c r="AK35" s="485"/>
      <c r="AL35" s="485"/>
      <c r="AM35" s="485"/>
      <c r="AN35" s="485"/>
      <c r="AO35" s="485"/>
      <c r="AP35" s="485"/>
      <c r="AQ35" s="485"/>
      <c r="AR35" s="485"/>
      <c r="AS35" s="485"/>
      <c r="AT35" s="485"/>
      <c r="AU35" s="485"/>
      <c r="AV35" s="485"/>
      <c r="AW35" s="485"/>
      <c r="AX35" s="485"/>
      <c r="AY35" s="485"/>
      <c r="AZ35" s="485"/>
      <c r="BA35" s="485"/>
      <c r="BB35" s="485"/>
      <c r="BC35" s="485"/>
      <c r="BD35" s="485"/>
      <c r="BE35" s="485"/>
    </row>
    <row r="36" spans="1:57" s="720" customFormat="1" ht="31.5">
      <c r="A36" s="54">
        <v>19</v>
      </c>
      <c r="B36" s="54">
        <v>809</v>
      </c>
      <c r="C36" s="66" t="s">
        <v>3133</v>
      </c>
      <c r="D36" s="54" t="s">
        <v>31</v>
      </c>
      <c r="E36" s="57">
        <v>1.1619999999999999</v>
      </c>
      <c r="F36" s="726"/>
      <c r="G36" s="485"/>
      <c r="H36" s="485"/>
      <c r="I36" s="485"/>
      <c r="J36" s="485"/>
      <c r="K36" s="485"/>
      <c r="L36" s="485"/>
      <c r="M36" s="485"/>
      <c r="N36" s="485"/>
      <c r="O36" s="485"/>
      <c r="P36" s="485"/>
      <c r="Q36" s="485"/>
      <c r="R36" s="485"/>
      <c r="S36" s="485"/>
      <c r="T36" s="485"/>
      <c r="U36" s="485"/>
      <c r="V36" s="485"/>
      <c r="W36" s="485"/>
      <c r="X36" s="485"/>
      <c r="Y36" s="485"/>
      <c r="Z36" s="485"/>
      <c r="AA36" s="485"/>
      <c r="AB36" s="485"/>
      <c r="AC36" s="485"/>
      <c r="AD36" s="485"/>
      <c r="AE36" s="485"/>
      <c r="AF36" s="485"/>
      <c r="AG36" s="485"/>
      <c r="AH36" s="485"/>
      <c r="AI36" s="485"/>
      <c r="AJ36" s="485"/>
      <c r="AK36" s="485"/>
      <c r="AL36" s="485"/>
      <c r="AM36" s="485"/>
      <c r="AN36" s="485"/>
      <c r="AO36" s="485"/>
      <c r="AP36" s="485"/>
      <c r="AQ36" s="485"/>
      <c r="AR36" s="485"/>
      <c r="AS36" s="485"/>
      <c r="AT36" s="485"/>
      <c r="AU36" s="485"/>
      <c r="AV36" s="485"/>
      <c r="AW36" s="485"/>
      <c r="AX36" s="485"/>
      <c r="AY36" s="485"/>
      <c r="AZ36" s="485"/>
      <c r="BA36" s="485"/>
      <c r="BB36" s="485"/>
      <c r="BC36" s="485"/>
      <c r="BD36" s="485"/>
      <c r="BE36" s="485"/>
    </row>
    <row r="37" spans="1:57" s="720" customFormat="1" ht="47.25">
      <c r="A37" s="54">
        <v>20</v>
      </c>
      <c r="B37" s="54">
        <v>834</v>
      </c>
      <c r="C37" s="66" t="s">
        <v>3134</v>
      </c>
      <c r="D37" s="54" t="s">
        <v>31</v>
      </c>
      <c r="E37" s="57">
        <v>0.28999999999999998</v>
      </c>
      <c r="F37" s="726"/>
      <c r="G37" s="485"/>
      <c r="H37" s="485"/>
      <c r="I37" s="485"/>
      <c r="J37" s="485"/>
      <c r="K37" s="485"/>
      <c r="L37" s="485"/>
      <c r="M37" s="485"/>
      <c r="N37" s="485"/>
      <c r="O37" s="485"/>
      <c r="P37" s="485"/>
      <c r="Q37" s="485"/>
      <c r="R37" s="485"/>
      <c r="S37" s="485"/>
      <c r="T37" s="485"/>
      <c r="U37" s="485"/>
      <c r="V37" s="485"/>
      <c r="W37" s="485"/>
      <c r="X37" s="485"/>
      <c r="Y37" s="485"/>
      <c r="Z37" s="485"/>
      <c r="AA37" s="485"/>
      <c r="AB37" s="485"/>
      <c r="AC37" s="485"/>
      <c r="AD37" s="485"/>
      <c r="AE37" s="485"/>
      <c r="AF37" s="485"/>
      <c r="AG37" s="485"/>
      <c r="AH37" s="485"/>
      <c r="AI37" s="485"/>
      <c r="AJ37" s="485"/>
      <c r="AK37" s="485"/>
      <c r="AL37" s="485"/>
      <c r="AM37" s="485"/>
      <c r="AN37" s="485"/>
      <c r="AO37" s="485"/>
      <c r="AP37" s="485"/>
      <c r="AQ37" s="485"/>
      <c r="AR37" s="485"/>
      <c r="AS37" s="485"/>
      <c r="AT37" s="485"/>
      <c r="AU37" s="485"/>
      <c r="AV37" s="485"/>
      <c r="AW37" s="485"/>
      <c r="AX37" s="485"/>
      <c r="AY37" s="485"/>
      <c r="AZ37" s="485"/>
      <c r="BA37" s="485"/>
      <c r="BB37" s="485"/>
      <c r="BC37" s="485"/>
      <c r="BD37" s="485"/>
      <c r="BE37" s="485"/>
    </row>
    <row r="38" spans="1:57" s="720" customFormat="1" ht="47.25">
      <c r="A38" s="54">
        <v>21</v>
      </c>
      <c r="B38" s="54">
        <v>835</v>
      </c>
      <c r="C38" s="66" t="s">
        <v>3135</v>
      </c>
      <c r="D38" s="54" t="s">
        <v>31</v>
      </c>
      <c r="E38" s="57">
        <v>0.68100000000000005</v>
      </c>
      <c r="F38" s="726"/>
      <c r="G38" s="485"/>
      <c r="H38" s="485"/>
      <c r="I38" s="485"/>
      <c r="J38" s="485"/>
      <c r="K38" s="485"/>
      <c r="L38" s="485"/>
      <c r="M38" s="485"/>
      <c r="N38" s="485"/>
      <c r="O38" s="485"/>
      <c r="P38" s="485"/>
      <c r="Q38" s="485"/>
      <c r="R38" s="485"/>
      <c r="S38" s="485"/>
      <c r="T38" s="485"/>
      <c r="U38" s="485"/>
      <c r="V38" s="485"/>
      <c r="W38" s="485"/>
      <c r="X38" s="485"/>
      <c r="Y38" s="485"/>
      <c r="Z38" s="485"/>
      <c r="AA38" s="485"/>
      <c r="AB38" s="485"/>
      <c r="AC38" s="485"/>
      <c r="AD38" s="485"/>
      <c r="AE38" s="485"/>
      <c r="AF38" s="485"/>
      <c r="AG38" s="485"/>
      <c r="AH38" s="485"/>
      <c r="AI38" s="485"/>
      <c r="AJ38" s="485"/>
      <c r="AK38" s="485"/>
      <c r="AL38" s="485"/>
      <c r="AM38" s="485"/>
      <c r="AN38" s="485"/>
      <c r="AO38" s="485"/>
      <c r="AP38" s="485"/>
      <c r="AQ38" s="485"/>
      <c r="AR38" s="485"/>
      <c r="AS38" s="485"/>
      <c r="AT38" s="485"/>
      <c r="AU38" s="485"/>
      <c r="AV38" s="485"/>
      <c r="AW38" s="485"/>
      <c r="AX38" s="485"/>
      <c r="AY38" s="485"/>
      <c r="AZ38" s="485"/>
      <c r="BA38" s="485"/>
      <c r="BB38" s="485"/>
      <c r="BC38" s="485"/>
      <c r="BD38" s="485"/>
      <c r="BE38" s="485"/>
    </row>
    <row r="39" spans="1:57" s="720" customFormat="1" ht="31.5">
      <c r="A39" s="54">
        <v>22</v>
      </c>
      <c r="B39" s="54">
        <v>836</v>
      </c>
      <c r="C39" s="66" t="s">
        <v>3136</v>
      </c>
      <c r="D39" s="54" t="s">
        <v>31</v>
      </c>
      <c r="E39" s="57">
        <v>5.8000000000000003E-2</v>
      </c>
      <c r="F39" s="726"/>
      <c r="G39" s="485"/>
      <c r="H39" s="485"/>
      <c r="I39" s="485"/>
      <c r="J39" s="485"/>
      <c r="K39" s="485"/>
      <c r="L39" s="485"/>
      <c r="M39" s="485"/>
      <c r="N39" s="485"/>
      <c r="O39" s="485"/>
      <c r="P39" s="485"/>
      <c r="Q39" s="485"/>
      <c r="R39" s="485"/>
      <c r="S39" s="485"/>
      <c r="T39" s="485"/>
      <c r="U39" s="485"/>
      <c r="V39" s="485"/>
      <c r="W39" s="485"/>
      <c r="X39" s="485"/>
      <c r="Y39" s="485"/>
      <c r="Z39" s="485"/>
      <c r="AA39" s="485"/>
      <c r="AB39" s="485"/>
      <c r="AC39" s="485"/>
      <c r="AD39" s="485"/>
      <c r="AE39" s="485"/>
      <c r="AF39" s="485"/>
      <c r="AG39" s="485"/>
      <c r="AH39" s="485"/>
      <c r="AI39" s="485"/>
      <c r="AJ39" s="485"/>
      <c r="AK39" s="485"/>
      <c r="AL39" s="485"/>
      <c r="AM39" s="485"/>
      <c r="AN39" s="485"/>
      <c r="AO39" s="485"/>
      <c r="AP39" s="485"/>
      <c r="AQ39" s="485"/>
      <c r="AR39" s="485"/>
      <c r="AS39" s="485"/>
      <c r="AT39" s="485"/>
      <c r="AU39" s="485"/>
      <c r="AV39" s="485"/>
      <c r="AW39" s="485"/>
      <c r="AX39" s="485"/>
      <c r="AY39" s="485"/>
      <c r="AZ39" s="485"/>
      <c r="BA39" s="485"/>
      <c r="BB39" s="485"/>
      <c r="BC39" s="485"/>
      <c r="BD39" s="485"/>
      <c r="BE39" s="485"/>
    </row>
    <row r="40" spans="1:57" s="720" customFormat="1" ht="31.5">
      <c r="A40" s="54">
        <v>23</v>
      </c>
      <c r="B40" s="54">
        <v>837</v>
      </c>
      <c r="C40" s="66" t="s">
        <v>3137</v>
      </c>
      <c r="D40" s="54" t="s">
        <v>31</v>
      </c>
      <c r="E40" s="57">
        <v>0.64400000000000002</v>
      </c>
      <c r="F40" s="726"/>
      <c r="G40" s="485"/>
      <c r="H40" s="485"/>
      <c r="I40" s="485"/>
      <c r="J40" s="485"/>
      <c r="K40" s="485"/>
      <c r="L40" s="485"/>
      <c r="M40" s="485"/>
      <c r="N40" s="485"/>
      <c r="O40" s="485"/>
      <c r="P40" s="485"/>
      <c r="Q40" s="485"/>
      <c r="R40" s="485"/>
      <c r="S40" s="485"/>
      <c r="T40" s="485"/>
      <c r="U40" s="485"/>
      <c r="V40" s="485"/>
      <c r="W40" s="485"/>
      <c r="X40" s="485"/>
      <c r="Y40" s="485"/>
      <c r="Z40" s="485"/>
      <c r="AA40" s="485"/>
      <c r="AB40" s="485"/>
      <c r="AC40" s="485"/>
      <c r="AD40" s="485"/>
      <c r="AE40" s="485"/>
      <c r="AF40" s="485"/>
      <c r="AG40" s="485"/>
      <c r="AH40" s="485"/>
      <c r="AI40" s="485"/>
      <c r="AJ40" s="485"/>
      <c r="AK40" s="485"/>
      <c r="AL40" s="485"/>
      <c r="AM40" s="485"/>
      <c r="AN40" s="485"/>
      <c r="AO40" s="485"/>
      <c r="AP40" s="485"/>
      <c r="AQ40" s="485"/>
      <c r="AR40" s="485"/>
      <c r="AS40" s="485"/>
      <c r="AT40" s="485"/>
      <c r="AU40" s="485"/>
      <c r="AV40" s="485"/>
      <c r="AW40" s="485"/>
      <c r="AX40" s="485"/>
      <c r="AY40" s="485"/>
      <c r="AZ40" s="485"/>
      <c r="BA40" s="485"/>
      <c r="BB40" s="485"/>
      <c r="BC40" s="485"/>
      <c r="BD40" s="485"/>
      <c r="BE40" s="485"/>
    </row>
    <row r="41" spans="1:57" s="721" customFormat="1" ht="31.5">
      <c r="A41" s="54">
        <v>24</v>
      </c>
      <c r="B41" s="54">
        <v>1033</v>
      </c>
      <c r="C41" s="66" t="s">
        <v>3138</v>
      </c>
      <c r="D41" s="54" t="s">
        <v>31</v>
      </c>
      <c r="E41" s="57">
        <v>0.98099999999999998</v>
      </c>
      <c r="F41" s="726"/>
      <c r="G41" s="485"/>
      <c r="H41" s="485"/>
      <c r="I41" s="485"/>
      <c r="J41" s="485"/>
      <c r="K41" s="485"/>
      <c r="L41" s="485"/>
      <c r="M41" s="485"/>
      <c r="N41" s="485"/>
      <c r="O41" s="485"/>
      <c r="P41" s="485"/>
      <c r="Q41" s="485"/>
      <c r="R41" s="485"/>
      <c r="S41" s="485"/>
      <c r="T41" s="485"/>
      <c r="U41" s="485"/>
      <c r="V41" s="485"/>
      <c r="W41" s="485"/>
      <c r="X41" s="485"/>
      <c r="Y41" s="485"/>
      <c r="Z41" s="485"/>
      <c r="AA41" s="485"/>
      <c r="AB41" s="485"/>
      <c r="AC41" s="485"/>
      <c r="AD41" s="485"/>
      <c r="AE41" s="485"/>
      <c r="AF41" s="485"/>
      <c r="AG41" s="485"/>
      <c r="AH41" s="485"/>
      <c r="AI41" s="485"/>
      <c r="AJ41" s="485"/>
      <c r="AK41" s="485"/>
      <c r="AL41" s="485"/>
      <c r="AM41" s="485"/>
      <c r="AN41" s="485"/>
      <c r="AO41" s="485"/>
      <c r="AP41" s="485"/>
      <c r="AQ41" s="485"/>
      <c r="AR41" s="485"/>
      <c r="AS41" s="485"/>
      <c r="AT41" s="485"/>
      <c r="AU41" s="485"/>
      <c r="AV41" s="485"/>
      <c r="AW41" s="485"/>
      <c r="AX41" s="485"/>
      <c r="AY41" s="485"/>
      <c r="AZ41" s="485"/>
      <c r="BA41" s="485"/>
      <c r="BB41" s="485"/>
      <c r="BC41" s="485"/>
      <c r="BD41" s="485"/>
      <c r="BE41" s="485"/>
    </row>
    <row r="42" spans="1:57" s="721" customFormat="1" ht="15.75">
      <c r="A42" s="54">
        <v>25</v>
      </c>
      <c r="B42" s="54">
        <v>1034</v>
      </c>
      <c r="C42" s="66" t="s">
        <v>3139</v>
      </c>
      <c r="D42" s="54" t="s">
        <v>31</v>
      </c>
      <c r="E42" s="57">
        <v>0.71199999999999997</v>
      </c>
      <c r="F42" s="726"/>
      <c r="G42" s="485"/>
      <c r="H42" s="485"/>
      <c r="I42" s="485"/>
      <c r="J42" s="485"/>
      <c r="K42" s="485"/>
      <c r="L42" s="485"/>
      <c r="M42" s="485"/>
      <c r="N42" s="485"/>
      <c r="O42" s="485"/>
      <c r="P42" s="485"/>
      <c r="Q42" s="485"/>
      <c r="R42" s="485"/>
      <c r="S42" s="485"/>
      <c r="T42" s="485"/>
      <c r="U42" s="485"/>
      <c r="V42" s="485"/>
      <c r="W42" s="485"/>
      <c r="X42" s="485"/>
      <c r="Y42" s="485"/>
      <c r="Z42" s="485"/>
      <c r="AA42" s="485"/>
      <c r="AB42" s="485"/>
      <c r="AC42" s="485"/>
      <c r="AD42" s="485"/>
      <c r="AE42" s="485"/>
      <c r="AF42" s="485"/>
      <c r="AG42" s="485"/>
      <c r="AH42" s="485"/>
      <c r="AI42" s="485"/>
      <c r="AJ42" s="485"/>
      <c r="AK42" s="485"/>
      <c r="AL42" s="485"/>
      <c r="AM42" s="485"/>
      <c r="AN42" s="485"/>
      <c r="AO42" s="485"/>
      <c r="AP42" s="485"/>
      <c r="AQ42" s="485"/>
      <c r="AR42" s="485"/>
      <c r="AS42" s="485"/>
      <c r="AT42" s="485"/>
      <c r="AU42" s="485"/>
      <c r="AV42" s="485"/>
      <c r="AW42" s="485"/>
      <c r="AX42" s="485"/>
      <c r="AY42" s="485"/>
      <c r="AZ42" s="485"/>
      <c r="BA42" s="485"/>
      <c r="BB42" s="485"/>
      <c r="BC42" s="485"/>
      <c r="BD42" s="485"/>
      <c r="BE42" s="485"/>
    </row>
    <row r="43" spans="1:57" s="721" customFormat="1" ht="31.5">
      <c r="A43" s="54">
        <v>26</v>
      </c>
      <c r="B43" s="54">
        <v>1035</v>
      </c>
      <c r="C43" s="66" t="s">
        <v>3140</v>
      </c>
      <c r="D43" s="54" t="s">
        <v>31</v>
      </c>
      <c r="E43" s="57">
        <v>2.2869999999999999</v>
      </c>
      <c r="F43" s="726"/>
      <c r="G43" s="485"/>
      <c r="H43" s="485"/>
      <c r="I43" s="485"/>
      <c r="J43" s="485"/>
      <c r="K43" s="485"/>
      <c r="L43" s="485"/>
      <c r="M43" s="485"/>
      <c r="N43" s="485"/>
      <c r="O43" s="485"/>
      <c r="P43" s="485"/>
      <c r="Q43" s="485"/>
      <c r="R43" s="485"/>
      <c r="S43" s="485"/>
      <c r="T43" s="485"/>
      <c r="U43" s="485"/>
      <c r="V43" s="485"/>
      <c r="W43" s="485"/>
      <c r="X43" s="485"/>
      <c r="Y43" s="485"/>
      <c r="Z43" s="485"/>
      <c r="AA43" s="485"/>
      <c r="AB43" s="485"/>
      <c r="AC43" s="485"/>
      <c r="AD43" s="485"/>
      <c r="AE43" s="485"/>
      <c r="AF43" s="485"/>
      <c r="AG43" s="485"/>
      <c r="AH43" s="485"/>
      <c r="AI43" s="485"/>
      <c r="AJ43" s="485"/>
      <c r="AK43" s="485"/>
      <c r="AL43" s="485"/>
      <c r="AM43" s="485"/>
      <c r="AN43" s="485"/>
      <c r="AO43" s="485"/>
      <c r="AP43" s="485"/>
      <c r="AQ43" s="485"/>
      <c r="AR43" s="485"/>
      <c r="AS43" s="485"/>
      <c r="AT43" s="485"/>
      <c r="AU43" s="485"/>
      <c r="AV43" s="485"/>
      <c r="AW43" s="485"/>
      <c r="AX43" s="485"/>
      <c r="AY43" s="485"/>
      <c r="AZ43" s="485"/>
      <c r="BA43" s="485"/>
      <c r="BB43" s="485"/>
      <c r="BC43" s="485"/>
      <c r="BD43" s="485"/>
      <c r="BE43" s="485"/>
    </row>
    <row r="44" spans="1:57" s="721" customFormat="1" ht="31.5">
      <c r="A44" s="54">
        <v>27</v>
      </c>
      <c r="B44" s="54">
        <v>1036</v>
      </c>
      <c r="C44" s="66" t="s">
        <v>3141</v>
      </c>
      <c r="D44" s="54" t="s">
        <v>31</v>
      </c>
      <c r="E44" s="57">
        <v>0.127</v>
      </c>
      <c r="F44" s="726"/>
      <c r="G44" s="485"/>
      <c r="H44" s="485"/>
      <c r="I44" s="485"/>
      <c r="J44" s="485"/>
      <c r="K44" s="485"/>
      <c r="L44" s="485"/>
      <c r="M44" s="485"/>
      <c r="N44" s="485"/>
      <c r="O44" s="485"/>
      <c r="P44" s="485"/>
      <c r="Q44" s="485"/>
      <c r="R44" s="485"/>
      <c r="S44" s="485"/>
      <c r="T44" s="485"/>
      <c r="U44" s="485"/>
      <c r="V44" s="485"/>
      <c r="W44" s="485"/>
      <c r="X44" s="485"/>
      <c r="Y44" s="485"/>
      <c r="Z44" s="485"/>
      <c r="AA44" s="485"/>
      <c r="AB44" s="485"/>
      <c r="AC44" s="485"/>
      <c r="AD44" s="485"/>
      <c r="AE44" s="485"/>
      <c r="AF44" s="485"/>
      <c r="AG44" s="485"/>
      <c r="AH44" s="485"/>
      <c r="AI44" s="485"/>
      <c r="AJ44" s="485"/>
      <c r="AK44" s="485"/>
      <c r="AL44" s="485"/>
      <c r="AM44" s="485"/>
      <c r="AN44" s="485"/>
      <c r="AO44" s="485"/>
      <c r="AP44" s="485"/>
      <c r="AQ44" s="485"/>
      <c r="AR44" s="485"/>
      <c r="AS44" s="485"/>
      <c r="AT44" s="485"/>
      <c r="AU44" s="485"/>
      <c r="AV44" s="485"/>
      <c r="AW44" s="485"/>
      <c r="AX44" s="485"/>
      <c r="AY44" s="485"/>
      <c r="AZ44" s="485"/>
      <c r="BA44" s="485"/>
      <c r="BB44" s="485"/>
      <c r="BC44" s="485"/>
      <c r="BD44" s="485"/>
      <c r="BE44" s="485"/>
    </row>
    <row r="45" spans="1:57" s="721" customFormat="1" ht="31.5">
      <c r="A45" s="54">
        <v>28</v>
      </c>
      <c r="B45" s="54">
        <v>1037</v>
      </c>
      <c r="C45" s="66" t="s">
        <v>3142</v>
      </c>
      <c r="D45" s="54" t="s">
        <v>31</v>
      </c>
      <c r="E45" s="57">
        <v>5.7000000000000002E-2</v>
      </c>
      <c r="F45" s="726"/>
      <c r="G45" s="485"/>
      <c r="H45" s="485"/>
      <c r="I45" s="485"/>
      <c r="J45" s="485"/>
      <c r="K45" s="485"/>
      <c r="L45" s="485"/>
      <c r="M45" s="485"/>
      <c r="N45" s="485"/>
      <c r="O45" s="485"/>
      <c r="P45" s="485"/>
      <c r="Q45" s="485"/>
      <c r="R45" s="485"/>
      <c r="S45" s="485"/>
      <c r="T45" s="485"/>
      <c r="U45" s="485"/>
      <c r="V45" s="485"/>
      <c r="W45" s="485"/>
      <c r="X45" s="485"/>
      <c r="Y45" s="485"/>
      <c r="Z45" s="485"/>
      <c r="AA45" s="485"/>
      <c r="AB45" s="485"/>
      <c r="AC45" s="485"/>
      <c r="AD45" s="485"/>
      <c r="AE45" s="485"/>
      <c r="AF45" s="485"/>
      <c r="AG45" s="485"/>
      <c r="AH45" s="485"/>
      <c r="AI45" s="485"/>
      <c r="AJ45" s="485"/>
      <c r="AK45" s="485"/>
      <c r="AL45" s="485"/>
      <c r="AM45" s="485"/>
      <c r="AN45" s="485"/>
      <c r="AO45" s="485"/>
      <c r="AP45" s="485"/>
      <c r="AQ45" s="485"/>
      <c r="AR45" s="485"/>
      <c r="AS45" s="485"/>
      <c r="AT45" s="485"/>
      <c r="AU45" s="485"/>
      <c r="AV45" s="485"/>
      <c r="AW45" s="485"/>
      <c r="AX45" s="485"/>
      <c r="AY45" s="485"/>
      <c r="AZ45" s="485"/>
      <c r="BA45" s="485"/>
      <c r="BB45" s="485"/>
      <c r="BC45" s="485"/>
      <c r="BD45" s="485"/>
      <c r="BE45" s="485"/>
    </row>
    <row r="46" spans="1:57" s="721" customFormat="1" ht="31.5">
      <c r="A46" s="54">
        <v>29</v>
      </c>
      <c r="B46" s="54">
        <v>1038</v>
      </c>
      <c r="C46" s="66" t="s">
        <v>3143</v>
      </c>
      <c r="D46" s="54" t="s">
        <v>31</v>
      </c>
      <c r="E46" s="57">
        <v>0.61199999999999999</v>
      </c>
      <c r="F46" s="726"/>
      <c r="G46" s="485"/>
      <c r="H46" s="485"/>
      <c r="I46" s="485"/>
      <c r="J46" s="485"/>
      <c r="K46" s="485"/>
      <c r="L46" s="485"/>
      <c r="M46" s="485"/>
      <c r="N46" s="485"/>
      <c r="O46" s="485"/>
      <c r="P46" s="485"/>
      <c r="Q46" s="485"/>
      <c r="R46" s="485"/>
      <c r="S46" s="485"/>
      <c r="T46" s="485"/>
      <c r="U46" s="485"/>
      <c r="V46" s="485"/>
      <c r="W46" s="485"/>
      <c r="X46" s="485"/>
      <c r="Y46" s="485"/>
      <c r="Z46" s="485"/>
      <c r="AA46" s="485"/>
      <c r="AB46" s="485"/>
      <c r="AC46" s="485"/>
      <c r="AD46" s="485"/>
      <c r="AE46" s="485"/>
      <c r="AF46" s="485"/>
      <c r="AG46" s="485"/>
      <c r="AH46" s="485"/>
      <c r="AI46" s="485"/>
      <c r="AJ46" s="485"/>
      <c r="AK46" s="485"/>
      <c r="AL46" s="485"/>
      <c r="AM46" s="485"/>
      <c r="AN46" s="485"/>
      <c r="AO46" s="485"/>
      <c r="AP46" s="485"/>
      <c r="AQ46" s="485"/>
      <c r="AR46" s="485"/>
      <c r="AS46" s="485"/>
      <c r="AT46" s="485"/>
      <c r="AU46" s="485"/>
      <c r="AV46" s="485"/>
      <c r="AW46" s="485"/>
      <c r="AX46" s="485"/>
      <c r="AY46" s="485"/>
      <c r="AZ46" s="485"/>
      <c r="BA46" s="485"/>
      <c r="BB46" s="485"/>
      <c r="BC46" s="485"/>
      <c r="BD46" s="485"/>
      <c r="BE46" s="485"/>
    </row>
    <row r="47" spans="1:57" s="485" customFormat="1" ht="47.25">
      <c r="A47" s="54">
        <v>30</v>
      </c>
      <c r="B47" s="54">
        <v>1039</v>
      </c>
      <c r="C47" s="66" t="s">
        <v>3144</v>
      </c>
      <c r="D47" s="54" t="s">
        <v>31</v>
      </c>
      <c r="E47" s="57">
        <v>0.14299999999999999</v>
      </c>
      <c r="F47" s="726"/>
    </row>
    <row r="48" spans="1:57" s="721" customFormat="1" ht="31.5">
      <c r="A48" s="54">
        <v>31</v>
      </c>
      <c r="B48" s="54">
        <v>1045</v>
      </c>
      <c r="C48" s="66" t="s">
        <v>3145</v>
      </c>
      <c r="D48" s="54" t="s">
        <v>31</v>
      </c>
      <c r="E48" s="57">
        <v>0.22600000000000001</v>
      </c>
      <c r="F48" s="726"/>
      <c r="G48" s="485"/>
      <c r="H48" s="485"/>
      <c r="I48" s="485"/>
      <c r="J48" s="485"/>
      <c r="K48" s="485"/>
      <c r="L48" s="485"/>
      <c r="M48" s="485"/>
      <c r="N48" s="485"/>
      <c r="O48" s="485"/>
      <c r="P48" s="485"/>
      <c r="Q48" s="485"/>
      <c r="R48" s="485"/>
      <c r="S48" s="485"/>
      <c r="T48" s="485"/>
      <c r="U48" s="485"/>
      <c r="V48" s="485"/>
      <c r="W48" s="485"/>
      <c r="X48" s="485"/>
      <c r="Y48" s="485"/>
      <c r="Z48" s="485"/>
      <c r="AA48" s="485"/>
      <c r="AB48" s="485"/>
      <c r="AC48" s="485"/>
      <c r="AD48" s="485"/>
      <c r="AE48" s="485"/>
      <c r="AF48" s="485"/>
      <c r="AG48" s="485"/>
      <c r="AH48" s="485"/>
      <c r="AI48" s="485"/>
      <c r="AJ48" s="485"/>
      <c r="AK48" s="485"/>
      <c r="AL48" s="485"/>
      <c r="AM48" s="485"/>
      <c r="AN48" s="485"/>
      <c r="AO48" s="485"/>
      <c r="AP48" s="485"/>
      <c r="AQ48" s="485"/>
      <c r="AR48" s="485"/>
      <c r="AS48" s="485"/>
      <c r="AT48" s="485"/>
      <c r="AU48" s="485"/>
      <c r="AV48" s="485"/>
      <c r="AW48" s="485"/>
      <c r="AX48" s="485"/>
      <c r="AY48" s="485"/>
      <c r="AZ48" s="485"/>
      <c r="BA48" s="485"/>
      <c r="BB48" s="485"/>
      <c r="BC48" s="485"/>
      <c r="BD48" s="485"/>
      <c r="BE48" s="485"/>
    </row>
    <row r="49" spans="1:57" s="721" customFormat="1" ht="31.5">
      <c r="A49" s="54">
        <v>32</v>
      </c>
      <c r="B49" s="54">
        <v>1046</v>
      </c>
      <c r="C49" s="66" t="s">
        <v>3146</v>
      </c>
      <c r="D49" s="54" t="s">
        <v>31</v>
      </c>
      <c r="E49" s="57">
        <v>0.23799999999999999</v>
      </c>
      <c r="F49" s="726"/>
      <c r="G49" s="485"/>
      <c r="H49" s="485"/>
      <c r="I49" s="485"/>
      <c r="J49" s="485"/>
      <c r="K49" s="485"/>
      <c r="L49" s="485"/>
      <c r="M49" s="485"/>
      <c r="N49" s="485"/>
      <c r="O49" s="485"/>
      <c r="P49" s="485"/>
      <c r="Q49" s="485"/>
      <c r="R49" s="485"/>
      <c r="S49" s="485"/>
      <c r="T49" s="485"/>
      <c r="U49" s="485"/>
      <c r="V49" s="485"/>
      <c r="W49" s="485"/>
      <c r="X49" s="485"/>
      <c r="Y49" s="485"/>
      <c r="Z49" s="485"/>
      <c r="AA49" s="485"/>
      <c r="AB49" s="485"/>
      <c r="AC49" s="485"/>
      <c r="AD49" s="485"/>
      <c r="AE49" s="485"/>
      <c r="AF49" s="485"/>
      <c r="AG49" s="485"/>
      <c r="AH49" s="485"/>
      <c r="AI49" s="485"/>
      <c r="AJ49" s="485"/>
      <c r="AK49" s="485"/>
      <c r="AL49" s="485"/>
      <c r="AM49" s="485"/>
      <c r="AN49" s="485"/>
      <c r="AO49" s="485"/>
      <c r="AP49" s="485"/>
      <c r="AQ49" s="485"/>
      <c r="AR49" s="485"/>
      <c r="AS49" s="485"/>
      <c r="AT49" s="485"/>
      <c r="AU49" s="485"/>
      <c r="AV49" s="485"/>
      <c r="AW49" s="485"/>
      <c r="AX49" s="485"/>
      <c r="AY49" s="485"/>
      <c r="AZ49" s="485"/>
      <c r="BA49" s="485"/>
      <c r="BB49" s="485"/>
      <c r="BC49" s="485"/>
      <c r="BD49" s="485"/>
      <c r="BE49" s="485"/>
    </row>
    <row r="50" spans="1:57" s="721" customFormat="1" ht="15.75">
      <c r="A50" s="54">
        <v>33</v>
      </c>
      <c r="B50" s="54">
        <v>1047</v>
      </c>
      <c r="C50" s="66" t="s">
        <v>3147</v>
      </c>
      <c r="D50" s="54" t="s">
        <v>31</v>
      </c>
      <c r="E50" s="57">
        <v>0.13900000000000001</v>
      </c>
      <c r="F50" s="726"/>
      <c r="G50" s="485"/>
      <c r="H50" s="485"/>
      <c r="I50" s="485"/>
      <c r="J50" s="485"/>
      <c r="K50" s="485"/>
      <c r="L50" s="485"/>
      <c r="M50" s="485"/>
      <c r="N50" s="485"/>
      <c r="O50" s="485"/>
      <c r="P50" s="485"/>
      <c r="Q50" s="485"/>
      <c r="R50" s="485"/>
      <c r="S50" s="485"/>
      <c r="T50" s="485"/>
      <c r="U50" s="485"/>
      <c r="V50" s="485"/>
      <c r="W50" s="485"/>
      <c r="X50" s="485"/>
      <c r="Y50" s="485"/>
      <c r="Z50" s="485"/>
      <c r="AA50" s="485"/>
      <c r="AB50" s="485"/>
      <c r="AC50" s="485"/>
      <c r="AD50" s="485"/>
      <c r="AE50" s="485"/>
      <c r="AF50" s="485"/>
      <c r="AG50" s="485"/>
      <c r="AH50" s="485"/>
      <c r="AI50" s="485"/>
      <c r="AJ50" s="485"/>
      <c r="AK50" s="485"/>
      <c r="AL50" s="485"/>
      <c r="AM50" s="485"/>
      <c r="AN50" s="485"/>
      <c r="AO50" s="485"/>
      <c r="AP50" s="485"/>
      <c r="AQ50" s="485"/>
      <c r="AR50" s="485"/>
      <c r="AS50" s="485"/>
      <c r="AT50" s="485"/>
      <c r="AU50" s="485"/>
      <c r="AV50" s="485"/>
      <c r="AW50" s="485"/>
      <c r="AX50" s="485"/>
      <c r="AY50" s="485"/>
      <c r="AZ50" s="485"/>
      <c r="BA50" s="485"/>
      <c r="BB50" s="485"/>
      <c r="BC50" s="485"/>
      <c r="BD50" s="485"/>
      <c r="BE50" s="485"/>
    </row>
    <row r="51" spans="1:57" s="721" customFormat="1" ht="31.5">
      <c r="A51" s="54">
        <v>34</v>
      </c>
      <c r="B51" s="54">
        <v>1048</v>
      </c>
      <c r="C51" s="66" t="s">
        <v>3148</v>
      </c>
      <c r="D51" s="54" t="s">
        <v>31</v>
      </c>
      <c r="E51" s="57">
        <v>8.1000000000000003E-2</v>
      </c>
      <c r="F51" s="726"/>
      <c r="G51" s="485"/>
      <c r="H51" s="485"/>
      <c r="I51" s="485"/>
      <c r="J51" s="485"/>
      <c r="K51" s="485"/>
      <c r="L51" s="485"/>
      <c r="M51" s="485"/>
      <c r="N51" s="485"/>
      <c r="O51" s="485"/>
      <c r="P51" s="485"/>
      <c r="Q51" s="485"/>
      <c r="R51" s="485"/>
      <c r="S51" s="485"/>
      <c r="T51" s="485"/>
      <c r="U51" s="485"/>
      <c r="V51" s="485"/>
      <c r="W51" s="485"/>
      <c r="X51" s="485"/>
      <c r="Y51" s="485"/>
      <c r="Z51" s="485"/>
      <c r="AA51" s="485"/>
      <c r="AB51" s="485"/>
      <c r="AC51" s="485"/>
      <c r="AD51" s="485"/>
      <c r="AE51" s="485"/>
      <c r="AF51" s="485"/>
      <c r="AG51" s="485"/>
      <c r="AH51" s="485"/>
      <c r="AI51" s="485"/>
      <c r="AJ51" s="485"/>
      <c r="AK51" s="485"/>
      <c r="AL51" s="485"/>
      <c r="AM51" s="485"/>
      <c r="AN51" s="485"/>
      <c r="AO51" s="485"/>
      <c r="AP51" s="485"/>
      <c r="AQ51" s="485"/>
      <c r="AR51" s="485"/>
      <c r="AS51" s="485"/>
      <c r="AT51" s="485"/>
      <c r="AU51" s="485"/>
      <c r="AV51" s="485"/>
      <c r="AW51" s="485"/>
      <c r="AX51" s="485"/>
      <c r="AY51" s="485"/>
      <c r="AZ51" s="485"/>
      <c r="BA51" s="485"/>
      <c r="BB51" s="485"/>
      <c r="BC51" s="485"/>
      <c r="BD51" s="485"/>
      <c r="BE51" s="485"/>
    </row>
    <row r="52" spans="1:57" s="723" customFormat="1" ht="15.75">
      <c r="A52" s="54">
        <v>35</v>
      </c>
      <c r="B52" s="61">
        <v>1049</v>
      </c>
      <c r="C52" s="70" t="s">
        <v>3149</v>
      </c>
      <c r="D52" s="61" t="s">
        <v>31</v>
      </c>
      <c r="E52" s="67">
        <v>0.13900000000000001</v>
      </c>
      <c r="F52" s="731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721" customFormat="1" ht="31.5">
      <c r="A53" s="54">
        <v>36</v>
      </c>
      <c r="B53" s="54">
        <v>1050</v>
      </c>
      <c r="C53" s="66" t="s">
        <v>3150</v>
      </c>
      <c r="D53" s="54" t="s">
        <v>31</v>
      </c>
      <c r="E53" s="57">
        <v>8.6999999999999994E-2</v>
      </c>
      <c r="F53" s="726"/>
      <c r="G53" s="485"/>
      <c r="H53" s="485"/>
      <c r="I53" s="485"/>
      <c r="J53" s="485"/>
      <c r="K53" s="485"/>
      <c r="L53" s="485"/>
      <c r="M53" s="485"/>
      <c r="N53" s="485"/>
      <c r="O53" s="485"/>
      <c r="P53" s="485"/>
      <c r="Q53" s="485"/>
      <c r="R53" s="485"/>
      <c r="S53" s="485"/>
      <c r="T53" s="485"/>
      <c r="U53" s="485"/>
      <c r="V53" s="485"/>
      <c r="W53" s="485"/>
      <c r="X53" s="485"/>
      <c r="Y53" s="485"/>
      <c r="Z53" s="485"/>
      <c r="AA53" s="485"/>
      <c r="AB53" s="485"/>
      <c r="AC53" s="485"/>
      <c r="AD53" s="485"/>
      <c r="AE53" s="485"/>
      <c r="AF53" s="485"/>
      <c r="AG53" s="485"/>
      <c r="AH53" s="485"/>
      <c r="AI53" s="485"/>
      <c r="AJ53" s="485"/>
      <c r="AK53" s="485"/>
      <c r="AL53" s="485"/>
      <c r="AM53" s="485"/>
      <c r="AN53" s="485"/>
      <c r="AO53" s="485"/>
      <c r="AP53" s="485"/>
      <c r="AQ53" s="485"/>
      <c r="AR53" s="485"/>
      <c r="AS53" s="485"/>
      <c r="AT53" s="485"/>
      <c r="AU53" s="485"/>
      <c r="AV53" s="485"/>
      <c r="AW53" s="485"/>
      <c r="AX53" s="485"/>
      <c r="AY53" s="485"/>
      <c r="AZ53" s="485"/>
      <c r="BA53" s="485"/>
      <c r="BB53" s="485"/>
      <c r="BC53" s="485"/>
      <c r="BD53" s="485"/>
      <c r="BE53" s="485"/>
    </row>
    <row r="54" spans="1:57" s="721" customFormat="1" ht="31.5">
      <c r="A54" s="54">
        <v>37</v>
      </c>
      <c r="B54" s="54">
        <v>1051</v>
      </c>
      <c r="C54" s="66" t="s">
        <v>3151</v>
      </c>
      <c r="D54" s="54" t="s">
        <v>31</v>
      </c>
      <c r="E54" s="57">
        <v>0.747</v>
      </c>
      <c r="F54" s="726"/>
      <c r="G54" s="485"/>
      <c r="H54" s="485"/>
      <c r="I54" s="485"/>
      <c r="J54" s="485"/>
      <c r="K54" s="485"/>
      <c r="L54" s="485"/>
      <c r="M54" s="485"/>
      <c r="N54" s="485"/>
      <c r="O54" s="485"/>
      <c r="P54" s="485"/>
      <c r="Q54" s="485"/>
      <c r="R54" s="485"/>
      <c r="S54" s="485"/>
      <c r="T54" s="485"/>
      <c r="U54" s="485"/>
      <c r="V54" s="485"/>
      <c r="W54" s="485"/>
      <c r="X54" s="485"/>
      <c r="Y54" s="485"/>
      <c r="Z54" s="485"/>
      <c r="AA54" s="485"/>
      <c r="AB54" s="485"/>
      <c r="AC54" s="485"/>
      <c r="AD54" s="485"/>
      <c r="AE54" s="485"/>
      <c r="AF54" s="485"/>
      <c r="AG54" s="485"/>
      <c r="AH54" s="485"/>
      <c r="AI54" s="485"/>
      <c r="AJ54" s="485"/>
      <c r="AK54" s="485"/>
      <c r="AL54" s="485"/>
      <c r="AM54" s="485"/>
      <c r="AN54" s="485"/>
      <c r="AO54" s="485"/>
      <c r="AP54" s="485"/>
      <c r="AQ54" s="485"/>
      <c r="AR54" s="485"/>
      <c r="AS54" s="485"/>
      <c r="AT54" s="485"/>
      <c r="AU54" s="485"/>
      <c r="AV54" s="485"/>
      <c r="AW54" s="485"/>
      <c r="AX54" s="485"/>
      <c r="AY54" s="485"/>
      <c r="AZ54" s="485"/>
      <c r="BA54" s="485"/>
      <c r="BB54" s="485"/>
      <c r="BC54" s="485"/>
      <c r="BD54" s="485"/>
      <c r="BE54" s="485"/>
    </row>
    <row r="55" spans="1:57" s="721" customFormat="1" ht="31.5">
      <c r="A55" s="54">
        <v>38</v>
      </c>
      <c r="B55" s="54">
        <v>1052</v>
      </c>
      <c r="C55" s="66" t="s">
        <v>3152</v>
      </c>
      <c r="D55" s="54" t="s">
        <v>31</v>
      </c>
      <c r="E55" s="57">
        <v>0.34300000000000003</v>
      </c>
      <c r="F55" s="726"/>
      <c r="G55" s="485"/>
      <c r="H55" s="485"/>
      <c r="I55" s="485"/>
      <c r="J55" s="485"/>
      <c r="K55" s="485"/>
      <c r="L55" s="485"/>
      <c r="M55" s="485"/>
      <c r="N55" s="485"/>
      <c r="O55" s="485"/>
      <c r="P55" s="485"/>
      <c r="Q55" s="485"/>
      <c r="R55" s="485"/>
      <c r="S55" s="485"/>
      <c r="T55" s="485"/>
      <c r="U55" s="485"/>
      <c r="V55" s="485"/>
      <c r="W55" s="485"/>
      <c r="X55" s="485"/>
      <c r="Y55" s="485"/>
      <c r="Z55" s="485"/>
      <c r="AA55" s="485"/>
      <c r="AB55" s="485"/>
      <c r="AC55" s="485"/>
      <c r="AD55" s="485"/>
      <c r="AE55" s="485"/>
      <c r="AF55" s="485"/>
      <c r="AG55" s="485"/>
      <c r="AH55" s="485"/>
      <c r="AI55" s="485"/>
      <c r="AJ55" s="485"/>
      <c r="AK55" s="485"/>
      <c r="AL55" s="485"/>
      <c r="AM55" s="485"/>
      <c r="AN55" s="485"/>
      <c r="AO55" s="485"/>
      <c r="AP55" s="485"/>
      <c r="AQ55" s="485"/>
      <c r="AR55" s="485"/>
      <c r="AS55" s="485"/>
      <c r="AT55" s="485"/>
      <c r="AU55" s="485"/>
      <c r="AV55" s="485"/>
      <c r="AW55" s="485"/>
      <c r="AX55" s="485"/>
      <c r="AY55" s="485"/>
      <c r="AZ55" s="485"/>
      <c r="BA55" s="485"/>
      <c r="BB55" s="485"/>
      <c r="BC55" s="485"/>
      <c r="BD55" s="485"/>
      <c r="BE55" s="485"/>
    </row>
    <row r="56" spans="1:57" s="721" customFormat="1" ht="31.5">
      <c r="A56" s="54">
        <v>39</v>
      </c>
      <c r="B56" s="54">
        <v>1053</v>
      </c>
      <c r="C56" s="66" t="s">
        <v>3153</v>
      </c>
      <c r="D56" s="54" t="s">
        <v>31</v>
      </c>
      <c r="E56" s="57">
        <v>0.46600000000000003</v>
      </c>
      <c r="F56" s="726"/>
      <c r="G56" s="485"/>
      <c r="H56" s="485"/>
      <c r="I56" s="485"/>
      <c r="J56" s="485"/>
      <c r="K56" s="485"/>
      <c r="L56" s="485"/>
      <c r="M56" s="485"/>
      <c r="N56" s="485"/>
      <c r="O56" s="485"/>
      <c r="P56" s="485"/>
      <c r="Q56" s="485"/>
      <c r="R56" s="485"/>
      <c r="S56" s="485"/>
      <c r="T56" s="485"/>
      <c r="U56" s="485"/>
      <c r="V56" s="485"/>
      <c r="W56" s="485"/>
      <c r="X56" s="485"/>
      <c r="Y56" s="485"/>
      <c r="Z56" s="485"/>
      <c r="AA56" s="485"/>
      <c r="AB56" s="485"/>
      <c r="AC56" s="485"/>
      <c r="AD56" s="485"/>
      <c r="AE56" s="485"/>
      <c r="AF56" s="485"/>
      <c r="AG56" s="485"/>
      <c r="AH56" s="485"/>
      <c r="AI56" s="485"/>
      <c r="AJ56" s="485"/>
      <c r="AK56" s="485"/>
      <c r="AL56" s="485"/>
      <c r="AM56" s="485"/>
      <c r="AN56" s="485"/>
      <c r="AO56" s="485"/>
      <c r="AP56" s="485"/>
      <c r="AQ56" s="485"/>
      <c r="AR56" s="485"/>
      <c r="AS56" s="485"/>
      <c r="AT56" s="485"/>
      <c r="AU56" s="485"/>
      <c r="AV56" s="485"/>
      <c r="AW56" s="485"/>
      <c r="AX56" s="485"/>
      <c r="AY56" s="485"/>
      <c r="AZ56" s="485"/>
      <c r="BA56" s="485"/>
      <c r="BB56" s="485"/>
      <c r="BC56" s="485"/>
      <c r="BD56" s="485"/>
      <c r="BE56" s="485"/>
    </row>
    <row r="57" spans="1:57" s="724" customFormat="1" ht="31.5">
      <c r="A57" s="54">
        <v>40</v>
      </c>
      <c r="B57" s="54">
        <v>1054</v>
      </c>
      <c r="C57" s="66" t="s">
        <v>3154</v>
      </c>
      <c r="D57" s="54" t="s">
        <v>31</v>
      </c>
      <c r="E57" s="57">
        <v>0.40200000000000002</v>
      </c>
      <c r="F57" s="726"/>
      <c r="G57" s="485"/>
      <c r="H57" s="485"/>
      <c r="I57" s="485"/>
      <c r="J57" s="485"/>
      <c r="K57" s="485"/>
      <c r="L57" s="485"/>
      <c r="M57" s="485"/>
      <c r="N57" s="485"/>
      <c r="O57" s="485"/>
      <c r="P57" s="485"/>
      <c r="Q57" s="485"/>
      <c r="R57" s="485"/>
      <c r="S57" s="485"/>
      <c r="T57" s="485"/>
      <c r="U57" s="485"/>
      <c r="V57" s="485"/>
      <c r="W57" s="485"/>
      <c r="X57" s="485"/>
      <c r="Y57" s="485"/>
      <c r="Z57" s="485"/>
      <c r="AA57" s="485"/>
      <c r="AB57" s="485"/>
      <c r="AC57" s="485"/>
      <c r="AD57" s="485"/>
      <c r="AE57" s="485"/>
      <c r="AF57" s="485"/>
      <c r="AG57" s="485"/>
      <c r="AH57" s="485"/>
      <c r="AI57" s="485"/>
      <c r="AJ57" s="485"/>
      <c r="AK57" s="485"/>
      <c r="AL57" s="485"/>
      <c r="AM57" s="485"/>
      <c r="AN57" s="485"/>
      <c r="AO57" s="485"/>
      <c r="AP57" s="485"/>
      <c r="AQ57" s="485"/>
      <c r="AR57" s="485"/>
      <c r="AS57" s="485"/>
      <c r="AT57" s="485"/>
      <c r="AU57" s="485"/>
      <c r="AV57" s="485"/>
      <c r="AW57" s="485"/>
      <c r="AX57" s="485"/>
      <c r="AY57" s="485"/>
      <c r="AZ57" s="485"/>
      <c r="BA57" s="485"/>
      <c r="BB57" s="485"/>
      <c r="BC57" s="485"/>
      <c r="BD57" s="485"/>
      <c r="BE57" s="485"/>
    </row>
    <row r="58" spans="1:57" s="724" customFormat="1" ht="47.25">
      <c r="A58" s="54">
        <v>41</v>
      </c>
      <c r="B58" s="54">
        <v>1055</v>
      </c>
      <c r="C58" s="66" t="s">
        <v>3155</v>
      </c>
      <c r="D58" s="54" t="s">
        <v>31</v>
      </c>
      <c r="E58" s="57">
        <v>0.13500000000000001</v>
      </c>
      <c r="F58" s="726"/>
      <c r="G58" s="485"/>
      <c r="H58" s="485"/>
      <c r="I58" s="485"/>
      <c r="J58" s="485"/>
      <c r="K58" s="485"/>
      <c r="L58" s="485"/>
      <c r="M58" s="485"/>
      <c r="N58" s="485"/>
      <c r="O58" s="485"/>
      <c r="P58" s="485"/>
      <c r="Q58" s="485"/>
      <c r="R58" s="485"/>
      <c r="S58" s="485"/>
      <c r="T58" s="485"/>
      <c r="U58" s="485"/>
      <c r="V58" s="485"/>
      <c r="W58" s="485"/>
      <c r="X58" s="485"/>
      <c r="Y58" s="485"/>
      <c r="Z58" s="485"/>
      <c r="AA58" s="485"/>
      <c r="AB58" s="485"/>
      <c r="AC58" s="485"/>
      <c r="AD58" s="485"/>
      <c r="AE58" s="485"/>
      <c r="AF58" s="485"/>
      <c r="AG58" s="485"/>
      <c r="AH58" s="485"/>
      <c r="AI58" s="485"/>
      <c r="AJ58" s="485"/>
      <c r="AK58" s="485"/>
      <c r="AL58" s="485"/>
      <c r="AM58" s="485"/>
      <c r="AN58" s="485"/>
      <c r="AO58" s="485"/>
      <c r="AP58" s="485"/>
      <c r="AQ58" s="485"/>
      <c r="AR58" s="485"/>
      <c r="AS58" s="485"/>
      <c r="AT58" s="485"/>
      <c r="AU58" s="485"/>
      <c r="AV58" s="485"/>
      <c r="AW58" s="485"/>
      <c r="AX58" s="485"/>
      <c r="AY58" s="485"/>
      <c r="AZ58" s="485"/>
      <c r="BA58" s="485"/>
      <c r="BB58" s="485"/>
      <c r="BC58" s="485"/>
      <c r="BD58" s="485"/>
      <c r="BE58" s="485"/>
    </row>
    <row r="59" spans="1:57" s="724" customFormat="1" ht="31.5">
      <c r="A59" s="54">
        <v>42</v>
      </c>
      <c r="B59" s="54">
        <v>1056</v>
      </c>
      <c r="C59" s="66" t="s">
        <v>3156</v>
      </c>
      <c r="D59" s="54" t="s">
        <v>31</v>
      </c>
      <c r="E59" s="57">
        <v>0.29199999999999998</v>
      </c>
      <c r="F59" s="726"/>
      <c r="G59" s="485"/>
      <c r="H59" s="485"/>
      <c r="I59" s="485"/>
      <c r="J59" s="485"/>
      <c r="K59" s="485"/>
      <c r="L59" s="485"/>
      <c r="M59" s="485"/>
      <c r="N59" s="485"/>
      <c r="O59" s="485"/>
      <c r="P59" s="485"/>
      <c r="Q59" s="485"/>
      <c r="R59" s="485"/>
      <c r="S59" s="485"/>
      <c r="T59" s="485"/>
      <c r="U59" s="485"/>
      <c r="V59" s="485"/>
      <c r="W59" s="485"/>
      <c r="X59" s="485"/>
      <c r="Y59" s="485"/>
      <c r="Z59" s="485"/>
      <c r="AA59" s="485"/>
      <c r="AB59" s="485"/>
      <c r="AC59" s="485"/>
      <c r="AD59" s="485"/>
      <c r="AE59" s="485"/>
      <c r="AF59" s="485"/>
      <c r="AG59" s="485"/>
      <c r="AH59" s="485"/>
      <c r="AI59" s="485"/>
      <c r="AJ59" s="485"/>
      <c r="AK59" s="485"/>
      <c r="AL59" s="485"/>
      <c r="AM59" s="485"/>
      <c r="AN59" s="485"/>
      <c r="AO59" s="485"/>
      <c r="AP59" s="485"/>
      <c r="AQ59" s="485"/>
      <c r="AR59" s="485"/>
      <c r="AS59" s="485"/>
      <c r="AT59" s="485"/>
      <c r="AU59" s="485"/>
      <c r="AV59" s="485"/>
      <c r="AW59" s="485"/>
      <c r="AX59" s="485"/>
      <c r="AY59" s="485"/>
      <c r="AZ59" s="485"/>
      <c r="BA59" s="485"/>
      <c r="BB59" s="485"/>
      <c r="BC59" s="485"/>
      <c r="BD59" s="485"/>
      <c r="BE59" s="485"/>
    </row>
    <row r="60" spans="1:57" s="724" customFormat="1" ht="31.5">
      <c r="A60" s="54">
        <v>43</v>
      </c>
      <c r="B60" s="54">
        <v>1057</v>
      </c>
      <c r="C60" s="66" t="s">
        <v>3157</v>
      </c>
      <c r="D60" s="54" t="s">
        <v>31</v>
      </c>
      <c r="E60" s="57">
        <v>0.442</v>
      </c>
      <c r="F60" s="726"/>
      <c r="G60" s="485"/>
      <c r="H60" s="485"/>
      <c r="I60" s="485"/>
      <c r="J60" s="485"/>
      <c r="K60" s="485"/>
      <c r="L60" s="485"/>
      <c r="M60" s="485"/>
      <c r="N60" s="485"/>
      <c r="O60" s="485"/>
      <c r="P60" s="485"/>
      <c r="Q60" s="485"/>
      <c r="R60" s="485"/>
      <c r="S60" s="485"/>
      <c r="T60" s="485"/>
      <c r="U60" s="485"/>
      <c r="V60" s="485"/>
      <c r="W60" s="485"/>
      <c r="X60" s="485"/>
      <c r="Y60" s="485"/>
      <c r="Z60" s="485"/>
      <c r="AA60" s="485"/>
      <c r="AB60" s="485"/>
      <c r="AC60" s="485"/>
      <c r="AD60" s="485"/>
      <c r="AE60" s="485"/>
      <c r="AF60" s="485"/>
      <c r="AG60" s="485"/>
      <c r="AH60" s="485"/>
      <c r="AI60" s="485"/>
      <c r="AJ60" s="485"/>
      <c r="AK60" s="485"/>
      <c r="AL60" s="485"/>
      <c r="AM60" s="485"/>
      <c r="AN60" s="485"/>
      <c r="AO60" s="485"/>
      <c r="AP60" s="485"/>
      <c r="AQ60" s="485"/>
      <c r="AR60" s="485"/>
      <c r="AS60" s="485"/>
      <c r="AT60" s="485"/>
      <c r="AU60" s="485"/>
      <c r="AV60" s="485"/>
      <c r="AW60" s="485"/>
      <c r="AX60" s="485"/>
      <c r="AY60" s="485"/>
      <c r="AZ60" s="485"/>
      <c r="BA60" s="485"/>
      <c r="BB60" s="485"/>
      <c r="BC60" s="485"/>
      <c r="BD60" s="485"/>
      <c r="BE60" s="485"/>
    </row>
    <row r="61" spans="1:57" s="724" customFormat="1" ht="31.5">
      <c r="A61" s="54">
        <v>44</v>
      </c>
      <c r="B61" s="54">
        <v>1058</v>
      </c>
      <c r="C61" s="66" t="s">
        <v>3158</v>
      </c>
      <c r="D61" s="54" t="s">
        <v>31</v>
      </c>
      <c r="E61" s="57">
        <v>0.39900000000000002</v>
      </c>
      <c r="F61" s="726"/>
      <c r="G61" s="485"/>
      <c r="H61" s="485"/>
      <c r="I61" s="485"/>
      <c r="J61" s="485"/>
      <c r="K61" s="485"/>
      <c r="L61" s="485"/>
      <c r="M61" s="485"/>
      <c r="N61" s="485"/>
      <c r="O61" s="485"/>
      <c r="P61" s="485"/>
      <c r="Q61" s="485"/>
      <c r="R61" s="485"/>
      <c r="S61" s="485"/>
      <c r="T61" s="485"/>
      <c r="U61" s="485"/>
      <c r="V61" s="485"/>
      <c r="W61" s="485"/>
      <c r="X61" s="485"/>
      <c r="Y61" s="485"/>
      <c r="Z61" s="485"/>
      <c r="AA61" s="485"/>
      <c r="AB61" s="485"/>
      <c r="AC61" s="485"/>
      <c r="AD61" s="485"/>
      <c r="AE61" s="485"/>
      <c r="AF61" s="485"/>
      <c r="AG61" s="485"/>
      <c r="AH61" s="485"/>
      <c r="AI61" s="485"/>
      <c r="AJ61" s="485"/>
      <c r="AK61" s="485"/>
      <c r="AL61" s="485"/>
      <c r="AM61" s="485"/>
      <c r="AN61" s="485"/>
      <c r="AO61" s="485"/>
      <c r="AP61" s="485"/>
      <c r="AQ61" s="485"/>
      <c r="AR61" s="485"/>
      <c r="AS61" s="485"/>
      <c r="AT61" s="485"/>
      <c r="AU61" s="485"/>
      <c r="AV61" s="485"/>
      <c r="AW61" s="485"/>
      <c r="AX61" s="485"/>
      <c r="AY61" s="485"/>
      <c r="AZ61" s="485"/>
      <c r="BA61" s="485"/>
      <c r="BB61" s="485"/>
      <c r="BC61" s="485"/>
      <c r="BD61" s="485"/>
      <c r="BE61" s="485"/>
    </row>
    <row r="62" spans="1:57" s="721" customFormat="1" ht="31.5">
      <c r="A62" s="54">
        <v>45</v>
      </c>
      <c r="B62" s="54">
        <v>1059</v>
      </c>
      <c r="C62" s="66" t="s">
        <v>3159</v>
      </c>
      <c r="D62" s="54" t="s">
        <v>31</v>
      </c>
      <c r="E62" s="57">
        <v>0.374</v>
      </c>
      <c r="F62" s="726"/>
      <c r="G62" s="485"/>
      <c r="H62" s="485"/>
      <c r="I62" s="485"/>
      <c r="J62" s="485"/>
      <c r="K62" s="485"/>
      <c r="L62" s="485"/>
      <c r="M62" s="485"/>
      <c r="N62" s="485"/>
      <c r="O62" s="485"/>
      <c r="P62" s="485"/>
      <c r="Q62" s="485"/>
      <c r="R62" s="485"/>
      <c r="S62" s="485"/>
      <c r="T62" s="485"/>
      <c r="U62" s="485"/>
      <c r="V62" s="485"/>
      <c r="W62" s="485"/>
      <c r="X62" s="485"/>
      <c r="Y62" s="485"/>
      <c r="Z62" s="485"/>
      <c r="AA62" s="485"/>
      <c r="AB62" s="485"/>
      <c r="AC62" s="485"/>
      <c r="AD62" s="485"/>
      <c r="AE62" s="485"/>
      <c r="AF62" s="485"/>
      <c r="AG62" s="485"/>
      <c r="AH62" s="485"/>
      <c r="AI62" s="485"/>
      <c r="AJ62" s="485"/>
      <c r="AK62" s="485"/>
      <c r="AL62" s="485"/>
      <c r="AM62" s="485"/>
      <c r="AN62" s="485"/>
      <c r="AO62" s="485"/>
      <c r="AP62" s="485"/>
      <c r="AQ62" s="485"/>
      <c r="AR62" s="485"/>
      <c r="AS62" s="485"/>
      <c r="AT62" s="485"/>
      <c r="AU62" s="485"/>
      <c r="AV62" s="485"/>
      <c r="AW62" s="485"/>
      <c r="AX62" s="485"/>
      <c r="AY62" s="485"/>
      <c r="AZ62" s="485"/>
      <c r="BA62" s="485"/>
      <c r="BB62" s="485"/>
      <c r="BC62" s="485"/>
      <c r="BD62" s="485"/>
      <c r="BE62" s="485"/>
    </row>
    <row r="63" spans="1:57" s="721" customFormat="1" ht="31.5">
      <c r="A63" s="54">
        <v>46</v>
      </c>
      <c r="B63" s="54">
        <v>1060</v>
      </c>
      <c r="C63" s="66" t="s">
        <v>3160</v>
      </c>
      <c r="D63" s="54" t="s">
        <v>31</v>
      </c>
      <c r="E63" s="57">
        <v>0.308</v>
      </c>
      <c r="F63" s="726"/>
      <c r="G63" s="485"/>
      <c r="H63" s="485"/>
      <c r="I63" s="485"/>
      <c r="J63" s="485"/>
      <c r="K63" s="485"/>
      <c r="L63" s="485"/>
      <c r="M63" s="485"/>
      <c r="N63" s="485"/>
      <c r="O63" s="485"/>
      <c r="P63" s="485"/>
      <c r="Q63" s="485"/>
      <c r="R63" s="485"/>
      <c r="S63" s="485"/>
      <c r="T63" s="485"/>
      <c r="U63" s="485"/>
      <c r="V63" s="485"/>
      <c r="W63" s="485"/>
      <c r="X63" s="485"/>
      <c r="Y63" s="485"/>
      <c r="Z63" s="485"/>
      <c r="AA63" s="485"/>
      <c r="AB63" s="485"/>
      <c r="AC63" s="485"/>
      <c r="AD63" s="485"/>
      <c r="AE63" s="485"/>
      <c r="AF63" s="485"/>
      <c r="AG63" s="485"/>
      <c r="AH63" s="485"/>
      <c r="AI63" s="485"/>
      <c r="AJ63" s="485"/>
      <c r="AK63" s="485"/>
      <c r="AL63" s="485"/>
      <c r="AM63" s="485"/>
      <c r="AN63" s="485"/>
      <c r="AO63" s="485"/>
      <c r="AP63" s="485"/>
      <c r="AQ63" s="485"/>
      <c r="AR63" s="485"/>
      <c r="AS63" s="485"/>
      <c r="AT63" s="485"/>
      <c r="AU63" s="485"/>
      <c r="AV63" s="485"/>
      <c r="AW63" s="485"/>
      <c r="AX63" s="485"/>
      <c r="AY63" s="485"/>
      <c r="AZ63" s="485"/>
      <c r="BA63" s="485"/>
      <c r="BB63" s="485"/>
      <c r="BC63" s="485"/>
      <c r="BD63" s="485"/>
      <c r="BE63" s="485"/>
    </row>
    <row r="64" spans="1:57" s="721" customFormat="1" ht="31.5">
      <c r="A64" s="54">
        <v>47</v>
      </c>
      <c r="B64" s="54">
        <v>1061</v>
      </c>
      <c r="C64" s="66" t="s">
        <v>3161</v>
      </c>
      <c r="D64" s="54" t="s">
        <v>31</v>
      </c>
      <c r="E64" s="57">
        <v>0.10199999999999999</v>
      </c>
      <c r="F64" s="726"/>
      <c r="G64" s="485"/>
      <c r="H64" s="485"/>
      <c r="I64" s="485"/>
      <c r="J64" s="485"/>
      <c r="K64" s="485"/>
      <c r="L64" s="485"/>
      <c r="M64" s="485"/>
      <c r="N64" s="485"/>
      <c r="O64" s="485"/>
      <c r="P64" s="485"/>
      <c r="Q64" s="485"/>
      <c r="R64" s="485"/>
      <c r="S64" s="485"/>
      <c r="T64" s="485"/>
      <c r="U64" s="485"/>
      <c r="V64" s="485"/>
      <c r="W64" s="485"/>
      <c r="X64" s="485"/>
      <c r="Y64" s="485"/>
      <c r="Z64" s="485"/>
      <c r="AA64" s="485"/>
      <c r="AB64" s="485"/>
      <c r="AC64" s="485"/>
      <c r="AD64" s="485"/>
      <c r="AE64" s="485"/>
      <c r="AF64" s="485"/>
      <c r="AG64" s="485"/>
      <c r="AH64" s="485"/>
      <c r="AI64" s="485"/>
      <c r="AJ64" s="485"/>
      <c r="AK64" s="485"/>
      <c r="AL64" s="485"/>
      <c r="AM64" s="485"/>
      <c r="AN64" s="485"/>
      <c r="AO64" s="485"/>
      <c r="AP64" s="485"/>
      <c r="AQ64" s="485"/>
      <c r="AR64" s="485"/>
      <c r="AS64" s="485"/>
      <c r="AT64" s="485"/>
      <c r="AU64" s="485"/>
      <c r="AV64" s="485"/>
      <c r="AW64" s="485"/>
      <c r="AX64" s="485"/>
      <c r="AY64" s="485"/>
      <c r="AZ64" s="485"/>
      <c r="BA64" s="485"/>
      <c r="BB64" s="485"/>
      <c r="BC64" s="485"/>
      <c r="BD64" s="485"/>
      <c r="BE64" s="485"/>
    </row>
    <row r="65" spans="1:57" s="721" customFormat="1" ht="15.75">
      <c r="A65" s="54">
        <v>48</v>
      </c>
      <c r="B65" s="54">
        <v>1062</v>
      </c>
      <c r="C65" s="66" t="s">
        <v>3162</v>
      </c>
      <c r="D65" s="54" t="s">
        <v>31</v>
      </c>
      <c r="E65" s="57">
        <v>0.28799999999999998</v>
      </c>
      <c r="F65" s="726"/>
      <c r="G65" s="485"/>
      <c r="H65" s="485"/>
      <c r="I65" s="485"/>
      <c r="J65" s="485"/>
      <c r="K65" s="485"/>
      <c r="L65" s="485"/>
      <c r="M65" s="485"/>
      <c r="N65" s="485"/>
      <c r="O65" s="485"/>
      <c r="P65" s="485"/>
      <c r="Q65" s="485"/>
      <c r="R65" s="485"/>
      <c r="S65" s="485"/>
      <c r="T65" s="485"/>
      <c r="U65" s="485"/>
      <c r="V65" s="485"/>
      <c r="W65" s="485"/>
      <c r="X65" s="485"/>
      <c r="Y65" s="485"/>
      <c r="Z65" s="485"/>
      <c r="AA65" s="485"/>
      <c r="AB65" s="485"/>
      <c r="AC65" s="485"/>
      <c r="AD65" s="485"/>
      <c r="AE65" s="485"/>
      <c r="AF65" s="485"/>
      <c r="AG65" s="485"/>
      <c r="AH65" s="485"/>
      <c r="AI65" s="485"/>
      <c r="AJ65" s="485"/>
      <c r="AK65" s="485"/>
      <c r="AL65" s="485"/>
      <c r="AM65" s="485"/>
      <c r="AN65" s="485"/>
      <c r="AO65" s="485"/>
      <c r="AP65" s="485"/>
      <c r="AQ65" s="485"/>
      <c r="AR65" s="485"/>
      <c r="AS65" s="485"/>
      <c r="AT65" s="485"/>
      <c r="AU65" s="485"/>
      <c r="AV65" s="485"/>
      <c r="AW65" s="485"/>
      <c r="AX65" s="485"/>
      <c r="AY65" s="485"/>
      <c r="AZ65" s="485"/>
      <c r="BA65" s="485"/>
      <c r="BB65" s="485"/>
      <c r="BC65" s="485"/>
      <c r="BD65" s="485"/>
      <c r="BE65" s="485"/>
    </row>
    <row r="66" spans="1:57" s="721" customFormat="1" ht="31.5">
      <c r="A66" s="54">
        <v>49</v>
      </c>
      <c r="B66" s="54">
        <v>1063</v>
      </c>
      <c r="C66" s="66" t="s">
        <v>3163</v>
      </c>
      <c r="D66" s="54" t="s">
        <v>31</v>
      </c>
      <c r="E66" s="57">
        <v>0.112</v>
      </c>
      <c r="F66" s="726"/>
      <c r="G66" s="485"/>
      <c r="H66" s="485"/>
      <c r="I66" s="485"/>
      <c r="J66" s="485"/>
      <c r="K66" s="485"/>
      <c r="L66" s="485"/>
      <c r="M66" s="485"/>
      <c r="N66" s="485"/>
      <c r="O66" s="485"/>
      <c r="P66" s="485"/>
      <c r="Q66" s="485"/>
      <c r="R66" s="485"/>
      <c r="S66" s="485"/>
      <c r="T66" s="485"/>
      <c r="U66" s="485"/>
      <c r="V66" s="485"/>
      <c r="W66" s="485"/>
      <c r="X66" s="485"/>
      <c r="Y66" s="485"/>
      <c r="Z66" s="485"/>
      <c r="AA66" s="485"/>
      <c r="AB66" s="485"/>
      <c r="AC66" s="485"/>
      <c r="AD66" s="485"/>
      <c r="AE66" s="485"/>
      <c r="AF66" s="485"/>
      <c r="AG66" s="485"/>
      <c r="AH66" s="485"/>
      <c r="AI66" s="485"/>
      <c r="AJ66" s="485"/>
      <c r="AK66" s="485"/>
      <c r="AL66" s="485"/>
      <c r="AM66" s="485"/>
      <c r="AN66" s="485"/>
      <c r="AO66" s="485"/>
      <c r="AP66" s="485"/>
      <c r="AQ66" s="485"/>
      <c r="AR66" s="485"/>
      <c r="AS66" s="485"/>
      <c r="AT66" s="485"/>
      <c r="AU66" s="485"/>
      <c r="AV66" s="485"/>
      <c r="AW66" s="485"/>
      <c r="AX66" s="485"/>
      <c r="AY66" s="485"/>
      <c r="AZ66" s="485"/>
      <c r="BA66" s="485"/>
      <c r="BB66" s="485"/>
      <c r="BC66" s="485"/>
      <c r="BD66" s="485"/>
      <c r="BE66" s="485"/>
    </row>
    <row r="67" spans="1:57" s="721" customFormat="1" ht="15.75">
      <c r="A67" s="54">
        <v>50</v>
      </c>
      <c r="B67" s="54">
        <v>1064</v>
      </c>
      <c r="C67" s="66" t="s">
        <v>3164</v>
      </c>
      <c r="D67" s="54" t="s">
        <v>31</v>
      </c>
      <c r="E67" s="57">
        <v>0.53500000000000003</v>
      </c>
      <c r="F67" s="726"/>
      <c r="G67" s="485"/>
      <c r="H67" s="485"/>
      <c r="I67" s="485"/>
      <c r="J67" s="485"/>
      <c r="K67" s="485"/>
      <c r="L67" s="485"/>
      <c r="M67" s="485"/>
      <c r="N67" s="485"/>
      <c r="O67" s="485"/>
      <c r="P67" s="485"/>
      <c r="Q67" s="485"/>
      <c r="R67" s="485"/>
      <c r="S67" s="485"/>
      <c r="T67" s="485"/>
      <c r="U67" s="485"/>
      <c r="V67" s="485"/>
      <c r="W67" s="485"/>
      <c r="X67" s="485"/>
      <c r="Y67" s="485"/>
      <c r="Z67" s="485"/>
      <c r="AA67" s="485"/>
      <c r="AB67" s="485"/>
      <c r="AC67" s="485"/>
      <c r="AD67" s="485"/>
      <c r="AE67" s="485"/>
      <c r="AF67" s="485"/>
      <c r="AG67" s="485"/>
      <c r="AH67" s="485"/>
      <c r="AI67" s="485"/>
      <c r="AJ67" s="485"/>
      <c r="AK67" s="485"/>
      <c r="AL67" s="485"/>
      <c r="AM67" s="485"/>
      <c r="AN67" s="485"/>
      <c r="AO67" s="485"/>
      <c r="AP67" s="485"/>
      <c r="AQ67" s="485"/>
      <c r="AR67" s="485"/>
      <c r="AS67" s="485"/>
      <c r="AT67" s="485"/>
      <c r="AU67" s="485"/>
      <c r="AV67" s="485"/>
      <c r="AW67" s="485"/>
      <c r="AX67" s="485"/>
      <c r="AY67" s="485"/>
      <c r="AZ67" s="485"/>
      <c r="BA67" s="485"/>
      <c r="BB67" s="485"/>
      <c r="BC67" s="485"/>
      <c r="BD67" s="485"/>
      <c r="BE67" s="485"/>
    </row>
    <row r="68" spans="1:57" s="721" customFormat="1" ht="47.25">
      <c r="A68" s="54">
        <v>51</v>
      </c>
      <c r="B68" s="54">
        <v>1065</v>
      </c>
      <c r="C68" s="66" t="s">
        <v>3165</v>
      </c>
      <c r="D68" s="54" t="s">
        <v>31</v>
      </c>
      <c r="E68" s="57">
        <v>0.45200000000000001</v>
      </c>
      <c r="F68" s="726"/>
      <c r="G68" s="485"/>
      <c r="H68" s="485"/>
      <c r="I68" s="485"/>
      <c r="J68" s="485"/>
      <c r="K68" s="485"/>
      <c r="L68" s="485"/>
      <c r="M68" s="485"/>
      <c r="N68" s="485"/>
      <c r="O68" s="485"/>
      <c r="P68" s="485"/>
      <c r="Q68" s="485"/>
      <c r="R68" s="485"/>
      <c r="S68" s="485"/>
      <c r="T68" s="485"/>
      <c r="U68" s="485"/>
      <c r="V68" s="485"/>
      <c r="W68" s="485"/>
      <c r="X68" s="485"/>
      <c r="Y68" s="485"/>
      <c r="Z68" s="485"/>
      <c r="AA68" s="485"/>
      <c r="AB68" s="485"/>
      <c r="AC68" s="485"/>
      <c r="AD68" s="485"/>
      <c r="AE68" s="485"/>
      <c r="AF68" s="485"/>
      <c r="AG68" s="485"/>
      <c r="AH68" s="485"/>
      <c r="AI68" s="485"/>
      <c r="AJ68" s="485"/>
      <c r="AK68" s="485"/>
      <c r="AL68" s="485"/>
      <c r="AM68" s="485"/>
      <c r="AN68" s="485"/>
      <c r="AO68" s="485"/>
      <c r="AP68" s="485"/>
      <c r="AQ68" s="485"/>
      <c r="AR68" s="485"/>
      <c r="AS68" s="485"/>
      <c r="AT68" s="485"/>
      <c r="AU68" s="485"/>
      <c r="AV68" s="485"/>
      <c r="AW68" s="485"/>
      <c r="AX68" s="485"/>
      <c r="AY68" s="485"/>
      <c r="AZ68" s="485"/>
      <c r="BA68" s="485"/>
      <c r="BB68" s="485"/>
      <c r="BC68" s="485"/>
      <c r="BD68" s="485"/>
      <c r="BE68" s="485"/>
    </row>
    <row r="69" spans="1:57" s="721" customFormat="1" ht="31.5">
      <c r="A69" s="54">
        <v>52</v>
      </c>
      <c r="B69" s="54">
        <v>1066</v>
      </c>
      <c r="C69" s="66" t="s">
        <v>3166</v>
      </c>
      <c r="D69" s="54" t="s">
        <v>31</v>
      </c>
      <c r="E69" s="57">
        <v>7.2999999999999995E-2</v>
      </c>
      <c r="F69" s="726"/>
      <c r="G69" s="485"/>
      <c r="H69" s="485"/>
      <c r="I69" s="485"/>
      <c r="J69" s="485"/>
      <c r="K69" s="485"/>
      <c r="L69" s="485"/>
      <c r="M69" s="485"/>
      <c r="N69" s="485"/>
      <c r="O69" s="485"/>
      <c r="P69" s="485"/>
      <c r="Q69" s="485"/>
      <c r="R69" s="485"/>
      <c r="S69" s="485"/>
      <c r="T69" s="485"/>
      <c r="U69" s="485"/>
      <c r="V69" s="485"/>
      <c r="W69" s="485"/>
      <c r="X69" s="485"/>
      <c r="Y69" s="485"/>
      <c r="Z69" s="485"/>
      <c r="AA69" s="485"/>
      <c r="AB69" s="485"/>
      <c r="AC69" s="485"/>
      <c r="AD69" s="485"/>
      <c r="AE69" s="485"/>
      <c r="AF69" s="485"/>
      <c r="AG69" s="485"/>
      <c r="AH69" s="485"/>
      <c r="AI69" s="485"/>
      <c r="AJ69" s="485"/>
      <c r="AK69" s="485"/>
      <c r="AL69" s="485"/>
      <c r="AM69" s="485"/>
      <c r="AN69" s="485"/>
      <c r="AO69" s="485"/>
      <c r="AP69" s="485"/>
      <c r="AQ69" s="485"/>
      <c r="AR69" s="485"/>
      <c r="AS69" s="485"/>
      <c r="AT69" s="485"/>
      <c r="AU69" s="485"/>
      <c r="AV69" s="485"/>
      <c r="AW69" s="485"/>
      <c r="AX69" s="485"/>
      <c r="AY69" s="485"/>
      <c r="AZ69" s="485"/>
      <c r="BA69" s="485"/>
      <c r="BB69" s="485"/>
      <c r="BC69" s="485"/>
      <c r="BD69" s="485"/>
      <c r="BE69" s="485"/>
    </row>
    <row r="70" spans="1:57" s="721" customFormat="1" ht="31.5">
      <c r="A70" s="54">
        <v>53</v>
      </c>
      <c r="B70" s="54">
        <v>1067</v>
      </c>
      <c r="C70" s="66" t="s">
        <v>3167</v>
      </c>
      <c r="D70" s="54" t="s">
        <v>31</v>
      </c>
      <c r="E70" s="57">
        <v>0.83199999999999996</v>
      </c>
      <c r="F70" s="726"/>
      <c r="G70" s="485"/>
      <c r="H70" s="485"/>
      <c r="I70" s="485"/>
      <c r="J70" s="485"/>
      <c r="K70" s="485"/>
      <c r="L70" s="485"/>
      <c r="M70" s="485"/>
      <c r="N70" s="485"/>
      <c r="O70" s="485"/>
      <c r="P70" s="485"/>
      <c r="Q70" s="485"/>
      <c r="R70" s="485"/>
      <c r="S70" s="485"/>
      <c r="T70" s="485"/>
      <c r="U70" s="485"/>
      <c r="V70" s="485"/>
      <c r="W70" s="485"/>
      <c r="X70" s="485"/>
      <c r="Y70" s="485"/>
      <c r="Z70" s="485"/>
      <c r="AA70" s="485"/>
      <c r="AB70" s="485"/>
      <c r="AC70" s="485"/>
      <c r="AD70" s="485"/>
      <c r="AE70" s="485"/>
      <c r="AF70" s="485"/>
      <c r="AG70" s="485"/>
      <c r="AH70" s="485"/>
      <c r="AI70" s="485"/>
      <c r="AJ70" s="485"/>
      <c r="AK70" s="485"/>
      <c r="AL70" s="485"/>
      <c r="AM70" s="485"/>
      <c r="AN70" s="485"/>
      <c r="AO70" s="485"/>
      <c r="AP70" s="485"/>
      <c r="AQ70" s="485"/>
      <c r="AR70" s="485"/>
      <c r="AS70" s="485"/>
      <c r="AT70" s="485"/>
      <c r="AU70" s="485"/>
      <c r="AV70" s="485"/>
      <c r="AW70" s="485"/>
      <c r="AX70" s="485"/>
      <c r="AY70" s="485"/>
      <c r="AZ70" s="485"/>
      <c r="BA70" s="485"/>
      <c r="BB70" s="485"/>
      <c r="BC70" s="485"/>
      <c r="BD70" s="485"/>
      <c r="BE70" s="485"/>
    </row>
    <row r="71" spans="1:57" s="721" customFormat="1" ht="47.25">
      <c r="A71" s="54">
        <v>54</v>
      </c>
      <c r="B71" s="54">
        <v>1068</v>
      </c>
      <c r="C71" s="66" t="s">
        <v>3168</v>
      </c>
      <c r="D71" s="54" t="s">
        <v>31</v>
      </c>
      <c r="E71" s="57">
        <v>0.27100000000000002</v>
      </c>
      <c r="F71" s="726"/>
      <c r="G71" s="485"/>
      <c r="H71" s="485"/>
      <c r="I71" s="485"/>
      <c r="J71" s="485"/>
      <c r="K71" s="485"/>
      <c r="L71" s="485"/>
      <c r="M71" s="485"/>
      <c r="N71" s="485"/>
      <c r="O71" s="485"/>
      <c r="P71" s="485"/>
      <c r="Q71" s="485"/>
      <c r="R71" s="485"/>
      <c r="S71" s="485"/>
      <c r="T71" s="485"/>
      <c r="U71" s="485"/>
      <c r="V71" s="485"/>
      <c r="W71" s="485"/>
      <c r="X71" s="485"/>
      <c r="Y71" s="485"/>
      <c r="Z71" s="485"/>
      <c r="AA71" s="485"/>
      <c r="AB71" s="485"/>
      <c r="AC71" s="485"/>
      <c r="AD71" s="485"/>
      <c r="AE71" s="485"/>
      <c r="AF71" s="485"/>
      <c r="AG71" s="485"/>
      <c r="AH71" s="485"/>
      <c r="AI71" s="485"/>
      <c r="AJ71" s="485"/>
      <c r="AK71" s="485"/>
      <c r="AL71" s="485"/>
      <c r="AM71" s="485"/>
      <c r="AN71" s="485"/>
      <c r="AO71" s="485"/>
      <c r="AP71" s="485"/>
      <c r="AQ71" s="485"/>
      <c r="AR71" s="485"/>
      <c r="AS71" s="485"/>
      <c r="AT71" s="485"/>
      <c r="AU71" s="485"/>
      <c r="AV71" s="485"/>
      <c r="AW71" s="485"/>
      <c r="AX71" s="485"/>
      <c r="AY71" s="485"/>
      <c r="AZ71" s="485"/>
      <c r="BA71" s="485"/>
      <c r="BB71" s="485"/>
      <c r="BC71" s="485"/>
      <c r="BD71" s="485"/>
      <c r="BE71" s="485"/>
    </row>
    <row r="72" spans="1:57" s="721" customFormat="1" ht="31.5">
      <c r="A72" s="54">
        <v>55</v>
      </c>
      <c r="B72" s="54">
        <v>1072</v>
      </c>
      <c r="C72" s="66" t="s">
        <v>3169</v>
      </c>
      <c r="D72" s="54" t="s">
        <v>31</v>
      </c>
      <c r="E72" s="57">
        <v>0.11899999999999999</v>
      </c>
      <c r="F72" s="726"/>
      <c r="G72" s="485"/>
      <c r="H72" s="485"/>
      <c r="I72" s="485"/>
      <c r="J72" s="485"/>
      <c r="K72" s="485"/>
      <c r="L72" s="485"/>
      <c r="M72" s="485"/>
      <c r="N72" s="485"/>
      <c r="O72" s="485"/>
      <c r="P72" s="485"/>
      <c r="Q72" s="485"/>
      <c r="R72" s="485"/>
      <c r="S72" s="485"/>
      <c r="T72" s="485"/>
      <c r="U72" s="485"/>
      <c r="V72" s="485"/>
      <c r="W72" s="485"/>
      <c r="X72" s="485"/>
      <c r="Y72" s="485"/>
      <c r="Z72" s="485"/>
      <c r="AA72" s="485"/>
      <c r="AB72" s="485"/>
      <c r="AC72" s="485"/>
      <c r="AD72" s="485"/>
      <c r="AE72" s="485"/>
      <c r="AF72" s="485"/>
      <c r="AG72" s="485"/>
      <c r="AH72" s="485"/>
      <c r="AI72" s="485"/>
      <c r="AJ72" s="485"/>
      <c r="AK72" s="485"/>
      <c r="AL72" s="485"/>
      <c r="AM72" s="485"/>
      <c r="AN72" s="485"/>
      <c r="AO72" s="485"/>
      <c r="AP72" s="485"/>
      <c r="AQ72" s="485"/>
      <c r="AR72" s="485"/>
      <c r="AS72" s="485"/>
      <c r="AT72" s="485"/>
      <c r="AU72" s="485"/>
      <c r="AV72" s="485"/>
      <c r="AW72" s="485"/>
      <c r="AX72" s="485"/>
      <c r="AY72" s="485"/>
      <c r="AZ72" s="485"/>
      <c r="BA72" s="485"/>
      <c r="BB72" s="485"/>
      <c r="BC72" s="485"/>
      <c r="BD72" s="485"/>
      <c r="BE72" s="485"/>
    </row>
    <row r="73" spans="1:57" s="721" customFormat="1" ht="31.5">
      <c r="A73" s="54">
        <v>56</v>
      </c>
      <c r="B73" s="54">
        <v>1075</v>
      </c>
      <c r="C73" s="66" t="s">
        <v>3170</v>
      </c>
      <c r="D73" s="54" t="s">
        <v>31</v>
      </c>
      <c r="E73" s="57">
        <v>0.71499999999999997</v>
      </c>
      <c r="F73" s="726"/>
      <c r="G73" s="485"/>
      <c r="H73" s="485"/>
      <c r="I73" s="485"/>
      <c r="J73" s="485"/>
      <c r="K73" s="485"/>
      <c r="L73" s="485"/>
      <c r="M73" s="485"/>
      <c r="N73" s="485"/>
      <c r="O73" s="485"/>
      <c r="P73" s="485"/>
      <c r="Q73" s="485"/>
      <c r="R73" s="485"/>
      <c r="S73" s="485"/>
      <c r="T73" s="485"/>
      <c r="U73" s="485"/>
      <c r="V73" s="485"/>
      <c r="W73" s="485"/>
      <c r="X73" s="485"/>
      <c r="Y73" s="485"/>
      <c r="Z73" s="485"/>
      <c r="AA73" s="485"/>
      <c r="AB73" s="485"/>
      <c r="AC73" s="485"/>
      <c r="AD73" s="485"/>
      <c r="AE73" s="485"/>
      <c r="AF73" s="485"/>
      <c r="AG73" s="485"/>
      <c r="AH73" s="485"/>
      <c r="AI73" s="485"/>
      <c r="AJ73" s="485"/>
      <c r="AK73" s="485"/>
      <c r="AL73" s="485"/>
      <c r="AM73" s="485"/>
      <c r="AN73" s="485"/>
      <c r="AO73" s="485"/>
      <c r="AP73" s="485"/>
      <c r="AQ73" s="485"/>
      <c r="AR73" s="485"/>
      <c r="AS73" s="485"/>
      <c r="AT73" s="485"/>
      <c r="AU73" s="485"/>
      <c r="AV73" s="485"/>
      <c r="AW73" s="485"/>
      <c r="AX73" s="485"/>
      <c r="AY73" s="485"/>
      <c r="AZ73" s="485"/>
      <c r="BA73" s="485"/>
      <c r="BB73" s="485"/>
      <c r="BC73" s="485"/>
      <c r="BD73" s="485"/>
      <c r="BE73" s="485"/>
    </row>
    <row r="74" spans="1:57" s="721" customFormat="1" ht="15.75">
      <c r="A74" s="54">
        <v>57</v>
      </c>
      <c r="B74" s="54">
        <v>1094</v>
      </c>
      <c r="C74" s="66" t="s">
        <v>3171</v>
      </c>
      <c r="D74" s="54" t="s">
        <v>31</v>
      </c>
      <c r="E74" s="57">
        <v>9.6000000000000002E-2</v>
      </c>
      <c r="F74" s="726"/>
      <c r="G74" s="485"/>
      <c r="H74" s="485"/>
      <c r="I74" s="485"/>
      <c r="J74" s="485"/>
      <c r="K74" s="485"/>
      <c r="L74" s="485"/>
      <c r="M74" s="485"/>
      <c r="N74" s="485"/>
      <c r="O74" s="485"/>
      <c r="P74" s="485"/>
      <c r="Q74" s="485"/>
      <c r="R74" s="485"/>
      <c r="S74" s="485"/>
      <c r="T74" s="485"/>
      <c r="U74" s="485"/>
      <c r="V74" s="485"/>
      <c r="W74" s="485"/>
      <c r="X74" s="485"/>
      <c r="Y74" s="485"/>
      <c r="Z74" s="485"/>
      <c r="AA74" s="485"/>
      <c r="AB74" s="485"/>
      <c r="AC74" s="485"/>
      <c r="AD74" s="485"/>
      <c r="AE74" s="485"/>
      <c r="AF74" s="485"/>
      <c r="AG74" s="485"/>
      <c r="AH74" s="485"/>
      <c r="AI74" s="485"/>
      <c r="AJ74" s="485"/>
      <c r="AK74" s="485"/>
      <c r="AL74" s="485"/>
      <c r="AM74" s="485"/>
      <c r="AN74" s="485"/>
      <c r="AO74" s="485"/>
      <c r="AP74" s="485"/>
      <c r="AQ74" s="485"/>
      <c r="AR74" s="485"/>
      <c r="AS74" s="485"/>
      <c r="AT74" s="485"/>
      <c r="AU74" s="485"/>
      <c r="AV74" s="485"/>
      <c r="AW74" s="485"/>
      <c r="AX74" s="485"/>
      <c r="AY74" s="485"/>
      <c r="AZ74" s="485"/>
      <c r="BA74" s="485"/>
      <c r="BB74" s="485"/>
      <c r="BC74" s="485"/>
      <c r="BD74" s="485"/>
      <c r="BE74" s="485"/>
    </row>
    <row r="75" spans="1:57" s="721" customFormat="1" ht="31.5">
      <c r="A75" s="54">
        <v>58</v>
      </c>
      <c r="B75" s="54">
        <v>1095</v>
      </c>
      <c r="C75" s="66" t="s">
        <v>3172</v>
      </c>
      <c r="D75" s="54" t="s">
        <v>31</v>
      </c>
      <c r="E75" s="57">
        <v>0.20300000000000001</v>
      </c>
      <c r="F75" s="726"/>
      <c r="G75" s="485"/>
      <c r="H75" s="485"/>
      <c r="I75" s="485"/>
      <c r="J75" s="485"/>
      <c r="K75" s="485"/>
      <c r="L75" s="485"/>
      <c r="M75" s="485"/>
      <c r="N75" s="485"/>
      <c r="O75" s="485"/>
      <c r="P75" s="485"/>
      <c r="Q75" s="485"/>
      <c r="R75" s="485"/>
      <c r="S75" s="485"/>
      <c r="T75" s="485"/>
      <c r="U75" s="485"/>
      <c r="V75" s="485"/>
      <c r="W75" s="485"/>
      <c r="X75" s="485"/>
      <c r="Y75" s="485"/>
      <c r="Z75" s="485"/>
      <c r="AA75" s="485"/>
      <c r="AB75" s="485"/>
      <c r="AC75" s="485"/>
      <c r="AD75" s="485"/>
      <c r="AE75" s="485"/>
      <c r="AF75" s="485"/>
      <c r="AG75" s="485"/>
      <c r="AH75" s="485"/>
      <c r="AI75" s="485"/>
      <c r="AJ75" s="485"/>
      <c r="AK75" s="485"/>
      <c r="AL75" s="485"/>
      <c r="AM75" s="485"/>
      <c r="AN75" s="485"/>
      <c r="AO75" s="485"/>
      <c r="AP75" s="485"/>
      <c r="AQ75" s="485"/>
      <c r="AR75" s="485"/>
      <c r="AS75" s="485"/>
      <c r="AT75" s="485"/>
      <c r="AU75" s="485"/>
      <c r="AV75" s="485"/>
      <c r="AW75" s="485"/>
      <c r="AX75" s="485"/>
      <c r="AY75" s="485"/>
      <c r="AZ75" s="485"/>
      <c r="BA75" s="485"/>
      <c r="BB75" s="485"/>
      <c r="BC75" s="485"/>
      <c r="BD75" s="485"/>
      <c r="BE75" s="485"/>
    </row>
    <row r="76" spans="1:57" s="721" customFormat="1" ht="31.5">
      <c r="A76" s="54">
        <v>59</v>
      </c>
      <c r="B76" s="54">
        <v>1096</v>
      </c>
      <c r="C76" s="66" t="s">
        <v>3173</v>
      </c>
      <c r="D76" s="54" t="s">
        <v>31</v>
      </c>
      <c r="E76" s="57">
        <v>0.42599999999999999</v>
      </c>
      <c r="F76" s="726"/>
      <c r="G76" s="485"/>
      <c r="H76" s="485"/>
      <c r="I76" s="485"/>
      <c r="J76" s="485"/>
      <c r="K76" s="485"/>
      <c r="L76" s="485"/>
      <c r="M76" s="485"/>
      <c r="N76" s="485"/>
      <c r="O76" s="485"/>
      <c r="P76" s="485"/>
      <c r="Q76" s="485"/>
      <c r="R76" s="485"/>
      <c r="S76" s="485"/>
      <c r="T76" s="485"/>
      <c r="U76" s="485"/>
      <c r="V76" s="485"/>
      <c r="W76" s="485"/>
      <c r="X76" s="485"/>
      <c r="Y76" s="485"/>
      <c r="Z76" s="485"/>
      <c r="AA76" s="485"/>
      <c r="AB76" s="485"/>
      <c r="AC76" s="485"/>
      <c r="AD76" s="485"/>
      <c r="AE76" s="485"/>
      <c r="AF76" s="485"/>
      <c r="AG76" s="485"/>
      <c r="AH76" s="485"/>
      <c r="AI76" s="485"/>
      <c r="AJ76" s="485"/>
      <c r="AK76" s="485"/>
      <c r="AL76" s="485"/>
      <c r="AM76" s="485"/>
      <c r="AN76" s="485"/>
      <c r="AO76" s="485"/>
      <c r="AP76" s="485"/>
      <c r="AQ76" s="485"/>
      <c r="AR76" s="485"/>
      <c r="AS76" s="485"/>
      <c r="AT76" s="485"/>
      <c r="AU76" s="485"/>
      <c r="AV76" s="485"/>
      <c r="AW76" s="485"/>
      <c r="AX76" s="485"/>
      <c r="AY76" s="485"/>
      <c r="AZ76" s="485"/>
      <c r="BA76" s="485"/>
      <c r="BB76" s="485"/>
      <c r="BC76" s="485"/>
      <c r="BD76" s="485"/>
      <c r="BE76" s="485"/>
    </row>
    <row r="77" spans="1:57" s="485" customFormat="1" ht="31.5">
      <c r="A77" s="54">
        <v>60</v>
      </c>
      <c r="B77" s="54">
        <v>1110</v>
      </c>
      <c r="C77" s="66" t="s">
        <v>3174</v>
      </c>
      <c r="D77" s="54" t="s">
        <v>31</v>
      </c>
      <c r="E77" s="57">
        <v>0.29299999999999998</v>
      </c>
      <c r="G77" s="726">
        <f>SUM(E18:E77)</f>
        <v>28.305999999999997</v>
      </c>
    </row>
    <row r="78" spans="1:57" s="485" customFormat="1" ht="15.75">
      <c r="A78" s="54"/>
      <c r="B78" s="54"/>
      <c r="C78" s="66"/>
      <c r="D78" s="58" t="s">
        <v>22</v>
      </c>
      <c r="E78" s="59">
        <f>SUM(E18:E77)</f>
        <v>28.305999999999997</v>
      </c>
      <c r="G78" s="726"/>
    </row>
    <row r="79" spans="1:57" s="485" customFormat="1" ht="15.75">
      <c r="A79" s="1008" t="s">
        <v>16</v>
      </c>
      <c r="B79" s="1009"/>
      <c r="C79" s="1009"/>
      <c r="D79" s="1009"/>
      <c r="E79" s="1010"/>
      <c r="G79" s="726"/>
    </row>
    <row r="80" spans="1:57" s="485" customFormat="1" ht="31.5">
      <c r="A80" s="54">
        <v>1</v>
      </c>
      <c r="B80" s="54">
        <v>788</v>
      </c>
      <c r="C80" s="66" t="s">
        <v>3175</v>
      </c>
      <c r="D80" s="54" t="s">
        <v>157</v>
      </c>
      <c r="E80" s="57">
        <v>12</v>
      </c>
      <c r="G80" s="726"/>
    </row>
    <row r="81" spans="1:8" s="485" customFormat="1" ht="29.45" customHeight="1">
      <c r="A81" s="54">
        <v>2</v>
      </c>
      <c r="B81" s="54"/>
      <c r="C81" s="66" t="s">
        <v>3176</v>
      </c>
      <c r="D81" s="54" t="s">
        <v>157</v>
      </c>
      <c r="E81" s="57">
        <v>16.5</v>
      </c>
      <c r="G81" s="726"/>
    </row>
    <row r="82" spans="1:8" s="485" customFormat="1" ht="31.5">
      <c r="A82" s="54">
        <v>3</v>
      </c>
      <c r="B82" s="54">
        <v>833</v>
      </c>
      <c r="C82" s="66" t="s">
        <v>3177</v>
      </c>
      <c r="D82" s="54" t="s">
        <v>157</v>
      </c>
      <c r="E82" s="57">
        <v>24.36</v>
      </c>
      <c r="G82" s="726"/>
    </row>
    <row r="83" spans="1:8" s="485" customFormat="1" ht="31.5">
      <c r="A83" s="54">
        <v>4</v>
      </c>
      <c r="B83" s="54">
        <v>1040</v>
      </c>
      <c r="C83" s="66" t="s">
        <v>3178</v>
      </c>
      <c r="D83" s="54" t="s">
        <v>157</v>
      </c>
      <c r="E83" s="57">
        <v>1.669</v>
      </c>
      <c r="G83" s="726"/>
    </row>
    <row r="84" spans="1:8" s="485" customFormat="1" ht="31.5">
      <c r="A84" s="54">
        <v>5</v>
      </c>
      <c r="B84" s="54">
        <v>1041</v>
      </c>
      <c r="C84" s="66" t="s">
        <v>3179</v>
      </c>
      <c r="D84" s="54" t="s">
        <v>157</v>
      </c>
      <c r="E84" s="57">
        <v>48.3</v>
      </c>
      <c r="G84" s="726"/>
    </row>
    <row r="85" spans="1:8" s="485" customFormat="1" ht="31.5">
      <c r="A85" s="54">
        <v>6</v>
      </c>
      <c r="B85" s="54">
        <v>1076</v>
      </c>
      <c r="C85" s="66" t="s">
        <v>3180</v>
      </c>
      <c r="D85" s="54" t="s">
        <v>157</v>
      </c>
      <c r="E85" s="57">
        <v>30.5</v>
      </c>
      <c r="G85" s="726"/>
    </row>
    <row r="86" spans="1:8" s="485" customFormat="1" ht="31.5">
      <c r="A86" s="54">
        <v>8</v>
      </c>
      <c r="B86" s="54">
        <v>1097</v>
      </c>
      <c r="C86" s="66" t="s">
        <v>3181</v>
      </c>
      <c r="D86" s="54" t="s">
        <v>157</v>
      </c>
      <c r="E86" s="57">
        <v>9.32</v>
      </c>
      <c r="G86" s="726">
        <f>E86+E85+E82+E80</f>
        <v>76.180000000000007</v>
      </c>
    </row>
    <row r="87" spans="1:8" s="485" customFormat="1" ht="15.75">
      <c r="A87" s="382"/>
      <c r="B87" s="1062"/>
      <c r="C87" s="1062"/>
      <c r="D87" s="735" t="s">
        <v>22</v>
      </c>
      <c r="E87" s="736">
        <f>SUM(E80:E86)</f>
        <v>142.649</v>
      </c>
      <c r="G87" s="726"/>
    </row>
    <row r="88" spans="1:8" s="485" customFormat="1" ht="15.75">
      <c r="A88" s="382"/>
      <c r="B88" s="737"/>
      <c r="C88" s="1062" t="s">
        <v>163</v>
      </c>
      <c r="D88" s="1062"/>
      <c r="E88" s="736">
        <f>E16+E78+E87</f>
        <v>171.20699999999999</v>
      </c>
      <c r="G88" s="726"/>
    </row>
    <row r="89" spans="1:8" s="485" customFormat="1" ht="15.75">
      <c r="A89" s="1059" t="s">
        <v>19</v>
      </c>
      <c r="B89" s="1060"/>
      <c r="C89" s="1060"/>
      <c r="D89" s="1060"/>
      <c r="E89" s="1060"/>
      <c r="F89" s="738"/>
    </row>
    <row r="90" spans="1:8" s="485" customFormat="1" ht="15.75">
      <c r="A90" s="643">
        <v>1</v>
      </c>
      <c r="B90" s="643"/>
      <c r="C90" s="66" t="s">
        <v>3182</v>
      </c>
      <c r="D90" s="54" t="s">
        <v>157</v>
      </c>
      <c r="E90" s="57">
        <v>3</v>
      </c>
      <c r="F90" s="668"/>
    </row>
    <row r="91" spans="1:8" s="485" customFormat="1" ht="15.75">
      <c r="A91" s="739">
        <v>2</v>
      </c>
      <c r="B91" s="739"/>
      <c r="C91" s="740" t="s">
        <v>3183</v>
      </c>
      <c r="D91" s="741" t="s">
        <v>157</v>
      </c>
      <c r="E91" s="742">
        <v>3.5</v>
      </c>
      <c r="F91" s="668"/>
    </row>
    <row r="92" spans="1:8" s="485" customFormat="1" ht="15.75">
      <c r="A92" s="739">
        <v>3</v>
      </c>
      <c r="B92" s="739"/>
      <c r="C92" s="740" t="s">
        <v>3184</v>
      </c>
      <c r="D92" s="741" t="s">
        <v>157</v>
      </c>
      <c r="E92" s="742">
        <v>5.2</v>
      </c>
      <c r="F92" s="743">
        <f>E91+E92</f>
        <v>8.6999999999999993</v>
      </c>
      <c r="H92" s="744">
        <v>5.2</v>
      </c>
    </row>
    <row r="93" spans="1:8" s="485" customFormat="1" ht="15.75">
      <c r="A93" s="739">
        <v>4</v>
      </c>
      <c r="B93" s="739"/>
      <c r="C93" s="740" t="s">
        <v>3185</v>
      </c>
      <c r="D93" s="741" t="s">
        <v>157</v>
      </c>
      <c r="E93" s="745">
        <v>13.5</v>
      </c>
      <c r="H93" s="726">
        <f>SUM(E90:E93)</f>
        <v>25.2</v>
      </c>
    </row>
    <row r="94" spans="1:8" s="485" customFormat="1" ht="15.75">
      <c r="A94" s="739">
        <v>5</v>
      </c>
      <c r="B94" s="739"/>
      <c r="C94" s="740" t="s">
        <v>3186</v>
      </c>
      <c r="D94" s="741" t="s">
        <v>31</v>
      </c>
      <c r="E94" s="742">
        <v>0.08</v>
      </c>
      <c r="F94" s="668"/>
    </row>
    <row r="95" spans="1:8" s="485" customFormat="1" ht="15.75">
      <c r="A95" s="739">
        <v>6</v>
      </c>
      <c r="B95" s="739"/>
      <c r="C95" s="740" t="s">
        <v>3187</v>
      </c>
      <c r="D95" s="741" t="s">
        <v>31</v>
      </c>
      <c r="E95" s="742">
        <v>0.9</v>
      </c>
      <c r="F95" s="668"/>
    </row>
    <row r="96" spans="1:8" s="485" customFormat="1" ht="15.75">
      <c r="A96" s="739">
        <v>7</v>
      </c>
      <c r="B96" s="739"/>
      <c r="C96" s="740" t="s">
        <v>3188</v>
      </c>
      <c r="D96" s="741" t="s">
        <v>31</v>
      </c>
      <c r="E96" s="742">
        <v>0.3</v>
      </c>
      <c r="F96" s="668"/>
    </row>
    <row r="97" spans="1:6" s="485" customFormat="1" ht="31.5">
      <c r="A97" s="739">
        <v>8</v>
      </c>
      <c r="B97" s="739"/>
      <c r="C97" s="740" t="s">
        <v>3189</v>
      </c>
      <c r="D97" s="741" t="s">
        <v>31</v>
      </c>
      <c r="E97" s="742">
        <v>0.35</v>
      </c>
      <c r="F97" s="668"/>
    </row>
    <row r="98" spans="1:6" s="485" customFormat="1" ht="31.5">
      <c r="A98" s="739">
        <v>9</v>
      </c>
      <c r="B98" s="739"/>
      <c r="C98" s="740" t="s">
        <v>3190</v>
      </c>
      <c r="D98" s="741" t="s">
        <v>31</v>
      </c>
      <c r="E98" s="742">
        <v>1.7</v>
      </c>
      <c r="F98" s="668"/>
    </row>
    <row r="99" spans="1:6" s="485" customFormat="1" ht="31.5">
      <c r="A99" s="739">
        <v>10</v>
      </c>
      <c r="B99" s="739"/>
      <c r="C99" s="740" t="s">
        <v>3191</v>
      </c>
      <c r="D99" s="741" t="s">
        <v>31</v>
      </c>
      <c r="E99" s="742">
        <v>0.13</v>
      </c>
      <c r="F99" s="668"/>
    </row>
    <row r="100" spans="1:6" s="485" customFormat="1" ht="15.75">
      <c r="A100" s="739">
        <v>11</v>
      </c>
      <c r="B100" s="739"/>
      <c r="C100" s="740" t="s">
        <v>3192</v>
      </c>
      <c r="D100" s="741" t="s">
        <v>31</v>
      </c>
      <c r="E100" s="742">
        <v>0.22</v>
      </c>
      <c r="F100" s="668"/>
    </row>
    <row r="101" spans="1:6" s="485" customFormat="1" ht="15.75">
      <c r="A101" s="739">
        <v>12</v>
      </c>
      <c r="B101" s="739"/>
      <c r="C101" s="740" t="s">
        <v>3193</v>
      </c>
      <c r="D101" s="741" t="s">
        <v>31</v>
      </c>
      <c r="E101" s="742">
        <v>0.2</v>
      </c>
      <c r="F101" s="668"/>
    </row>
    <row r="102" spans="1:6" s="485" customFormat="1" ht="15.75">
      <c r="A102" s="739">
        <v>13</v>
      </c>
      <c r="B102" s="739"/>
      <c r="C102" s="740" t="s">
        <v>3194</v>
      </c>
      <c r="D102" s="741" t="s">
        <v>31</v>
      </c>
      <c r="E102" s="742">
        <v>0.1</v>
      </c>
      <c r="F102" s="668"/>
    </row>
    <row r="103" spans="1:6" s="485" customFormat="1" ht="15.75">
      <c r="A103" s="739">
        <v>14</v>
      </c>
      <c r="B103" s="739"/>
      <c r="C103" s="740" t="s">
        <v>3195</v>
      </c>
      <c r="D103" s="741" t="s">
        <v>31</v>
      </c>
      <c r="E103" s="742">
        <v>0.22</v>
      </c>
      <c r="F103" s="668"/>
    </row>
    <row r="104" spans="1:6" s="485" customFormat="1" ht="31.5">
      <c r="A104" s="739">
        <v>15</v>
      </c>
      <c r="B104" s="739"/>
      <c r="C104" s="740" t="s">
        <v>3196</v>
      </c>
      <c r="D104" s="741" t="s">
        <v>31</v>
      </c>
      <c r="E104" s="742">
        <v>0.15</v>
      </c>
      <c r="F104" s="668"/>
    </row>
    <row r="105" spans="1:6" s="485" customFormat="1" ht="15.75">
      <c r="A105" s="739">
        <v>16</v>
      </c>
      <c r="B105" s="739"/>
      <c r="C105" s="740" t="s">
        <v>3197</v>
      </c>
      <c r="D105" s="741" t="s">
        <v>31</v>
      </c>
      <c r="E105" s="742">
        <v>0.21</v>
      </c>
      <c r="F105" s="668"/>
    </row>
    <row r="106" spans="1:6" s="485" customFormat="1" ht="15.75">
      <c r="A106" s="739">
        <v>17</v>
      </c>
      <c r="B106" s="739"/>
      <c r="C106" s="740" t="s">
        <v>3198</v>
      </c>
      <c r="D106" s="741" t="s">
        <v>31</v>
      </c>
      <c r="E106" s="742">
        <v>0.25</v>
      </c>
      <c r="F106" s="668"/>
    </row>
    <row r="107" spans="1:6" s="485" customFormat="1" ht="31.5">
      <c r="A107" s="739">
        <v>18</v>
      </c>
      <c r="B107" s="739"/>
      <c r="C107" s="740" t="s">
        <v>3199</v>
      </c>
      <c r="D107" s="741" t="s">
        <v>31</v>
      </c>
      <c r="E107" s="742">
        <v>0.12</v>
      </c>
      <c r="F107" s="668"/>
    </row>
    <row r="108" spans="1:6" s="485" customFormat="1" ht="15.75">
      <c r="A108" s="739">
        <v>19</v>
      </c>
      <c r="B108" s="739"/>
      <c r="C108" s="740" t="s">
        <v>3200</v>
      </c>
      <c r="D108" s="741" t="s">
        <v>31</v>
      </c>
      <c r="E108" s="742">
        <v>0.9</v>
      </c>
      <c r="F108" s="668"/>
    </row>
    <row r="109" spans="1:6" s="485" customFormat="1" ht="15.75">
      <c r="A109" s="739">
        <v>20</v>
      </c>
      <c r="B109" s="739"/>
      <c r="C109" s="740" t="s">
        <v>3201</v>
      </c>
      <c r="D109" s="741" t="s">
        <v>31</v>
      </c>
      <c r="E109" s="742">
        <v>1.3</v>
      </c>
      <c r="F109" s="668"/>
    </row>
    <row r="110" spans="1:6" s="485" customFormat="1" ht="15.75">
      <c r="A110" s="739">
        <v>21</v>
      </c>
      <c r="B110" s="739"/>
      <c r="C110" s="740" t="s">
        <v>3202</v>
      </c>
      <c r="D110" s="741" t="s">
        <v>31</v>
      </c>
      <c r="E110" s="742">
        <v>0.5</v>
      </c>
      <c r="F110" s="668"/>
    </row>
    <row r="111" spans="1:6" s="485" customFormat="1" ht="15.75">
      <c r="A111" s="739">
        <v>22</v>
      </c>
      <c r="B111" s="739"/>
      <c r="C111" s="740" t="s">
        <v>3203</v>
      </c>
      <c r="D111" s="741" t="s">
        <v>31</v>
      </c>
      <c r="E111" s="742">
        <v>0.3</v>
      </c>
      <c r="F111" s="668"/>
    </row>
    <row r="112" spans="1:6" s="485" customFormat="1" ht="15.75">
      <c r="A112" s="739">
        <v>23</v>
      </c>
      <c r="B112" s="739"/>
      <c r="C112" s="740" t="s">
        <v>3204</v>
      </c>
      <c r="D112" s="741" t="s">
        <v>31</v>
      </c>
      <c r="E112" s="742"/>
      <c r="F112" s="668"/>
    </row>
    <row r="113" spans="1:57" s="485" customFormat="1" ht="15.75">
      <c r="A113" s="739">
        <v>24</v>
      </c>
      <c r="B113" s="739"/>
      <c r="C113" s="740" t="s">
        <v>853</v>
      </c>
      <c r="D113" s="741" t="s">
        <v>31</v>
      </c>
      <c r="E113" s="742"/>
      <c r="F113" s="668"/>
    </row>
    <row r="114" spans="1:57" s="485" customFormat="1" ht="31.5">
      <c r="A114" s="739">
        <v>25</v>
      </c>
      <c r="B114" s="739"/>
      <c r="C114" s="740" t="s">
        <v>3205</v>
      </c>
      <c r="D114" s="741" t="s">
        <v>31</v>
      </c>
      <c r="E114" s="742"/>
      <c r="F114" s="668"/>
    </row>
    <row r="115" spans="1:57" s="485" customFormat="1" ht="31.5">
      <c r="A115" s="739">
        <v>26</v>
      </c>
      <c r="B115" s="739"/>
      <c r="C115" s="740" t="s">
        <v>3206</v>
      </c>
      <c r="D115" s="741" t="s">
        <v>31</v>
      </c>
      <c r="E115" s="742"/>
      <c r="F115" s="668"/>
    </row>
    <row r="116" spans="1:57" s="485" customFormat="1" ht="15.75">
      <c r="A116" s="739">
        <v>27</v>
      </c>
      <c r="B116" s="739"/>
      <c r="C116" s="740" t="s">
        <v>3207</v>
      </c>
      <c r="D116" s="741" t="s">
        <v>31</v>
      </c>
      <c r="E116" s="742"/>
      <c r="F116" s="668"/>
    </row>
    <row r="117" spans="1:57" ht="15.75">
      <c r="A117" s="746">
        <v>28</v>
      </c>
      <c r="B117" s="746"/>
      <c r="C117" s="747" t="s">
        <v>3208</v>
      </c>
      <c r="D117" s="734" t="s">
        <v>31</v>
      </c>
      <c r="E117" s="748"/>
    </row>
    <row r="118" spans="1:57" s="485" customFormat="1" ht="15.75">
      <c r="A118" s="739">
        <v>29</v>
      </c>
      <c r="B118" s="739"/>
      <c r="C118" s="740" t="s">
        <v>3209</v>
      </c>
      <c r="D118" s="741" t="s">
        <v>31</v>
      </c>
      <c r="E118" s="742"/>
      <c r="F118" s="726">
        <f>SUM(E94:E118)</f>
        <v>7.9300000000000006</v>
      </c>
    </row>
    <row r="119" spans="1:57" s="485" customFormat="1" ht="15.75">
      <c r="A119" s="66"/>
      <c r="B119" s="643"/>
      <c r="C119" s="1064" t="s">
        <v>22</v>
      </c>
      <c r="D119" s="1065"/>
      <c r="E119" s="650">
        <f>SUM(E90:E118)</f>
        <v>33.129999999999988</v>
      </c>
      <c r="F119" s="726"/>
    </row>
    <row r="120" spans="1:57" s="485" customFormat="1" ht="15.75">
      <c r="A120" s="66"/>
      <c r="B120" s="643"/>
      <c r="C120" s="1064" t="s">
        <v>187</v>
      </c>
      <c r="D120" s="1065"/>
      <c r="E120" s="650">
        <f>E87+E119+E78+E16</f>
        <v>204.33699999999999</v>
      </c>
      <c r="F120" s="668"/>
    </row>
    <row r="121" spans="1:57" s="485" customFormat="1">
      <c r="B121" s="668"/>
      <c r="D121" s="668"/>
      <c r="E121" s="668"/>
      <c r="F121" s="668"/>
    </row>
    <row r="122" spans="1:57" s="485" customFormat="1" ht="15.75">
      <c r="A122" s="977" t="s">
        <v>188</v>
      </c>
      <c r="B122" s="977"/>
      <c r="C122" s="977"/>
      <c r="D122" s="732"/>
      <c r="E122" s="732"/>
      <c r="F122" s="668"/>
    </row>
    <row r="123" spans="1:57" s="721" customFormat="1" ht="31.5">
      <c r="A123" s="54">
        <v>1</v>
      </c>
      <c r="B123" s="54">
        <v>786</v>
      </c>
      <c r="C123" s="66" t="s">
        <v>3210</v>
      </c>
      <c r="D123" s="54" t="s">
        <v>157</v>
      </c>
      <c r="E123" s="57">
        <v>1.23</v>
      </c>
      <c r="F123" s="726"/>
      <c r="G123" s="485"/>
      <c r="H123" s="485"/>
      <c r="I123" s="485"/>
      <c r="J123" s="485"/>
      <c r="K123" s="485"/>
      <c r="L123" s="485"/>
      <c r="M123" s="485"/>
      <c r="N123" s="485"/>
      <c r="O123" s="485"/>
      <c r="P123" s="485"/>
      <c r="Q123" s="485"/>
      <c r="R123" s="485"/>
      <c r="S123" s="485"/>
      <c r="T123" s="485"/>
      <c r="U123" s="485"/>
      <c r="V123" s="485"/>
      <c r="W123" s="485"/>
      <c r="X123" s="485"/>
      <c r="Y123" s="485"/>
      <c r="Z123" s="485"/>
      <c r="AA123" s="485"/>
      <c r="AB123" s="485"/>
      <c r="AC123" s="485"/>
      <c r="AD123" s="485"/>
      <c r="AE123" s="485"/>
      <c r="AF123" s="485"/>
      <c r="AG123" s="485"/>
      <c r="AH123" s="485"/>
      <c r="AI123" s="485"/>
      <c r="AJ123" s="485"/>
      <c r="AK123" s="485"/>
      <c r="AL123" s="485"/>
      <c r="AM123" s="485"/>
      <c r="AN123" s="485"/>
      <c r="AO123" s="485"/>
      <c r="AP123" s="485"/>
      <c r="AQ123" s="485"/>
      <c r="AR123" s="485"/>
      <c r="AS123" s="485"/>
      <c r="AT123" s="485"/>
      <c r="AU123" s="485"/>
      <c r="AV123" s="485"/>
      <c r="AW123" s="485"/>
      <c r="AX123" s="485"/>
      <c r="AY123" s="485"/>
      <c r="AZ123" s="485"/>
      <c r="BA123" s="485"/>
      <c r="BB123" s="485"/>
      <c r="BC123" s="485"/>
      <c r="BD123" s="485"/>
      <c r="BE123" s="485"/>
    </row>
    <row r="124" spans="1:57" s="721" customFormat="1" ht="31.5">
      <c r="A124" s="54">
        <v>2</v>
      </c>
      <c r="B124" s="54">
        <v>787</v>
      </c>
      <c r="C124" s="66" t="s">
        <v>3211</v>
      </c>
      <c r="D124" s="54" t="s">
        <v>157</v>
      </c>
      <c r="E124" s="57">
        <v>12.352</v>
      </c>
      <c r="F124" s="726">
        <f>'[4]Lunglei-II'!$C$5</f>
        <v>13.5</v>
      </c>
      <c r="G124" s="485"/>
      <c r="H124" s="485"/>
      <c r="I124" s="485"/>
      <c r="J124" s="485"/>
      <c r="K124" s="485"/>
      <c r="L124" s="485"/>
      <c r="M124" s="485"/>
      <c r="N124" s="485"/>
      <c r="O124" s="485"/>
      <c r="P124" s="485"/>
      <c r="Q124" s="485"/>
      <c r="R124" s="485"/>
      <c r="S124" s="485"/>
      <c r="T124" s="485"/>
      <c r="U124" s="485"/>
      <c r="V124" s="485"/>
      <c r="W124" s="485"/>
      <c r="X124" s="485"/>
      <c r="Y124" s="485"/>
      <c r="Z124" s="485"/>
      <c r="AA124" s="485"/>
      <c r="AB124" s="485"/>
      <c r="AC124" s="485"/>
      <c r="AD124" s="485"/>
      <c r="AE124" s="485"/>
      <c r="AF124" s="485"/>
      <c r="AG124" s="485"/>
      <c r="AH124" s="485"/>
      <c r="AI124" s="485"/>
      <c r="AJ124" s="485"/>
      <c r="AK124" s="485"/>
      <c r="AL124" s="485"/>
      <c r="AM124" s="485"/>
      <c r="AN124" s="485"/>
      <c r="AO124" s="485"/>
      <c r="AP124" s="485"/>
      <c r="AQ124" s="485"/>
      <c r="AR124" s="485"/>
      <c r="AS124" s="485"/>
      <c r="AT124" s="485"/>
      <c r="AU124" s="485"/>
      <c r="AV124" s="485"/>
      <c r="AW124" s="485"/>
      <c r="AX124" s="485"/>
      <c r="AY124" s="485"/>
      <c r="AZ124" s="485"/>
      <c r="BA124" s="485"/>
      <c r="BB124" s="485"/>
      <c r="BC124" s="485"/>
      <c r="BD124" s="485"/>
      <c r="BE124" s="485"/>
    </row>
    <row r="125" spans="1:57" s="721" customFormat="1" ht="15.75">
      <c r="A125" s="54">
        <v>3</v>
      </c>
      <c r="B125" s="54">
        <v>1077</v>
      </c>
      <c r="C125" s="66" t="s">
        <v>3212</v>
      </c>
      <c r="D125" s="54" t="s">
        <v>157</v>
      </c>
      <c r="E125" s="57">
        <v>7.1</v>
      </c>
      <c r="F125" s="726">
        <f>'[4]Lunglei-II'!$C$6</f>
        <v>7.1</v>
      </c>
      <c r="G125" s="485"/>
      <c r="H125" s="485"/>
      <c r="I125" s="485"/>
      <c r="J125" s="485"/>
      <c r="K125" s="485"/>
      <c r="L125" s="485"/>
      <c r="M125" s="485"/>
      <c r="N125" s="485"/>
      <c r="O125" s="485"/>
      <c r="P125" s="485"/>
      <c r="Q125" s="485"/>
      <c r="R125" s="485"/>
      <c r="S125" s="485"/>
      <c r="T125" s="485"/>
      <c r="U125" s="485"/>
      <c r="V125" s="485"/>
      <c r="W125" s="485"/>
      <c r="X125" s="485"/>
      <c r="Y125" s="485"/>
      <c r="Z125" s="485"/>
      <c r="AA125" s="485"/>
      <c r="AB125" s="485"/>
      <c r="AC125" s="485"/>
      <c r="AD125" s="485"/>
      <c r="AE125" s="485"/>
      <c r="AF125" s="485"/>
      <c r="AG125" s="485"/>
      <c r="AH125" s="485"/>
      <c r="AI125" s="485"/>
      <c r="AJ125" s="485"/>
      <c r="AK125" s="485"/>
      <c r="AL125" s="485"/>
      <c r="AM125" s="485"/>
      <c r="AN125" s="485"/>
      <c r="AO125" s="485"/>
      <c r="AP125" s="485"/>
      <c r="AQ125" s="485"/>
      <c r="AR125" s="485"/>
      <c r="AS125" s="485"/>
      <c r="AT125" s="485"/>
      <c r="AU125" s="485"/>
      <c r="AV125" s="485"/>
      <c r="AW125" s="485"/>
      <c r="AX125" s="485"/>
      <c r="AY125" s="485"/>
      <c r="AZ125" s="485"/>
      <c r="BA125" s="485"/>
      <c r="BB125" s="485"/>
      <c r="BC125" s="485"/>
      <c r="BD125" s="485"/>
      <c r="BE125" s="485"/>
    </row>
    <row r="126" spans="1:57" s="721" customFormat="1" ht="15.75">
      <c r="A126" s="54">
        <v>4</v>
      </c>
      <c r="B126" s="54"/>
      <c r="C126" s="66" t="s">
        <v>3213</v>
      </c>
      <c r="D126" s="54" t="s">
        <v>157</v>
      </c>
      <c r="E126" s="57">
        <v>7.64</v>
      </c>
      <c r="F126" s="726"/>
      <c r="G126" s="485"/>
      <c r="H126" s="485"/>
      <c r="I126" s="485"/>
      <c r="J126" s="485"/>
      <c r="K126" s="485"/>
      <c r="L126" s="485"/>
      <c r="M126" s="485"/>
      <c r="N126" s="485"/>
      <c r="O126" s="485"/>
      <c r="P126" s="485"/>
      <c r="Q126" s="485"/>
      <c r="R126" s="485"/>
      <c r="S126" s="485"/>
      <c r="T126" s="485"/>
      <c r="U126" s="485"/>
      <c r="V126" s="485"/>
      <c r="W126" s="485"/>
      <c r="X126" s="485"/>
      <c r="Y126" s="485"/>
      <c r="Z126" s="485"/>
      <c r="AA126" s="485"/>
      <c r="AB126" s="485"/>
      <c r="AC126" s="485"/>
      <c r="AD126" s="485"/>
      <c r="AE126" s="485"/>
      <c r="AF126" s="485"/>
      <c r="AG126" s="485"/>
      <c r="AH126" s="485"/>
      <c r="AI126" s="485"/>
      <c r="AJ126" s="485"/>
      <c r="AK126" s="485"/>
      <c r="AL126" s="485"/>
      <c r="AM126" s="485"/>
      <c r="AN126" s="485"/>
      <c r="AO126" s="485"/>
      <c r="AP126" s="485"/>
      <c r="AQ126" s="485"/>
      <c r="AR126" s="485"/>
      <c r="AS126" s="485"/>
      <c r="AT126" s="485"/>
      <c r="AU126" s="485"/>
      <c r="AV126" s="485"/>
      <c r="AW126" s="485"/>
      <c r="AX126" s="485"/>
      <c r="AY126" s="485"/>
      <c r="AZ126" s="485"/>
      <c r="BA126" s="485"/>
      <c r="BB126" s="485"/>
      <c r="BC126" s="485"/>
      <c r="BD126" s="485"/>
      <c r="BE126" s="485"/>
    </row>
    <row r="127" spans="1:57" s="721" customFormat="1" ht="15.75">
      <c r="A127" s="54">
        <v>5</v>
      </c>
      <c r="B127" s="54"/>
      <c r="C127" s="66" t="s">
        <v>3214</v>
      </c>
      <c r="D127" s="54" t="s">
        <v>157</v>
      </c>
      <c r="E127" s="57">
        <v>7</v>
      </c>
      <c r="F127" s="726"/>
      <c r="G127" s="485"/>
      <c r="H127" s="485"/>
      <c r="I127" s="485"/>
      <c r="J127" s="485"/>
      <c r="K127" s="485"/>
      <c r="L127" s="485"/>
      <c r="M127" s="485"/>
      <c r="N127" s="485"/>
      <c r="O127" s="485"/>
      <c r="P127" s="485"/>
      <c r="Q127" s="485"/>
      <c r="R127" s="485"/>
      <c r="S127" s="485"/>
      <c r="T127" s="485"/>
      <c r="U127" s="485"/>
      <c r="V127" s="485"/>
      <c r="W127" s="485"/>
      <c r="X127" s="485"/>
      <c r="Y127" s="485"/>
      <c r="Z127" s="485"/>
      <c r="AA127" s="485"/>
      <c r="AB127" s="485"/>
      <c r="AC127" s="485"/>
      <c r="AD127" s="485"/>
      <c r="AE127" s="485"/>
      <c r="AF127" s="485"/>
      <c r="AG127" s="485"/>
      <c r="AH127" s="485"/>
      <c r="AI127" s="485"/>
      <c r="AJ127" s="485"/>
      <c r="AK127" s="485"/>
      <c r="AL127" s="485"/>
      <c r="AM127" s="485"/>
      <c r="AN127" s="485"/>
      <c r="AO127" s="485"/>
      <c r="AP127" s="485"/>
      <c r="AQ127" s="485"/>
      <c r="AR127" s="485"/>
      <c r="AS127" s="485"/>
      <c r="AT127" s="485"/>
      <c r="AU127" s="485"/>
      <c r="AV127" s="485"/>
      <c r="AW127" s="485"/>
      <c r="AX127" s="485"/>
      <c r="AY127" s="485"/>
      <c r="AZ127" s="485"/>
      <c r="BA127" s="485"/>
      <c r="BB127" s="485"/>
      <c r="BC127" s="485"/>
      <c r="BD127" s="485"/>
      <c r="BE127" s="485"/>
    </row>
    <row r="128" spans="1:57" s="721" customFormat="1" ht="15.75">
      <c r="A128" s="54"/>
      <c r="B128" s="54"/>
      <c r="C128" s="66"/>
      <c r="D128" s="54"/>
      <c r="E128" s="57"/>
      <c r="F128" s="726"/>
      <c r="G128" s="485"/>
      <c r="H128" s="485"/>
      <c r="I128" s="485"/>
      <c r="J128" s="485"/>
      <c r="K128" s="485"/>
      <c r="L128" s="485"/>
      <c r="M128" s="485"/>
      <c r="N128" s="485"/>
      <c r="O128" s="485"/>
      <c r="P128" s="485"/>
      <c r="Q128" s="485"/>
      <c r="R128" s="485"/>
      <c r="S128" s="485"/>
      <c r="T128" s="485"/>
      <c r="U128" s="485"/>
      <c r="V128" s="485"/>
      <c r="W128" s="485"/>
      <c r="X128" s="485"/>
      <c r="Y128" s="485"/>
      <c r="Z128" s="485"/>
      <c r="AA128" s="485"/>
      <c r="AB128" s="485"/>
      <c r="AC128" s="485"/>
      <c r="AD128" s="485"/>
      <c r="AE128" s="485"/>
      <c r="AF128" s="485"/>
      <c r="AG128" s="485"/>
      <c r="AH128" s="485"/>
      <c r="AI128" s="485"/>
      <c r="AJ128" s="485"/>
      <c r="AK128" s="485"/>
      <c r="AL128" s="485"/>
      <c r="AM128" s="485"/>
      <c r="AN128" s="485"/>
      <c r="AO128" s="485"/>
      <c r="AP128" s="485"/>
      <c r="AQ128" s="485"/>
      <c r="AR128" s="485"/>
      <c r="AS128" s="485"/>
      <c r="AT128" s="485"/>
      <c r="AU128" s="485"/>
      <c r="AV128" s="485"/>
      <c r="AW128" s="485"/>
      <c r="AX128" s="485"/>
      <c r="AY128" s="485"/>
      <c r="AZ128" s="485"/>
      <c r="BA128" s="485"/>
      <c r="BB128" s="485"/>
      <c r="BC128" s="485"/>
      <c r="BD128" s="485"/>
      <c r="BE128" s="485"/>
    </row>
    <row r="129" spans="1:57" s="721" customFormat="1" ht="15.75">
      <c r="A129" s="54"/>
      <c r="B129" s="54"/>
      <c r="C129" s="66"/>
      <c r="D129" s="54"/>
      <c r="E129" s="57"/>
      <c r="F129" s="726"/>
      <c r="G129" s="485"/>
      <c r="H129" s="485"/>
      <c r="I129" s="485"/>
      <c r="J129" s="485"/>
      <c r="K129" s="485"/>
      <c r="L129" s="485"/>
      <c r="M129" s="485"/>
      <c r="N129" s="485"/>
      <c r="O129" s="485"/>
      <c r="P129" s="485"/>
      <c r="Q129" s="485"/>
      <c r="R129" s="485"/>
      <c r="S129" s="485"/>
      <c r="T129" s="485"/>
      <c r="U129" s="485"/>
      <c r="V129" s="485"/>
      <c r="W129" s="485"/>
      <c r="X129" s="485"/>
      <c r="Y129" s="485"/>
      <c r="Z129" s="485"/>
      <c r="AA129" s="485"/>
      <c r="AB129" s="485"/>
      <c r="AC129" s="485"/>
      <c r="AD129" s="485"/>
      <c r="AE129" s="485"/>
      <c r="AF129" s="485"/>
      <c r="AG129" s="485"/>
      <c r="AH129" s="485"/>
      <c r="AI129" s="485"/>
      <c r="AJ129" s="485"/>
      <c r="AK129" s="485"/>
      <c r="AL129" s="485"/>
      <c r="AM129" s="485"/>
      <c r="AN129" s="485"/>
      <c r="AO129" s="485"/>
      <c r="AP129" s="485"/>
      <c r="AQ129" s="485"/>
      <c r="AR129" s="485"/>
      <c r="AS129" s="485"/>
      <c r="AT129" s="485"/>
      <c r="AU129" s="485"/>
      <c r="AV129" s="485"/>
      <c r="AW129" s="485"/>
      <c r="AX129" s="485"/>
      <c r="AY129" s="485"/>
      <c r="AZ129" s="485"/>
      <c r="BA129" s="485"/>
      <c r="BB129" s="485"/>
      <c r="BC129" s="485"/>
      <c r="BD129" s="485"/>
      <c r="BE129" s="485"/>
    </row>
    <row r="130" spans="1:57" ht="15.75">
      <c r="A130" s="282"/>
      <c r="B130" s="284"/>
      <c r="C130" s="1063" t="s">
        <v>22</v>
      </c>
      <c r="D130" s="1063"/>
      <c r="E130" s="383">
        <f>SUM(E123:E127)</f>
        <v>35.322000000000003</v>
      </c>
      <c r="F130" s="731">
        <f>SUM(F124:F125)</f>
        <v>20.6</v>
      </c>
    </row>
    <row r="131" spans="1:57" ht="15.75">
      <c r="A131" s="977" t="s">
        <v>196</v>
      </c>
      <c r="B131" s="977"/>
      <c r="C131" s="977"/>
      <c r="D131" s="284"/>
      <c r="E131" s="733"/>
    </row>
    <row r="132" spans="1:57" ht="31.5">
      <c r="A132" s="54">
        <v>1</v>
      </c>
      <c r="B132" s="54">
        <v>838</v>
      </c>
      <c r="C132" s="66" t="s">
        <v>3215</v>
      </c>
      <c r="D132" s="54" t="s">
        <v>27</v>
      </c>
      <c r="E132" s="649">
        <v>29.817</v>
      </c>
    </row>
    <row r="133" spans="1:57" ht="15.75">
      <c r="A133" s="54">
        <v>2</v>
      </c>
      <c r="B133" s="54">
        <v>1042</v>
      </c>
      <c r="C133" s="66" t="s">
        <v>3216</v>
      </c>
      <c r="D133" s="54" t="s">
        <v>157</v>
      </c>
      <c r="E133" s="649">
        <v>7.64</v>
      </c>
    </row>
    <row r="134" spans="1:57" ht="31.5">
      <c r="A134" s="54">
        <v>3</v>
      </c>
      <c r="B134" s="54">
        <v>1044</v>
      </c>
      <c r="C134" s="66" t="s">
        <v>3217</v>
      </c>
      <c r="D134" s="54" t="s">
        <v>157</v>
      </c>
      <c r="E134" s="649">
        <v>16.399999999999999</v>
      </c>
    </row>
    <row r="135" spans="1:57" ht="15.75">
      <c r="A135" s="282"/>
      <c r="B135" s="284"/>
      <c r="C135" s="1063" t="s">
        <v>22</v>
      </c>
      <c r="D135" s="1063"/>
      <c r="E135" s="383">
        <f>SUM(E132:E134)</f>
        <v>53.856999999999999</v>
      </c>
    </row>
  </sheetData>
  <mergeCells count="13">
    <mergeCell ref="C130:D130"/>
    <mergeCell ref="A131:C131"/>
    <mergeCell ref="C135:D135"/>
    <mergeCell ref="C88:D88"/>
    <mergeCell ref="A89:E89"/>
    <mergeCell ref="C119:D119"/>
    <mergeCell ref="C120:D120"/>
    <mergeCell ref="A122:C122"/>
    <mergeCell ref="A1:E1"/>
    <mergeCell ref="A14:E14"/>
    <mergeCell ref="A17:E17"/>
    <mergeCell ref="A79:E79"/>
    <mergeCell ref="B87:C8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8"/>
  <sheetViews>
    <sheetView topLeftCell="A109" workbookViewId="0">
      <selection activeCell="I117" sqref="I117"/>
    </sheetView>
  </sheetViews>
  <sheetFormatPr defaultColWidth="8.7109375" defaultRowHeight="15.75"/>
  <cols>
    <col min="1" max="1" width="5.7109375" style="94" bestFit="1" customWidth="1"/>
    <col min="2" max="2" width="7.85546875" style="94" customWidth="1"/>
    <col min="3" max="3" width="48.140625" style="389" customWidth="1"/>
    <col min="4" max="4" width="13.140625" style="94" customWidth="1"/>
    <col min="5" max="5" width="12.140625" style="94" customWidth="1"/>
    <col min="6" max="6" width="13.7109375" style="386" hidden="1" customWidth="1"/>
    <col min="7" max="7" width="9.85546875" style="94" customWidth="1"/>
    <col min="8" max="8" width="8.7109375" style="94"/>
    <col min="9" max="9" width="8.7109375" style="94" customWidth="1"/>
    <col min="10" max="10" width="8.7109375" style="94"/>
    <col min="11" max="11" width="14.85546875" style="94" customWidth="1"/>
    <col min="12" max="16384" width="8.7109375" style="94"/>
  </cols>
  <sheetData>
    <row r="1" spans="1:8" ht="29.25" customHeight="1">
      <c r="A1" s="1024" t="s">
        <v>1427</v>
      </c>
      <c r="B1" s="1024"/>
      <c r="C1" s="1024"/>
      <c r="D1" s="1024"/>
      <c r="E1" s="1024"/>
      <c r="F1" s="1024"/>
    </row>
    <row r="2" spans="1:8" ht="67.5" customHeight="1">
      <c r="A2" s="47" t="s">
        <v>1</v>
      </c>
      <c r="B2" s="47" t="s">
        <v>2</v>
      </c>
      <c r="C2" s="47" t="s">
        <v>3</v>
      </c>
      <c r="D2" s="371" t="s">
        <v>207</v>
      </c>
      <c r="E2" s="372" t="s">
        <v>1428</v>
      </c>
      <c r="F2" s="47" t="s">
        <v>1429</v>
      </c>
      <c r="H2" s="373" t="s">
        <v>1430</v>
      </c>
    </row>
    <row r="3" spans="1:8" customFormat="1" ht="18.75">
      <c r="A3" s="48">
        <v>1</v>
      </c>
      <c r="B3" s="49"/>
      <c r="C3" s="49" t="s">
        <v>208</v>
      </c>
      <c r="D3" s="50"/>
      <c r="E3" s="51"/>
      <c r="F3" s="52"/>
      <c r="G3" s="53"/>
    </row>
    <row r="4" spans="1:8" customFormat="1" ht="18.75">
      <c r="A4" s="54">
        <f>A3+1</f>
        <v>2</v>
      </c>
      <c r="B4" s="49"/>
      <c r="C4" s="49" t="s">
        <v>10</v>
      </c>
      <c r="D4" s="50"/>
      <c r="E4" s="51"/>
      <c r="F4" s="55">
        <f>F17</f>
        <v>80</v>
      </c>
      <c r="G4" s="53"/>
    </row>
    <row r="5" spans="1:8" customFormat="1" ht="18.75">
      <c r="A5" s="54">
        <f t="shared" ref="A5:A9" si="0">A4+1</f>
        <v>3</v>
      </c>
      <c r="B5" s="56"/>
      <c r="C5" s="56" t="s">
        <v>11</v>
      </c>
      <c r="D5" s="50"/>
      <c r="E5" s="57">
        <f>E18</f>
        <v>131.88800000000001</v>
      </c>
      <c r="F5" s="55">
        <f>F25</f>
        <v>1.399</v>
      </c>
      <c r="G5" s="53"/>
      <c r="H5" s="374">
        <v>98</v>
      </c>
    </row>
    <row r="6" spans="1:8" customFormat="1" ht="18.75">
      <c r="A6" s="54">
        <f t="shared" si="0"/>
        <v>4</v>
      </c>
      <c r="B6" s="56"/>
      <c r="C6" s="56" t="s">
        <v>14</v>
      </c>
      <c r="D6" s="50"/>
      <c r="E6" s="57">
        <f>E21</f>
        <v>58.792000000000002</v>
      </c>
      <c r="F6" s="55"/>
      <c r="G6" s="53"/>
      <c r="H6" s="374">
        <f>H21</f>
        <v>77.27</v>
      </c>
    </row>
    <row r="7" spans="1:8" customFormat="1" ht="18.75">
      <c r="A7" s="54">
        <f t="shared" si="0"/>
        <v>5</v>
      </c>
      <c r="B7" s="56"/>
      <c r="C7" s="56" t="s">
        <v>16</v>
      </c>
      <c r="D7" s="50"/>
      <c r="E7" s="57">
        <f>E113</f>
        <v>18.128</v>
      </c>
      <c r="F7" s="55"/>
      <c r="G7" s="53"/>
      <c r="H7" s="374">
        <f>J113</f>
        <v>29.3</v>
      </c>
    </row>
    <row r="8" spans="1:8" customFormat="1" ht="18.75">
      <c r="A8" s="54">
        <f t="shared" si="0"/>
        <v>6</v>
      </c>
      <c r="B8" s="56"/>
      <c r="C8" s="56" t="s">
        <v>17</v>
      </c>
      <c r="D8" s="50"/>
      <c r="E8" s="57"/>
      <c r="F8" s="52"/>
      <c r="G8" s="53"/>
      <c r="H8" s="374"/>
    </row>
    <row r="9" spans="1:8" customFormat="1" ht="18.75">
      <c r="A9" s="54">
        <f t="shared" si="0"/>
        <v>7</v>
      </c>
      <c r="B9" s="56"/>
      <c r="C9" s="56" t="s">
        <v>18</v>
      </c>
      <c r="D9" s="50"/>
      <c r="E9" s="57">
        <f>E108</f>
        <v>41.209000000000017</v>
      </c>
      <c r="F9" s="55">
        <f>F239</f>
        <v>0</v>
      </c>
      <c r="G9" s="53"/>
      <c r="H9" s="374">
        <f>H108</f>
        <v>51.900000000000027</v>
      </c>
    </row>
    <row r="10" spans="1:8" customFormat="1" ht="18.75">
      <c r="A10" s="54">
        <v>8</v>
      </c>
      <c r="B10" s="56"/>
      <c r="C10" s="56" t="s">
        <v>19</v>
      </c>
      <c r="D10" s="50"/>
      <c r="E10" s="57"/>
      <c r="F10" s="55"/>
      <c r="G10" s="53"/>
      <c r="H10" s="374">
        <f>H142</f>
        <v>8.629999999999999</v>
      </c>
    </row>
    <row r="11" spans="1:8" customFormat="1" ht="18.75">
      <c r="A11" s="54">
        <v>9</v>
      </c>
      <c r="B11" s="56"/>
      <c r="C11" s="56" t="s">
        <v>20</v>
      </c>
      <c r="D11" s="50"/>
      <c r="E11" s="57">
        <f>E118</f>
        <v>4.2219999999999995</v>
      </c>
      <c r="F11" s="55"/>
      <c r="G11" s="53"/>
      <c r="H11" s="374">
        <f>J118</f>
        <v>28.17</v>
      </c>
    </row>
    <row r="12" spans="1:8" customFormat="1" ht="18.75">
      <c r="A12" s="54">
        <v>10</v>
      </c>
      <c r="B12" s="56"/>
      <c r="C12" s="56" t="s">
        <v>21</v>
      </c>
      <c r="D12" s="50"/>
      <c r="E12" s="57">
        <f>E124</f>
        <v>28.421999999999997</v>
      </c>
      <c r="F12" s="55"/>
      <c r="G12" s="53"/>
      <c r="H12" s="374"/>
    </row>
    <row r="13" spans="1:8" customFormat="1" ht="25.15" customHeight="1">
      <c r="A13" s="54"/>
      <c r="B13" s="56"/>
      <c r="C13" s="56"/>
      <c r="D13" s="58" t="s">
        <v>22</v>
      </c>
      <c r="E13" s="59">
        <f>SUM(E5:E12)</f>
        <v>282.661</v>
      </c>
      <c r="F13" s="68">
        <f>SUM(F3:F9)</f>
        <v>81.399000000000001</v>
      </c>
      <c r="G13" s="53"/>
      <c r="H13" s="374">
        <f>SUM(H4:H12)</f>
        <v>293.27000000000004</v>
      </c>
    </row>
    <row r="14" spans="1:8" customFormat="1" ht="25.15" customHeight="1">
      <c r="A14" s="1008" t="s">
        <v>11</v>
      </c>
      <c r="B14" s="1009"/>
      <c r="C14" s="1009"/>
      <c r="D14" s="1009"/>
      <c r="E14" s="1010"/>
      <c r="F14" s="68"/>
      <c r="G14" s="53"/>
    </row>
    <row r="15" spans="1:8" ht="23.65" customHeight="1">
      <c r="A15" s="61">
        <v>1</v>
      </c>
      <c r="B15" s="61">
        <v>2341</v>
      </c>
      <c r="C15" s="66" t="s">
        <v>1431</v>
      </c>
      <c r="D15" s="61" t="s">
        <v>24</v>
      </c>
      <c r="E15" s="375">
        <v>34.395000000000003</v>
      </c>
      <c r="F15" s="70">
        <v>34.395000000000003</v>
      </c>
      <c r="H15" s="373" t="s">
        <v>1432</v>
      </c>
    </row>
    <row r="16" spans="1:8" ht="36" customHeight="1">
      <c r="A16" s="61">
        <v>2</v>
      </c>
      <c r="B16" s="61">
        <v>2342</v>
      </c>
      <c r="C16" s="66" t="s">
        <v>1433</v>
      </c>
      <c r="D16" s="61" t="s">
        <v>24</v>
      </c>
      <c r="E16" s="67">
        <v>17.518999999999998</v>
      </c>
      <c r="F16" s="376">
        <v>18</v>
      </c>
      <c r="H16" s="377">
        <v>18</v>
      </c>
    </row>
    <row r="17" spans="1:9" ht="41.25" customHeight="1">
      <c r="A17" s="61">
        <v>3</v>
      </c>
      <c r="B17" s="61">
        <v>2343</v>
      </c>
      <c r="C17" s="66" t="s">
        <v>1434</v>
      </c>
      <c r="D17" s="61" t="s">
        <v>24</v>
      </c>
      <c r="E17" s="67">
        <v>79.974000000000004</v>
      </c>
      <c r="F17" s="376">
        <v>80</v>
      </c>
      <c r="H17" s="377">
        <v>80</v>
      </c>
      <c r="I17" s="378" t="s">
        <v>196</v>
      </c>
    </row>
    <row r="18" spans="1:9" ht="25.15" customHeight="1">
      <c r="A18" s="52"/>
      <c r="B18" s="52"/>
      <c r="C18" s="66"/>
      <c r="D18" s="68" t="s">
        <v>22</v>
      </c>
      <c r="E18" s="60">
        <f>SUM(E15:E17)</f>
        <v>131.88800000000001</v>
      </c>
      <c r="F18" s="376"/>
      <c r="H18" s="379">
        <v>98</v>
      </c>
    </row>
    <row r="19" spans="1:9" ht="19.899999999999999" customHeight="1">
      <c r="A19" s="1021" t="s">
        <v>14</v>
      </c>
      <c r="B19" s="1022"/>
      <c r="C19" s="1022"/>
      <c r="D19" s="1022"/>
      <c r="E19" s="1023"/>
      <c r="F19" s="376"/>
    </row>
    <row r="20" spans="1:9" ht="30.75" customHeight="1">
      <c r="A20" s="61">
        <v>1</v>
      </c>
      <c r="B20" s="61">
        <v>2344</v>
      </c>
      <c r="C20" s="66" t="s">
        <v>1435</v>
      </c>
      <c r="D20" s="61" t="s">
        <v>27</v>
      </c>
      <c r="E20" s="67">
        <v>58.792000000000002</v>
      </c>
      <c r="F20" s="70">
        <v>58.792000000000002</v>
      </c>
      <c r="H20" s="94">
        <v>77.27</v>
      </c>
      <c r="I20" s="378" t="s">
        <v>1436</v>
      </c>
    </row>
    <row r="21" spans="1:9" ht="23.25" customHeight="1">
      <c r="A21" s="61"/>
      <c r="B21" s="61"/>
      <c r="C21" s="66"/>
      <c r="D21" s="68" t="s">
        <v>22</v>
      </c>
      <c r="E21" s="60">
        <f>E20</f>
        <v>58.792000000000002</v>
      </c>
      <c r="F21" s="70"/>
      <c r="H21" s="373">
        <v>77.27</v>
      </c>
    </row>
    <row r="22" spans="1:9" ht="22.9" customHeight="1">
      <c r="A22" s="1066" t="s">
        <v>18</v>
      </c>
      <c r="B22" s="894"/>
      <c r="C22" s="894"/>
      <c r="D22" s="894"/>
      <c r="E22" s="1067"/>
      <c r="F22" s="70"/>
    </row>
    <row r="23" spans="1:9" ht="29.25" customHeight="1">
      <c r="A23" s="61">
        <v>1</v>
      </c>
      <c r="B23" s="61">
        <v>2352</v>
      </c>
      <c r="C23" s="66" t="s">
        <v>1437</v>
      </c>
      <c r="D23" s="61" t="s">
        <v>31</v>
      </c>
      <c r="E23" s="67">
        <v>3.5990000000000002</v>
      </c>
      <c r="F23" s="70">
        <v>3.5990000000000002</v>
      </c>
      <c r="H23" s="377">
        <v>3.6</v>
      </c>
    </row>
    <row r="24" spans="1:9" ht="23.65" customHeight="1">
      <c r="A24" s="61">
        <v>2</v>
      </c>
      <c r="B24" s="61">
        <v>2353</v>
      </c>
      <c r="C24" s="66" t="s">
        <v>1438</v>
      </c>
      <c r="D24" s="61" t="s">
        <v>31</v>
      </c>
      <c r="E24" s="67">
        <v>1.0109999999999999</v>
      </c>
      <c r="F24" s="70">
        <v>1.0109999999999999</v>
      </c>
      <c r="H24" s="377">
        <v>1.01</v>
      </c>
    </row>
    <row r="25" spans="1:9" ht="34.5" customHeight="1">
      <c r="A25" s="61">
        <v>3</v>
      </c>
      <c r="B25" s="61">
        <v>2354</v>
      </c>
      <c r="C25" s="66" t="s">
        <v>1439</v>
      </c>
      <c r="D25" s="61" t="s">
        <v>31</v>
      </c>
      <c r="E25" s="67">
        <v>1.399</v>
      </c>
      <c r="F25" s="70">
        <v>1.399</v>
      </c>
      <c r="H25" s="377">
        <v>1.4</v>
      </c>
    </row>
    <row r="26" spans="1:9" ht="28.5" customHeight="1">
      <c r="A26" s="61">
        <v>4</v>
      </c>
      <c r="B26" s="61">
        <v>2355</v>
      </c>
      <c r="C26" s="66" t="s">
        <v>1440</v>
      </c>
      <c r="D26" s="61" t="s">
        <v>31</v>
      </c>
      <c r="E26" s="67">
        <v>0.99099999999999999</v>
      </c>
      <c r="F26" s="376">
        <v>1.47</v>
      </c>
      <c r="H26" s="377">
        <v>1.6</v>
      </c>
    </row>
    <row r="27" spans="1:9" ht="28.5" customHeight="1">
      <c r="A27" s="61">
        <v>5</v>
      </c>
      <c r="B27" s="61">
        <v>2356</v>
      </c>
      <c r="C27" s="66" t="s">
        <v>1441</v>
      </c>
      <c r="D27" s="61" t="s">
        <v>31</v>
      </c>
      <c r="E27" s="67">
        <v>0.79400000000000004</v>
      </c>
      <c r="F27" s="376">
        <v>1.2</v>
      </c>
      <c r="H27" s="377">
        <v>1.2</v>
      </c>
    </row>
    <row r="28" spans="1:9" ht="28.5" customHeight="1">
      <c r="A28" s="61">
        <v>6</v>
      </c>
      <c r="B28" s="61">
        <v>2357</v>
      </c>
      <c r="C28" s="66" t="s">
        <v>1442</v>
      </c>
      <c r="D28" s="61" t="s">
        <v>31</v>
      </c>
      <c r="E28" s="67">
        <v>1.3109999999999999</v>
      </c>
      <c r="F28" s="376">
        <v>1.6</v>
      </c>
      <c r="H28" s="377">
        <v>1.8</v>
      </c>
    </row>
    <row r="29" spans="1:9" ht="28.5" customHeight="1">
      <c r="A29" s="61">
        <v>7</v>
      </c>
      <c r="B29" s="61">
        <v>2358</v>
      </c>
      <c r="C29" s="66" t="s">
        <v>1443</v>
      </c>
      <c r="D29" s="61" t="s">
        <v>31</v>
      </c>
      <c r="E29" s="67">
        <v>5.3999999999999999E-2</v>
      </c>
      <c r="F29" s="70">
        <v>5.3999999999999999E-2</v>
      </c>
      <c r="H29" s="377">
        <v>0.05</v>
      </c>
    </row>
    <row r="30" spans="1:9" ht="28.5" customHeight="1">
      <c r="A30" s="61">
        <v>8</v>
      </c>
      <c r="B30" s="61">
        <v>2359</v>
      </c>
      <c r="C30" s="66" t="s">
        <v>1444</v>
      </c>
      <c r="D30" s="61" t="s">
        <v>31</v>
      </c>
      <c r="E30" s="67">
        <v>0.308</v>
      </c>
      <c r="F30" s="70">
        <v>0.308</v>
      </c>
      <c r="H30" s="377">
        <v>0.31</v>
      </c>
    </row>
    <row r="31" spans="1:9" ht="28.5" customHeight="1">
      <c r="A31" s="61">
        <v>9</v>
      </c>
      <c r="B31" s="61">
        <v>2360</v>
      </c>
      <c r="C31" s="66" t="s">
        <v>1445</v>
      </c>
      <c r="D31" s="61" t="s">
        <v>31</v>
      </c>
      <c r="E31" s="67">
        <v>4.2999999999999997E-2</v>
      </c>
      <c r="F31" s="70">
        <v>4.2999999999999997E-2</v>
      </c>
      <c r="H31" s="377">
        <v>0.04</v>
      </c>
    </row>
    <row r="32" spans="1:9" ht="28.5" customHeight="1">
      <c r="A32" s="61">
        <v>10</v>
      </c>
      <c r="B32" s="61">
        <v>2361</v>
      </c>
      <c r="C32" s="66" t="s">
        <v>1446</v>
      </c>
      <c r="D32" s="61" t="s">
        <v>31</v>
      </c>
      <c r="E32" s="67">
        <v>6.2E-2</v>
      </c>
      <c r="F32" s="70">
        <v>6.2E-2</v>
      </c>
      <c r="H32" s="377">
        <v>0.06</v>
      </c>
    </row>
    <row r="33" spans="1:8" ht="28.5" customHeight="1">
      <c r="A33" s="61">
        <v>11</v>
      </c>
      <c r="B33" s="61">
        <v>2362</v>
      </c>
      <c r="C33" s="66" t="s">
        <v>1447</v>
      </c>
      <c r="D33" s="61" t="s">
        <v>31</v>
      </c>
      <c r="E33" s="67">
        <v>0.91700000000000004</v>
      </c>
      <c r="F33" s="70">
        <v>0.91700000000000004</v>
      </c>
      <c r="H33" s="377">
        <v>2.82</v>
      </c>
    </row>
    <row r="34" spans="1:8" ht="28.5" customHeight="1">
      <c r="A34" s="61">
        <v>12</v>
      </c>
      <c r="B34" s="61">
        <v>2363</v>
      </c>
      <c r="C34" s="66" t="s">
        <v>1448</v>
      </c>
      <c r="D34" s="61" t="s">
        <v>31</v>
      </c>
      <c r="E34" s="67">
        <v>0.29399999999999998</v>
      </c>
      <c r="F34" s="70">
        <v>0.29399999999999998</v>
      </c>
      <c r="H34" s="377">
        <v>0.28999999999999998</v>
      </c>
    </row>
    <row r="35" spans="1:8" ht="28.5" customHeight="1">
      <c r="A35" s="61">
        <v>13</v>
      </c>
      <c r="B35" s="61">
        <v>2364</v>
      </c>
      <c r="C35" s="66" t="s">
        <v>1449</v>
      </c>
      <c r="D35" s="61" t="s">
        <v>31</v>
      </c>
      <c r="E35" s="67">
        <v>0.20300000000000001</v>
      </c>
      <c r="F35" s="70">
        <v>0.20300000000000001</v>
      </c>
      <c r="H35" s="377">
        <v>0.41</v>
      </c>
    </row>
    <row r="36" spans="1:8" ht="28.5" customHeight="1">
      <c r="A36" s="61">
        <v>14</v>
      </c>
      <c r="B36" s="61">
        <v>2365</v>
      </c>
      <c r="C36" s="66" t="s">
        <v>1450</v>
      </c>
      <c r="D36" s="61" t="s">
        <v>31</v>
      </c>
      <c r="E36" s="67">
        <v>1.4359999999999999</v>
      </c>
      <c r="F36" s="70">
        <v>1.4359999999999999</v>
      </c>
      <c r="H36" s="377">
        <v>2.84</v>
      </c>
    </row>
    <row r="37" spans="1:8" ht="28.5" customHeight="1">
      <c r="A37" s="61">
        <v>15</v>
      </c>
      <c r="B37" s="61">
        <v>2366</v>
      </c>
      <c r="C37" s="66" t="s">
        <v>1451</v>
      </c>
      <c r="D37" s="61" t="s">
        <v>31</v>
      </c>
      <c r="E37" s="67">
        <v>0.107</v>
      </c>
      <c r="F37" s="70">
        <v>0.107</v>
      </c>
      <c r="H37" s="377">
        <v>0.11</v>
      </c>
    </row>
    <row r="38" spans="1:8" ht="28.5" customHeight="1">
      <c r="A38" s="61">
        <v>16</v>
      </c>
      <c r="B38" s="61">
        <v>2367</v>
      </c>
      <c r="C38" s="66" t="s">
        <v>1452</v>
      </c>
      <c r="D38" s="61" t="s">
        <v>31</v>
      </c>
      <c r="E38" s="67">
        <v>8.7999999999999995E-2</v>
      </c>
      <c r="F38" s="70">
        <v>8.7999999999999995E-2</v>
      </c>
      <c r="H38" s="377">
        <v>0.09</v>
      </c>
    </row>
    <row r="39" spans="1:8" ht="28.5" customHeight="1">
      <c r="A39" s="61">
        <v>17</v>
      </c>
      <c r="B39" s="61">
        <v>2368</v>
      </c>
      <c r="C39" s="66" t="s">
        <v>1453</v>
      </c>
      <c r="D39" s="61" t="s">
        <v>31</v>
      </c>
      <c r="E39" s="67">
        <v>0.26400000000000001</v>
      </c>
      <c r="F39" s="70">
        <v>0.26400000000000001</v>
      </c>
      <c r="H39" s="377">
        <v>0.26</v>
      </c>
    </row>
    <row r="40" spans="1:8" ht="28.5" customHeight="1">
      <c r="A40" s="61">
        <v>18</v>
      </c>
      <c r="B40" s="61">
        <v>2369</v>
      </c>
      <c r="C40" s="66" t="s">
        <v>1454</v>
      </c>
      <c r="D40" s="61" t="s">
        <v>31</v>
      </c>
      <c r="E40" s="67">
        <v>0.52</v>
      </c>
      <c r="F40" s="70">
        <v>0.52</v>
      </c>
      <c r="H40" s="377">
        <v>0.52</v>
      </c>
    </row>
    <row r="41" spans="1:8" ht="28.5" customHeight="1">
      <c r="A41" s="61">
        <v>19</v>
      </c>
      <c r="B41" s="61">
        <v>2370</v>
      </c>
      <c r="C41" s="66" t="s">
        <v>1455</v>
      </c>
      <c r="D41" s="61" t="s">
        <v>31</v>
      </c>
      <c r="E41" s="67">
        <v>0.27800000000000002</v>
      </c>
      <c r="F41" s="70">
        <v>0.27800000000000002</v>
      </c>
      <c r="H41" s="377">
        <v>0.28000000000000003</v>
      </c>
    </row>
    <row r="42" spans="1:8" ht="28.5" customHeight="1">
      <c r="A42" s="61">
        <v>20</v>
      </c>
      <c r="B42" s="61">
        <v>2371</v>
      </c>
      <c r="C42" s="66" t="s">
        <v>1456</v>
      </c>
      <c r="D42" s="61" t="s">
        <v>31</v>
      </c>
      <c r="E42" s="67">
        <v>0.26500000000000001</v>
      </c>
      <c r="F42" s="70">
        <v>0.26500000000000001</v>
      </c>
      <c r="H42" s="377">
        <v>0.27</v>
      </c>
    </row>
    <row r="43" spans="1:8" ht="28.5" customHeight="1">
      <c r="A43" s="61">
        <v>21</v>
      </c>
      <c r="B43" s="61">
        <v>2372</v>
      </c>
      <c r="C43" s="66" t="s">
        <v>1457</v>
      </c>
      <c r="D43" s="61" t="s">
        <v>31</v>
      </c>
      <c r="E43" s="67">
        <v>8.1000000000000003E-2</v>
      </c>
      <c r="F43" s="70">
        <v>8.1000000000000003E-2</v>
      </c>
      <c r="H43" s="377">
        <v>0.08</v>
      </c>
    </row>
    <row r="44" spans="1:8" ht="28.5" customHeight="1">
      <c r="A44" s="61">
        <v>22</v>
      </c>
      <c r="B44" s="61">
        <v>2373</v>
      </c>
      <c r="C44" s="66" t="s">
        <v>1458</v>
      </c>
      <c r="D44" s="61" t="s">
        <v>31</v>
      </c>
      <c r="E44" s="67">
        <v>6.7000000000000004E-2</v>
      </c>
      <c r="F44" s="70">
        <v>6.7000000000000004E-2</v>
      </c>
      <c r="H44" s="377">
        <v>7.0000000000000007E-2</v>
      </c>
    </row>
    <row r="45" spans="1:8" ht="28.5" customHeight="1">
      <c r="A45" s="61">
        <v>23</v>
      </c>
      <c r="B45" s="61">
        <v>2374</v>
      </c>
      <c r="C45" s="66" t="s">
        <v>1459</v>
      </c>
      <c r="D45" s="61" t="s">
        <v>31</v>
      </c>
      <c r="E45" s="67">
        <v>0.23799999999999999</v>
      </c>
      <c r="F45" s="70">
        <v>0.23799999999999999</v>
      </c>
      <c r="H45" s="377">
        <v>1.88</v>
      </c>
    </row>
    <row r="46" spans="1:8" ht="28.5" customHeight="1">
      <c r="A46" s="61">
        <v>24</v>
      </c>
      <c r="B46" s="61">
        <v>2375</v>
      </c>
      <c r="C46" s="66" t="s">
        <v>1460</v>
      </c>
      <c r="D46" s="61" t="s">
        <v>31</v>
      </c>
      <c r="E46" s="67">
        <v>6.8000000000000005E-2</v>
      </c>
      <c r="F46" s="70">
        <v>6.8000000000000005E-2</v>
      </c>
      <c r="H46" s="377">
        <v>7.0000000000000007E-2</v>
      </c>
    </row>
    <row r="47" spans="1:8" ht="28.5" customHeight="1">
      <c r="A47" s="61">
        <v>25</v>
      </c>
      <c r="B47" s="61">
        <v>2376</v>
      </c>
      <c r="C47" s="66" t="s">
        <v>1461</v>
      </c>
      <c r="D47" s="61" t="s">
        <v>31</v>
      </c>
      <c r="E47" s="67">
        <v>0.22800000000000001</v>
      </c>
      <c r="F47" s="70">
        <v>0.22800000000000001</v>
      </c>
      <c r="H47" s="377">
        <v>0.23</v>
      </c>
    </row>
    <row r="48" spans="1:8" ht="28.5" customHeight="1">
      <c r="A48" s="61">
        <v>26</v>
      </c>
      <c r="B48" s="61">
        <v>2377</v>
      </c>
      <c r="C48" s="66" t="s">
        <v>1462</v>
      </c>
      <c r="D48" s="61" t="s">
        <v>31</v>
      </c>
      <c r="E48" s="67">
        <v>1.294</v>
      </c>
      <c r="F48" s="70">
        <v>1.294</v>
      </c>
      <c r="H48" s="377">
        <v>1.37</v>
      </c>
    </row>
    <row r="49" spans="1:8" ht="28.5" customHeight="1">
      <c r="A49" s="61">
        <v>27</v>
      </c>
      <c r="B49" s="61">
        <v>2378</v>
      </c>
      <c r="C49" s="66" t="s">
        <v>1463</v>
      </c>
      <c r="D49" s="61" t="s">
        <v>31</v>
      </c>
      <c r="E49" s="67">
        <v>0.152</v>
      </c>
      <c r="F49" s="70">
        <v>0.152</v>
      </c>
      <c r="H49" s="377">
        <v>0.21</v>
      </c>
    </row>
    <row r="50" spans="1:8" ht="28.5" customHeight="1">
      <c r="A50" s="61">
        <v>28</v>
      </c>
      <c r="B50" s="61">
        <v>2379</v>
      </c>
      <c r="C50" s="66" t="s">
        <v>1464</v>
      </c>
      <c r="D50" s="61" t="s">
        <v>31</v>
      </c>
      <c r="E50" s="67">
        <v>0.214</v>
      </c>
      <c r="F50" s="70">
        <v>0.214</v>
      </c>
      <c r="H50" s="377">
        <v>0.4</v>
      </c>
    </row>
    <row r="51" spans="1:8" ht="28.5" customHeight="1">
      <c r="A51" s="61">
        <v>29</v>
      </c>
      <c r="B51" s="61">
        <v>2380</v>
      </c>
      <c r="C51" s="66" t="s">
        <v>1465</v>
      </c>
      <c r="D51" s="61" t="s">
        <v>31</v>
      </c>
      <c r="E51" s="67">
        <v>1.4430000000000001</v>
      </c>
      <c r="F51" s="70">
        <v>1.4430000000000001</v>
      </c>
      <c r="H51" s="377">
        <v>1.55</v>
      </c>
    </row>
    <row r="52" spans="1:8" ht="28.5" customHeight="1">
      <c r="A52" s="61">
        <v>30</v>
      </c>
      <c r="B52" s="61">
        <v>2381</v>
      </c>
      <c r="C52" s="66" t="s">
        <v>1466</v>
      </c>
      <c r="D52" s="61" t="s">
        <v>31</v>
      </c>
      <c r="E52" s="67">
        <v>0.20799999999999999</v>
      </c>
      <c r="F52" s="70">
        <v>0.20799999999999999</v>
      </c>
      <c r="H52" s="377">
        <v>0.21</v>
      </c>
    </row>
    <row r="53" spans="1:8" ht="28.5" customHeight="1">
      <c r="A53" s="61">
        <v>31</v>
      </c>
      <c r="B53" s="61">
        <v>2382</v>
      </c>
      <c r="C53" s="66" t="s">
        <v>1467</v>
      </c>
      <c r="D53" s="61" t="s">
        <v>31</v>
      </c>
      <c r="E53" s="67">
        <v>0.67700000000000005</v>
      </c>
      <c r="F53" s="70">
        <v>0.67700000000000005</v>
      </c>
      <c r="H53" s="377">
        <v>1.01</v>
      </c>
    </row>
    <row r="54" spans="1:8" ht="28.5" customHeight="1">
      <c r="A54" s="61">
        <v>32</v>
      </c>
      <c r="B54" s="61">
        <v>2383</v>
      </c>
      <c r="C54" s="66" t="s">
        <v>1468</v>
      </c>
      <c r="D54" s="61" t="s">
        <v>31</v>
      </c>
      <c r="E54" s="67">
        <v>0.68100000000000005</v>
      </c>
      <c r="F54" s="70">
        <v>0.68100000000000005</v>
      </c>
      <c r="H54" s="377">
        <v>0.68</v>
      </c>
    </row>
    <row r="55" spans="1:8" ht="28.5" customHeight="1">
      <c r="A55" s="61">
        <v>33</v>
      </c>
      <c r="B55" s="61">
        <v>2384</v>
      </c>
      <c r="C55" s="66" t="s">
        <v>1469</v>
      </c>
      <c r="D55" s="61" t="s">
        <v>31</v>
      </c>
      <c r="E55" s="67">
        <v>0.16300000000000001</v>
      </c>
      <c r="F55" s="70">
        <v>0.16300000000000001</v>
      </c>
      <c r="H55" s="377">
        <v>0.16</v>
      </c>
    </row>
    <row r="56" spans="1:8" ht="28.5" customHeight="1">
      <c r="A56" s="61">
        <v>34</v>
      </c>
      <c r="B56" s="61">
        <v>2385</v>
      </c>
      <c r="C56" s="66" t="s">
        <v>1470</v>
      </c>
      <c r="D56" s="61" t="s">
        <v>31</v>
      </c>
      <c r="E56" s="67">
        <v>8.1000000000000003E-2</v>
      </c>
      <c r="F56" s="70">
        <v>8.1000000000000003E-2</v>
      </c>
      <c r="H56" s="377">
        <v>0.08</v>
      </c>
    </row>
    <row r="57" spans="1:8" ht="28.5" customHeight="1">
      <c r="A57" s="61">
        <v>35</v>
      </c>
      <c r="B57" s="61">
        <v>2386</v>
      </c>
      <c r="C57" s="66" t="s">
        <v>1471</v>
      </c>
      <c r="D57" s="61" t="s">
        <v>31</v>
      </c>
      <c r="E57" s="67">
        <v>1.3879999999999999</v>
      </c>
      <c r="F57" s="376">
        <v>2.8</v>
      </c>
      <c r="H57" s="377">
        <v>2.8</v>
      </c>
    </row>
    <row r="58" spans="1:8" ht="28.5" customHeight="1">
      <c r="A58" s="61">
        <v>36</v>
      </c>
      <c r="B58" s="61">
        <v>2387</v>
      </c>
      <c r="C58" s="66" t="s">
        <v>1472</v>
      </c>
      <c r="D58" s="61" t="s">
        <v>31</v>
      </c>
      <c r="E58" s="67">
        <v>2.657</v>
      </c>
      <c r="F58" s="70">
        <v>2.657</v>
      </c>
      <c r="H58" s="377">
        <v>2.54</v>
      </c>
    </row>
    <row r="59" spans="1:8" ht="28.5" customHeight="1">
      <c r="A59" s="61">
        <v>37</v>
      </c>
      <c r="B59" s="61">
        <v>2388</v>
      </c>
      <c r="C59" s="66" t="s">
        <v>1473</v>
      </c>
      <c r="D59" s="61" t="s">
        <v>31</v>
      </c>
      <c r="E59" s="67">
        <v>0.47</v>
      </c>
      <c r="F59" s="376">
        <v>1.2</v>
      </c>
      <c r="H59" s="377">
        <v>1.2</v>
      </c>
    </row>
    <row r="60" spans="1:8" ht="28.5" customHeight="1">
      <c r="A60" s="61">
        <v>38</v>
      </c>
      <c r="B60" s="61">
        <v>2389</v>
      </c>
      <c r="C60" s="66" t="s">
        <v>1474</v>
      </c>
      <c r="D60" s="61" t="s">
        <v>31</v>
      </c>
      <c r="E60" s="67">
        <v>0.44</v>
      </c>
      <c r="F60" s="70">
        <v>0.44</v>
      </c>
      <c r="H60" s="377">
        <v>0.44</v>
      </c>
    </row>
    <row r="61" spans="1:8" ht="28.5" customHeight="1">
      <c r="A61" s="61">
        <v>39</v>
      </c>
      <c r="B61" s="61">
        <v>2390</v>
      </c>
      <c r="C61" s="66" t="s">
        <v>1475</v>
      </c>
      <c r="D61" s="61" t="s">
        <v>31</v>
      </c>
      <c r="E61" s="67">
        <v>0.39</v>
      </c>
      <c r="F61" s="376">
        <v>0.4</v>
      </c>
      <c r="H61" s="377">
        <v>0.39</v>
      </c>
    </row>
    <row r="62" spans="1:8" ht="28.5" customHeight="1">
      <c r="A62" s="61">
        <v>40</v>
      </c>
      <c r="B62" s="61">
        <v>2391</v>
      </c>
      <c r="C62" s="66" t="s">
        <v>1476</v>
      </c>
      <c r="D62" s="61" t="s">
        <v>31</v>
      </c>
      <c r="E62" s="67">
        <v>0.48299999999999998</v>
      </c>
      <c r="F62" s="380">
        <v>0.505</v>
      </c>
      <c r="H62" s="377">
        <v>0.51</v>
      </c>
    </row>
    <row r="63" spans="1:8" ht="28.5" customHeight="1">
      <c r="A63" s="61">
        <v>41</v>
      </c>
      <c r="B63" s="61">
        <v>2392</v>
      </c>
      <c r="C63" s="66" t="s">
        <v>1477</v>
      </c>
      <c r="D63" s="61" t="s">
        <v>31</v>
      </c>
      <c r="E63" s="67">
        <v>0.28899999999999998</v>
      </c>
      <c r="F63" s="376">
        <v>0.3</v>
      </c>
      <c r="H63" s="377">
        <v>0.3</v>
      </c>
    </row>
    <row r="64" spans="1:8" ht="28.5" customHeight="1">
      <c r="A64" s="61">
        <v>42</v>
      </c>
      <c r="B64" s="61">
        <v>2393</v>
      </c>
      <c r="C64" s="66" t="s">
        <v>1478</v>
      </c>
      <c r="D64" s="61" t="s">
        <v>31</v>
      </c>
      <c r="E64" s="67">
        <v>0.114</v>
      </c>
      <c r="F64" s="376">
        <v>0.13</v>
      </c>
      <c r="H64" s="377">
        <v>0.13</v>
      </c>
    </row>
    <row r="65" spans="1:8" ht="28.5" customHeight="1">
      <c r="A65" s="61">
        <v>43</v>
      </c>
      <c r="B65" s="61">
        <v>2394</v>
      </c>
      <c r="C65" s="66" t="s">
        <v>1479</v>
      </c>
      <c r="D65" s="61" t="s">
        <v>31</v>
      </c>
      <c r="E65" s="67">
        <v>1.1930000000000001</v>
      </c>
      <c r="F65" s="376">
        <v>1.45</v>
      </c>
      <c r="H65" s="377">
        <v>1.45</v>
      </c>
    </row>
    <row r="66" spans="1:8" ht="28.5" customHeight="1">
      <c r="A66" s="61">
        <v>44</v>
      </c>
      <c r="B66" s="61">
        <v>2395</v>
      </c>
      <c r="C66" s="66" t="s">
        <v>1480</v>
      </c>
      <c r="D66" s="61" t="s">
        <v>31</v>
      </c>
      <c r="E66" s="67">
        <v>0.33900000000000002</v>
      </c>
      <c r="F66" s="376">
        <v>0.4</v>
      </c>
      <c r="H66" s="377">
        <v>0.34</v>
      </c>
    </row>
    <row r="67" spans="1:8" ht="28.5" customHeight="1">
      <c r="A67" s="61">
        <v>45</v>
      </c>
      <c r="B67" s="61">
        <v>2396</v>
      </c>
      <c r="C67" s="66" t="s">
        <v>1481</v>
      </c>
      <c r="D67" s="61" t="s">
        <v>31</v>
      </c>
      <c r="E67" s="67">
        <v>0.55700000000000005</v>
      </c>
      <c r="F67" s="376">
        <v>0.56000000000000005</v>
      </c>
      <c r="H67" s="377">
        <v>0.56000000000000005</v>
      </c>
    </row>
    <row r="68" spans="1:8" ht="28.5" customHeight="1">
      <c r="A68" s="61">
        <v>46</v>
      </c>
      <c r="B68" s="61">
        <v>2397</v>
      </c>
      <c r="C68" s="66" t="s">
        <v>1482</v>
      </c>
      <c r="D68" s="61" t="s">
        <v>31</v>
      </c>
      <c r="E68" s="67">
        <v>0.54400000000000004</v>
      </c>
      <c r="F68" s="376">
        <v>0.65</v>
      </c>
      <c r="H68" s="377">
        <v>0.65</v>
      </c>
    </row>
    <row r="69" spans="1:8" ht="28.5" customHeight="1">
      <c r="A69" s="61">
        <v>47</v>
      </c>
      <c r="B69" s="61">
        <v>2398</v>
      </c>
      <c r="C69" s="66" t="s">
        <v>1483</v>
      </c>
      <c r="D69" s="61" t="s">
        <v>31</v>
      </c>
      <c r="E69" s="67">
        <v>0.17799999999999999</v>
      </c>
      <c r="F69" s="70">
        <v>0.17799999999999999</v>
      </c>
      <c r="H69" s="377">
        <v>0.18</v>
      </c>
    </row>
    <row r="70" spans="1:8" ht="28.5" customHeight="1">
      <c r="A70" s="61">
        <v>48</v>
      </c>
      <c r="B70" s="61">
        <v>2399</v>
      </c>
      <c r="C70" s="66" t="s">
        <v>1484</v>
      </c>
      <c r="D70" s="61" t="s">
        <v>31</v>
      </c>
      <c r="E70" s="67">
        <v>0.38900000000000001</v>
      </c>
      <c r="F70" s="70">
        <v>0.38900000000000001</v>
      </c>
      <c r="H70" s="377">
        <v>0.39</v>
      </c>
    </row>
    <row r="71" spans="1:8" ht="28.5" customHeight="1">
      <c r="A71" s="61">
        <v>49</v>
      </c>
      <c r="B71" s="61">
        <v>2400</v>
      </c>
      <c r="C71" s="66" t="s">
        <v>1485</v>
      </c>
      <c r="D71" s="61" t="s">
        <v>31</v>
      </c>
      <c r="E71" s="67">
        <v>0.52800000000000002</v>
      </c>
      <c r="F71" s="70">
        <v>0.52800000000000002</v>
      </c>
      <c r="H71" s="377">
        <v>0.67</v>
      </c>
    </row>
    <row r="72" spans="1:8" ht="28.5" customHeight="1">
      <c r="A72" s="61">
        <v>50</v>
      </c>
      <c r="B72" s="61">
        <v>2401</v>
      </c>
      <c r="C72" s="66" t="s">
        <v>1486</v>
      </c>
      <c r="D72" s="61" t="s">
        <v>31</v>
      </c>
      <c r="E72" s="67">
        <v>8.3000000000000004E-2</v>
      </c>
      <c r="F72" s="70">
        <v>8.3000000000000004E-2</v>
      </c>
      <c r="H72" s="377">
        <v>0.08</v>
      </c>
    </row>
    <row r="73" spans="1:8" ht="28.5" customHeight="1">
      <c r="A73" s="61">
        <v>51</v>
      </c>
      <c r="B73" s="61">
        <v>2402</v>
      </c>
      <c r="C73" s="66" t="s">
        <v>1487</v>
      </c>
      <c r="D73" s="61" t="s">
        <v>31</v>
      </c>
      <c r="E73" s="67">
        <v>6.9000000000000006E-2</v>
      </c>
      <c r="F73" s="70">
        <v>6.9000000000000006E-2</v>
      </c>
      <c r="H73" s="377">
        <v>7.0000000000000007E-2</v>
      </c>
    </row>
    <row r="74" spans="1:8" ht="28.5" customHeight="1">
      <c r="A74" s="61">
        <v>52</v>
      </c>
      <c r="B74" s="61">
        <v>2403</v>
      </c>
      <c r="C74" s="66" t="s">
        <v>1488</v>
      </c>
      <c r="D74" s="61" t="s">
        <v>31</v>
      </c>
      <c r="E74" s="67">
        <v>0.16500000000000001</v>
      </c>
      <c r="F74" s="70">
        <v>0.16500000000000001</v>
      </c>
      <c r="H74" s="377">
        <v>0.17</v>
      </c>
    </row>
    <row r="75" spans="1:8" ht="28.5" customHeight="1">
      <c r="A75" s="61">
        <v>53</v>
      </c>
      <c r="B75" s="61">
        <v>2404</v>
      </c>
      <c r="C75" s="66" t="s">
        <v>1489</v>
      </c>
      <c r="D75" s="61" t="s">
        <v>31</v>
      </c>
      <c r="E75" s="67">
        <v>0.108</v>
      </c>
      <c r="F75" s="70">
        <v>0.108</v>
      </c>
      <c r="H75" s="377">
        <v>0.11</v>
      </c>
    </row>
    <row r="76" spans="1:8" ht="28.5" customHeight="1">
      <c r="A76" s="61">
        <v>54</v>
      </c>
      <c r="B76" s="61">
        <v>2405</v>
      </c>
      <c r="C76" s="66" t="s">
        <v>1490</v>
      </c>
      <c r="D76" s="61" t="s">
        <v>31</v>
      </c>
      <c r="E76" s="67">
        <v>9.2999999999999999E-2</v>
      </c>
      <c r="F76" s="70">
        <v>9.2999999999999999E-2</v>
      </c>
      <c r="H76" s="377">
        <v>0.09</v>
      </c>
    </row>
    <row r="77" spans="1:8" ht="28.5" customHeight="1">
      <c r="A77" s="61">
        <v>55</v>
      </c>
      <c r="B77" s="61">
        <v>2406</v>
      </c>
      <c r="C77" s="66" t="s">
        <v>1491</v>
      </c>
      <c r="D77" s="61" t="s">
        <v>31</v>
      </c>
      <c r="E77" s="67">
        <v>0.19700000000000001</v>
      </c>
      <c r="F77" s="70">
        <v>0.19700000000000001</v>
      </c>
      <c r="H77" s="377">
        <v>0.2</v>
      </c>
    </row>
    <row r="78" spans="1:8" ht="28.5" customHeight="1">
      <c r="A78" s="61">
        <v>56</v>
      </c>
      <c r="B78" s="61">
        <v>2407</v>
      </c>
      <c r="C78" s="66" t="s">
        <v>1492</v>
      </c>
      <c r="D78" s="61" t="s">
        <v>31</v>
      </c>
      <c r="E78" s="67">
        <v>0.68</v>
      </c>
      <c r="F78" s="70">
        <v>0.68</v>
      </c>
      <c r="H78" s="377">
        <v>0.68</v>
      </c>
    </row>
    <row r="79" spans="1:8" ht="28.5" customHeight="1">
      <c r="A79" s="61">
        <v>57</v>
      </c>
      <c r="B79" s="61">
        <v>2408</v>
      </c>
      <c r="C79" s="66" t="s">
        <v>1493</v>
      </c>
      <c r="D79" s="61" t="s">
        <v>31</v>
      </c>
      <c r="E79" s="67">
        <v>0.45600000000000002</v>
      </c>
      <c r="F79" s="70">
        <v>0.45600000000000002</v>
      </c>
      <c r="H79" s="377">
        <v>0.46</v>
      </c>
    </row>
    <row r="80" spans="1:8" ht="28.5" customHeight="1">
      <c r="A80" s="61">
        <v>58</v>
      </c>
      <c r="B80" s="61">
        <v>2409</v>
      </c>
      <c r="C80" s="66" t="s">
        <v>1494</v>
      </c>
      <c r="D80" s="61" t="s">
        <v>31</v>
      </c>
      <c r="E80" s="67">
        <v>0.127</v>
      </c>
      <c r="F80" s="70">
        <v>0.127</v>
      </c>
      <c r="H80" s="377">
        <v>0.13</v>
      </c>
    </row>
    <row r="81" spans="1:8" ht="28.5" customHeight="1">
      <c r="A81" s="61">
        <v>59</v>
      </c>
      <c r="B81" s="61">
        <v>2410</v>
      </c>
      <c r="C81" s="66" t="s">
        <v>1495</v>
      </c>
      <c r="D81" s="61" t="s">
        <v>31</v>
      </c>
      <c r="E81" s="67">
        <v>0.39500000000000002</v>
      </c>
      <c r="F81" s="70">
        <v>0.39500000000000002</v>
      </c>
      <c r="H81" s="377">
        <v>0.4</v>
      </c>
    </row>
    <row r="82" spans="1:8" ht="28.5" customHeight="1">
      <c r="A82" s="61">
        <v>60</v>
      </c>
      <c r="B82" s="61">
        <v>2411</v>
      </c>
      <c r="C82" s="66" t="s">
        <v>1496</v>
      </c>
      <c r="D82" s="61" t="s">
        <v>31</v>
      </c>
      <c r="E82" s="67">
        <v>9.2999999999999999E-2</v>
      </c>
      <c r="F82" s="70">
        <v>9.2999999999999999E-2</v>
      </c>
      <c r="H82" s="377">
        <v>0.09</v>
      </c>
    </row>
    <row r="83" spans="1:8" ht="28.5" customHeight="1">
      <c r="A83" s="61">
        <v>61</v>
      </c>
      <c r="B83" s="61">
        <v>2412</v>
      </c>
      <c r="C83" s="66" t="s">
        <v>1497</v>
      </c>
      <c r="D83" s="61" t="s">
        <v>31</v>
      </c>
      <c r="E83" s="67">
        <v>8.5999999999999993E-2</v>
      </c>
      <c r="F83" s="70">
        <v>8.5999999999999993E-2</v>
      </c>
      <c r="H83" s="377">
        <v>0.09</v>
      </c>
    </row>
    <row r="84" spans="1:8" ht="28.5" customHeight="1">
      <c r="A84" s="61">
        <v>62</v>
      </c>
      <c r="B84" s="61">
        <v>2413</v>
      </c>
      <c r="C84" s="66" t="s">
        <v>1498</v>
      </c>
      <c r="D84" s="61" t="s">
        <v>31</v>
      </c>
      <c r="E84" s="67">
        <v>8.5999999999999993E-2</v>
      </c>
      <c r="F84" s="70">
        <v>8.5999999999999993E-2</v>
      </c>
      <c r="H84" s="377">
        <v>0.09</v>
      </c>
    </row>
    <row r="85" spans="1:8" ht="28.5" customHeight="1">
      <c r="A85" s="61">
        <v>63</v>
      </c>
      <c r="B85" s="61">
        <v>3025</v>
      </c>
      <c r="C85" s="66" t="s">
        <v>1499</v>
      </c>
      <c r="D85" s="61" t="s">
        <v>31</v>
      </c>
      <c r="E85" s="67">
        <v>9.0999999999999998E-2</v>
      </c>
      <c r="F85" s="70">
        <v>9.0999999999999998E-2</v>
      </c>
      <c r="H85" s="377">
        <v>0.09</v>
      </c>
    </row>
    <row r="86" spans="1:8" ht="28.5" customHeight="1">
      <c r="A86" s="61">
        <v>64</v>
      </c>
      <c r="B86" s="61">
        <v>3026</v>
      </c>
      <c r="C86" s="66" t="s">
        <v>1500</v>
      </c>
      <c r="D86" s="61" t="s">
        <v>31</v>
      </c>
      <c r="E86" s="67">
        <v>0.96799999999999997</v>
      </c>
      <c r="F86" s="70">
        <v>0.96799999999999997</v>
      </c>
      <c r="H86" s="377">
        <v>0.97</v>
      </c>
    </row>
    <row r="87" spans="1:8" ht="28.5" customHeight="1">
      <c r="A87" s="61">
        <v>65</v>
      </c>
      <c r="B87" s="61">
        <v>3027</v>
      </c>
      <c r="C87" s="66" t="s">
        <v>1501</v>
      </c>
      <c r="D87" s="61" t="s">
        <v>31</v>
      </c>
      <c r="E87" s="67">
        <v>0.20699999999999999</v>
      </c>
      <c r="F87" s="70">
        <v>0.20699999999999999</v>
      </c>
      <c r="H87" s="377">
        <v>0.21</v>
      </c>
    </row>
    <row r="88" spans="1:8" ht="28.5" customHeight="1">
      <c r="A88" s="61">
        <v>66</v>
      </c>
      <c r="B88" s="61">
        <v>3028</v>
      </c>
      <c r="C88" s="66" t="s">
        <v>1502</v>
      </c>
      <c r="D88" s="61" t="s">
        <v>31</v>
      </c>
      <c r="E88" s="67">
        <v>0.77700000000000002</v>
      </c>
      <c r="F88" s="70">
        <v>0.77700000000000002</v>
      </c>
      <c r="H88" s="377">
        <v>0.78</v>
      </c>
    </row>
    <row r="89" spans="1:8" ht="28.5" customHeight="1">
      <c r="A89" s="61">
        <v>67</v>
      </c>
      <c r="B89" s="61">
        <v>3029</v>
      </c>
      <c r="C89" s="66" t="s">
        <v>1503</v>
      </c>
      <c r="D89" s="61" t="s">
        <v>31</v>
      </c>
      <c r="E89" s="67">
        <v>0.44400000000000001</v>
      </c>
      <c r="F89" s="70">
        <v>0.44400000000000001</v>
      </c>
      <c r="H89" s="377">
        <v>0.44</v>
      </c>
    </row>
    <row r="90" spans="1:8" ht="28.5" customHeight="1">
      <c r="A90" s="61">
        <v>68</v>
      </c>
      <c r="B90" s="61">
        <v>3030</v>
      </c>
      <c r="C90" s="66" t="s">
        <v>1504</v>
      </c>
      <c r="D90" s="61" t="s">
        <v>31</v>
      </c>
      <c r="E90" s="67">
        <v>0.23400000000000001</v>
      </c>
      <c r="F90" s="70">
        <v>0.23400000000000001</v>
      </c>
      <c r="H90" s="377">
        <v>0.23</v>
      </c>
    </row>
    <row r="91" spans="1:8" ht="28.5" customHeight="1">
      <c r="A91" s="61">
        <v>69</v>
      </c>
      <c r="B91" s="61">
        <v>3031</v>
      </c>
      <c r="C91" s="66" t="s">
        <v>1505</v>
      </c>
      <c r="D91" s="61" t="s">
        <v>31</v>
      </c>
      <c r="E91" s="67">
        <v>0.38700000000000001</v>
      </c>
      <c r="F91" s="70">
        <v>0.38700000000000001</v>
      </c>
      <c r="H91" s="377">
        <v>0.39</v>
      </c>
    </row>
    <row r="92" spans="1:8" ht="28.5" customHeight="1">
      <c r="A92" s="61">
        <v>70</v>
      </c>
      <c r="B92" s="61">
        <v>3032</v>
      </c>
      <c r="C92" s="66" t="s">
        <v>1506</v>
      </c>
      <c r="D92" s="61" t="s">
        <v>31</v>
      </c>
      <c r="E92" s="67">
        <v>0.99</v>
      </c>
      <c r="F92" s="70">
        <v>0.99</v>
      </c>
      <c r="H92" s="377">
        <v>0.99</v>
      </c>
    </row>
    <row r="93" spans="1:8" ht="28.5" customHeight="1">
      <c r="A93" s="61">
        <v>71</v>
      </c>
      <c r="B93" s="61">
        <v>3033</v>
      </c>
      <c r="C93" s="66" t="s">
        <v>1507</v>
      </c>
      <c r="D93" s="61" t="s">
        <v>31</v>
      </c>
      <c r="E93" s="67">
        <v>0.27</v>
      </c>
      <c r="F93" s="70">
        <v>0.27</v>
      </c>
      <c r="H93" s="377">
        <v>0.27</v>
      </c>
    </row>
    <row r="94" spans="1:8" ht="28.5" customHeight="1">
      <c r="A94" s="61">
        <v>72</v>
      </c>
      <c r="B94" s="61">
        <v>3034</v>
      </c>
      <c r="C94" s="66" t="s">
        <v>1508</v>
      </c>
      <c r="D94" s="61" t="s">
        <v>31</v>
      </c>
      <c r="E94" s="67">
        <v>0.43</v>
      </c>
      <c r="F94" s="70">
        <v>0.43</v>
      </c>
      <c r="H94" s="377">
        <v>0.43</v>
      </c>
    </row>
    <row r="95" spans="1:8" ht="28.5" customHeight="1">
      <c r="A95" s="61">
        <v>73</v>
      </c>
      <c r="B95" s="61">
        <v>3035</v>
      </c>
      <c r="C95" s="66" t="s">
        <v>1509</v>
      </c>
      <c r="D95" s="61" t="s">
        <v>31</v>
      </c>
      <c r="E95" s="67">
        <v>0.35699999999999998</v>
      </c>
      <c r="F95" s="70">
        <v>0.35699999999999998</v>
      </c>
      <c r="H95" s="377">
        <v>1</v>
      </c>
    </row>
    <row r="96" spans="1:8" ht="28.5" customHeight="1">
      <c r="A96" s="61">
        <v>74</v>
      </c>
      <c r="B96" s="61">
        <v>3036</v>
      </c>
      <c r="C96" s="66" t="s">
        <v>1510</v>
      </c>
      <c r="D96" s="61" t="s">
        <v>31</v>
      </c>
      <c r="E96" s="67">
        <v>0.61799999999999999</v>
      </c>
      <c r="F96" s="70">
        <v>0.61799999999999999</v>
      </c>
      <c r="H96" s="377">
        <v>0.62</v>
      </c>
    </row>
    <row r="97" spans="1:18" ht="28.5" customHeight="1">
      <c r="A97" s="61">
        <v>75</v>
      </c>
      <c r="B97" s="61">
        <v>3105</v>
      </c>
      <c r="C97" s="66" t="s">
        <v>1511</v>
      </c>
      <c r="D97" s="61" t="s">
        <v>31</v>
      </c>
      <c r="E97" s="67">
        <v>0.123</v>
      </c>
      <c r="F97" s="70">
        <v>0.123</v>
      </c>
      <c r="H97" s="377">
        <v>0.12</v>
      </c>
    </row>
    <row r="98" spans="1:18" ht="28.5" customHeight="1">
      <c r="A98" s="61">
        <v>76</v>
      </c>
      <c r="B98" s="61">
        <v>3106</v>
      </c>
      <c r="C98" s="66" t="s">
        <v>1512</v>
      </c>
      <c r="D98" s="61" t="s">
        <v>31</v>
      </c>
      <c r="E98" s="67">
        <v>0.185</v>
      </c>
      <c r="F98" s="70">
        <v>0.185</v>
      </c>
      <c r="H98" s="377">
        <v>0.19</v>
      </c>
    </row>
    <row r="99" spans="1:18" ht="28.5" customHeight="1">
      <c r="A99" s="61">
        <v>77</v>
      </c>
      <c r="B99" s="61">
        <v>3107</v>
      </c>
      <c r="C99" s="66" t="s">
        <v>1513</v>
      </c>
      <c r="D99" s="61" t="s">
        <v>31</v>
      </c>
      <c r="E99" s="67">
        <v>2.9000000000000001E-2</v>
      </c>
      <c r="F99" s="70">
        <v>2.9000000000000001E-2</v>
      </c>
      <c r="H99" s="377">
        <v>0.03</v>
      </c>
    </row>
    <row r="100" spans="1:18" ht="28.5" customHeight="1">
      <c r="A100" s="61">
        <v>78</v>
      </c>
      <c r="B100" s="61">
        <v>3108</v>
      </c>
      <c r="C100" s="66" t="s">
        <v>1514</v>
      </c>
      <c r="D100" s="61" t="s">
        <v>31</v>
      </c>
      <c r="E100" s="67">
        <v>0.34</v>
      </c>
      <c r="F100" s="70">
        <v>0.34</v>
      </c>
      <c r="H100" s="377">
        <v>0.34</v>
      </c>
    </row>
    <row r="101" spans="1:18" ht="28.5" customHeight="1">
      <c r="A101" s="61">
        <v>79</v>
      </c>
      <c r="B101" s="61">
        <v>3109</v>
      </c>
      <c r="C101" s="66" t="s">
        <v>1515</v>
      </c>
      <c r="D101" s="61" t="s">
        <v>31</v>
      </c>
      <c r="E101" s="67">
        <v>0.4</v>
      </c>
      <c r="F101" s="70">
        <v>0.4</v>
      </c>
      <c r="H101" s="377">
        <v>0.4</v>
      </c>
    </row>
    <row r="102" spans="1:18" ht="32.25" customHeight="1">
      <c r="A102" s="61">
        <v>80</v>
      </c>
      <c r="B102" s="61">
        <v>3110</v>
      </c>
      <c r="C102" s="66" t="s">
        <v>1516</v>
      </c>
      <c r="D102" s="61" t="s">
        <v>31</v>
      </c>
      <c r="E102" s="67">
        <v>0.89800000000000002</v>
      </c>
      <c r="F102" s="70">
        <v>0.89800000000000002</v>
      </c>
      <c r="H102" s="377">
        <v>0.9</v>
      </c>
    </row>
    <row r="103" spans="1:18" ht="30" customHeight="1">
      <c r="A103" s="61">
        <v>81</v>
      </c>
      <c r="B103" s="61">
        <v>3111</v>
      </c>
      <c r="C103" s="69" t="s">
        <v>1517</v>
      </c>
      <c r="D103" s="61" t="s">
        <v>31</v>
      </c>
      <c r="E103" s="67">
        <v>0.11799999999999999</v>
      </c>
      <c r="F103" s="70">
        <v>0.11799999999999999</v>
      </c>
      <c r="H103" s="377">
        <v>0.12</v>
      </c>
      <c r="I103" s="1068" t="s">
        <v>1518</v>
      </c>
      <c r="J103" s="1068"/>
      <c r="K103" s="1068"/>
    </row>
    <row r="104" spans="1:18" ht="28.5" customHeight="1">
      <c r="A104" s="61">
        <v>82</v>
      </c>
      <c r="B104" s="61">
        <v>3112</v>
      </c>
      <c r="C104" s="66" t="s">
        <v>1519</v>
      </c>
      <c r="D104" s="61" t="s">
        <v>31</v>
      </c>
      <c r="E104" s="67">
        <v>0.26900000000000002</v>
      </c>
      <c r="F104" s="70">
        <v>0.26900000000000002</v>
      </c>
      <c r="H104" s="377">
        <v>0.27</v>
      </c>
    </row>
    <row r="105" spans="1:18" ht="28.5" customHeight="1">
      <c r="A105" s="61">
        <v>83</v>
      </c>
      <c r="B105" s="61">
        <v>3113</v>
      </c>
      <c r="C105" s="66" t="s">
        <v>1520</v>
      </c>
      <c r="D105" s="61" t="s">
        <v>31</v>
      </c>
      <c r="E105" s="67">
        <v>0.49099999999999999</v>
      </c>
      <c r="F105" s="70">
        <v>0.49099999999999999</v>
      </c>
      <c r="H105" s="377">
        <v>0.49</v>
      </c>
    </row>
    <row r="106" spans="1:18" ht="28.5" customHeight="1">
      <c r="A106" s="61">
        <v>84</v>
      </c>
      <c r="B106" s="61">
        <v>3114</v>
      </c>
      <c r="C106" s="66" t="s">
        <v>1521</v>
      </c>
      <c r="D106" s="61" t="s">
        <v>31</v>
      </c>
      <c r="E106" s="67">
        <v>0.32900000000000001</v>
      </c>
      <c r="F106" s="70">
        <v>0.32900000000000001</v>
      </c>
      <c r="H106" s="377">
        <v>0.33</v>
      </c>
    </row>
    <row r="107" spans="1:18" ht="28.5" customHeight="1">
      <c r="A107" s="61">
        <v>85</v>
      </c>
      <c r="B107" s="61">
        <v>3115</v>
      </c>
      <c r="C107" s="66" t="s">
        <v>1522</v>
      </c>
      <c r="D107" s="61" t="s">
        <v>31</v>
      </c>
      <c r="E107" s="67">
        <v>0.11799999999999999</v>
      </c>
      <c r="F107" s="70">
        <v>0.11799999999999999</v>
      </c>
      <c r="G107" s="381"/>
      <c r="H107" s="377">
        <v>0.12</v>
      </c>
    </row>
    <row r="108" spans="1:18" ht="28.5" customHeight="1">
      <c r="A108" s="61"/>
      <c r="B108" s="61"/>
      <c r="C108" s="66"/>
      <c r="D108" s="68" t="s">
        <v>22</v>
      </c>
      <c r="E108" s="60">
        <f>SUM(E23:E107)</f>
        <v>41.209000000000017</v>
      </c>
      <c r="F108" s="70"/>
      <c r="H108" s="379">
        <f>SUM(H23:H107)</f>
        <v>51.900000000000027</v>
      </c>
      <c r="R108" s="373"/>
    </row>
    <row r="109" spans="1:18" ht="28.5" customHeight="1">
      <c r="A109" s="1066" t="s">
        <v>16</v>
      </c>
      <c r="B109" s="894"/>
      <c r="C109" s="894"/>
      <c r="D109" s="894"/>
      <c r="E109" s="1067"/>
      <c r="F109" s="70"/>
      <c r="H109" s="377"/>
      <c r="R109" s="377"/>
    </row>
    <row r="110" spans="1:18" ht="21" customHeight="1">
      <c r="A110" s="61">
        <v>1</v>
      </c>
      <c r="B110" s="61">
        <v>2345</v>
      </c>
      <c r="C110" s="66" t="s">
        <v>1523</v>
      </c>
      <c r="D110" s="61" t="s">
        <v>157</v>
      </c>
      <c r="E110" s="67">
        <v>3.177</v>
      </c>
      <c r="F110" s="70">
        <v>3.177</v>
      </c>
      <c r="H110" s="377">
        <v>3.54</v>
      </c>
      <c r="J110" s="378" t="s">
        <v>1524</v>
      </c>
      <c r="R110" s="377"/>
    </row>
    <row r="111" spans="1:18" ht="28.5" customHeight="1">
      <c r="A111" s="61">
        <v>2</v>
      </c>
      <c r="B111" s="61">
        <v>2348</v>
      </c>
      <c r="C111" s="66" t="s">
        <v>1525</v>
      </c>
      <c r="D111" s="61" t="s">
        <v>157</v>
      </c>
      <c r="E111" s="67">
        <v>2.161</v>
      </c>
      <c r="F111" s="376">
        <v>2.13</v>
      </c>
      <c r="H111" s="377">
        <v>2.13</v>
      </c>
      <c r="J111" s="378">
        <v>10.48</v>
      </c>
      <c r="K111" s="751" t="s">
        <v>1526</v>
      </c>
      <c r="R111" s="377"/>
    </row>
    <row r="112" spans="1:18" ht="23.65" customHeight="1">
      <c r="A112" s="61">
        <v>3</v>
      </c>
      <c r="B112" s="61">
        <v>2351</v>
      </c>
      <c r="C112" s="66" t="s">
        <v>1527</v>
      </c>
      <c r="D112" s="61" t="s">
        <v>157</v>
      </c>
      <c r="E112" s="67">
        <f>[5]MAMIT!$F$98</f>
        <v>12.79</v>
      </c>
      <c r="F112" s="376">
        <v>13.15</v>
      </c>
      <c r="G112" s="377"/>
      <c r="H112" s="377">
        <v>13.15</v>
      </c>
      <c r="R112" s="377"/>
    </row>
    <row r="113" spans="1:19" ht="23.65" customHeight="1">
      <c r="A113" s="61"/>
      <c r="B113" s="61"/>
      <c r="C113" s="382"/>
      <c r="D113" s="343" t="s">
        <v>22</v>
      </c>
      <c r="E113" s="60">
        <f>SUM(E110:E112)</f>
        <v>18.128</v>
      </c>
      <c r="F113" s="376"/>
      <c r="G113" s="377"/>
      <c r="H113" s="379">
        <f>SUM(H110:H112)</f>
        <v>18.82</v>
      </c>
      <c r="J113" s="379">
        <f>H113+J111</f>
        <v>29.3</v>
      </c>
      <c r="R113" s="377"/>
    </row>
    <row r="114" spans="1:19" ht="23.65" customHeight="1">
      <c r="A114" s="61"/>
      <c r="B114" s="68"/>
      <c r="C114" s="1064" t="s">
        <v>163</v>
      </c>
      <c r="D114" s="1065"/>
      <c r="E114" s="383">
        <f>E18+E21+E108+E113</f>
        <v>250.017</v>
      </c>
      <c r="F114" s="384">
        <f>SUM(F15:F112)</f>
        <v>254.65500000000006</v>
      </c>
      <c r="H114" s="377"/>
      <c r="R114" s="377"/>
    </row>
    <row r="115" spans="1:19">
      <c r="A115" s="977" t="s">
        <v>188</v>
      </c>
      <c r="B115" s="977"/>
      <c r="C115" s="977"/>
      <c r="D115" s="385"/>
      <c r="E115" s="385"/>
      <c r="H115" s="377"/>
      <c r="R115" s="377"/>
    </row>
    <row r="116" spans="1:19">
      <c r="A116" s="385">
        <v>3</v>
      </c>
      <c r="B116" s="61">
        <v>2350</v>
      </c>
      <c r="C116" s="66" t="s">
        <v>1528</v>
      </c>
      <c r="D116" s="61" t="s">
        <v>157</v>
      </c>
      <c r="E116" s="55">
        <v>0.92200000000000004</v>
      </c>
      <c r="G116" s="377"/>
      <c r="H116" s="377">
        <v>2.11</v>
      </c>
      <c r="J116" s="378" t="s">
        <v>1524</v>
      </c>
      <c r="R116" s="377"/>
    </row>
    <row r="117" spans="1:19" ht="47.25">
      <c r="A117" s="385"/>
      <c r="B117" s="61">
        <v>2347</v>
      </c>
      <c r="C117" s="66" t="s">
        <v>1529</v>
      </c>
      <c r="D117" s="61" t="s">
        <v>157</v>
      </c>
      <c r="E117" s="387">
        <f>[5]MAMIT!$H$94</f>
        <v>3.3</v>
      </c>
      <c r="G117" s="377"/>
      <c r="H117" s="377">
        <v>8.76</v>
      </c>
      <c r="J117" s="378">
        <v>17.3</v>
      </c>
      <c r="K117" s="750" t="s">
        <v>1530</v>
      </c>
      <c r="R117" s="377"/>
    </row>
    <row r="118" spans="1:19">
      <c r="A118" s="385"/>
      <c r="B118" s="385"/>
      <c r="C118" s="388"/>
      <c r="D118" s="68" t="s">
        <v>22</v>
      </c>
      <c r="E118" s="383">
        <f>SUM(E116:E117)</f>
        <v>4.2219999999999995</v>
      </c>
      <c r="G118" s="377"/>
      <c r="H118" s="379">
        <f>SUM(H116:H117)</f>
        <v>10.87</v>
      </c>
      <c r="J118" s="379">
        <f>H118+J117</f>
        <v>28.17</v>
      </c>
      <c r="R118" s="377"/>
    </row>
    <row r="119" spans="1:19">
      <c r="H119" s="377"/>
      <c r="R119" s="377"/>
    </row>
    <row r="120" spans="1:19">
      <c r="H120" s="377"/>
      <c r="R120" s="377"/>
    </row>
    <row r="121" spans="1:19">
      <c r="A121" s="977" t="s">
        <v>196</v>
      </c>
      <c r="B121" s="977"/>
      <c r="C121" s="977"/>
      <c r="D121" s="385"/>
      <c r="E121" s="385"/>
      <c r="H121" s="377"/>
      <c r="R121" s="377"/>
    </row>
    <row r="122" spans="1:19">
      <c r="A122" s="385">
        <v>1</v>
      </c>
      <c r="B122" s="75">
        <v>2346</v>
      </c>
      <c r="C122" s="390" t="s">
        <v>1531</v>
      </c>
      <c r="D122" s="75" t="s">
        <v>157</v>
      </c>
      <c r="E122" s="391">
        <v>10.083</v>
      </c>
      <c r="H122" s="377"/>
      <c r="R122" s="377"/>
    </row>
    <row r="123" spans="1:19">
      <c r="A123" s="385">
        <v>2</v>
      </c>
      <c r="B123" s="61">
        <v>2349</v>
      </c>
      <c r="C123" s="66" t="s">
        <v>1532</v>
      </c>
      <c r="D123" s="61" t="s">
        <v>157</v>
      </c>
      <c r="E123" s="55">
        <v>18.338999999999999</v>
      </c>
      <c r="H123" s="377"/>
      <c r="I123" s="377"/>
      <c r="R123" s="377"/>
      <c r="S123" s="377"/>
    </row>
    <row r="124" spans="1:19">
      <c r="A124" s="385"/>
      <c r="B124" s="385"/>
      <c r="C124" s="388"/>
      <c r="D124" s="68" t="s">
        <v>22</v>
      </c>
      <c r="E124" s="383">
        <f>SUM(E122:E123)</f>
        <v>28.421999999999997</v>
      </c>
      <c r="G124" s="373"/>
      <c r="H124" s="379"/>
      <c r="R124" s="379"/>
    </row>
    <row r="125" spans="1:19">
      <c r="H125" s="377"/>
    </row>
    <row r="126" spans="1:19">
      <c r="H126" s="373" t="s">
        <v>1533</v>
      </c>
    </row>
    <row r="127" spans="1:19" ht="26.25" customHeight="1">
      <c r="H127" s="392">
        <v>0.32</v>
      </c>
      <c r="I127" s="1069" t="s">
        <v>1534</v>
      </c>
      <c r="J127" s="1069"/>
      <c r="K127" s="1069"/>
    </row>
    <row r="128" spans="1:19">
      <c r="H128" s="392">
        <v>3</v>
      </c>
      <c r="I128" s="393" t="s">
        <v>1535</v>
      </c>
      <c r="J128" s="393"/>
      <c r="K128" s="393"/>
    </row>
    <row r="129" spans="8:11">
      <c r="H129" s="392">
        <v>1</v>
      </c>
      <c r="I129" s="393" t="s">
        <v>1536</v>
      </c>
      <c r="J129" s="393"/>
      <c r="K129" s="393"/>
    </row>
    <row r="130" spans="8:11" ht="29.25" customHeight="1">
      <c r="H130" s="392">
        <v>0.31</v>
      </c>
      <c r="I130" s="1069" t="s">
        <v>1537</v>
      </c>
      <c r="J130" s="1069"/>
      <c r="K130" s="1069"/>
    </row>
    <row r="131" spans="8:11" ht="26.25" customHeight="1">
      <c r="H131" s="392">
        <v>0.39</v>
      </c>
      <c r="I131" s="1069" t="s">
        <v>1538</v>
      </c>
      <c r="J131" s="1069"/>
      <c r="K131" s="1069"/>
    </row>
    <row r="132" spans="8:11" ht="31.5" customHeight="1">
      <c r="H132" s="392">
        <v>0.2</v>
      </c>
      <c r="I132" s="1069" t="s">
        <v>1539</v>
      </c>
      <c r="J132" s="1069"/>
      <c r="K132" s="1069"/>
    </row>
    <row r="133" spans="8:11" ht="31.5" customHeight="1">
      <c r="H133" s="392">
        <v>0.52</v>
      </c>
      <c r="I133" s="1069" t="s">
        <v>1540</v>
      </c>
      <c r="J133" s="1069"/>
      <c r="K133" s="1069"/>
    </row>
    <row r="134" spans="8:11" ht="30.75" customHeight="1">
      <c r="H134" s="392">
        <v>0.09</v>
      </c>
      <c r="I134" s="1069" t="s">
        <v>1541</v>
      </c>
      <c r="J134" s="1069"/>
      <c r="K134" s="1069"/>
    </row>
    <row r="135" spans="8:11" ht="29.25" customHeight="1">
      <c r="H135" s="392">
        <v>0.06</v>
      </c>
      <c r="I135" s="1069" t="s">
        <v>1542</v>
      </c>
      <c r="J135" s="1069"/>
      <c r="K135" s="1069"/>
    </row>
    <row r="136" spans="8:11" ht="29.25" customHeight="1">
      <c r="H136" s="392">
        <v>0.1</v>
      </c>
      <c r="I136" s="1069" t="s">
        <v>1543</v>
      </c>
      <c r="J136" s="1069"/>
      <c r="K136" s="1069"/>
    </row>
    <row r="137" spans="8:11" ht="31.5" customHeight="1">
      <c r="H137" s="392">
        <v>0.32</v>
      </c>
      <c r="I137" s="1069" t="s">
        <v>1544</v>
      </c>
      <c r="J137" s="1069"/>
      <c r="K137" s="1069"/>
    </row>
    <row r="138" spans="8:11" ht="32.25" customHeight="1">
      <c r="H138" s="392">
        <v>1.39</v>
      </c>
      <c r="I138" s="1069" t="s">
        <v>1545</v>
      </c>
      <c r="J138" s="1069"/>
      <c r="K138" s="1069"/>
    </row>
    <row r="139" spans="8:11" ht="30" customHeight="1">
      <c r="H139" s="392">
        <v>0.12</v>
      </c>
      <c r="I139" s="1069" t="s">
        <v>1546</v>
      </c>
      <c r="J139" s="1069"/>
      <c r="K139" s="1069"/>
    </row>
    <row r="140" spans="8:11" ht="46.5" customHeight="1">
      <c r="H140" s="392">
        <v>0.53</v>
      </c>
      <c r="I140" s="1069" t="s">
        <v>1547</v>
      </c>
      <c r="J140" s="1069"/>
      <c r="K140" s="1069"/>
    </row>
    <row r="141" spans="8:11" ht="27" customHeight="1">
      <c r="H141" s="392">
        <v>0.28000000000000003</v>
      </c>
      <c r="I141" s="1070" t="s">
        <v>1548</v>
      </c>
      <c r="J141" s="1070"/>
      <c r="K141" s="1070"/>
    </row>
    <row r="142" spans="8:11">
      <c r="H142" s="394">
        <f>SUM(H127:H141)</f>
        <v>8.629999999999999</v>
      </c>
    </row>
    <row r="143" spans="8:11">
      <c r="H143" s="377"/>
    </row>
    <row r="144" spans="8:11">
      <c r="H144" s="377"/>
    </row>
    <row r="145" spans="8:8">
      <c r="H145" s="377"/>
    </row>
    <row r="146" spans="8:8">
      <c r="H146" s="377"/>
    </row>
    <row r="147" spans="8:8">
      <c r="H147" s="377"/>
    </row>
    <row r="148" spans="8:8">
      <c r="H148" s="377"/>
    </row>
    <row r="149" spans="8:8">
      <c r="H149" s="377"/>
    </row>
    <row r="150" spans="8:8">
      <c r="H150" s="377"/>
    </row>
    <row r="151" spans="8:8">
      <c r="H151" s="377"/>
    </row>
    <row r="152" spans="8:8">
      <c r="H152" s="377"/>
    </row>
    <row r="153" spans="8:8">
      <c r="H153" s="377"/>
    </row>
    <row r="154" spans="8:8">
      <c r="H154" s="377"/>
    </row>
    <row r="155" spans="8:8">
      <c r="H155" s="377"/>
    </row>
    <row r="156" spans="8:8">
      <c r="H156" s="377"/>
    </row>
    <row r="157" spans="8:8">
      <c r="H157" s="377"/>
    </row>
    <row r="158" spans="8:8">
      <c r="H158" s="377"/>
    </row>
  </sheetData>
  <mergeCells count="22">
    <mergeCell ref="I138:K138"/>
    <mergeCell ref="I139:K139"/>
    <mergeCell ref="I140:K140"/>
    <mergeCell ref="I141:K141"/>
    <mergeCell ref="I133:K133"/>
    <mergeCell ref="I134:K134"/>
    <mergeCell ref="I135:K135"/>
    <mergeCell ref="I136:K136"/>
    <mergeCell ref="I137:K137"/>
    <mergeCell ref="I103:K103"/>
    <mergeCell ref="I127:K127"/>
    <mergeCell ref="I130:K130"/>
    <mergeCell ref="I131:K131"/>
    <mergeCell ref="I132:K132"/>
    <mergeCell ref="A115:C115"/>
    <mergeCell ref="A121:C121"/>
    <mergeCell ref="A1:F1"/>
    <mergeCell ref="A14:E14"/>
    <mergeCell ref="A19:E19"/>
    <mergeCell ref="A22:E22"/>
    <mergeCell ref="A109:E109"/>
    <mergeCell ref="C114:D114"/>
  </mergeCells>
  <pageMargins left="0.76" right="0.25" top="0.46" bottom="0.45" header="0.3" footer="0.3"/>
  <pageSetup paperSize="9" scale="9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opLeftCell="A37" workbookViewId="0">
      <selection activeCell="E48" sqref="E48"/>
    </sheetView>
  </sheetViews>
  <sheetFormatPr defaultRowHeight="15"/>
  <cols>
    <col min="2" max="2" width="10.7109375" customWidth="1"/>
    <col min="3" max="3" width="33.42578125" customWidth="1"/>
    <col min="4" max="4" width="13.28515625" customWidth="1"/>
    <col min="5" max="5" width="14.42578125" customWidth="1"/>
  </cols>
  <sheetData>
    <row r="1" spans="1:5" ht="36.75" customHeight="1">
      <c r="A1" s="883" t="s">
        <v>3096</v>
      </c>
      <c r="B1" s="883"/>
      <c r="C1" s="883"/>
      <c r="D1" s="883"/>
      <c r="E1" s="883"/>
    </row>
    <row r="2" spans="1:5" ht="56.25">
      <c r="A2" s="684" t="s">
        <v>3063</v>
      </c>
      <c r="B2" s="684" t="s">
        <v>2</v>
      </c>
      <c r="C2" s="684" t="s">
        <v>205</v>
      </c>
      <c r="D2" s="684" t="s">
        <v>207</v>
      </c>
      <c r="E2" s="684" t="s">
        <v>3064</v>
      </c>
    </row>
    <row r="3" spans="1:5" ht="15.75">
      <c r="A3" s="48">
        <v>1</v>
      </c>
      <c r="B3" s="49"/>
      <c r="C3" s="49" t="s">
        <v>208</v>
      </c>
      <c r="D3" s="50"/>
      <c r="E3" s="51"/>
    </row>
    <row r="4" spans="1:5" ht="15.75">
      <c r="A4" s="48">
        <v>2</v>
      </c>
      <c r="B4" s="49"/>
      <c r="C4" s="49" t="s">
        <v>8</v>
      </c>
      <c r="D4" s="50"/>
      <c r="E4" s="51">
        <f>E49</f>
        <v>157.19999999999999</v>
      </c>
    </row>
    <row r="5" spans="1:5" ht="15.75">
      <c r="A5" s="48">
        <v>3</v>
      </c>
      <c r="B5" s="49"/>
      <c r="C5" s="49" t="s">
        <v>10</v>
      </c>
      <c r="D5" s="50"/>
      <c r="E5" s="51"/>
    </row>
    <row r="6" spans="1:5" ht="15.75">
      <c r="A6" s="48">
        <v>4</v>
      </c>
      <c r="B6" s="56"/>
      <c r="C6" s="56" t="s">
        <v>11</v>
      </c>
      <c r="D6" s="50"/>
      <c r="E6" s="57">
        <f>E26</f>
        <v>62.55</v>
      </c>
    </row>
    <row r="7" spans="1:5" ht="15.75">
      <c r="A7" s="48">
        <v>5</v>
      </c>
      <c r="B7" s="56"/>
      <c r="C7" s="56" t="s">
        <v>14</v>
      </c>
      <c r="D7" s="50"/>
      <c r="E7" s="57"/>
    </row>
    <row r="8" spans="1:5" ht="15.75">
      <c r="A8" s="48">
        <v>6</v>
      </c>
      <c r="B8" s="56"/>
      <c r="C8" s="56" t="s">
        <v>16</v>
      </c>
      <c r="D8" s="50"/>
      <c r="E8" s="57">
        <f>E44</f>
        <v>49.995999999999995</v>
      </c>
    </row>
    <row r="9" spans="1:5" ht="15.75">
      <c r="A9" s="48">
        <v>7</v>
      </c>
      <c r="B9" s="56"/>
      <c r="C9" s="56" t="s">
        <v>17</v>
      </c>
      <c r="D9" s="50"/>
      <c r="E9" s="57"/>
    </row>
    <row r="10" spans="1:5" ht="15.75">
      <c r="A10" s="48">
        <v>8</v>
      </c>
      <c r="B10" s="56"/>
      <c r="C10" s="56" t="s">
        <v>18</v>
      </c>
      <c r="D10" s="50"/>
      <c r="E10" s="57">
        <f>E40</f>
        <v>10.095000000000001</v>
      </c>
    </row>
    <row r="11" spans="1:5" ht="15.75">
      <c r="A11" s="54">
        <v>9</v>
      </c>
      <c r="B11" s="56"/>
      <c r="C11" s="56" t="s">
        <v>19</v>
      </c>
      <c r="D11" s="50"/>
      <c r="E11" s="57"/>
    </row>
    <row r="12" spans="1:5" ht="15.75">
      <c r="A12" s="54">
        <v>10</v>
      </c>
      <c r="B12" s="56"/>
      <c r="C12" s="56" t="s">
        <v>20</v>
      </c>
      <c r="D12" s="50"/>
      <c r="E12" s="57">
        <f>E58</f>
        <v>20.283000000000001</v>
      </c>
    </row>
    <row r="13" spans="1:5" ht="15.75">
      <c r="A13" s="54">
        <v>11</v>
      </c>
      <c r="B13" s="56"/>
      <c r="C13" s="56" t="s">
        <v>21</v>
      </c>
      <c r="D13" s="50"/>
      <c r="E13" s="57"/>
    </row>
    <row r="14" spans="1:5" ht="15.75">
      <c r="A14" s="54"/>
      <c r="B14" s="56"/>
      <c r="C14" s="56"/>
      <c r="D14" s="58" t="s">
        <v>22</v>
      </c>
      <c r="E14" s="59">
        <f>SUM(E4:E13)</f>
        <v>300.12400000000002</v>
      </c>
    </row>
    <row r="15" spans="1:5" ht="15.75">
      <c r="A15" s="1008" t="s">
        <v>11</v>
      </c>
      <c r="B15" s="1009"/>
      <c r="C15" s="1009"/>
      <c r="D15" s="1009"/>
      <c r="E15" s="1010"/>
    </row>
    <row r="16" spans="1:5" ht="47.25">
      <c r="A16" s="54">
        <v>1</v>
      </c>
      <c r="B16" s="61">
        <v>3173</v>
      </c>
      <c r="C16" s="56" t="s">
        <v>3065</v>
      </c>
      <c r="D16" s="61" t="s">
        <v>24</v>
      </c>
      <c r="E16" s="67">
        <v>12.7</v>
      </c>
    </row>
    <row r="17" spans="1:5" ht="31.5">
      <c r="A17" s="54">
        <v>2</v>
      </c>
      <c r="B17" s="61">
        <v>3174</v>
      </c>
      <c r="C17" s="56" t="s">
        <v>3066</v>
      </c>
      <c r="D17" s="61" t="s">
        <v>24</v>
      </c>
      <c r="E17" s="67">
        <v>2.35</v>
      </c>
    </row>
    <row r="18" spans="1:5" ht="31.5">
      <c r="A18" s="54">
        <v>3</v>
      </c>
      <c r="B18" s="61">
        <v>3175</v>
      </c>
      <c r="C18" s="56" t="s">
        <v>3067</v>
      </c>
      <c r="D18" s="61" t="s">
        <v>24</v>
      </c>
      <c r="E18" s="67">
        <v>6</v>
      </c>
    </row>
    <row r="19" spans="1:5" ht="31.5">
      <c r="A19" s="54">
        <v>4</v>
      </c>
      <c r="B19" s="61">
        <v>3176</v>
      </c>
      <c r="C19" s="56" t="s">
        <v>3068</v>
      </c>
      <c r="D19" s="61" t="s">
        <v>24</v>
      </c>
      <c r="E19" s="67">
        <v>16.5</v>
      </c>
    </row>
    <row r="20" spans="1:5" ht="31.5">
      <c r="A20" s="54">
        <v>5</v>
      </c>
      <c r="B20" s="61">
        <v>3177</v>
      </c>
      <c r="C20" s="56" t="s">
        <v>3069</v>
      </c>
      <c r="D20" s="61" t="s">
        <v>24</v>
      </c>
      <c r="E20" s="67">
        <v>5.77</v>
      </c>
    </row>
    <row r="21" spans="1:5" ht="31.5">
      <c r="A21" s="54">
        <v>6</v>
      </c>
      <c r="B21" s="61">
        <v>3178</v>
      </c>
      <c r="C21" s="56" t="s">
        <v>3070</v>
      </c>
      <c r="D21" s="61" t="s">
        <v>24</v>
      </c>
      <c r="E21" s="67">
        <v>8</v>
      </c>
    </row>
    <row r="22" spans="1:5" ht="31.5">
      <c r="A22" s="54">
        <v>7</v>
      </c>
      <c r="B22" s="61">
        <v>3179</v>
      </c>
      <c r="C22" s="56" t="s">
        <v>3071</v>
      </c>
      <c r="D22" s="61" t="s">
        <v>24</v>
      </c>
      <c r="E22" s="67">
        <v>1.45</v>
      </c>
    </row>
    <row r="23" spans="1:5" ht="15.75">
      <c r="A23" s="54">
        <v>8</v>
      </c>
      <c r="B23" s="61">
        <v>3180</v>
      </c>
      <c r="C23" s="56" t="s">
        <v>3072</v>
      </c>
      <c r="D23" s="61" t="s">
        <v>24</v>
      </c>
      <c r="E23" s="67">
        <v>7.18</v>
      </c>
    </row>
    <row r="24" spans="1:5" ht="15.75">
      <c r="A24" s="54">
        <v>9</v>
      </c>
      <c r="B24" s="61">
        <v>3181</v>
      </c>
      <c r="C24" s="56" t="s">
        <v>3073</v>
      </c>
      <c r="D24" s="61" t="s">
        <v>24</v>
      </c>
      <c r="E24" s="67">
        <v>1.6</v>
      </c>
    </row>
    <row r="25" spans="1:5" ht="15.75">
      <c r="A25" s="54">
        <v>10</v>
      </c>
      <c r="B25" s="61">
        <v>3182</v>
      </c>
      <c r="C25" s="56" t="s">
        <v>3074</v>
      </c>
      <c r="D25" s="61" t="s">
        <v>24</v>
      </c>
      <c r="E25" s="67">
        <v>1</v>
      </c>
    </row>
    <row r="26" spans="1:5" ht="15.75">
      <c r="A26" s="54"/>
      <c r="B26" s="61"/>
      <c r="C26" s="56"/>
      <c r="D26" s="68" t="s">
        <v>22</v>
      </c>
      <c r="E26" s="60">
        <f>SUM(E16:E25)</f>
        <v>62.55</v>
      </c>
    </row>
    <row r="27" spans="1:5" ht="15.75">
      <c r="A27" s="1008" t="s">
        <v>18</v>
      </c>
      <c r="B27" s="1009"/>
      <c r="C27" s="1009"/>
      <c r="D27" s="1009"/>
      <c r="E27" s="1010"/>
    </row>
    <row r="28" spans="1:5" ht="47.25">
      <c r="A28" s="54">
        <v>1</v>
      </c>
      <c r="B28" s="61">
        <v>284</v>
      </c>
      <c r="C28" s="56" t="s">
        <v>3075</v>
      </c>
      <c r="D28" s="61" t="s">
        <v>31</v>
      </c>
      <c r="E28" s="67">
        <v>0.56399999999999995</v>
      </c>
    </row>
    <row r="29" spans="1:5" ht="31.5">
      <c r="A29" s="54">
        <v>2</v>
      </c>
      <c r="B29" s="61">
        <v>285</v>
      </c>
      <c r="C29" s="56" t="s">
        <v>3076</v>
      </c>
      <c r="D29" s="61" t="s">
        <v>31</v>
      </c>
      <c r="E29" s="67">
        <v>0.42899999999999999</v>
      </c>
    </row>
    <row r="30" spans="1:5" ht="31.5">
      <c r="A30" s="54">
        <v>3</v>
      </c>
      <c r="B30" s="61">
        <v>286</v>
      </c>
      <c r="C30" s="56" t="s">
        <v>3077</v>
      </c>
      <c r="D30" s="61" t="s">
        <v>31</v>
      </c>
      <c r="E30" s="67">
        <v>1.147</v>
      </c>
    </row>
    <row r="31" spans="1:5" ht="47.25">
      <c r="A31" s="54">
        <v>4</v>
      </c>
      <c r="B31" s="61">
        <v>287</v>
      </c>
      <c r="C31" s="56" t="s">
        <v>3078</v>
      </c>
      <c r="D31" s="61" t="s">
        <v>31</v>
      </c>
      <c r="E31" s="67">
        <v>1.486</v>
      </c>
    </row>
    <row r="32" spans="1:5" ht="31.5">
      <c r="A32" s="54">
        <v>5</v>
      </c>
      <c r="B32" s="61">
        <v>288</v>
      </c>
      <c r="C32" s="56" t="s">
        <v>3079</v>
      </c>
      <c r="D32" s="61" t="s">
        <v>31</v>
      </c>
      <c r="E32" s="67">
        <v>0.30299999999999999</v>
      </c>
    </row>
    <row r="33" spans="1:5" ht="31.5">
      <c r="A33" s="54">
        <v>6</v>
      </c>
      <c r="B33" s="61">
        <v>289</v>
      </c>
      <c r="C33" s="56" t="s">
        <v>3080</v>
      </c>
      <c r="D33" s="61" t="s">
        <v>31</v>
      </c>
      <c r="E33" s="67">
        <v>0.74</v>
      </c>
    </row>
    <row r="34" spans="1:5" ht="31.5">
      <c r="A34" s="54">
        <v>7</v>
      </c>
      <c r="B34" s="61">
        <v>290</v>
      </c>
      <c r="C34" s="56" t="s">
        <v>3081</v>
      </c>
      <c r="D34" s="61" t="s">
        <v>31</v>
      </c>
      <c r="E34" s="67">
        <v>0.25800000000000001</v>
      </c>
    </row>
    <row r="35" spans="1:5" ht="31.5">
      <c r="A35" s="54">
        <v>8</v>
      </c>
      <c r="B35" s="61">
        <v>292</v>
      </c>
      <c r="C35" s="56" t="s">
        <v>3082</v>
      </c>
      <c r="D35" s="61" t="s">
        <v>31</v>
      </c>
      <c r="E35" s="67">
        <v>1.2</v>
      </c>
    </row>
    <row r="36" spans="1:5" ht="47.25">
      <c r="A36" s="54">
        <v>9</v>
      </c>
      <c r="B36" s="61">
        <v>297</v>
      </c>
      <c r="C36" s="56" t="s">
        <v>3083</v>
      </c>
      <c r="D36" s="61" t="s">
        <v>31</v>
      </c>
      <c r="E36" s="67">
        <v>0.89</v>
      </c>
    </row>
    <row r="37" spans="1:5" ht="31.5">
      <c r="A37" s="54">
        <v>10</v>
      </c>
      <c r="B37" s="61">
        <v>299</v>
      </c>
      <c r="C37" s="56" t="s">
        <v>3084</v>
      </c>
      <c r="D37" s="61" t="s">
        <v>31</v>
      </c>
      <c r="E37" s="67">
        <v>0.51300000000000001</v>
      </c>
    </row>
    <row r="38" spans="1:5" ht="47.25">
      <c r="A38" s="54">
        <v>11</v>
      </c>
      <c r="B38" s="61">
        <v>314</v>
      </c>
      <c r="C38" s="56" t="s">
        <v>3085</v>
      </c>
      <c r="D38" s="61" t="s">
        <v>31</v>
      </c>
      <c r="E38" s="67">
        <v>0.76500000000000001</v>
      </c>
    </row>
    <row r="39" spans="1:5" ht="47.25">
      <c r="A39" s="54">
        <v>12</v>
      </c>
      <c r="B39" s="61">
        <v>315</v>
      </c>
      <c r="C39" s="56" t="s">
        <v>3086</v>
      </c>
      <c r="D39" s="61" t="s">
        <v>31</v>
      </c>
      <c r="E39" s="67">
        <v>1.8</v>
      </c>
    </row>
    <row r="40" spans="1:5" ht="15.75">
      <c r="A40" s="54"/>
      <c r="B40" s="61"/>
      <c r="C40" s="56"/>
      <c r="D40" s="68" t="s">
        <v>22</v>
      </c>
      <c r="E40" s="60">
        <f>SUM(E28:E39)</f>
        <v>10.095000000000001</v>
      </c>
    </row>
    <row r="41" spans="1:5" ht="15.75">
      <c r="A41" s="1075" t="s">
        <v>16</v>
      </c>
      <c r="B41" s="948"/>
      <c r="C41" s="948"/>
      <c r="D41" s="948"/>
      <c r="E41" s="948"/>
    </row>
    <row r="42" spans="1:5" ht="15.75">
      <c r="A42" s="54">
        <v>1</v>
      </c>
      <c r="B42" s="61">
        <v>313</v>
      </c>
      <c r="C42" s="648" t="s">
        <v>3087</v>
      </c>
      <c r="D42" s="61" t="s">
        <v>157</v>
      </c>
      <c r="E42" s="67">
        <v>17.8</v>
      </c>
    </row>
    <row r="43" spans="1:5" ht="15.75">
      <c r="A43" s="54">
        <v>2</v>
      </c>
      <c r="B43" s="61">
        <v>1523</v>
      </c>
      <c r="C43" s="648" t="s">
        <v>3088</v>
      </c>
      <c r="D43" s="61" t="s">
        <v>157</v>
      </c>
      <c r="E43" s="67">
        <v>32.195999999999998</v>
      </c>
    </row>
    <row r="44" spans="1:5" ht="15.75">
      <c r="A44" s="54"/>
      <c r="B44" s="61"/>
      <c r="C44" s="56"/>
      <c r="D44" s="68" t="s">
        <v>22</v>
      </c>
      <c r="E44" s="60">
        <f>SUM(E42:E43)</f>
        <v>49.995999999999995</v>
      </c>
    </row>
    <row r="45" spans="1:5" ht="15.75">
      <c r="A45" s="1075" t="s">
        <v>2579</v>
      </c>
      <c r="B45" s="948"/>
      <c r="C45" s="948"/>
      <c r="D45" s="948"/>
      <c r="E45" s="948"/>
    </row>
    <row r="46" spans="1:5" ht="30" customHeight="1">
      <c r="A46" s="54">
        <v>1</v>
      </c>
      <c r="B46" s="54">
        <v>2724</v>
      </c>
      <c r="C46" s="56" t="s">
        <v>3089</v>
      </c>
      <c r="D46" s="61" t="s">
        <v>2980</v>
      </c>
      <c r="E46" s="67">
        <v>109.2</v>
      </c>
    </row>
    <row r="47" spans="1:5" ht="30" customHeight="1">
      <c r="A47" s="54">
        <v>2</v>
      </c>
      <c r="B47" s="61"/>
      <c r="C47" s="685" t="s">
        <v>3090</v>
      </c>
      <c r="D47" s="61" t="s">
        <v>2980</v>
      </c>
      <c r="E47" s="67">
        <v>22</v>
      </c>
    </row>
    <row r="48" spans="1:5" ht="30" customHeight="1">
      <c r="A48" s="54">
        <v>3</v>
      </c>
      <c r="B48" s="61"/>
      <c r="C48" s="56" t="s">
        <v>3091</v>
      </c>
      <c r="D48" s="61" t="s">
        <v>2980</v>
      </c>
      <c r="E48" s="55">
        <v>26</v>
      </c>
    </row>
    <row r="49" spans="1:5" ht="15.75">
      <c r="A49" s="54"/>
      <c r="B49" s="61"/>
      <c r="C49" s="685"/>
      <c r="D49" s="68" t="s">
        <v>22</v>
      </c>
      <c r="E49" s="60">
        <f>SUM(E46:E48)</f>
        <v>157.19999999999999</v>
      </c>
    </row>
    <row r="50" spans="1:5" ht="15.75">
      <c r="A50" s="686"/>
      <c r="B50" s="687"/>
      <c r="C50" s="64"/>
      <c r="D50" s="688"/>
      <c r="E50" s="60"/>
    </row>
    <row r="51" spans="1:5" ht="15.75">
      <c r="A51" s="1008" t="s">
        <v>19</v>
      </c>
      <c r="B51" s="1009"/>
      <c r="C51" s="1010"/>
      <c r="D51" s="647"/>
      <c r="E51" s="67"/>
    </row>
    <row r="52" spans="1:5" ht="15.75">
      <c r="A52" s="61">
        <v>1</v>
      </c>
      <c r="B52" s="61"/>
      <c r="C52" s="336"/>
      <c r="D52" s="336"/>
      <c r="E52" s="336"/>
    </row>
    <row r="53" spans="1:5" ht="15.75">
      <c r="A53" s="61"/>
      <c r="B53" s="61"/>
      <c r="C53" s="1071" t="s">
        <v>163</v>
      </c>
      <c r="D53" s="1072"/>
      <c r="E53" s="60">
        <f>E49+E44+E40+E26</f>
        <v>279.84099999999995</v>
      </c>
    </row>
    <row r="54" spans="1:5">
      <c r="A54" s="554"/>
      <c r="B54" s="345"/>
      <c r="C54" s="689"/>
      <c r="D54" s="345"/>
      <c r="E54" s="690"/>
    </row>
    <row r="55" spans="1:5" ht="15.75">
      <c r="A55" s="1073" t="s">
        <v>188</v>
      </c>
      <c r="B55" s="1074"/>
      <c r="C55" s="1074"/>
      <c r="D55" s="1074"/>
      <c r="E55" s="1074"/>
    </row>
    <row r="56" spans="1:5" ht="31.5">
      <c r="A56" s="54">
        <v>1</v>
      </c>
      <c r="B56" s="61">
        <v>312</v>
      </c>
      <c r="C56" s="56" t="s">
        <v>3092</v>
      </c>
      <c r="D56" s="61" t="s">
        <v>157</v>
      </c>
      <c r="E56" s="67">
        <v>10.532999999999999</v>
      </c>
    </row>
    <row r="57" spans="1:5" ht="15.75">
      <c r="A57" s="54">
        <v>2</v>
      </c>
      <c r="B57" s="61">
        <v>291</v>
      </c>
      <c r="C57" s="56" t="s">
        <v>3093</v>
      </c>
      <c r="D57" s="61" t="s">
        <v>157</v>
      </c>
      <c r="E57" s="67">
        <v>9.75</v>
      </c>
    </row>
    <row r="58" spans="1:5" ht="15.75">
      <c r="A58" s="354"/>
      <c r="B58" s="310"/>
      <c r="C58" s="550"/>
      <c r="D58" s="68" t="s">
        <v>22</v>
      </c>
      <c r="E58" s="60">
        <f>E56+E57</f>
        <v>20.283000000000001</v>
      </c>
    </row>
  </sheetData>
  <mergeCells count="8">
    <mergeCell ref="C53:D53"/>
    <mergeCell ref="A55:E55"/>
    <mergeCell ref="A1:E1"/>
    <mergeCell ref="A15:E15"/>
    <mergeCell ref="A27:E27"/>
    <mergeCell ref="A41:E41"/>
    <mergeCell ref="A45:E45"/>
    <mergeCell ref="A51:C5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zoomScaleNormal="100" zoomScaleSheetLayoutView="80" workbookViewId="0">
      <selection activeCell="D7" sqref="D7"/>
    </sheetView>
  </sheetViews>
  <sheetFormatPr defaultRowHeight="15"/>
  <cols>
    <col min="1" max="1" width="6.5703125" bestFit="1" customWidth="1"/>
    <col min="2" max="2" width="41.28515625" style="485" bestFit="1" customWidth="1"/>
    <col min="3" max="3" width="9.7109375" bestFit="1" customWidth="1"/>
    <col min="4" max="4" width="12.42578125" bestFit="1" customWidth="1"/>
    <col min="5" max="5" width="9.42578125" bestFit="1" customWidth="1"/>
    <col min="6" max="6" width="11.85546875" bestFit="1" customWidth="1"/>
    <col min="7" max="7" width="14.5703125" bestFit="1" customWidth="1"/>
  </cols>
  <sheetData>
    <row r="1" spans="1:7" s="163" customFormat="1" ht="22.5" customHeight="1">
      <c r="A1" s="914" t="s">
        <v>2992</v>
      </c>
      <c r="B1" s="914"/>
      <c r="C1" s="914"/>
      <c r="D1" s="914"/>
      <c r="E1" s="914"/>
      <c r="F1" s="914"/>
      <c r="G1" s="914"/>
    </row>
    <row r="2" spans="1:7" s="163" customFormat="1" ht="22.5" customHeight="1">
      <c r="A2" s="914" t="s">
        <v>2993</v>
      </c>
      <c r="B2" s="914"/>
      <c r="C2" s="914"/>
      <c r="D2" s="914"/>
      <c r="E2" s="914"/>
      <c r="F2" s="914"/>
      <c r="G2" s="914"/>
    </row>
    <row r="3" spans="1:7" ht="15.75">
      <c r="A3" s="678"/>
      <c r="B3" s="680"/>
      <c r="C3" s="677"/>
      <c r="D3" s="677"/>
      <c r="E3" s="678"/>
      <c r="F3" s="678"/>
      <c r="G3" s="677"/>
    </row>
    <row r="4" spans="1:7" ht="28.5" customHeight="1">
      <c r="A4" s="919" t="s">
        <v>792</v>
      </c>
      <c r="B4" s="917" t="s">
        <v>887</v>
      </c>
      <c r="C4" s="918" t="s">
        <v>7</v>
      </c>
      <c r="D4" s="918" t="s">
        <v>888</v>
      </c>
      <c r="E4" s="917" t="s">
        <v>2994</v>
      </c>
      <c r="F4" s="917"/>
      <c r="G4" s="957" t="s">
        <v>798</v>
      </c>
    </row>
    <row r="5" spans="1:7" ht="21" customHeight="1">
      <c r="A5" s="956"/>
      <c r="B5" s="917"/>
      <c r="C5" s="918"/>
      <c r="D5" s="918"/>
      <c r="E5" s="3" t="s">
        <v>799</v>
      </c>
      <c r="F5" s="3" t="s">
        <v>800</v>
      </c>
      <c r="G5" s="958"/>
    </row>
    <row r="6" spans="1:7">
      <c r="A6" s="679">
        <v>1</v>
      </c>
      <c r="B6" s="681">
        <v>2</v>
      </c>
      <c r="C6" s="679">
        <v>3</v>
      </c>
      <c r="D6" s="679">
        <v>4</v>
      </c>
      <c r="E6" s="679">
        <v>5</v>
      </c>
      <c r="F6" s="679">
        <v>6</v>
      </c>
      <c r="G6" s="679">
        <v>7</v>
      </c>
    </row>
    <row r="7" spans="1:7" ht="45">
      <c r="A7" s="8">
        <v>1</v>
      </c>
      <c r="B7" s="10" t="s">
        <v>2995</v>
      </c>
      <c r="C7" s="8" t="s">
        <v>1618</v>
      </c>
      <c r="D7" s="8" t="s">
        <v>2996</v>
      </c>
      <c r="E7" s="24">
        <v>8.32</v>
      </c>
      <c r="F7" s="24">
        <v>0</v>
      </c>
      <c r="G7" s="550" t="s">
        <v>2997</v>
      </c>
    </row>
    <row r="8" spans="1:7" ht="45">
      <c r="A8" s="8">
        <v>2</v>
      </c>
      <c r="B8" s="10" t="s">
        <v>2998</v>
      </c>
      <c r="C8" s="8" t="s">
        <v>1618</v>
      </c>
      <c r="D8" s="8" t="s">
        <v>2996</v>
      </c>
      <c r="E8" s="93">
        <v>3.05</v>
      </c>
      <c r="F8" s="24">
        <v>0</v>
      </c>
      <c r="G8" s="550" t="s">
        <v>2999</v>
      </c>
    </row>
    <row r="9" spans="1:7" ht="45">
      <c r="A9" s="8">
        <v>3</v>
      </c>
      <c r="B9" s="10" t="s">
        <v>3000</v>
      </c>
      <c r="C9" s="8" t="s">
        <v>1618</v>
      </c>
      <c r="D9" s="8" t="s">
        <v>2996</v>
      </c>
      <c r="E9" s="24">
        <v>4.8899999999999997</v>
      </c>
      <c r="F9" s="24">
        <v>0</v>
      </c>
      <c r="G9" s="550" t="s">
        <v>2997</v>
      </c>
    </row>
    <row r="10" spans="1:7" ht="45">
      <c r="A10" s="8">
        <v>4</v>
      </c>
      <c r="B10" s="10" t="s">
        <v>3001</v>
      </c>
      <c r="C10" s="8" t="s">
        <v>1618</v>
      </c>
      <c r="D10" s="8" t="s">
        <v>2996</v>
      </c>
      <c r="E10" s="24"/>
      <c r="F10" s="24">
        <v>0</v>
      </c>
      <c r="G10" s="550" t="s">
        <v>3002</v>
      </c>
    </row>
    <row r="11" spans="1:7" ht="45">
      <c r="A11" s="8">
        <v>5</v>
      </c>
      <c r="B11" s="10" t="s">
        <v>3003</v>
      </c>
      <c r="C11" s="8" t="s">
        <v>1618</v>
      </c>
      <c r="D11" s="8" t="s">
        <v>2996</v>
      </c>
      <c r="E11" s="24">
        <v>12</v>
      </c>
      <c r="F11" s="24">
        <v>0</v>
      </c>
      <c r="G11" s="550" t="s">
        <v>2997</v>
      </c>
    </row>
    <row r="12" spans="1:7" ht="45">
      <c r="A12" s="8">
        <v>6</v>
      </c>
      <c r="B12" s="10" t="s">
        <v>3004</v>
      </c>
      <c r="C12" s="8" t="s">
        <v>1618</v>
      </c>
      <c r="D12" s="8" t="s">
        <v>2996</v>
      </c>
      <c r="E12" s="24">
        <v>8.5</v>
      </c>
      <c r="F12" s="24">
        <v>0</v>
      </c>
      <c r="G12" s="550" t="s">
        <v>2997</v>
      </c>
    </row>
    <row r="13" spans="1:7" ht="45">
      <c r="A13" s="8">
        <v>7</v>
      </c>
      <c r="B13" s="10" t="s">
        <v>3005</v>
      </c>
      <c r="C13" s="8" t="s">
        <v>1618</v>
      </c>
      <c r="D13" s="8" t="s">
        <v>2996</v>
      </c>
      <c r="E13" s="24"/>
      <c r="F13" s="24">
        <v>0</v>
      </c>
      <c r="G13" s="550" t="s">
        <v>2999</v>
      </c>
    </row>
    <row r="14" spans="1:7" ht="45">
      <c r="A14" s="8">
        <v>8</v>
      </c>
      <c r="B14" s="10" t="s">
        <v>3006</v>
      </c>
      <c r="C14" s="8" t="s">
        <v>1618</v>
      </c>
      <c r="D14" s="8" t="s">
        <v>2996</v>
      </c>
      <c r="E14" s="24"/>
      <c r="F14" s="24">
        <v>0</v>
      </c>
      <c r="G14" s="550" t="s">
        <v>2999</v>
      </c>
    </row>
    <row r="15" spans="1:7" ht="60">
      <c r="A15" s="8">
        <v>9</v>
      </c>
      <c r="B15" s="10" t="s">
        <v>3007</v>
      </c>
      <c r="C15" s="8" t="s">
        <v>1618</v>
      </c>
      <c r="D15" s="8" t="s">
        <v>2996</v>
      </c>
      <c r="E15" s="24">
        <v>9</v>
      </c>
      <c r="F15" s="24">
        <v>0</v>
      </c>
      <c r="G15" s="550" t="s">
        <v>3008</v>
      </c>
    </row>
    <row r="16" spans="1:7" ht="31.5">
      <c r="A16" s="8">
        <v>10</v>
      </c>
      <c r="B16" s="10" t="s">
        <v>3009</v>
      </c>
      <c r="C16" s="8" t="s">
        <v>1618</v>
      </c>
      <c r="D16" s="8" t="s">
        <v>2996</v>
      </c>
      <c r="E16" s="24">
        <v>0</v>
      </c>
      <c r="F16" s="24">
        <v>7</v>
      </c>
      <c r="G16" s="925" t="s">
        <v>3010</v>
      </c>
    </row>
    <row r="17" spans="1:7" ht="31.5">
      <c r="A17" s="8">
        <v>11</v>
      </c>
      <c r="B17" s="10" t="s">
        <v>3011</v>
      </c>
      <c r="C17" s="8" t="s">
        <v>1618</v>
      </c>
      <c r="D17" s="8" t="s">
        <v>2996</v>
      </c>
      <c r="E17" s="24">
        <v>0</v>
      </c>
      <c r="F17" s="24">
        <v>11.5</v>
      </c>
      <c r="G17" s="1080"/>
    </row>
    <row r="18" spans="1:7" ht="15.75">
      <c r="A18" s="8">
        <v>12</v>
      </c>
      <c r="B18" s="10" t="s">
        <v>3012</v>
      </c>
      <c r="C18" s="8" t="s">
        <v>1618</v>
      </c>
      <c r="D18" s="8" t="s">
        <v>2996</v>
      </c>
      <c r="E18" s="24">
        <v>0</v>
      </c>
      <c r="F18" s="24">
        <v>8</v>
      </c>
      <c r="G18" s="1080"/>
    </row>
    <row r="19" spans="1:7" ht="15.75">
      <c r="A19" s="8">
        <v>13</v>
      </c>
      <c r="B19" s="10" t="s">
        <v>3013</v>
      </c>
      <c r="C19" s="8" t="s">
        <v>1618</v>
      </c>
      <c r="D19" s="8" t="s">
        <v>2996</v>
      </c>
      <c r="E19" s="24">
        <v>0</v>
      </c>
      <c r="F19" s="24">
        <v>14</v>
      </c>
      <c r="G19" s="926"/>
    </row>
    <row r="20" spans="1:7" ht="15.75">
      <c r="A20" s="678"/>
      <c r="B20" s="680"/>
      <c r="C20" s="677"/>
      <c r="D20" s="677"/>
      <c r="E20" s="691">
        <f>SUM(E7:E19)</f>
        <v>45.760000000000005</v>
      </c>
      <c r="F20" s="678"/>
      <c r="G20" s="677"/>
    </row>
    <row r="21" spans="1:7" ht="15.75">
      <c r="A21" s="678"/>
      <c r="B21" s="680"/>
      <c r="C21" s="677"/>
      <c r="D21" s="677"/>
      <c r="E21" s="678">
        <v>0</v>
      </c>
      <c r="F21" s="678"/>
      <c r="G21" s="677"/>
    </row>
    <row r="22" spans="1:7" ht="15.75">
      <c r="A22" s="678"/>
      <c r="B22" s="680"/>
      <c r="C22" s="677"/>
      <c r="D22" s="677">
        <v>91.97</v>
      </c>
      <c r="E22" s="691">
        <f>SUM(E20:E21)</f>
        <v>45.760000000000005</v>
      </c>
      <c r="F22" s="691">
        <f>D22-E22</f>
        <v>46.209999999999994</v>
      </c>
      <c r="G22" s="677"/>
    </row>
    <row r="24" spans="1:7" ht="18.75">
      <c r="A24" s="914" t="s">
        <v>3014</v>
      </c>
      <c r="B24" s="914"/>
      <c r="C24" s="914"/>
      <c r="D24" s="914"/>
      <c r="E24" s="914"/>
      <c r="F24" s="914"/>
      <c r="G24" s="914"/>
    </row>
    <row r="25" spans="1:7" ht="18.75">
      <c r="A25" s="914" t="s">
        <v>2993</v>
      </c>
      <c r="B25" s="914"/>
      <c r="C25" s="914"/>
      <c r="D25" s="914"/>
      <c r="E25" s="914"/>
      <c r="F25" s="914"/>
      <c r="G25" s="914"/>
    </row>
    <row r="26" spans="1:7" ht="15.75">
      <c r="A26" s="678"/>
      <c r="B26" s="677"/>
      <c r="C26" s="677"/>
      <c r="D26" s="677"/>
      <c r="E26" s="678"/>
      <c r="F26" s="678"/>
      <c r="G26" s="677"/>
    </row>
    <row r="27" spans="1:7" ht="29.25" customHeight="1">
      <c r="A27" s="919" t="s">
        <v>792</v>
      </c>
      <c r="B27" s="917" t="s">
        <v>887</v>
      </c>
      <c r="C27" s="918" t="s">
        <v>7</v>
      </c>
      <c r="D27" s="918" t="s">
        <v>888</v>
      </c>
      <c r="E27" s="917" t="s">
        <v>2994</v>
      </c>
      <c r="F27" s="917"/>
      <c r="G27" s="957" t="s">
        <v>798</v>
      </c>
    </row>
    <row r="28" spans="1:7" ht="23.25" customHeight="1">
      <c r="A28" s="956"/>
      <c r="B28" s="917"/>
      <c r="C28" s="918"/>
      <c r="D28" s="918"/>
      <c r="E28" s="3" t="s">
        <v>799</v>
      </c>
      <c r="F28" s="3" t="s">
        <v>800</v>
      </c>
      <c r="G28" s="958"/>
    </row>
    <row r="29" spans="1:7">
      <c r="A29" s="692">
        <v>1</v>
      </c>
      <c r="B29" s="692">
        <v>2</v>
      </c>
      <c r="C29" s="692">
        <v>3</v>
      </c>
      <c r="D29" s="692">
        <v>4</v>
      </c>
      <c r="E29" s="692">
        <v>5</v>
      </c>
      <c r="F29" s="692">
        <v>6</v>
      </c>
      <c r="G29" s="692">
        <v>7</v>
      </c>
    </row>
    <row r="30" spans="1:7" ht="15.75">
      <c r="A30" s="1076">
        <v>1</v>
      </c>
      <c r="B30" s="1078" t="s">
        <v>3015</v>
      </c>
      <c r="C30" s="8" t="s">
        <v>1618</v>
      </c>
      <c r="D30" s="9" t="s">
        <v>1563</v>
      </c>
      <c r="E30" s="24">
        <v>24</v>
      </c>
      <c r="F30" s="24">
        <v>0</v>
      </c>
      <c r="G30" s="35"/>
    </row>
    <row r="31" spans="1:7" ht="15.75">
      <c r="A31" s="1077"/>
      <c r="B31" s="1079"/>
      <c r="C31" s="8" t="s">
        <v>1618</v>
      </c>
      <c r="D31" s="8" t="s">
        <v>2996</v>
      </c>
      <c r="E31" s="24">
        <v>116</v>
      </c>
      <c r="F31" s="24">
        <v>0</v>
      </c>
      <c r="G31" s="35"/>
    </row>
    <row r="32" spans="1:7" ht="15.75">
      <c r="A32" s="693">
        <v>2</v>
      </c>
      <c r="B32" s="694" t="s">
        <v>3016</v>
      </c>
      <c r="C32" s="8" t="s">
        <v>1618</v>
      </c>
      <c r="D32" s="8" t="s">
        <v>2996</v>
      </c>
      <c r="E32" s="24">
        <v>19.5</v>
      </c>
      <c r="F32" s="24">
        <v>0</v>
      </c>
      <c r="G32" s="35"/>
    </row>
    <row r="33" spans="1:7" ht="15.75">
      <c r="A33" s="695">
        <v>3</v>
      </c>
      <c r="B33" s="35" t="s">
        <v>3017</v>
      </c>
      <c r="C33" s="8" t="s">
        <v>1618</v>
      </c>
      <c r="D33" s="8" t="s">
        <v>2996</v>
      </c>
      <c r="E33" s="303">
        <v>46.5</v>
      </c>
      <c r="F33" s="303">
        <v>10.5</v>
      </c>
      <c r="G33" s="335"/>
    </row>
    <row r="34" spans="1:7" ht="31.5">
      <c r="A34" s="695">
        <v>4</v>
      </c>
      <c r="B34" s="56" t="s">
        <v>3018</v>
      </c>
      <c r="C34" s="8" t="s">
        <v>1033</v>
      </c>
      <c r="D34" s="8" t="s">
        <v>1033</v>
      </c>
      <c r="E34" s="24">
        <v>23</v>
      </c>
      <c r="F34" s="24">
        <v>0</v>
      </c>
      <c r="G34" s="335"/>
    </row>
    <row r="35" spans="1:7" ht="31.5">
      <c r="A35" s="695">
        <v>5</v>
      </c>
      <c r="B35" s="56" t="s">
        <v>3019</v>
      </c>
      <c r="C35" s="8" t="s">
        <v>1033</v>
      </c>
      <c r="D35" s="8" t="s">
        <v>1033</v>
      </c>
      <c r="E35" s="65">
        <v>6.65</v>
      </c>
      <c r="F35" s="24">
        <v>0</v>
      </c>
      <c r="G35" s="335"/>
    </row>
    <row r="38" spans="1:7" ht="18.75">
      <c r="A38" s="914" t="s">
        <v>3020</v>
      </c>
      <c r="B38" s="914"/>
      <c r="C38" s="914"/>
      <c r="D38" s="914"/>
      <c r="E38" s="914"/>
      <c r="F38" s="914"/>
      <c r="G38" s="914"/>
    </row>
    <row r="39" spans="1:7" ht="18.75">
      <c r="A39" s="914" t="s">
        <v>2993</v>
      </c>
      <c r="B39" s="914"/>
      <c r="C39" s="914"/>
      <c r="D39" s="914"/>
      <c r="E39" s="914"/>
      <c r="F39" s="914"/>
      <c r="G39" s="914"/>
    </row>
    <row r="40" spans="1:7" ht="15.75">
      <c r="A40" s="678"/>
      <c r="B40" s="677"/>
      <c r="C40" s="677"/>
      <c r="D40" s="677"/>
      <c r="E40" s="678"/>
      <c r="F40" s="678"/>
      <c r="G40" s="677"/>
    </row>
    <row r="41" spans="1:7" ht="15.75">
      <c r="A41" s="919" t="s">
        <v>792</v>
      </c>
      <c r="B41" s="917" t="s">
        <v>887</v>
      </c>
      <c r="C41" s="918" t="s">
        <v>7</v>
      </c>
      <c r="D41" s="918" t="s">
        <v>888</v>
      </c>
      <c r="E41" s="917" t="s">
        <v>2994</v>
      </c>
      <c r="F41" s="917"/>
      <c r="G41" s="957" t="s">
        <v>798</v>
      </c>
    </row>
    <row r="42" spans="1:7" ht="15.75">
      <c r="A42" s="956"/>
      <c r="B42" s="917"/>
      <c r="C42" s="918"/>
      <c r="D42" s="918"/>
      <c r="E42" s="3" t="s">
        <v>799</v>
      </c>
      <c r="F42" s="3" t="s">
        <v>800</v>
      </c>
      <c r="G42" s="958"/>
    </row>
    <row r="43" spans="1:7">
      <c r="A43" s="692">
        <v>1</v>
      </c>
      <c r="B43" s="692">
        <v>2</v>
      </c>
      <c r="C43" s="692">
        <v>3</v>
      </c>
      <c r="D43" s="692">
        <v>4</v>
      </c>
      <c r="E43" s="692">
        <v>5</v>
      </c>
      <c r="F43" s="692">
        <v>6</v>
      </c>
      <c r="G43" s="692">
        <v>7</v>
      </c>
    </row>
    <row r="44" spans="1:7" ht="47.25">
      <c r="A44" s="8">
        <v>1</v>
      </c>
      <c r="B44" s="297" t="s">
        <v>3021</v>
      </c>
      <c r="C44" s="8" t="s">
        <v>1618</v>
      </c>
      <c r="D44" s="8" t="s">
        <v>2996</v>
      </c>
      <c r="E44" s="23">
        <v>1.4</v>
      </c>
      <c r="F44" s="23">
        <v>0</v>
      </c>
      <c r="G44" s="335"/>
    </row>
    <row r="45" spans="1:7" ht="15.75">
      <c r="A45" s="8">
        <v>2</v>
      </c>
      <c r="B45" s="279" t="s">
        <v>3022</v>
      </c>
      <c r="C45" s="8" t="s">
        <v>1618</v>
      </c>
      <c r="D45" s="696" t="s">
        <v>2996</v>
      </c>
      <c r="E45" s="23">
        <v>1.4</v>
      </c>
      <c r="F45" s="23">
        <v>0</v>
      </c>
      <c r="G45" s="335"/>
    </row>
    <row r="46" spans="1:7" ht="15.75">
      <c r="A46" s="8">
        <v>3</v>
      </c>
      <c r="B46" s="279" t="s">
        <v>3023</v>
      </c>
      <c r="C46" s="8" t="s">
        <v>1618</v>
      </c>
      <c r="D46" s="8" t="s">
        <v>2996</v>
      </c>
      <c r="E46" s="23">
        <v>0.46</v>
      </c>
      <c r="F46" s="23">
        <v>0</v>
      </c>
      <c r="G46" s="8"/>
    </row>
    <row r="47" spans="1:7" ht="15.75">
      <c r="A47" s="8">
        <v>4</v>
      </c>
      <c r="B47" s="279" t="s">
        <v>3024</v>
      </c>
      <c r="C47" s="8" t="s">
        <v>1618</v>
      </c>
      <c r="D47" s="8" t="s">
        <v>2996</v>
      </c>
      <c r="E47" s="23">
        <v>0.27</v>
      </c>
      <c r="F47" s="23">
        <v>0</v>
      </c>
      <c r="G47" s="8"/>
    </row>
    <row r="48" spans="1:7" ht="31.5">
      <c r="A48" s="8">
        <v>5</v>
      </c>
      <c r="B48" s="279" t="s">
        <v>3025</v>
      </c>
      <c r="C48" s="8" t="s">
        <v>1618</v>
      </c>
      <c r="D48" s="8" t="s">
        <v>2996</v>
      </c>
      <c r="E48" s="23">
        <v>17</v>
      </c>
      <c r="F48" s="23">
        <v>0</v>
      </c>
      <c r="G48" s="8"/>
    </row>
    <row r="49" spans="1:7" ht="31.5">
      <c r="A49" s="8">
        <v>6</v>
      </c>
      <c r="B49" s="279" t="s">
        <v>3026</v>
      </c>
      <c r="C49" s="8" t="s">
        <v>1618</v>
      </c>
      <c r="D49" s="8" t="s">
        <v>2996</v>
      </c>
      <c r="E49" s="23">
        <v>10.4</v>
      </c>
      <c r="F49" s="23">
        <v>0</v>
      </c>
      <c r="G49" s="8"/>
    </row>
    <row r="50" spans="1:7" ht="15.75">
      <c r="A50" s="8">
        <v>7</v>
      </c>
      <c r="B50" s="279" t="s">
        <v>3027</v>
      </c>
      <c r="C50" s="8" t="s">
        <v>1618</v>
      </c>
      <c r="D50" s="8" t="s">
        <v>2996</v>
      </c>
      <c r="E50" s="302">
        <v>1.4</v>
      </c>
      <c r="F50" s="23">
        <v>0</v>
      </c>
      <c r="G50" s="8" t="s">
        <v>3028</v>
      </c>
    </row>
    <row r="51" spans="1:7" ht="15.75">
      <c r="A51" s="8">
        <v>8</v>
      </c>
      <c r="B51" s="279" t="s">
        <v>3029</v>
      </c>
      <c r="C51" s="8" t="s">
        <v>1618</v>
      </c>
      <c r="D51" s="696" t="s">
        <v>2996</v>
      </c>
      <c r="E51" s="23">
        <v>0.315</v>
      </c>
      <c r="F51" s="23">
        <v>0</v>
      </c>
      <c r="G51" s="8"/>
    </row>
    <row r="52" spans="1:7" ht="30">
      <c r="A52" s="8">
        <v>9</v>
      </c>
      <c r="B52" s="449" t="s">
        <v>3030</v>
      </c>
      <c r="C52" s="8" t="s">
        <v>1618</v>
      </c>
      <c r="D52" s="8" t="s">
        <v>2996</v>
      </c>
      <c r="E52" s="23">
        <v>1.18</v>
      </c>
      <c r="F52" s="23">
        <v>0</v>
      </c>
      <c r="G52" s="335"/>
    </row>
    <row r="53" spans="1:7" ht="30">
      <c r="A53" s="8">
        <v>10</v>
      </c>
      <c r="B53" s="449" t="s">
        <v>3031</v>
      </c>
      <c r="C53" s="8" t="s">
        <v>1618</v>
      </c>
      <c r="D53" s="8" t="s">
        <v>2996</v>
      </c>
      <c r="E53" s="23">
        <v>0.21</v>
      </c>
      <c r="F53" s="23">
        <v>0</v>
      </c>
      <c r="G53" s="335"/>
    </row>
    <row r="54" spans="1:7" ht="30">
      <c r="A54" s="8">
        <v>11</v>
      </c>
      <c r="B54" s="449" t="s">
        <v>3032</v>
      </c>
      <c r="C54" s="8" t="s">
        <v>1618</v>
      </c>
      <c r="D54" s="8" t="s">
        <v>2996</v>
      </c>
      <c r="E54" s="23">
        <v>0.17</v>
      </c>
      <c r="F54" s="23">
        <v>0</v>
      </c>
      <c r="G54" s="335"/>
    </row>
    <row r="55" spans="1:7" ht="30">
      <c r="A55" s="8">
        <v>12</v>
      </c>
      <c r="B55" s="449" t="s">
        <v>3033</v>
      </c>
      <c r="C55" s="8" t="s">
        <v>1618</v>
      </c>
      <c r="D55" s="8" t="s">
        <v>2996</v>
      </c>
      <c r="E55" s="23">
        <v>0.23</v>
      </c>
      <c r="F55" s="23">
        <v>0</v>
      </c>
      <c r="G55" s="335"/>
    </row>
    <row r="56" spans="1:7" ht="30">
      <c r="A56" s="8">
        <v>13</v>
      </c>
      <c r="B56" s="449" t="s">
        <v>3034</v>
      </c>
      <c r="C56" s="8" t="s">
        <v>1618</v>
      </c>
      <c r="D56" s="8" t="s">
        <v>2996</v>
      </c>
      <c r="E56" s="23">
        <v>0.84</v>
      </c>
      <c r="F56" s="23">
        <v>0</v>
      </c>
      <c r="G56" s="335"/>
    </row>
    <row r="57" spans="1:7" ht="15.75">
      <c r="A57" s="8">
        <v>14</v>
      </c>
      <c r="B57" s="279" t="s">
        <v>3035</v>
      </c>
      <c r="C57" s="8" t="s">
        <v>1618</v>
      </c>
      <c r="D57" s="8" t="s">
        <v>2996</v>
      </c>
      <c r="E57" s="23">
        <v>2.2999999999999998</v>
      </c>
      <c r="F57" s="23">
        <v>0</v>
      </c>
      <c r="G57" s="335"/>
    </row>
    <row r="58" spans="1:7" ht="15.75">
      <c r="A58" s="8">
        <v>15</v>
      </c>
      <c r="B58" s="279" t="s">
        <v>3036</v>
      </c>
      <c r="C58" s="8" t="s">
        <v>1618</v>
      </c>
      <c r="D58" s="696" t="s">
        <v>2996</v>
      </c>
      <c r="E58" s="23">
        <v>0.36</v>
      </c>
      <c r="F58" s="23">
        <v>0</v>
      </c>
      <c r="G58" s="335"/>
    </row>
    <row r="59" spans="1:7" ht="31.5">
      <c r="A59" s="8">
        <v>16</v>
      </c>
      <c r="B59" s="279" t="s">
        <v>3037</v>
      </c>
      <c r="C59" s="8" t="s">
        <v>1618</v>
      </c>
      <c r="D59" s="696" t="s">
        <v>2996</v>
      </c>
      <c r="E59" s="23">
        <v>0.2</v>
      </c>
      <c r="F59" s="23">
        <v>0</v>
      </c>
      <c r="G59" s="335"/>
    </row>
    <row r="60" spans="1:7" ht="31.5">
      <c r="A60" s="8">
        <v>17</v>
      </c>
      <c r="B60" s="279" t="s">
        <v>3038</v>
      </c>
      <c r="C60" s="8" t="s">
        <v>1618</v>
      </c>
      <c r="D60" s="696" t="s">
        <v>2996</v>
      </c>
      <c r="E60" s="23">
        <v>0.14000000000000001</v>
      </c>
      <c r="F60" s="23">
        <v>0</v>
      </c>
      <c r="G60" s="335"/>
    </row>
    <row r="61" spans="1:7" ht="31.5">
      <c r="A61" s="8">
        <v>18</v>
      </c>
      <c r="B61" s="279" t="s">
        <v>3039</v>
      </c>
      <c r="C61" s="8" t="s">
        <v>1618</v>
      </c>
      <c r="D61" s="696" t="s">
        <v>2996</v>
      </c>
      <c r="E61" s="23">
        <v>0.1</v>
      </c>
      <c r="F61" s="23">
        <v>0</v>
      </c>
      <c r="G61" s="335"/>
    </row>
    <row r="62" spans="1:7" ht="31.5">
      <c r="A62" s="8">
        <v>19</v>
      </c>
      <c r="B62" s="279" t="s">
        <v>3040</v>
      </c>
      <c r="C62" s="8" t="s">
        <v>1618</v>
      </c>
      <c r="D62" s="8" t="s">
        <v>2996</v>
      </c>
      <c r="E62" s="23">
        <v>0.91</v>
      </c>
      <c r="F62" s="23">
        <v>0</v>
      </c>
      <c r="G62" s="335"/>
    </row>
    <row r="63" spans="1:7" ht="31.5">
      <c r="A63" s="8">
        <v>20</v>
      </c>
      <c r="B63" s="279" t="s">
        <v>3041</v>
      </c>
      <c r="C63" s="8" t="s">
        <v>1618</v>
      </c>
      <c r="D63" s="8" t="s">
        <v>2996</v>
      </c>
      <c r="E63" s="23">
        <v>0.11</v>
      </c>
      <c r="F63" s="23">
        <v>0</v>
      </c>
      <c r="G63" s="335"/>
    </row>
    <row r="64" spans="1:7" ht="31.5">
      <c r="A64" s="8">
        <v>21</v>
      </c>
      <c r="B64" s="279" t="s">
        <v>3042</v>
      </c>
      <c r="C64" s="8" t="s">
        <v>1618</v>
      </c>
      <c r="D64" s="8" t="s">
        <v>2996</v>
      </c>
      <c r="E64" s="23">
        <v>0.14000000000000001</v>
      </c>
      <c r="F64" s="23">
        <v>0</v>
      </c>
      <c r="G64" s="335"/>
    </row>
    <row r="65" spans="1:7" ht="31.5">
      <c r="A65" s="8">
        <v>22</v>
      </c>
      <c r="B65" s="279" t="s">
        <v>3043</v>
      </c>
      <c r="C65" s="8" t="s">
        <v>1618</v>
      </c>
      <c r="D65" s="696" t="s">
        <v>2996</v>
      </c>
      <c r="E65" s="23">
        <v>0.13</v>
      </c>
      <c r="F65" s="23">
        <v>0</v>
      </c>
      <c r="G65" s="335"/>
    </row>
    <row r="66" spans="1:7" ht="31.5">
      <c r="A66" s="8">
        <v>23</v>
      </c>
      <c r="B66" s="279" t="s">
        <v>3044</v>
      </c>
      <c r="C66" s="8" t="s">
        <v>1618</v>
      </c>
      <c r="D66" s="696" t="s">
        <v>2996</v>
      </c>
      <c r="E66" s="23">
        <v>0.16</v>
      </c>
      <c r="F66" s="23">
        <v>0</v>
      </c>
      <c r="G66" s="335"/>
    </row>
    <row r="67" spans="1:7" ht="15.75">
      <c r="A67" s="8">
        <v>24</v>
      </c>
      <c r="B67" s="279" t="s">
        <v>3045</v>
      </c>
      <c r="C67" s="8" t="s">
        <v>1618</v>
      </c>
      <c r="D67" s="696" t="s">
        <v>2996</v>
      </c>
      <c r="E67" s="23">
        <v>0.65</v>
      </c>
      <c r="F67" s="23">
        <v>0</v>
      </c>
      <c r="G67" s="335"/>
    </row>
    <row r="68" spans="1:7" ht="15.75">
      <c r="A68" s="8">
        <v>25</v>
      </c>
      <c r="B68" s="279" t="s">
        <v>3046</v>
      </c>
      <c r="C68" s="8" t="s">
        <v>1618</v>
      </c>
      <c r="D68" s="696" t="s">
        <v>2996</v>
      </c>
      <c r="E68" s="23">
        <v>0.35</v>
      </c>
      <c r="F68" s="23">
        <v>0</v>
      </c>
      <c r="G68" s="335"/>
    </row>
    <row r="69" spans="1:7" ht="31.5">
      <c r="A69" s="8">
        <v>26</v>
      </c>
      <c r="B69" s="279" t="s">
        <v>3047</v>
      </c>
      <c r="C69" s="8" t="s">
        <v>1618</v>
      </c>
      <c r="D69" s="696" t="s">
        <v>2996</v>
      </c>
      <c r="E69" s="23">
        <v>0.28999999999999998</v>
      </c>
      <c r="F69" s="23">
        <v>0</v>
      </c>
      <c r="G69" s="335"/>
    </row>
    <row r="70" spans="1:7" ht="15.75">
      <c r="A70" s="8">
        <v>27</v>
      </c>
      <c r="B70" s="279" t="s">
        <v>3048</v>
      </c>
      <c r="C70" s="8" t="s">
        <v>1618</v>
      </c>
      <c r="D70" s="8" t="s">
        <v>2996</v>
      </c>
      <c r="E70" s="23">
        <v>0.27</v>
      </c>
      <c r="F70" s="23">
        <v>0</v>
      </c>
      <c r="G70" s="335"/>
    </row>
    <row r="71" spans="1:7" ht="15.75">
      <c r="A71" s="697">
        <v>28</v>
      </c>
      <c r="B71" s="311" t="s">
        <v>3049</v>
      </c>
      <c r="C71" s="697" t="s">
        <v>1618</v>
      </c>
      <c r="D71" s="697" t="s">
        <v>2996</v>
      </c>
      <c r="E71" s="698">
        <v>0.28999999999999998</v>
      </c>
      <c r="F71" s="698">
        <v>0</v>
      </c>
      <c r="G71" s="699"/>
    </row>
    <row r="72" spans="1:7" ht="31.5">
      <c r="A72" s="8">
        <v>29</v>
      </c>
      <c r="B72" s="279" t="s">
        <v>3050</v>
      </c>
      <c r="C72" s="8" t="s">
        <v>1618</v>
      </c>
      <c r="D72" s="8" t="s">
        <v>2996</v>
      </c>
      <c r="E72" s="23">
        <v>0.64</v>
      </c>
      <c r="F72" s="23">
        <v>0</v>
      </c>
      <c r="G72" s="335"/>
    </row>
    <row r="73" spans="1:7" ht="15.75">
      <c r="A73" s="8">
        <v>30</v>
      </c>
      <c r="B73" s="279" t="s">
        <v>3051</v>
      </c>
      <c r="C73" s="8" t="s">
        <v>1618</v>
      </c>
      <c r="D73" s="8" t="s">
        <v>2996</v>
      </c>
      <c r="E73" s="23">
        <v>0.15</v>
      </c>
      <c r="F73" s="23">
        <v>0</v>
      </c>
      <c r="G73" s="335"/>
    </row>
    <row r="74" spans="1:7" ht="31.5">
      <c r="A74" s="8">
        <v>31</v>
      </c>
      <c r="B74" s="279" t="s">
        <v>3052</v>
      </c>
      <c r="C74" s="8" t="s">
        <v>1618</v>
      </c>
      <c r="D74" s="8" t="s">
        <v>2996</v>
      </c>
      <c r="E74" s="23">
        <v>0.19</v>
      </c>
      <c r="F74" s="23">
        <v>0</v>
      </c>
      <c r="G74" s="335"/>
    </row>
    <row r="75" spans="1:7" ht="47.25">
      <c r="A75" s="8">
        <v>32</v>
      </c>
      <c r="B75" s="279" t="s">
        <v>3053</v>
      </c>
      <c r="C75" s="8" t="s">
        <v>1618</v>
      </c>
      <c r="D75" s="8" t="s">
        <v>2996</v>
      </c>
      <c r="E75" s="23">
        <v>0.4</v>
      </c>
      <c r="F75" s="23">
        <v>0</v>
      </c>
      <c r="G75" s="335"/>
    </row>
    <row r="76" spans="1:7" ht="31.5">
      <c r="A76" s="8">
        <v>33</v>
      </c>
      <c r="B76" s="279" t="s">
        <v>3054</v>
      </c>
      <c r="C76" s="8" t="s">
        <v>1618</v>
      </c>
      <c r="D76" s="8" t="s">
        <v>2996</v>
      </c>
      <c r="E76" s="23">
        <v>0.16</v>
      </c>
      <c r="F76" s="23">
        <v>0</v>
      </c>
      <c r="G76" s="335"/>
    </row>
    <row r="77" spans="1:7" ht="31.5">
      <c r="A77" s="8">
        <v>34</v>
      </c>
      <c r="B77" s="279" t="s">
        <v>3055</v>
      </c>
      <c r="C77" s="8" t="s">
        <v>1618</v>
      </c>
      <c r="D77" s="8" t="s">
        <v>2996</v>
      </c>
      <c r="E77" s="23">
        <v>0.3</v>
      </c>
      <c r="F77" s="23">
        <v>0</v>
      </c>
      <c r="G77" s="335"/>
    </row>
    <row r="78" spans="1:7" ht="31.5">
      <c r="A78" s="8">
        <v>35</v>
      </c>
      <c r="B78" s="279" t="s">
        <v>3056</v>
      </c>
      <c r="C78" s="8" t="s">
        <v>1618</v>
      </c>
      <c r="D78" s="8" t="s">
        <v>2996</v>
      </c>
      <c r="E78" s="23">
        <v>0.64</v>
      </c>
      <c r="F78" s="23">
        <v>0</v>
      </c>
      <c r="G78" s="335"/>
    </row>
    <row r="79" spans="1:7" ht="31.5">
      <c r="A79" s="8">
        <v>36</v>
      </c>
      <c r="B79" s="279" t="s">
        <v>3057</v>
      </c>
      <c r="C79" s="8" t="s">
        <v>1618</v>
      </c>
      <c r="D79" s="696" t="s">
        <v>2996</v>
      </c>
      <c r="E79" s="23">
        <v>0.15</v>
      </c>
      <c r="F79" s="23">
        <v>0</v>
      </c>
      <c r="G79" s="335"/>
    </row>
    <row r="80" spans="1:7" ht="31.5">
      <c r="A80" s="8">
        <v>37</v>
      </c>
      <c r="B80" s="279" t="s">
        <v>3058</v>
      </c>
      <c r="C80" s="8" t="s">
        <v>1618</v>
      </c>
      <c r="D80" s="696" t="s">
        <v>2996</v>
      </c>
      <c r="E80" s="23">
        <v>0.22</v>
      </c>
      <c r="F80" s="23">
        <v>0</v>
      </c>
      <c r="G80" s="335"/>
    </row>
    <row r="81" spans="1:7" ht="31.5">
      <c r="A81" s="8">
        <v>38</v>
      </c>
      <c r="B81" s="279" t="s">
        <v>3059</v>
      </c>
      <c r="C81" s="8" t="s">
        <v>1618</v>
      </c>
      <c r="D81" s="696" t="s">
        <v>2996</v>
      </c>
      <c r="E81" s="23">
        <v>9.5000000000000001E-2</v>
      </c>
      <c r="F81" s="23">
        <v>0</v>
      </c>
      <c r="G81" s="335"/>
    </row>
    <row r="82" spans="1:7" ht="31.5">
      <c r="A82" s="8">
        <v>39</v>
      </c>
      <c r="B82" s="279" t="s">
        <v>3060</v>
      </c>
      <c r="C82" s="8" t="s">
        <v>1618</v>
      </c>
      <c r="D82" s="696" t="s">
        <v>2996</v>
      </c>
      <c r="E82" s="23">
        <v>0.25</v>
      </c>
      <c r="F82" s="23">
        <v>0</v>
      </c>
      <c r="G82" s="335"/>
    </row>
    <row r="83" spans="1:7" ht="15.75">
      <c r="A83" s="677">
        <v>40</v>
      </c>
      <c r="B83" s="700" t="s">
        <v>3061</v>
      </c>
      <c r="C83" s="701" t="s">
        <v>1618</v>
      </c>
      <c r="D83" s="701" t="s">
        <v>2996</v>
      </c>
      <c r="E83" s="702">
        <v>0.6</v>
      </c>
      <c r="F83" s="702">
        <v>0</v>
      </c>
      <c r="G83" s="703"/>
    </row>
    <row r="84" spans="1:7" ht="15.75">
      <c r="A84" s="335">
        <v>41</v>
      </c>
      <c r="B84" s="279" t="s">
        <v>3062</v>
      </c>
      <c r="C84" s="8" t="s">
        <v>1618</v>
      </c>
      <c r="D84" s="8" t="s">
        <v>2996</v>
      </c>
      <c r="E84" s="23">
        <v>0.2</v>
      </c>
      <c r="F84" s="23">
        <v>0</v>
      </c>
      <c r="G84" s="335"/>
    </row>
    <row r="85" spans="1:7" ht="15.75">
      <c r="A85" s="678"/>
      <c r="B85" s="677"/>
      <c r="C85" s="677"/>
      <c r="D85" s="677"/>
      <c r="E85" s="682">
        <f>SUM(E44:E84)</f>
        <v>45.669999999999987</v>
      </c>
      <c r="F85" s="682">
        <f>SUM(F44:F84)</f>
        <v>0</v>
      </c>
      <c r="G85" s="683"/>
    </row>
  </sheetData>
  <mergeCells count="27">
    <mergeCell ref="G16:G19"/>
    <mergeCell ref="A2:G2"/>
    <mergeCell ref="A1:G1"/>
    <mergeCell ref="A27:A28"/>
    <mergeCell ref="B27:B28"/>
    <mergeCell ref="C27:C28"/>
    <mergeCell ref="D27:D28"/>
    <mergeCell ref="E27:F27"/>
    <mergeCell ref="G27:G28"/>
    <mergeCell ref="A4:A5"/>
    <mergeCell ref="B4:B5"/>
    <mergeCell ref="C4:C5"/>
    <mergeCell ref="D4:D5"/>
    <mergeCell ref="E4:F4"/>
    <mergeCell ref="G4:G5"/>
    <mergeCell ref="E41:F41"/>
    <mergeCell ref="G41:G42"/>
    <mergeCell ref="A24:G24"/>
    <mergeCell ref="A25:G25"/>
    <mergeCell ref="A38:G38"/>
    <mergeCell ref="A39:G39"/>
    <mergeCell ref="A30:A31"/>
    <mergeCell ref="B30:B31"/>
    <mergeCell ref="A41:A42"/>
    <mergeCell ref="B41:B42"/>
    <mergeCell ref="C41:C42"/>
    <mergeCell ref="D41:D42"/>
  </mergeCells>
  <pageMargins left="0.25" right="0.12" top="0.75" bottom="0.61" header="0.3" footer="0.3"/>
  <pageSetup paperSize="9" scale="89" orientation="portrait" r:id="rId1"/>
  <rowBreaks count="2" manualBreakCount="2">
    <brk id="23" max="16383" man="1"/>
    <brk id="5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opLeftCell="A22" workbookViewId="0">
      <selection activeCell="C108" sqref="C108"/>
    </sheetView>
  </sheetViews>
  <sheetFormatPr defaultRowHeight="15"/>
  <cols>
    <col min="2" max="2" width="37.85546875" style="485" customWidth="1"/>
    <col min="3" max="3" width="13.140625" style="485" customWidth="1"/>
    <col min="4" max="4" width="16.140625" style="485" customWidth="1"/>
    <col min="5" max="5" width="18.7109375" customWidth="1"/>
    <col min="6" max="6" width="19.85546875" customWidth="1"/>
    <col min="7" max="7" width="16.7109375" style="485" customWidth="1"/>
  </cols>
  <sheetData>
    <row r="1" spans="1:7" ht="18.75">
      <c r="A1" s="1081" t="s">
        <v>2482</v>
      </c>
      <c r="B1" s="1081"/>
      <c r="C1" s="1081"/>
      <c r="D1" s="1081"/>
      <c r="E1" s="1081"/>
      <c r="F1" s="1081"/>
      <c r="G1" s="1081"/>
    </row>
    <row r="2" spans="1:7" ht="18.75">
      <c r="A2" s="1082" t="s">
        <v>2483</v>
      </c>
      <c r="B2" s="1082"/>
      <c r="C2" s="1082"/>
      <c r="D2" s="1082"/>
      <c r="E2" s="1082"/>
      <c r="F2" s="1082"/>
      <c r="G2" s="1082"/>
    </row>
    <row r="3" spans="1:7" ht="18.75">
      <c r="A3" s="1083" t="s">
        <v>18</v>
      </c>
      <c r="B3" s="1083"/>
      <c r="C3" s="1083"/>
      <c r="D3" s="1083"/>
      <c r="E3" s="1083"/>
      <c r="F3" s="1083"/>
      <c r="G3" s="1083"/>
    </row>
    <row r="4" spans="1:7" ht="37.5" customHeight="1">
      <c r="A4" s="1084" t="s">
        <v>204</v>
      </c>
      <c r="B4" s="1085" t="s">
        <v>794</v>
      </c>
      <c r="C4" s="1085" t="s">
        <v>2484</v>
      </c>
      <c r="D4" s="1085" t="s">
        <v>888</v>
      </c>
      <c r="E4" s="1085" t="s">
        <v>1174</v>
      </c>
      <c r="F4" s="1085"/>
      <c r="G4" s="1085" t="s">
        <v>798</v>
      </c>
    </row>
    <row r="5" spans="1:7" ht="31.5">
      <c r="A5" s="1084"/>
      <c r="B5" s="1085"/>
      <c r="C5" s="1085"/>
      <c r="D5" s="1085"/>
      <c r="E5" s="597" t="s">
        <v>2485</v>
      </c>
      <c r="F5" s="596" t="s">
        <v>2486</v>
      </c>
      <c r="G5" s="1085"/>
    </row>
    <row r="6" spans="1:7">
      <c r="A6" s="621">
        <v>1</v>
      </c>
      <c r="B6" s="598">
        <v>2</v>
      </c>
      <c r="C6" s="598">
        <v>3</v>
      </c>
      <c r="D6" s="598">
        <v>4</v>
      </c>
      <c r="E6" s="622">
        <v>5</v>
      </c>
      <c r="F6" s="621">
        <v>6</v>
      </c>
      <c r="G6" s="598">
        <v>7</v>
      </c>
    </row>
    <row r="7" spans="1:7" ht="47.25">
      <c r="A7" s="599">
        <v>1</v>
      </c>
      <c r="B7" s="254" t="s">
        <v>2487</v>
      </c>
      <c r="C7" s="600" t="s">
        <v>2488</v>
      </c>
      <c r="D7" s="600" t="s">
        <v>2489</v>
      </c>
      <c r="E7" s="602">
        <v>1.9450000000000001</v>
      </c>
      <c r="F7" s="623">
        <v>0</v>
      </c>
      <c r="G7" s="601" t="s">
        <v>2092</v>
      </c>
    </row>
    <row r="8" spans="1:7" ht="31.5">
      <c r="A8" s="599">
        <v>2</v>
      </c>
      <c r="B8" s="254" t="s">
        <v>2490</v>
      </c>
      <c r="C8" s="600" t="s">
        <v>2488</v>
      </c>
      <c r="D8" s="600" t="s">
        <v>2489</v>
      </c>
      <c r="E8" s="602">
        <v>1.0209999999999999</v>
      </c>
      <c r="F8" s="623">
        <v>0</v>
      </c>
      <c r="G8" s="601" t="s">
        <v>2092</v>
      </c>
    </row>
    <row r="9" spans="1:7" ht="31.5">
      <c r="A9" s="599">
        <v>3</v>
      </c>
      <c r="B9" s="254" t="s">
        <v>2491</v>
      </c>
      <c r="C9" s="600" t="s">
        <v>2488</v>
      </c>
      <c r="D9" s="600" t="s">
        <v>2489</v>
      </c>
      <c r="E9" s="602">
        <v>0.52300000000000002</v>
      </c>
      <c r="F9" s="623">
        <v>0</v>
      </c>
      <c r="G9" s="601" t="s">
        <v>2092</v>
      </c>
    </row>
    <row r="10" spans="1:7" ht="15.75">
      <c r="A10" s="599">
        <v>4</v>
      </c>
      <c r="B10" s="254" t="s">
        <v>2492</v>
      </c>
      <c r="C10" s="600" t="s">
        <v>2488</v>
      </c>
      <c r="D10" s="600" t="s">
        <v>2489</v>
      </c>
      <c r="E10" s="602">
        <v>0.16300000000000001</v>
      </c>
      <c r="F10" s="623">
        <v>0</v>
      </c>
      <c r="G10" s="601" t="s">
        <v>2092</v>
      </c>
    </row>
    <row r="11" spans="1:7" ht="31.5">
      <c r="A11" s="599">
        <v>5</v>
      </c>
      <c r="B11" s="254" t="s">
        <v>2493</v>
      </c>
      <c r="C11" s="600" t="s">
        <v>2488</v>
      </c>
      <c r="D11" s="600" t="s">
        <v>2489</v>
      </c>
      <c r="E11" s="602">
        <v>0.27200000000000002</v>
      </c>
      <c r="F11" s="623">
        <v>0</v>
      </c>
      <c r="G11" s="603" t="s">
        <v>2494</v>
      </c>
    </row>
    <row r="12" spans="1:7" ht="15.75">
      <c r="A12" s="599">
        <v>6</v>
      </c>
      <c r="B12" s="254" t="s">
        <v>2495</v>
      </c>
      <c r="C12" s="600" t="s">
        <v>2488</v>
      </c>
      <c r="D12" s="600" t="s">
        <v>2489</v>
      </c>
      <c r="E12" s="602">
        <v>0.2</v>
      </c>
      <c r="F12" s="623">
        <v>0</v>
      </c>
      <c r="G12" s="601" t="s">
        <v>2092</v>
      </c>
    </row>
    <row r="13" spans="1:7" ht="31.5">
      <c r="A13" s="599">
        <v>7</v>
      </c>
      <c r="B13" s="254" t="s">
        <v>2496</v>
      </c>
      <c r="C13" s="600" t="s">
        <v>2488</v>
      </c>
      <c r="D13" s="600" t="s">
        <v>2489</v>
      </c>
      <c r="E13" s="602">
        <v>0.48799999999999999</v>
      </c>
      <c r="F13" s="623">
        <v>0</v>
      </c>
      <c r="G13" s="601" t="s">
        <v>2092</v>
      </c>
    </row>
    <row r="14" spans="1:7" ht="15.75">
      <c r="A14" s="599">
        <v>8</v>
      </c>
      <c r="B14" s="254" t="s">
        <v>2497</v>
      </c>
      <c r="C14" s="600" t="s">
        <v>2488</v>
      </c>
      <c r="D14" s="600" t="s">
        <v>2489</v>
      </c>
      <c r="E14" s="602">
        <v>0.58499999999999996</v>
      </c>
      <c r="F14" s="623">
        <v>0</v>
      </c>
      <c r="G14" s="601" t="s">
        <v>2092</v>
      </c>
    </row>
    <row r="15" spans="1:7" ht="31.5">
      <c r="A15" s="599">
        <v>9</v>
      </c>
      <c r="B15" s="254" t="s">
        <v>2498</v>
      </c>
      <c r="C15" s="600" t="s">
        <v>2488</v>
      </c>
      <c r="D15" s="600" t="s">
        <v>2489</v>
      </c>
      <c r="E15" s="602">
        <v>0.16600000000000001</v>
      </c>
      <c r="F15" s="623">
        <v>0</v>
      </c>
      <c r="G15" s="601" t="s">
        <v>2092</v>
      </c>
    </row>
    <row r="16" spans="1:7" ht="31.5">
      <c r="A16" s="599">
        <v>10</v>
      </c>
      <c r="B16" s="254" t="s">
        <v>2499</v>
      </c>
      <c r="C16" s="600" t="s">
        <v>2488</v>
      </c>
      <c r="D16" s="600" t="s">
        <v>2489</v>
      </c>
      <c r="E16" s="602">
        <v>0.20399999999999999</v>
      </c>
      <c r="F16" s="623">
        <v>0</v>
      </c>
      <c r="G16" s="601" t="s">
        <v>2092</v>
      </c>
    </row>
    <row r="17" spans="1:7" ht="31.5">
      <c r="A17" s="599">
        <v>11</v>
      </c>
      <c r="B17" s="254" t="s">
        <v>2500</v>
      </c>
      <c r="C17" s="600" t="s">
        <v>2488</v>
      </c>
      <c r="D17" s="600" t="s">
        <v>2489</v>
      </c>
      <c r="E17" s="602">
        <v>0.27600000000000002</v>
      </c>
      <c r="F17" s="623">
        <v>0</v>
      </c>
      <c r="G17" s="603" t="s">
        <v>2501</v>
      </c>
    </row>
    <row r="18" spans="1:7" ht="15.75">
      <c r="A18" s="599">
        <v>12</v>
      </c>
      <c r="B18" s="254" t="s">
        <v>2502</v>
      </c>
      <c r="C18" s="600" t="s">
        <v>2488</v>
      </c>
      <c r="D18" s="600" t="s">
        <v>2489</v>
      </c>
      <c r="E18" s="602">
        <v>0.107</v>
      </c>
      <c r="F18" s="623">
        <v>0</v>
      </c>
      <c r="G18" s="601" t="s">
        <v>2092</v>
      </c>
    </row>
    <row r="19" spans="1:7" ht="31.5">
      <c r="A19" s="599">
        <v>13</v>
      </c>
      <c r="B19" s="254" t="s">
        <v>2503</v>
      </c>
      <c r="C19" s="600" t="s">
        <v>2488</v>
      </c>
      <c r="D19" s="600" t="s">
        <v>2489</v>
      </c>
      <c r="E19" s="602">
        <v>0.38600000000000001</v>
      </c>
      <c r="F19" s="623">
        <v>0</v>
      </c>
      <c r="G19" s="603" t="s">
        <v>2501</v>
      </c>
    </row>
    <row r="20" spans="1:7" ht="31.5">
      <c r="A20" s="599">
        <v>14</v>
      </c>
      <c r="B20" s="254" t="s">
        <v>2504</v>
      </c>
      <c r="C20" s="600" t="s">
        <v>2488</v>
      </c>
      <c r="D20" s="600" t="s">
        <v>2489</v>
      </c>
      <c r="E20" s="602">
        <v>0.4</v>
      </c>
      <c r="F20" s="623">
        <v>0</v>
      </c>
      <c r="G20" s="603" t="s">
        <v>2501</v>
      </c>
    </row>
    <row r="21" spans="1:7" ht="31.5">
      <c r="A21" s="599">
        <v>15</v>
      </c>
      <c r="B21" s="254" t="s">
        <v>2505</v>
      </c>
      <c r="C21" s="600" t="s">
        <v>2488</v>
      </c>
      <c r="D21" s="600" t="s">
        <v>2489</v>
      </c>
      <c r="E21" s="602">
        <v>0.28199999999999997</v>
      </c>
      <c r="F21" s="623">
        <v>0</v>
      </c>
      <c r="G21" s="603" t="s">
        <v>2501</v>
      </c>
    </row>
    <row r="22" spans="1:7" ht="31.5">
      <c r="A22" s="599">
        <v>16</v>
      </c>
      <c r="B22" s="254" t="s">
        <v>2506</v>
      </c>
      <c r="C22" s="600" t="s">
        <v>2488</v>
      </c>
      <c r="D22" s="600" t="s">
        <v>2489</v>
      </c>
      <c r="E22" s="602">
        <v>0.19900000000000001</v>
      </c>
      <c r="F22" s="623">
        <v>0</v>
      </c>
      <c r="G22" s="601" t="s">
        <v>2092</v>
      </c>
    </row>
    <row r="23" spans="1:7" ht="15.75">
      <c r="A23" s="599">
        <v>17</v>
      </c>
      <c r="B23" s="254" t="s">
        <v>2507</v>
      </c>
      <c r="C23" s="600" t="s">
        <v>2488</v>
      </c>
      <c r="D23" s="600" t="s">
        <v>2489</v>
      </c>
      <c r="E23" s="602">
        <v>7.3999999999999996E-2</v>
      </c>
      <c r="F23" s="623">
        <v>0</v>
      </c>
      <c r="G23" s="601" t="s">
        <v>2092</v>
      </c>
    </row>
    <row r="24" spans="1:7" ht="31.5">
      <c r="A24" s="599">
        <v>18</v>
      </c>
      <c r="B24" s="254" t="s">
        <v>2508</v>
      </c>
      <c r="C24" s="600" t="s">
        <v>2488</v>
      </c>
      <c r="D24" s="600" t="s">
        <v>2489</v>
      </c>
      <c r="E24" s="602">
        <v>0.161</v>
      </c>
      <c r="F24" s="623">
        <v>0</v>
      </c>
      <c r="G24" s="601" t="s">
        <v>2092</v>
      </c>
    </row>
    <row r="25" spans="1:7" ht="47.25">
      <c r="A25" s="599">
        <v>19</v>
      </c>
      <c r="B25" s="254" t="s">
        <v>2509</v>
      </c>
      <c r="C25" s="600" t="s">
        <v>2488</v>
      </c>
      <c r="D25" s="600" t="s">
        <v>2489</v>
      </c>
      <c r="E25" s="602">
        <v>0</v>
      </c>
      <c r="F25" s="602">
        <v>0.22500000000000001</v>
      </c>
      <c r="G25" s="601"/>
    </row>
    <row r="26" spans="1:7" ht="31.5">
      <c r="A26" s="599">
        <v>20</v>
      </c>
      <c r="B26" s="254" t="s">
        <v>2510</v>
      </c>
      <c r="C26" s="600" t="s">
        <v>2488</v>
      </c>
      <c r="D26" s="600" t="s">
        <v>2489</v>
      </c>
      <c r="E26" s="602">
        <v>2.08</v>
      </c>
      <c r="F26" s="623">
        <v>0</v>
      </c>
      <c r="G26" s="601"/>
    </row>
    <row r="27" spans="1:7" ht="47.25">
      <c r="A27" s="599">
        <v>21</v>
      </c>
      <c r="B27" s="604" t="s">
        <v>2511</v>
      </c>
      <c r="C27" s="600" t="s">
        <v>2488</v>
      </c>
      <c r="D27" s="615" t="s">
        <v>2512</v>
      </c>
      <c r="E27" s="602">
        <v>1.3</v>
      </c>
      <c r="F27" s="602">
        <v>0</v>
      </c>
      <c r="G27" s="603" t="s">
        <v>2501</v>
      </c>
    </row>
    <row r="28" spans="1:7" ht="47.25">
      <c r="A28" s="599">
        <v>22</v>
      </c>
      <c r="B28" s="254" t="s">
        <v>2513</v>
      </c>
      <c r="C28" s="600" t="s">
        <v>2488</v>
      </c>
      <c r="D28" s="615" t="s">
        <v>2512</v>
      </c>
      <c r="E28" s="602">
        <v>0.3</v>
      </c>
      <c r="F28" s="602">
        <v>0</v>
      </c>
      <c r="G28" s="604"/>
    </row>
    <row r="29" spans="1:7" ht="31.5">
      <c r="A29" s="599">
        <v>23</v>
      </c>
      <c r="B29" s="605" t="s">
        <v>2514</v>
      </c>
      <c r="C29" s="600" t="s">
        <v>2488</v>
      </c>
      <c r="D29" s="615" t="s">
        <v>2512</v>
      </c>
      <c r="E29" s="602">
        <v>0</v>
      </c>
      <c r="F29" s="606">
        <v>1.4</v>
      </c>
      <c r="G29" s="616"/>
    </row>
    <row r="30" spans="1:7" ht="31.5">
      <c r="A30" s="599">
        <v>24</v>
      </c>
      <c r="B30" s="604" t="s">
        <v>2515</v>
      </c>
      <c r="C30" s="600" t="s">
        <v>2488</v>
      </c>
      <c r="D30" s="615" t="s">
        <v>2512</v>
      </c>
      <c r="E30" s="602">
        <v>0.4</v>
      </c>
      <c r="F30" s="602">
        <v>0</v>
      </c>
      <c r="G30" s="603" t="s">
        <v>2516</v>
      </c>
    </row>
    <row r="31" spans="1:7" ht="31.5">
      <c r="A31" s="599">
        <v>25</v>
      </c>
      <c r="B31" s="604" t="s">
        <v>2517</v>
      </c>
      <c r="C31" s="600" t="s">
        <v>2488</v>
      </c>
      <c r="D31" s="615" t="s">
        <v>2512</v>
      </c>
      <c r="E31" s="602">
        <v>0.14000000000000001</v>
      </c>
      <c r="F31" s="602">
        <v>0</v>
      </c>
      <c r="G31" s="603" t="s">
        <v>2501</v>
      </c>
    </row>
    <row r="32" spans="1:7" ht="31.5">
      <c r="A32" s="599">
        <v>27</v>
      </c>
      <c r="B32" s="604" t="s">
        <v>2518</v>
      </c>
      <c r="C32" s="600" t="s">
        <v>2488</v>
      </c>
      <c r="D32" s="615" t="s">
        <v>2512</v>
      </c>
      <c r="E32" s="602">
        <v>0</v>
      </c>
      <c r="F32" s="602">
        <v>0.24</v>
      </c>
      <c r="G32" s="604"/>
    </row>
    <row r="33" spans="1:7" ht="31.5">
      <c r="A33" s="599">
        <v>28</v>
      </c>
      <c r="B33" s="604" t="s">
        <v>2519</v>
      </c>
      <c r="C33" s="600" t="s">
        <v>2488</v>
      </c>
      <c r="D33" s="615" t="s">
        <v>2512</v>
      </c>
      <c r="E33" s="602">
        <v>0.16</v>
      </c>
      <c r="F33" s="602">
        <v>0</v>
      </c>
      <c r="G33" s="603" t="s">
        <v>2501</v>
      </c>
    </row>
    <row r="34" spans="1:7" ht="31.5">
      <c r="A34" s="599">
        <v>29</v>
      </c>
      <c r="B34" s="604" t="s">
        <v>2520</v>
      </c>
      <c r="C34" s="600" t="s">
        <v>2488</v>
      </c>
      <c r="D34" s="615" t="s">
        <v>2512</v>
      </c>
      <c r="E34" s="606">
        <v>0.22</v>
      </c>
      <c r="F34" s="602">
        <v>0</v>
      </c>
      <c r="G34" s="604"/>
    </row>
    <row r="35" spans="1:7" ht="63">
      <c r="A35" s="599">
        <v>30</v>
      </c>
      <c r="B35" s="604" t="s">
        <v>2521</v>
      </c>
      <c r="C35" s="600" t="s">
        <v>2488</v>
      </c>
      <c r="D35" s="615" t="s">
        <v>2512</v>
      </c>
      <c r="E35" s="602">
        <v>1.1000000000000001</v>
      </c>
      <c r="F35" s="602">
        <v>0</v>
      </c>
      <c r="G35" s="603" t="s">
        <v>2516</v>
      </c>
    </row>
    <row r="36" spans="1:7" ht="31.5">
      <c r="A36" s="599">
        <v>31</v>
      </c>
      <c r="B36" s="604" t="s">
        <v>2522</v>
      </c>
      <c r="C36" s="600" t="s">
        <v>2488</v>
      </c>
      <c r="D36" s="615" t="s">
        <v>2512</v>
      </c>
      <c r="E36" s="602">
        <v>0</v>
      </c>
      <c r="F36" s="602">
        <v>0.09</v>
      </c>
      <c r="G36" s="604"/>
    </row>
    <row r="37" spans="1:7" ht="47.25">
      <c r="A37" s="599">
        <v>32</v>
      </c>
      <c r="B37" s="604" t="s">
        <v>2523</v>
      </c>
      <c r="C37" s="600" t="s">
        <v>2488</v>
      </c>
      <c r="D37" s="615" t="s">
        <v>2512</v>
      </c>
      <c r="E37" s="602">
        <v>0</v>
      </c>
      <c r="F37" s="602">
        <v>0.21</v>
      </c>
      <c r="G37" s="604"/>
    </row>
    <row r="38" spans="1:7" ht="31.5">
      <c r="A38" s="599">
        <v>33</v>
      </c>
      <c r="B38" s="604" t="s">
        <v>2524</v>
      </c>
      <c r="C38" s="600" t="s">
        <v>2488</v>
      </c>
      <c r="D38" s="615" t="s">
        <v>2512</v>
      </c>
      <c r="E38" s="602">
        <v>0</v>
      </c>
      <c r="F38" s="602">
        <v>0.1</v>
      </c>
      <c r="G38" s="604"/>
    </row>
    <row r="39" spans="1:7" ht="47.25">
      <c r="A39" s="599">
        <v>34</v>
      </c>
      <c r="B39" s="604" t="s">
        <v>2525</v>
      </c>
      <c r="C39" s="600" t="s">
        <v>2488</v>
      </c>
      <c r="D39" s="615" t="s">
        <v>2512</v>
      </c>
      <c r="E39" s="607">
        <v>0.51</v>
      </c>
      <c r="F39" s="602">
        <v>7.0000000000000007E-2</v>
      </c>
      <c r="G39" s="604"/>
    </row>
    <row r="40" spans="1:7" ht="47.25">
      <c r="A40" s="599">
        <v>35</v>
      </c>
      <c r="B40" s="604" t="s">
        <v>2526</v>
      </c>
      <c r="C40" s="600" t="s">
        <v>2488</v>
      </c>
      <c r="D40" s="615" t="s">
        <v>2512</v>
      </c>
      <c r="E40" s="602">
        <v>0</v>
      </c>
      <c r="F40" s="602">
        <v>0.26</v>
      </c>
      <c r="G40" s="604"/>
    </row>
    <row r="41" spans="1:7" ht="31.5">
      <c r="A41" s="599">
        <v>36</v>
      </c>
      <c r="B41" s="254" t="s">
        <v>2527</v>
      </c>
      <c r="C41" s="600" t="s">
        <v>2488</v>
      </c>
      <c r="D41" s="615" t="s">
        <v>2512</v>
      </c>
      <c r="E41" s="602">
        <v>0.72</v>
      </c>
      <c r="F41" s="602">
        <v>0</v>
      </c>
      <c r="G41" s="603" t="s">
        <v>2516</v>
      </c>
    </row>
    <row r="42" spans="1:7" ht="31.5">
      <c r="A42" s="599">
        <v>37</v>
      </c>
      <c r="B42" s="604" t="s">
        <v>2528</v>
      </c>
      <c r="C42" s="600" t="s">
        <v>2488</v>
      </c>
      <c r="D42" s="615" t="s">
        <v>2512</v>
      </c>
      <c r="E42" s="602">
        <v>7.0000000000000007E-2</v>
      </c>
      <c r="F42" s="602">
        <v>0</v>
      </c>
      <c r="G42" s="603" t="s">
        <v>2494</v>
      </c>
    </row>
    <row r="43" spans="1:7" ht="31.5">
      <c r="A43" s="599">
        <v>38</v>
      </c>
      <c r="B43" s="604" t="s">
        <v>2529</v>
      </c>
      <c r="C43" s="600" t="s">
        <v>2488</v>
      </c>
      <c r="D43" s="615" t="s">
        <v>2512</v>
      </c>
      <c r="E43" s="602">
        <v>0</v>
      </c>
      <c r="F43" s="602">
        <v>0.35</v>
      </c>
      <c r="G43" s="604"/>
    </row>
    <row r="44" spans="1:7" ht="31.5">
      <c r="A44" s="599">
        <v>39</v>
      </c>
      <c r="B44" s="254" t="s">
        <v>2530</v>
      </c>
      <c r="C44" s="600" t="s">
        <v>2488</v>
      </c>
      <c r="D44" s="615" t="s">
        <v>2512</v>
      </c>
      <c r="E44" s="602">
        <v>0</v>
      </c>
      <c r="F44" s="602">
        <v>0.16</v>
      </c>
      <c r="G44" s="604"/>
    </row>
    <row r="45" spans="1:7" ht="31.5">
      <c r="A45" s="599">
        <v>40</v>
      </c>
      <c r="B45" s="604" t="s">
        <v>2531</v>
      </c>
      <c r="C45" s="600" t="s">
        <v>2488</v>
      </c>
      <c r="D45" s="615" t="s">
        <v>2512</v>
      </c>
      <c r="E45" s="602">
        <v>0.05</v>
      </c>
      <c r="F45" s="602">
        <v>0</v>
      </c>
      <c r="G45" s="604"/>
    </row>
    <row r="46" spans="1:7" ht="47.25">
      <c r="A46" s="599">
        <v>41</v>
      </c>
      <c r="B46" s="604" t="s">
        <v>2532</v>
      </c>
      <c r="C46" s="600" t="s">
        <v>2488</v>
      </c>
      <c r="D46" s="615" t="s">
        <v>2512</v>
      </c>
      <c r="E46" s="602">
        <v>0.04</v>
      </c>
      <c r="F46" s="602">
        <v>0</v>
      </c>
      <c r="G46" s="604"/>
    </row>
    <row r="47" spans="1:7" ht="31.5">
      <c r="A47" s="599">
        <v>42</v>
      </c>
      <c r="B47" s="604" t="s">
        <v>2533</v>
      </c>
      <c r="C47" s="600" t="s">
        <v>2488</v>
      </c>
      <c r="D47" s="615" t="s">
        <v>2512</v>
      </c>
      <c r="E47" s="602">
        <v>0</v>
      </c>
      <c r="F47" s="607">
        <v>0.5</v>
      </c>
      <c r="G47" s="604"/>
    </row>
    <row r="48" spans="1:7" ht="31.5">
      <c r="A48" s="599">
        <v>43</v>
      </c>
      <c r="B48" s="604" t="s">
        <v>2534</v>
      </c>
      <c r="C48" s="600" t="s">
        <v>2488</v>
      </c>
      <c r="D48" s="615" t="s">
        <v>2512</v>
      </c>
      <c r="E48" s="602">
        <v>0.18</v>
      </c>
      <c r="F48" s="602">
        <v>0</v>
      </c>
      <c r="G48" s="603" t="s">
        <v>2494</v>
      </c>
    </row>
    <row r="49" spans="1:7" ht="31.5">
      <c r="A49" s="599">
        <v>44</v>
      </c>
      <c r="B49" s="604" t="s">
        <v>2535</v>
      </c>
      <c r="C49" s="600" t="s">
        <v>2488</v>
      </c>
      <c r="D49" s="615" t="s">
        <v>2512</v>
      </c>
      <c r="E49" s="602">
        <v>0.16</v>
      </c>
      <c r="F49" s="602">
        <v>0</v>
      </c>
      <c r="G49" s="604"/>
    </row>
    <row r="50" spans="1:7" ht="47.25">
      <c r="A50" s="599">
        <v>45</v>
      </c>
      <c r="B50" s="604" t="s">
        <v>2536</v>
      </c>
      <c r="C50" s="600" t="s">
        <v>2488</v>
      </c>
      <c r="D50" s="615" t="s">
        <v>2512</v>
      </c>
      <c r="E50" s="602">
        <v>0.4</v>
      </c>
      <c r="F50" s="602">
        <v>0</v>
      </c>
      <c r="G50" s="604"/>
    </row>
    <row r="51" spans="1:7" ht="31.5">
      <c r="A51" s="599">
        <v>46</v>
      </c>
      <c r="B51" s="604" t="s">
        <v>2537</v>
      </c>
      <c r="C51" s="600" t="s">
        <v>2488</v>
      </c>
      <c r="D51" s="615" t="s">
        <v>2512</v>
      </c>
      <c r="E51" s="602">
        <v>0</v>
      </c>
      <c r="F51" s="602">
        <v>0.122</v>
      </c>
      <c r="G51" s="604"/>
    </row>
    <row r="52" spans="1:7" ht="31.5">
      <c r="A52" s="599">
        <v>47</v>
      </c>
      <c r="B52" s="604" t="s">
        <v>2538</v>
      </c>
      <c r="C52" s="600" t="s">
        <v>2488</v>
      </c>
      <c r="D52" s="615" t="s">
        <v>2512</v>
      </c>
      <c r="E52" s="602">
        <v>0</v>
      </c>
      <c r="F52" s="602">
        <v>0.17</v>
      </c>
      <c r="G52" s="616"/>
    </row>
    <row r="53" spans="1:7" ht="31.5">
      <c r="A53" s="599">
        <v>48</v>
      </c>
      <c r="B53" s="254" t="s">
        <v>2539</v>
      </c>
      <c r="C53" s="600" t="s">
        <v>2488</v>
      </c>
      <c r="D53" s="615" t="s">
        <v>2512</v>
      </c>
      <c r="E53" s="602">
        <v>0</v>
      </c>
      <c r="F53" s="602">
        <v>0.36</v>
      </c>
      <c r="G53" s="604"/>
    </row>
    <row r="54" spans="1:7" ht="31.5">
      <c r="A54" s="599">
        <v>49</v>
      </c>
      <c r="B54" s="254" t="s">
        <v>2540</v>
      </c>
      <c r="C54" s="600" t="s">
        <v>2488</v>
      </c>
      <c r="D54" s="615" t="s">
        <v>2512</v>
      </c>
      <c r="E54" s="602">
        <v>0</v>
      </c>
      <c r="F54" s="602">
        <v>0.18</v>
      </c>
      <c r="G54" s="604"/>
    </row>
    <row r="55" spans="1:7" ht="47.25">
      <c r="A55" s="599">
        <v>50</v>
      </c>
      <c r="B55" s="604" t="s">
        <v>2541</v>
      </c>
      <c r="C55" s="600" t="s">
        <v>2488</v>
      </c>
      <c r="D55" s="615" t="s">
        <v>2512</v>
      </c>
      <c r="E55" s="602">
        <v>0</v>
      </c>
      <c r="F55" s="602">
        <v>0.27500000000000002</v>
      </c>
      <c r="G55" s="604"/>
    </row>
    <row r="56" spans="1:7" ht="31.5">
      <c r="A56" s="599">
        <v>51</v>
      </c>
      <c r="B56" s="604" t="s">
        <v>2542</v>
      </c>
      <c r="C56" s="600" t="s">
        <v>2488</v>
      </c>
      <c r="D56" s="615" t="s">
        <v>2512</v>
      </c>
      <c r="E56" s="602">
        <v>0</v>
      </c>
      <c r="F56" s="602">
        <v>0.11</v>
      </c>
      <c r="G56" s="604"/>
    </row>
    <row r="57" spans="1:7" ht="31.5">
      <c r="A57" s="599">
        <v>52</v>
      </c>
      <c r="B57" s="617" t="s">
        <v>2543</v>
      </c>
      <c r="C57" s="600" t="s">
        <v>2488</v>
      </c>
      <c r="D57" s="615" t="s">
        <v>2512</v>
      </c>
      <c r="E57" s="602">
        <v>0</v>
      </c>
      <c r="F57" s="602">
        <v>0.4</v>
      </c>
      <c r="G57" s="604"/>
    </row>
    <row r="58" spans="1:7" ht="47.25">
      <c r="A58" s="599">
        <v>53</v>
      </c>
      <c r="B58" s="617" t="s">
        <v>2544</v>
      </c>
      <c r="C58" s="600" t="s">
        <v>2488</v>
      </c>
      <c r="D58" s="615" t="s">
        <v>2512</v>
      </c>
      <c r="E58" s="602">
        <v>0</v>
      </c>
      <c r="F58" s="602">
        <v>0.2</v>
      </c>
      <c r="G58" s="604"/>
    </row>
    <row r="59" spans="1:7" ht="31.5">
      <c r="A59" s="599">
        <v>54</v>
      </c>
      <c r="B59" s="617" t="s">
        <v>2545</v>
      </c>
      <c r="C59" s="600" t="s">
        <v>2488</v>
      </c>
      <c r="D59" s="615" t="s">
        <v>2512</v>
      </c>
      <c r="E59" s="602">
        <v>0</v>
      </c>
      <c r="F59" s="602">
        <v>0.15</v>
      </c>
      <c r="G59" s="604"/>
    </row>
    <row r="60" spans="1:7" ht="31.5">
      <c r="A60" s="599">
        <v>55</v>
      </c>
      <c r="B60" s="617" t="s">
        <v>2546</v>
      </c>
      <c r="C60" s="600" t="s">
        <v>2488</v>
      </c>
      <c r="D60" s="615" t="s">
        <v>2512</v>
      </c>
      <c r="E60" s="602">
        <v>0</v>
      </c>
      <c r="F60" s="602">
        <v>0.26</v>
      </c>
      <c r="G60" s="604"/>
    </row>
    <row r="61" spans="1:7" ht="31.5">
      <c r="A61" s="599">
        <v>56</v>
      </c>
      <c r="B61" s="617" t="s">
        <v>2547</v>
      </c>
      <c r="C61" s="600" t="s">
        <v>2488</v>
      </c>
      <c r="D61" s="615" t="s">
        <v>2512</v>
      </c>
      <c r="E61" s="602">
        <v>0</v>
      </c>
      <c r="F61" s="602">
        <v>0.15</v>
      </c>
      <c r="G61" s="604"/>
    </row>
    <row r="62" spans="1:7" ht="31.5">
      <c r="A62" s="599">
        <v>57</v>
      </c>
      <c r="B62" s="617" t="s">
        <v>2548</v>
      </c>
      <c r="C62" s="600" t="s">
        <v>2488</v>
      </c>
      <c r="D62" s="615" t="s">
        <v>2512</v>
      </c>
      <c r="E62" s="602">
        <v>0</v>
      </c>
      <c r="F62" s="602">
        <v>0.1</v>
      </c>
      <c r="G62" s="604"/>
    </row>
    <row r="63" spans="1:7" ht="31.5">
      <c r="A63" s="599">
        <v>58</v>
      </c>
      <c r="B63" s="617" t="s">
        <v>2549</v>
      </c>
      <c r="C63" s="600" t="s">
        <v>2488</v>
      </c>
      <c r="D63" s="615" t="s">
        <v>2512</v>
      </c>
      <c r="E63" s="602">
        <v>0</v>
      </c>
      <c r="F63" s="602">
        <v>0.18</v>
      </c>
      <c r="G63" s="604"/>
    </row>
    <row r="64" spans="1:7" ht="15.75">
      <c r="A64" s="599">
        <v>59</v>
      </c>
      <c r="B64" s="254" t="s">
        <v>2550</v>
      </c>
      <c r="C64" s="600" t="s">
        <v>2488</v>
      </c>
      <c r="D64" s="600" t="s">
        <v>2489</v>
      </c>
      <c r="E64" s="623">
        <v>0.64300000000000002</v>
      </c>
      <c r="F64" s="623">
        <v>0</v>
      </c>
      <c r="G64" s="601" t="s">
        <v>2092</v>
      </c>
    </row>
    <row r="65" spans="1:7" ht="31.5">
      <c r="A65" s="599">
        <v>60</v>
      </c>
      <c r="B65" s="254" t="s">
        <v>2551</v>
      </c>
      <c r="C65" s="600" t="s">
        <v>2488</v>
      </c>
      <c r="D65" s="600" t="s">
        <v>2489</v>
      </c>
      <c r="E65" s="623">
        <v>1.081</v>
      </c>
      <c r="F65" s="623">
        <v>0</v>
      </c>
      <c r="G65" s="603" t="s">
        <v>2501</v>
      </c>
    </row>
    <row r="66" spans="1:7" ht="15.75">
      <c r="A66" s="599">
        <v>61</v>
      </c>
      <c r="B66" s="254" t="s">
        <v>2552</v>
      </c>
      <c r="C66" s="600" t="s">
        <v>2488</v>
      </c>
      <c r="D66" s="600" t="s">
        <v>2489</v>
      </c>
      <c r="E66" s="623">
        <v>0.65</v>
      </c>
      <c r="F66" s="623">
        <v>0</v>
      </c>
      <c r="G66" s="601" t="s">
        <v>2092</v>
      </c>
    </row>
    <row r="67" spans="1:7" ht="15.75">
      <c r="A67" s="599">
        <v>62</v>
      </c>
      <c r="B67" s="254" t="s">
        <v>2553</v>
      </c>
      <c r="C67" s="600" t="s">
        <v>2488</v>
      </c>
      <c r="D67" s="600" t="s">
        <v>2489</v>
      </c>
      <c r="E67" s="623">
        <v>9.2999999999999999E-2</v>
      </c>
      <c r="F67" s="623">
        <v>0</v>
      </c>
      <c r="G67" s="601" t="s">
        <v>2092</v>
      </c>
    </row>
    <row r="68" spans="1:7" ht="31.5">
      <c r="A68" s="599">
        <v>63</v>
      </c>
      <c r="B68" s="254" t="s">
        <v>2554</v>
      </c>
      <c r="C68" s="600" t="s">
        <v>2488</v>
      </c>
      <c r="D68" s="600" t="s">
        <v>2489</v>
      </c>
      <c r="E68" s="623">
        <v>0.30299999999999999</v>
      </c>
      <c r="F68" s="623">
        <v>0</v>
      </c>
      <c r="G68" s="603" t="s">
        <v>2494</v>
      </c>
    </row>
    <row r="69" spans="1:7" ht="31.5">
      <c r="A69" s="599">
        <v>64</v>
      </c>
      <c r="B69" s="254" t="s">
        <v>2555</v>
      </c>
      <c r="C69" s="600" t="s">
        <v>2488</v>
      </c>
      <c r="D69" s="600" t="s">
        <v>2489</v>
      </c>
      <c r="E69" s="623">
        <v>1.1399999999999999</v>
      </c>
      <c r="F69" s="623">
        <v>0</v>
      </c>
      <c r="G69" s="601" t="s">
        <v>2092</v>
      </c>
    </row>
    <row r="70" spans="1:7" ht="15.75">
      <c r="A70" s="599">
        <v>65</v>
      </c>
      <c r="B70" s="254" t="s">
        <v>2556</v>
      </c>
      <c r="C70" s="600" t="s">
        <v>2488</v>
      </c>
      <c r="D70" s="600" t="s">
        <v>2489</v>
      </c>
      <c r="E70" s="623">
        <v>1.2669999999999999</v>
      </c>
      <c r="F70" s="623">
        <v>0</v>
      </c>
      <c r="G70" s="601" t="s">
        <v>2092</v>
      </c>
    </row>
    <row r="71" spans="1:7" ht="31.5">
      <c r="A71" s="599">
        <v>66</v>
      </c>
      <c r="B71" s="254" t="s">
        <v>2557</v>
      </c>
      <c r="C71" s="600" t="s">
        <v>2488</v>
      </c>
      <c r="D71" s="600" t="s">
        <v>2489</v>
      </c>
      <c r="E71" s="623">
        <v>0.66</v>
      </c>
      <c r="F71" s="623">
        <v>0</v>
      </c>
      <c r="G71" s="601" t="s">
        <v>2092</v>
      </c>
    </row>
    <row r="72" spans="1:7" ht="15.75">
      <c r="A72" s="599">
        <v>67</v>
      </c>
      <c r="B72" s="254" t="s">
        <v>2558</v>
      </c>
      <c r="C72" s="600" t="s">
        <v>2488</v>
      </c>
      <c r="D72" s="600" t="s">
        <v>2489</v>
      </c>
      <c r="E72" s="623">
        <v>0.13500000000000001</v>
      </c>
      <c r="F72" s="623">
        <v>0</v>
      </c>
      <c r="G72" s="601" t="s">
        <v>2092</v>
      </c>
    </row>
    <row r="73" spans="1:7" ht="15.75">
      <c r="A73" s="599">
        <v>68</v>
      </c>
      <c r="B73" s="254" t="s">
        <v>2559</v>
      </c>
      <c r="C73" s="600" t="s">
        <v>2488</v>
      </c>
      <c r="D73" s="600" t="s">
        <v>2489</v>
      </c>
      <c r="E73" s="623">
        <v>9.1999999999999998E-2</v>
      </c>
      <c r="F73" s="623">
        <v>0</v>
      </c>
      <c r="G73" s="601" t="s">
        <v>2092</v>
      </c>
    </row>
    <row r="74" spans="1:7" ht="31.5">
      <c r="A74" s="599">
        <v>69</v>
      </c>
      <c r="B74" s="254" t="s">
        <v>2560</v>
      </c>
      <c r="C74" s="600" t="s">
        <v>2488</v>
      </c>
      <c r="D74" s="600" t="s">
        <v>2489</v>
      </c>
      <c r="E74" s="623">
        <v>7.9000000000000001E-2</v>
      </c>
      <c r="F74" s="623">
        <v>0</v>
      </c>
      <c r="G74" s="601" t="s">
        <v>2092</v>
      </c>
    </row>
    <row r="75" spans="1:7" ht="15.75">
      <c r="A75" s="599">
        <v>70</v>
      </c>
      <c r="B75" s="254" t="s">
        <v>2561</v>
      </c>
      <c r="C75" s="600" t="s">
        <v>2488</v>
      </c>
      <c r="D75" s="600" t="s">
        <v>2489</v>
      </c>
      <c r="E75" s="623">
        <v>0.11</v>
      </c>
      <c r="F75" s="623">
        <v>0</v>
      </c>
      <c r="G75" s="601" t="s">
        <v>2092</v>
      </c>
    </row>
    <row r="76" spans="1:7" ht="31.5">
      <c r="A76" s="599">
        <v>71</v>
      </c>
      <c r="B76" s="254" t="s">
        <v>2562</v>
      </c>
      <c r="C76" s="600" t="s">
        <v>2488</v>
      </c>
      <c r="D76" s="600" t="s">
        <v>2489</v>
      </c>
      <c r="E76" s="623">
        <v>0</v>
      </c>
      <c r="F76" s="623">
        <v>0.14000000000000001</v>
      </c>
      <c r="G76" s="601"/>
    </row>
    <row r="77" spans="1:7" ht="31.5">
      <c r="A77" s="599">
        <v>72</v>
      </c>
      <c r="B77" s="254" t="s">
        <v>2563</v>
      </c>
      <c r="C77" s="600" t="s">
        <v>2488</v>
      </c>
      <c r="D77" s="600" t="s">
        <v>2489</v>
      </c>
      <c r="E77" s="623">
        <v>0</v>
      </c>
      <c r="F77" s="623">
        <v>0.28000000000000003</v>
      </c>
      <c r="G77" s="601"/>
    </row>
    <row r="78" spans="1:7" ht="31.5">
      <c r="A78" s="599">
        <v>73</v>
      </c>
      <c r="B78" s="254" t="s">
        <v>2564</v>
      </c>
      <c r="C78" s="600" t="s">
        <v>2488</v>
      </c>
      <c r="D78" s="600" t="s">
        <v>2489</v>
      </c>
      <c r="E78" s="623">
        <v>0</v>
      </c>
      <c r="F78" s="623">
        <v>0.17499999999999999</v>
      </c>
      <c r="G78" s="601"/>
    </row>
    <row r="79" spans="1:7" ht="31.5">
      <c r="A79" s="599">
        <v>74</v>
      </c>
      <c r="B79" s="254" t="s">
        <v>2565</v>
      </c>
      <c r="C79" s="600" t="s">
        <v>2488</v>
      </c>
      <c r="D79" s="600" t="s">
        <v>2489</v>
      </c>
      <c r="E79" s="623">
        <v>0</v>
      </c>
      <c r="F79" s="623">
        <v>0.12</v>
      </c>
      <c r="G79" s="601"/>
    </row>
    <row r="80" spans="1:7" ht="31.5">
      <c r="A80" s="599">
        <v>75</v>
      </c>
      <c r="B80" s="254" t="s">
        <v>2566</v>
      </c>
      <c r="C80" s="600" t="s">
        <v>2488</v>
      </c>
      <c r="D80" s="600" t="s">
        <v>2489</v>
      </c>
      <c r="E80" s="623">
        <v>0</v>
      </c>
      <c r="F80" s="623">
        <v>0.32</v>
      </c>
      <c r="G80" s="601"/>
    </row>
    <row r="81" spans="1:7" ht="31.5">
      <c r="A81" s="599">
        <v>76</v>
      </c>
      <c r="B81" s="254" t="s">
        <v>2567</v>
      </c>
      <c r="C81" s="600" t="s">
        <v>2488</v>
      </c>
      <c r="D81" s="600" t="s">
        <v>2489</v>
      </c>
      <c r="E81" s="623">
        <v>0</v>
      </c>
      <c r="F81" s="623">
        <v>1.45</v>
      </c>
      <c r="G81" s="601"/>
    </row>
    <row r="82" spans="1:7" ht="31.5">
      <c r="A82" s="599">
        <v>77</v>
      </c>
      <c r="B82" s="254" t="s">
        <v>2568</v>
      </c>
      <c r="C82" s="600" t="s">
        <v>2488</v>
      </c>
      <c r="D82" s="600" t="s">
        <v>2489</v>
      </c>
      <c r="E82" s="623">
        <v>0</v>
      </c>
      <c r="F82" s="623">
        <v>0.24</v>
      </c>
      <c r="G82" s="601"/>
    </row>
    <row r="83" spans="1:7" ht="31.5">
      <c r="A83" s="599">
        <v>78</v>
      </c>
      <c r="B83" s="254" t="s">
        <v>2569</v>
      </c>
      <c r="C83" s="600" t="s">
        <v>2488</v>
      </c>
      <c r="D83" s="600" t="s">
        <v>2489</v>
      </c>
      <c r="E83" s="623">
        <v>0</v>
      </c>
      <c r="F83" s="623">
        <v>0.22</v>
      </c>
      <c r="G83" s="601"/>
    </row>
    <row r="84" spans="1:7" ht="15.75">
      <c r="A84" s="599">
        <v>79</v>
      </c>
      <c r="B84" s="254" t="s">
        <v>2570</v>
      </c>
      <c r="C84" s="600" t="s">
        <v>2488</v>
      </c>
      <c r="D84" s="600" t="s">
        <v>2489</v>
      </c>
      <c r="E84" s="623">
        <v>0</v>
      </c>
      <c r="F84" s="623">
        <v>0.18</v>
      </c>
      <c r="G84" s="601"/>
    </row>
    <row r="85" spans="1:7" ht="31.5">
      <c r="A85" s="599">
        <v>80</v>
      </c>
      <c r="B85" s="254" t="s">
        <v>2571</v>
      </c>
      <c r="C85" s="600" t="s">
        <v>2488</v>
      </c>
      <c r="D85" s="600" t="s">
        <v>2489</v>
      </c>
      <c r="E85" s="623">
        <v>0.25</v>
      </c>
      <c r="F85" s="623">
        <v>0</v>
      </c>
      <c r="G85" s="601"/>
    </row>
    <row r="86" spans="1:7" ht="31.5">
      <c r="A86" s="599">
        <v>81</v>
      </c>
      <c r="B86" s="254" t="s">
        <v>2572</v>
      </c>
      <c r="C86" s="600" t="s">
        <v>2488</v>
      </c>
      <c r="D86" s="600" t="s">
        <v>2489</v>
      </c>
      <c r="E86" s="623">
        <v>0.78</v>
      </c>
      <c r="F86" s="623">
        <v>0</v>
      </c>
      <c r="G86" s="601"/>
    </row>
    <row r="87" spans="1:7" ht="15.75">
      <c r="A87" s="608"/>
      <c r="B87" s="1090" t="s">
        <v>2573</v>
      </c>
      <c r="C87" s="1091"/>
      <c r="D87" s="1091"/>
      <c r="E87" s="624">
        <f>SUM(E7:E86)</f>
        <v>22.565000000000005</v>
      </c>
      <c r="F87" s="623">
        <f>SUM(F7:F84)</f>
        <v>9.3870000000000005</v>
      </c>
      <c r="G87" s="618"/>
    </row>
    <row r="88" spans="1:7" ht="15.75">
      <c r="A88" s="609"/>
      <c r="B88" s="610"/>
      <c r="C88" s="610"/>
      <c r="D88" s="610" t="s">
        <v>2574</v>
      </c>
      <c r="E88" s="1092">
        <f>E87+F87</f>
        <v>31.952000000000005</v>
      </c>
      <c r="F88" s="1092"/>
      <c r="G88" s="619"/>
    </row>
    <row r="89" spans="1:7" ht="18.75">
      <c r="A89" s="1083" t="s">
        <v>16</v>
      </c>
      <c r="B89" s="1083"/>
      <c r="C89" s="1083"/>
      <c r="D89" s="1083"/>
      <c r="E89" s="1083"/>
      <c r="F89" s="1083"/>
      <c r="G89" s="1083"/>
    </row>
    <row r="90" spans="1:7" ht="31.5">
      <c r="A90" s="599">
        <v>1</v>
      </c>
      <c r="B90" s="611" t="s">
        <v>2575</v>
      </c>
      <c r="C90" s="600" t="s">
        <v>2488</v>
      </c>
      <c r="D90" s="600" t="s">
        <v>2489</v>
      </c>
      <c r="E90" s="612">
        <v>0</v>
      </c>
      <c r="F90" s="623">
        <v>13.64</v>
      </c>
      <c r="G90" s="618"/>
    </row>
    <row r="91" spans="1:7" ht="31.5">
      <c r="A91" s="599">
        <v>2</v>
      </c>
      <c r="B91" s="611" t="s">
        <v>2576</v>
      </c>
      <c r="C91" s="600" t="s">
        <v>2488</v>
      </c>
      <c r="D91" s="600" t="s">
        <v>2489</v>
      </c>
      <c r="E91" s="612">
        <v>3.7</v>
      </c>
      <c r="F91" s="612">
        <v>0</v>
      </c>
      <c r="G91" s="618"/>
    </row>
    <row r="92" spans="1:7" ht="15.75">
      <c r="A92" s="599">
        <v>3</v>
      </c>
      <c r="B92" s="611" t="s">
        <v>2577</v>
      </c>
      <c r="C92" s="600" t="s">
        <v>2488</v>
      </c>
      <c r="D92" s="600" t="s">
        <v>2489</v>
      </c>
      <c r="E92" s="612">
        <v>0</v>
      </c>
      <c r="F92" s="612">
        <v>1.37</v>
      </c>
      <c r="G92" s="618"/>
    </row>
    <row r="93" spans="1:7" ht="15.75">
      <c r="A93" s="599"/>
      <c r="B93" s="1091" t="s">
        <v>2578</v>
      </c>
      <c r="C93" s="1091"/>
      <c r="D93" s="1091"/>
      <c r="E93" s="612">
        <f>SUM(E90:E92)</f>
        <v>3.7</v>
      </c>
      <c r="F93" s="612">
        <f>SUM(F90:F92)</f>
        <v>15.010000000000002</v>
      </c>
      <c r="G93" s="618"/>
    </row>
    <row r="94" spans="1:7" ht="15.75">
      <c r="A94" s="608"/>
      <c r="B94" s="613"/>
      <c r="C94" s="613"/>
      <c r="D94" s="613" t="s">
        <v>2574</v>
      </c>
      <c r="E94" s="1093">
        <f>E93+F93</f>
        <v>18.71</v>
      </c>
      <c r="F94" s="1093"/>
      <c r="G94" s="620"/>
    </row>
    <row r="95" spans="1:7" ht="18.75">
      <c r="A95" s="1094" t="s">
        <v>2579</v>
      </c>
      <c r="B95" s="1094"/>
      <c r="C95" s="1094"/>
      <c r="D95" s="1094"/>
      <c r="E95" s="1094"/>
      <c r="F95" s="1094"/>
      <c r="G95" s="1094"/>
    </row>
    <row r="96" spans="1:7" ht="31.5" customHeight="1">
      <c r="A96" s="1098" t="s">
        <v>204</v>
      </c>
      <c r="B96" s="1088" t="s">
        <v>794</v>
      </c>
      <c r="C96" s="1088" t="s">
        <v>2484</v>
      </c>
      <c r="D96" s="1088" t="s">
        <v>888</v>
      </c>
      <c r="E96" s="1086" t="s">
        <v>2591</v>
      </c>
      <c r="F96" s="1087"/>
      <c r="G96" s="1088" t="s">
        <v>798</v>
      </c>
    </row>
    <row r="97" spans="1:7" ht="15.75">
      <c r="A97" s="1099"/>
      <c r="B97" s="1089"/>
      <c r="C97" s="1089"/>
      <c r="D97" s="1089"/>
      <c r="E97" s="596" t="s">
        <v>799</v>
      </c>
      <c r="F97" s="596" t="s">
        <v>800</v>
      </c>
      <c r="G97" s="1089"/>
    </row>
    <row r="98" spans="1:7">
      <c r="A98" s="626">
        <v>1</v>
      </c>
      <c r="B98" s="614">
        <v>2</v>
      </c>
      <c r="C98" s="614">
        <v>3</v>
      </c>
      <c r="D98" s="614">
        <v>4</v>
      </c>
      <c r="E98" s="626">
        <v>5</v>
      </c>
      <c r="F98" s="626">
        <v>6</v>
      </c>
      <c r="G98" s="614">
        <v>7</v>
      </c>
    </row>
    <row r="99" spans="1:7" ht="63">
      <c r="A99" s="599">
        <v>1</v>
      </c>
      <c r="B99" s="611" t="s">
        <v>2581</v>
      </c>
      <c r="C99" s="600" t="s">
        <v>2488</v>
      </c>
      <c r="D99" s="600" t="s">
        <v>2489</v>
      </c>
      <c r="E99" s="623">
        <v>45</v>
      </c>
      <c r="F99" s="623">
        <v>0</v>
      </c>
      <c r="G99" s="601" t="s">
        <v>2582</v>
      </c>
    </row>
    <row r="100" spans="1:7" ht="31.5">
      <c r="A100" s="599">
        <v>2</v>
      </c>
      <c r="B100" s="611" t="s">
        <v>2583</v>
      </c>
      <c r="C100" s="600" t="s">
        <v>2488</v>
      </c>
      <c r="D100" s="600" t="s">
        <v>2489</v>
      </c>
      <c r="E100" s="623">
        <v>16</v>
      </c>
      <c r="F100" s="623">
        <v>0</v>
      </c>
      <c r="G100" s="601" t="s">
        <v>2584</v>
      </c>
    </row>
    <row r="101" spans="1:7" ht="47.25">
      <c r="A101" s="599">
        <v>3</v>
      </c>
      <c r="B101" s="611" t="s">
        <v>2585</v>
      </c>
      <c r="C101" s="600" t="s">
        <v>2488</v>
      </c>
      <c r="D101" s="600" t="s">
        <v>2489</v>
      </c>
      <c r="E101" s="623">
        <v>14</v>
      </c>
      <c r="F101" s="623">
        <v>0</v>
      </c>
      <c r="G101" s="601" t="s">
        <v>2586</v>
      </c>
    </row>
    <row r="102" spans="1:7" ht="31.5">
      <c r="A102" s="599">
        <v>4</v>
      </c>
      <c r="B102" s="611" t="s">
        <v>2587</v>
      </c>
      <c r="C102" s="600" t="s">
        <v>2488</v>
      </c>
      <c r="D102" s="600" t="s">
        <v>2489</v>
      </c>
      <c r="E102" s="623">
        <v>28</v>
      </c>
      <c r="F102" s="623">
        <v>0</v>
      </c>
      <c r="G102" s="601" t="s">
        <v>2580</v>
      </c>
    </row>
    <row r="103" spans="1:7" ht="31.5">
      <c r="A103" s="599">
        <v>5</v>
      </c>
      <c r="B103" s="611" t="s">
        <v>2588</v>
      </c>
      <c r="C103" s="600" t="s">
        <v>1671</v>
      </c>
      <c r="D103" s="600" t="s">
        <v>1789</v>
      </c>
      <c r="E103" s="623">
        <v>16.8</v>
      </c>
      <c r="F103" s="623">
        <v>0</v>
      </c>
      <c r="G103" s="601" t="s">
        <v>2589</v>
      </c>
    </row>
    <row r="104" spans="1:7" ht="15.75">
      <c r="A104" s="625"/>
      <c r="B104" s="1095" t="s">
        <v>2590</v>
      </c>
      <c r="C104" s="1096"/>
      <c r="D104" s="1097"/>
      <c r="E104" s="623">
        <f>SUM(E99:E103)</f>
        <v>119.8</v>
      </c>
      <c r="F104" s="623">
        <f>SUM(F99:F103)</f>
        <v>0</v>
      </c>
      <c r="G104" s="618"/>
    </row>
  </sheetData>
  <mergeCells count="22">
    <mergeCell ref="B104:D104"/>
    <mergeCell ref="A96:A97"/>
    <mergeCell ref="B96:B97"/>
    <mergeCell ref="C96:C97"/>
    <mergeCell ref="D96:D97"/>
    <mergeCell ref="E96:F96"/>
    <mergeCell ref="G96:G97"/>
    <mergeCell ref="B87:D87"/>
    <mergeCell ref="E88:F88"/>
    <mergeCell ref="A89:G89"/>
    <mergeCell ref="B93:D93"/>
    <mergeCell ref="E94:F94"/>
    <mergeCell ref="A95:G95"/>
    <mergeCell ref="A1:G1"/>
    <mergeCell ref="A2:G2"/>
    <mergeCell ref="A3:G3"/>
    <mergeCell ref="A4:A5"/>
    <mergeCell ref="B4:B5"/>
    <mergeCell ref="C4:C5"/>
    <mergeCell ref="D4:D5"/>
    <mergeCell ref="E4:F4"/>
    <mergeCell ref="G4:G5"/>
  </mergeCells>
  <pageMargins left="0.55000000000000004" right="0.25" top="0.46" bottom="0.45" header="0.3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opLeftCell="A97" workbookViewId="0">
      <selection activeCell="F66" sqref="F66"/>
    </sheetView>
  </sheetViews>
  <sheetFormatPr defaultRowHeight="15.75"/>
  <cols>
    <col min="1" max="1" width="5" style="402" customWidth="1"/>
    <col min="2" max="2" width="32.85546875" style="402" customWidth="1"/>
    <col min="3" max="3" width="8" style="402" customWidth="1"/>
    <col min="4" max="4" width="12.5703125" style="402" customWidth="1"/>
    <col min="5" max="5" width="9.140625" style="404"/>
    <col min="6" max="6" width="9.140625" style="402"/>
    <col min="7" max="7" width="8.42578125" style="405" customWidth="1"/>
    <col min="8" max="8" width="10.85546875" style="402" customWidth="1"/>
  </cols>
  <sheetData>
    <row r="1" spans="1:8" ht="22.5">
      <c r="A1" s="1100" t="s">
        <v>1549</v>
      </c>
      <c r="B1" s="1100"/>
      <c r="C1" s="1100"/>
      <c r="D1" s="1100"/>
      <c r="E1" s="1100"/>
      <c r="F1" s="1100"/>
      <c r="G1" s="1100"/>
      <c r="H1" s="1100"/>
    </row>
    <row r="2" spans="1:8" ht="33.75" customHeight="1">
      <c r="A2" s="25" t="s">
        <v>1550</v>
      </c>
      <c r="B2" s="9" t="s">
        <v>794</v>
      </c>
      <c r="C2" s="8" t="s">
        <v>7</v>
      </c>
      <c r="D2" s="9" t="s">
        <v>888</v>
      </c>
      <c r="E2" s="1101" t="s">
        <v>1174</v>
      </c>
      <c r="F2" s="1102"/>
      <c r="G2" s="1103" t="s">
        <v>1551</v>
      </c>
      <c r="H2" s="8" t="s">
        <v>798</v>
      </c>
    </row>
    <row r="3" spans="1:8" ht="31.5">
      <c r="A3" s="4"/>
      <c r="B3" s="9"/>
      <c r="C3" s="8"/>
      <c r="D3" s="9"/>
      <c r="E3" s="8" t="s">
        <v>1552</v>
      </c>
      <c r="F3" s="10" t="s">
        <v>800</v>
      </c>
      <c r="G3" s="1104"/>
      <c r="H3" s="8"/>
    </row>
    <row r="4" spans="1:8">
      <c r="A4" s="8">
        <v>1</v>
      </c>
      <c r="B4" s="358" t="s">
        <v>1553</v>
      </c>
      <c r="C4" s="8" t="s">
        <v>1036</v>
      </c>
      <c r="D4" s="8" t="s">
        <v>1554</v>
      </c>
      <c r="E4" s="11">
        <v>51.78</v>
      </c>
      <c r="F4" s="11">
        <v>0</v>
      </c>
      <c r="G4" s="395">
        <f>E4+F4</f>
        <v>51.78</v>
      </c>
      <c r="H4" s="52" t="s">
        <v>24</v>
      </c>
    </row>
    <row r="5" spans="1:8" ht="31.5">
      <c r="A5" s="8">
        <v>2</v>
      </c>
      <c r="B5" s="396" t="s">
        <v>1555</v>
      </c>
      <c r="C5" s="8" t="s">
        <v>1036</v>
      </c>
      <c r="D5" s="8" t="s">
        <v>1554</v>
      </c>
      <c r="E5" s="397">
        <v>46</v>
      </c>
      <c r="F5" s="397">
        <v>0</v>
      </c>
      <c r="G5" s="395">
        <v>46</v>
      </c>
      <c r="H5" s="9" t="s">
        <v>24</v>
      </c>
    </row>
    <row r="6" spans="1:8">
      <c r="A6" s="8">
        <v>3</v>
      </c>
      <c r="B6" s="335" t="s">
        <v>1556</v>
      </c>
      <c r="C6" s="8" t="s">
        <v>1036</v>
      </c>
      <c r="D6" s="8" t="s">
        <v>1554</v>
      </c>
      <c r="E6" s="303">
        <v>13.15</v>
      </c>
      <c r="F6" s="303">
        <v>0</v>
      </c>
      <c r="G6" s="395">
        <f t="shared" ref="G6:G69" si="0">E6+F6</f>
        <v>13.15</v>
      </c>
      <c r="H6" s="9" t="s">
        <v>24</v>
      </c>
    </row>
    <row r="7" spans="1:8" ht="30">
      <c r="A7" s="8">
        <v>4</v>
      </c>
      <c r="B7" s="396" t="s">
        <v>1557</v>
      </c>
      <c r="C7" s="8" t="s">
        <v>1036</v>
      </c>
      <c r="D7" s="8" t="s">
        <v>1554</v>
      </c>
      <c r="E7" s="397">
        <v>0</v>
      </c>
      <c r="F7" s="397">
        <v>5.6390000000000002</v>
      </c>
      <c r="G7" s="395">
        <f t="shared" si="0"/>
        <v>5.6390000000000002</v>
      </c>
      <c r="H7" s="398" t="s">
        <v>1558</v>
      </c>
    </row>
    <row r="8" spans="1:8">
      <c r="A8" s="8">
        <v>5</v>
      </c>
      <c r="B8" s="399" t="s">
        <v>1559</v>
      </c>
      <c r="C8" s="8" t="s">
        <v>1036</v>
      </c>
      <c r="D8" s="8" t="s">
        <v>1554</v>
      </c>
      <c r="E8" s="67">
        <v>16.329999999999998</v>
      </c>
      <c r="F8" s="67">
        <v>0</v>
      </c>
      <c r="G8" s="395">
        <f t="shared" si="0"/>
        <v>16.329999999999998</v>
      </c>
      <c r="H8" s="9" t="s">
        <v>27</v>
      </c>
    </row>
    <row r="9" spans="1:8">
      <c r="A9" s="8">
        <v>6</v>
      </c>
      <c r="B9" s="70" t="s">
        <v>1560</v>
      </c>
      <c r="C9" s="8" t="s">
        <v>1036</v>
      </c>
      <c r="D9" s="8" t="s">
        <v>1554</v>
      </c>
      <c r="E9" s="55">
        <v>8.5</v>
      </c>
      <c r="F9" s="55">
        <v>0</v>
      </c>
      <c r="G9" s="395">
        <f t="shared" si="0"/>
        <v>8.5</v>
      </c>
      <c r="H9" s="9" t="s">
        <v>27</v>
      </c>
    </row>
    <row r="10" spans="1:8" ht="31.5">
      <c r="A10" s="8">
        <v>7</v>
      </c>
      <c r="B10" s="279" t="s">
        <v>1561</v>
      </c>
      <c r="C10" s="8" t="s">
        <v>1036</v>
      </c>
      <c r="D10" s="8" t="s">
        <v>1554</v>
      </c>
      <c r="E10" s="24">
        <v>4.2</v>
      </c>
      <c r="F10" s="24">
        <v>0</v>
      </c>
      <c r="G10" s="395">
        <f t="shared" si="0"/>
        <v>4.2</v>
      </c>
      <c r="H10" s="8" t="s">
        <v>157</v>
      </c>
    </row>
    <row r="11" spans="1:8">
      <c r="A11" s="8">
        <v>8</v>
      </c>
      <c r="B11" s="279" t="s">
        <v>1562</v>
      </c>
      <c r="C11" s="8" t="s">
        <v>1036</v>
      </c>
      <c r="D11" s="8" t="s">
        <v>1563</v>
      </c>
      <c r="E11" s="24">
        <v>7.8</v>
      </c>
      <c r="F11" s="24">
        <v>0</v>
      </c>
      <c r="G11" s="395">
        <f t="shared" si="0"/>
        <v>7.8</v>
      </c>
      <c r="H11" s="8" t="s">
        <v>157</v>
      </c>
    </row>
    <row r="12" spans="1:8" ht="31.5">
      <c r="A12" s="8">
        <v>9</v>
      </c>
      <c r="B12" s="279" t="s">
        <v>1564</v>
      </c>
      <c r="C12" s="8" t="s">
        <v>1036</v>
      </c>
      <c r="D12" s="8" t="s">
        <v>1554</v>
      </c>
      <c r="E12" s="24">
        <v>5.94</v>
      </c>
      <c r="F12" s="24">
        <v>0</v>
      </c>
      <c r="G12" s="395">
        <f t="shared" si="0"/>
        <v>5.94</v>
      </c>
      <c r="H12" s="8" t="s">
        <v>157</v>
      </c>
    </row>
    <row r="13" spans="1:8">
      <c r="A13" s="8">
        <v>10</v>
      </c>
      <c r="B13" s="400" t="s">
        <v>1565</v>
      </c>
      <c r="C13" s="8" t="s">
        <v>1036</v>
      </c>
      <c r="D13" s="8" t="s">
        <v>1554</v>
      </c>
      <c r="E13" s="24">
        <v>19.18</v>
      </c>
      <c r="F13" s="24">
        <v>0</v>
      </c>
      <c r="G13" s="395">
        <f t="shared" si="0"/>
        <v>19.18</v>
      </c>
      <c r="H13" s="8" t="s">
        <v>157</v>
      </c>
    </row>
    <row r="14" spans="1:8">
      <c r="A14" s="8">
        <v>11</v>
      </c>
      <c r="B14" s="279" t="s">
        <v>1566</v>
      </c>
      <c r="C14" s="8" t="s">
        <v>1036</v>
      </c>
      <c r="D14" s="8" t="s">
        <v>1554</v>
      </c>
      <c r="E14" s="11">
        <v>12.68</v>
      </c>
      <c r="F14" s="24">
        <v>0</v>
      </c>
      <c r="G14" s="395">
        <f t="shared" si="0"/>
        <v>12.68</v>
      </c>
      <c r="H14" s="8" t="s">
        <v>157</v>
      </c>
    </row>
    <row r="15" spans="1:8">
      <c r="A15" s="8">
        <v>12</v>
      </c>
      <c r="B15" s="358" t="s">
        <v>1567</v>
      </c>
      <c r="C15" s="8" t="s">
        <v>1036</v>
      </c>
      <c r="D15" s="8" t="s">
        <v>1554</v>
      </c>
      <c r="E15" s="11">
        <v>6.77</v>
      </c>
      <c r="F15" s="24">
        <v>0</v>
      </c>
      <c r="G15" s="395">
        <f t="shared" si="0"/>
        <v>6.77</v>
      </c>
      <c r="H15" s="8" t="s">
        <v>157</v>
      </c>
    </row>
    <row r="16" spans="1:8">
      <c r="A16" s="8">
        <v>13</v>
      </c>
      <c r="B16" s="358" t="s">
        <v>1568</v>
      </c>
      <c r="C16" s="8" t="s">
        <v>1036</v>
      </c>
      <c r="D16" s="8" t="s">
        <v>1554</v>
      </c>
      <c r="E16" s="11">
        <v>7.64</v>
      </c>
      <c r="F16" s="24">
        <v>0</v>
      </c>
      <c r="G16" s="395">
        <f t="shared" si="0"/>
        <v>7.64</v>
      </c>
      <c r="H16" s="8" t="s">
        <v>157</v>
      </c>
    </row>
    <row r="17" spans="1:8">
      <c r="A17" s="8">
        <v>14</v>
      </c>
      <c r="B17" s="358" t="s">
        <v>1569</v>
      </c>
      <c r="C17" s="8" t="s">
        <v>1036</v>
      </c>
      <c r="D17" s="8" t="s">
        <v>1554</v>
      </c>
      <c r="E17" s="11">
        <v>2.89</v>
      </c>
      <c r="F17" s="24">
        <v>0</v>
      </c>
      <c r="G17" s="395">
        <f t="shared" si="0"/>
        <v>2.89</v>
      </c>
      <c r="H17" s="8" t="s">
        <v>157</v>
      </c>
    </row>
    <row r="18" spans="1:8">
      <c r="A18" s="8">
        <v>15</v>
      </c>
      <c r="B18" s="358" t="s">
        <v>1570</v>
      </c>
      <c r="C18" s="8" t="s">
        <v>1036</v>
      </c>
      <c r="D18" s="8" t="s">
        <v>1563</v>
      </c>
      <c r="E18" s="11">
        <v>24.5</v>
      </c>
      <c r="F18" s="24">
        <v>0</v>
      </c>
      <c r="G18" s="395">
        <f t="shared" si="0"/>
        <v>24.5</v>
      </c>
      <c r="H18" s="8" t="s">
        <v>157</v>
      </c>
    </row>
    <row r="19" spans="1:8">
      <c r="A19" s="8">
        <v>16</v>
      </c>
      <c r="B19" s="358" t="s">
        <v>1571</v>
      </c>
      <c r="C19" s="8" t="s">
        <v>1036</v>
      </c>
      <c r="D19" s="8" t="s">
        <v>1563</v>
      </c>
      <c r="E19" s="11">
        <v>8.7100000000000009</v>
      </c>
      <c r="F19" s="24">
        <v>0</v>
      </c>
      <c r="G19" s="395">
        <f t="shared" si="0"/>
        <v>8.7100000000000009</v>
      </c>
      <c r="H19" s="8" t="s">
        <v>157</v>
      </c>
    </row>
    <row r="20" spans="1:8">
      <c r="A20" s="8">
        <v>17</v>
      </c>
      <c r="B20" s="400" t="s">
        <v>1572</v>
      </c>
      <c r="C20" s="8" t="s">
        <v>1036</v>
      </c>
      <c r="D20" s="8" t="s">
        <v>1554</v>
      </c>
      <c r="E20" s="397">
        <v>47.3</v>
      </c>
      <c r="F20" s="24">
        <v>0</v>
      </c>
      <c r="G20" s="395">
        <f t="shared" si="0"/>
        <v>47.3</v>
      </c>
      <c r="H20" s="8" t="s">
        <v>157</v>
      </c>
    </row>
    <row r="21" spans="1:8">
      <c r="A21" s="8">
        <v>18</v>
      </c>
      <c r="B21" s="400" t="s">
        <v>1573</v>
      </c>
      <c r="C21" s="8" t="s">
        <v>1036</v>
      </c>
      <c r="D21" s="8" t="s">
        <v>1554</v>
      </c>
      <c r="E21" s="397">
        <v>13</v>
      </c>
      <c r="F21" s="24">
        <v>0</v>
      </c>
      <c r="G21" s="395">
        <f t="shared" si="0"/>
        <v>13</v>
      </c>
      <c r="H21" s="8" t="s">
        <v>157</v>
      </c>
    </row>
    <row r="22" spans="1:8">
      <c r="A22" s="8">
        <v>19</v>
      </c>
      <c r="B22" s="400" t="s">
        <v>1574</v>
      </c>
      <c r="C22" s="8" t="s">
        <v>1036</v>
      </c>
      <c r="D22" s="8" t="s">
        <v>1554</v>
      </c>
      <c r="E22" s="397">
        <v>4</v>
      </c>
      <c r="F22" s="24">
        <v>0</v>
      </c>
      <c r="G22" s="395">
        <f t="shared" si="0"/>
        <v>4</v>
      </c>
      <c r="H22" s="8" t="s">
        <v>157</v>
      </c>
    </row>
    <row r="23" spans="1:8">
      <c r="A23" s="8">
        <v>20</v>
      </c>
      <c r="B23" s="400" t="s">
        <v>1575</v>
      </c>
      <c r="C23" s="8" t="s">
        <v>1036</v>
      </c>
      <c r="D23" s="8" t="s">
        <v>1554</v>
      </c>
      <c r="E23" s="397">
        <v>5.39</v>
      </c>
      <c r="F23" s="24">
        <v>0</v>
      </c>
      <c r="G23" s="395">
        <f t="shared" si="0"/>
        <v>5.39</v>
      </c>
      <c r="H23" s="8" t="s">
        <v>157</v>
      </c>
    </row>
    <row r="24" spans="1:8">
      <c r="A24" s="8">
        <v>21</v>
      </c>
      <c r="B24" s="400" t="s">
        <v>1576</v>
      </c>
      <c r="C24" s="8" t="s">
        <v>1036</v>
      </c>
      <c r="D24" s="8" t="s">
        <v>1554</v>
      </c>
      <c r="E24" s="397">
        <v>12.36</v>
      </c>
      <c r="F24" s="24">
        <v>0</v>
      </c>
      <c r="G24" s="395">
        <f t="shared" si="0"/>
        <v>12.36</v>
      </c>
      <c r="H24" s="8" t="s">
        <v>157</v>
      </c>
    </row>
    <row r="25" spans="1:8">
      <c r="A25" s="8">
        <v>22</v>
      </c>
      <c r="B25" s="400" t="s">
        <v>1577</v>
      </c>
      <c r="C25" s="8" t="s">
        <v>1036</v>
      </c>
      <c r="D25" s="8" t="s">
        <v>1554</v>
      </c>
      <c r="E25" s="397">
        <v>5.3220000000000001</v>
      </c>
      <c r="F25" s="24">
        <v>0</v>
      </c>
      <c r="G25" s="395">
        <f t="shared" si="0"/>
        <v>5.3220000000000001</v>
      </c>
      <c r="H25" s="8" t="s">
        <v>157</v>
      </c>
    </row>
    <row r="26" spans="1:8" ht="31.5">
      <c r="A26" s="8">
        <v>23</v>
      </c>
      <c r="B26" s="279" t="s">
        <v>1578</v>
      </c>
      <c r="C26" s="8" t="s">
        <v>1036</v>
      </c>
      <c r="D26" s="8" t="s">
        <v>1554</v>
      </c>
      <c r="E26" s="24">
        <v>2.1</v>
      </c>
      <c r="F26" s="24">
        <v>0</v>
      </c>
      <c r="G26" s="395">
        <f t="shared" si="0"/>
        <v>2.1</v>
      </c>
      <c r="H26" s="8" t="s">
        <v>31</v>
      </c>
    </row>
    <row r="27" spans="1:8" ht="31.5">
      <c r="A27" s="8">
        <v>24</v>
      </c>
      <c r="B27" s="279" t="s">
        <v>1579</v>
      </c>
      <c r="C27" s="8" t="s">
        <v>1036</v>
      </c>
      <c r="D27" s="8" t="s">
        <v>1554</v>
      </c>
      <c r="E27" s="24">
        <v>1.21</v>
      </c>
      <c r="F27" s="24">
        <v>0</v>
      </c>
      <c r="G27" s="395">
        <f t="shared" si="0"/>
        <v>1.21</v>
      </c>
      <c r="H27" s="8" t="s">
        <v>31</v>
      </c>
    </row>
    <row r="28" spans="1:8" ht="31.5">
      <c r="A28" s="8">
        <v>25</v>
      </c>
      <c r="B28" s="279" t="s">
        <v>1580</v>
      </c>
      <c r="C28" s="8" t="s">
        <v>1036</v>
      </c>
      <c r="D28" s="8" t="s">
        <v>1554</v>
      </c>
      <c r="E28" s="24">
        <v>2.35</v>
      </c>
      <c r="F28" s="24">
        <v>0</v>
      </c>
      <c r="G28" s="395">
        <f t="shared" si="0"/>
        <v>2.35</v>
      </c>
      <c r="H28" s="8" t="s">
        <v>31</v>
      </c>
    </row>
    <row r="29" spans="1:8">
      <c r="A29" s="8">
        <v>26</v>
      </c>
      <c r="B29" s="279" t="s">
        <v>1581</v>
      </c>
      <c r="C29" s="8" t="s">
        <v>1036</v>
      </c>
      <c r="D29" s="8" t="s">
        <v>1554</v>
      </c>
      <c r="E29" s="24">
        <v>1.577</v>
      </c>
      <c r="F29" s="24">
        <v>0</v>
      </c>
      <c r="G29" s="395">
        <f t="shared" si="0"/>
        <v>1.577</v>
      </c>
      <c r="H29" s="8" t="s">
        <v>31</v>
      </c>
    </row>
    <row r="30" spans="1:8" ht="31.5">
      <c r="A30" s="8">
        <v>27</v>
      </c>
      <c r="B30" s="279" t="s">
        <v>1582</v>
      </c>
      <c r="C30" s="8" t="s">
        <v>1036</v>
      </c>
      <c r="D30" s="8" t="s">
        <v>1554</v>
      </c>
      <c r="E30" s="11">
        <v>0.17599999999999999</v>
      </c>
      <c r="F30" s="24">
        <v>0</v>
      </c>
      <c r="G30" s="395">
        <f t="shared" si="0"/>
        <v>0.17599999999999999</v>
      </c>
      <c r="H30" s="8" t="s">
        <v>31</v>
      </c>
    </row>
    <row r="31" spans="1:8" ht="31.5">
      <c r="A31" s="8">
        <v>28</v>
      </c>
      <c r="B31" s="279" t="s">
        <v>1583</v>
      </c>
      <c r="C31" s="8" t="s">
        <v>1036</v>
      </c>
      <c r="D31" s="8" t="s">
        <v>1554</v>
      </c>
      <c r="E31" s="11">
        <v>0.73499999999999999</v>
      </c>
      <c r="F31" s="24">
        <v>0</v>
      </c>
      <c r="G31" s="395">
        <f t="shared" si="0"/>
        <v>0.73499999999999999</v>
      </c>
      <c r="H31" s="8" t="s">
        <v>31</v>
      </c>
    </row>
    <row r="32" spans="1:8">
      <c r="A32" s="8">
        <v>29</v>
      </c>
      <c r="B32" s="279" t="s">
        <v>1584</v>
      </c>
      <c r="C32" s="8" t="s">
        <v>1036</v>
      </c>
      <c r="D32" s="8" t="s">
        <v>1554</v>
      </c>
      <c r="E32" s="11">
        <v>0.122</v>
      </c>
      <c r="F32" s="24">
        <v>0</v>
      </c>
      <c r="G32" s="395">
        <f t="shared" si="0"/>
        <v>0.122</v>
      </c>
      <c r="H32" s="8" t="s">
        <v>31</v>
      </c>
    </row>
    <row r="33" spans="1:8" ht="31.5">
      <c r="A33" s="8">
        <v>30</v>
      </c>
      <c r="B33" s="279" t="s">
        <v>1585</v>
      </c>
      <c r="C33" s="8" t="s">
        <v>1036</v>
      </c>
      <c r="D33" s="8" t="s">
        <v>1554</v>
      </c>
      <c r="E33" s="11">
        <v>0.52200000000000002</v>
      </c>
      <c r="F33" s="24">
        <v>0</v>
      </c>
      <c r="G33" s="395">
        <f t="shared" si="0"/>
        <v>0.52200000000000002</v>
      </c>
      <c r="H33" s="8" t="s">
        <v>31</v>
      </c>
    </row>
    <row r="34" spans="1:8" ht="47.25">
      <c r="A34" s="8">
        <v>31</v>
      </c>
      <c r="B34" s="279" t="s">
        <v>1586</v>
      </c>
      <c r="C34" s="8" t="s">
        <v>1036</v>
      </c>
      <c r="D34" s="8" t="s">
        <v>1554</v>
      </c>
      <c r="E34" s="11">
        <v>0.39800000000000002</v>
      </c>
      <c r="F34" s="24">
        <v>0</v>
      </c>
      <c r="G34" s="395">
        <f t="shared" si="0"/>
        <v>0.39800000000000002</v>
      </c>
      <c r="H34" s="8" t="s">
        <v>31</v>
      </c>
    </row>
    <row r="35" spans="1:8" ht="31.5">
      <c r="A35" s="8">
        <v>32</v>
      </c>
      <c r="B35" s="279" t="s">
        <v>1587</v>
      </c>
      <c r="C35" s="8" t="s">
        <v>1036</v>
      </c>
      <c r="D35" s="8" t="s">
        <v>1554</v>
      </c>
      <c r="E35" s="11">
        <v>1.7050000000000001</v>
      </c>
      <c r="F35" s="24">
        <v>0</v>
      </c>
      <c r="G35" s="395">
        <f t="shared" si="0"/>
        <v>1.7050000000000001</v>
      </c>
      <c r="H35" s="8" t="s">
        <v>31</v>
      </c>
    </row>
    <row r="36" spans="1:8" ht="47.25">
      <c r="A36" s="8">
        <v>33</v>
      </c>
      <c r="B36" s="279" t="s">
        <v>1588</v>
      </c>
      <c r="C36" s="8" t="s">
        <v>1036</v>
      </c>
      <c r="D36" s="8" t="s">
        <v>1554</v>
      </c>
      <c r="E36" s="397">
        <v>0.38300000000000001</v>
      </c>
      <c r="F36" s="24">
        <v>0</v>
      </c>
      <c r="G36" s="395">
        <f t="shared" si="0"/>
        <v>0.38300000000000001</v>
      </c>
      <c r="H36" s="8" t="s">
        <v>31</v>
      </c>
    </row>
    <row r="37" spans="1:8" ht="31.5">
      <c r="A37" s="8">
        <v>34</v>
      </c>
      <c r="B37" s="279" t="s">
        <v>1589</v>
      </c>
      <c r="C37" s="8" t="s">
        <v>1036</v>
      </c>
      <c r="D37" s="8" t="s">
        <v>1554</v>
      </c>
      <c r="E37" s="397">
        <v>0.19600000000000001</v>
      </c>
      <c r="F37" s="24">
        <v>0</v>
      </c>
      <c r="G37" s="395">
        <f t="shared" si="0"/>
        <v>0.19600000000000001</v>
      </c>
      <c r="H37" s="8" t="s">
        <v>31</v>
      </c>
    </row>
    <row r="38" spans="1:8" ht="31.5">
      <c r="A38" s="8">
        <v>35</v>
      </c>
      <c r="B38" s="279" t="s">
        <v>1590</v>
      </c>
      <c r="C38" s="8" t="s">
        <v>1036</v>
      </c>
      <c r="D38" s="8" t="s">
        <v>1554</v>
      </c>
      <c r="E38" s="397">
        <v>0.44400000000000001</v>
      </c>
      <c r="F38" s="24">
        <v>0</v>
      </c>
      <c r="G38" s="395">
        <f t="shared" si="0"/>
        <v>0.44400000000000001</v>
      </c>
      <c r="H38" s="8" t="s">
        <v>31</v>
      </c>
    </row>
    <row r="39" spans="1:8" ht="31.5">
      <c r="A39" s="8">
        <v>36</v>
      </c>
      <c r="B39" s="279" t="s">
        <v>1591</v>
      </c>
      <c r="C39" s="8" t="s">
        <v>1036</v>
      </c>
      <c r="D39" s="8" t="s">
        <v>1554</v>
      </c>
      <c r="E39" s="397">
        <v>0.125</v>
      </c>
      <c r="F39" s="24">
        <v>0</v>
      </c>
      <c r="G39" s="395">
        <f t="shared" si="0"/>
        <v>0.125</v>
      </c>
      <c r="H39" s="8" t="s">
        <v>31</v>
      </c>
    </row>
    <row r="40" spans="1:8" ht="31.5">
      <c r="A40" s="8">
        <v>37</v>
      </c>
      <c r="B40" s="279" t="s">
        <v>1592</v>
      </c>
      <c r="C40" s="8" t="s">
        <v>1036</v>
      </c>
      <c r="D40" s="8" t="s">
        <v>1554</v>
      </c>
      <c r="E40" s="397">
        <v>1.099</v>
      </c>
      <c r="F40" s="24">
        <v>0</v>
      </c>
      <c r="G40" s="395">
        <f t="shared" si="0"/>
        <v>1.099</v>
      </c>
      <c r="H40" s="8" t="s">
        <v>31</v>
      </c>
    </row>
    <row r="41" spans="1:8" ht="47.25">
      <c r="A41" s="8">
        <v>38</v>
      </c>
      <c r="B41" s="279" t="s">
        <v>1593</v>
      </c>
      <c r="C41" s="8" t="s">
        <v>1036</v>
      </c>
      <c r="D41" s="8" t="s">
        <v>1554</v>
      </c>
      <c r="E41" s="397">
        <v>6.3E-2</v>
      </c>
      <c r="F41" s="24">
        <v>0</v>
      </c>
      <c r="G41" s="395">
        <f t="shared" si="0"/>
        <v>6.3E-2</v>
      </c>
      <c r="H41" s="8" t="s">
        <v>31</v>
      </c>
    </row>
    <row r="42" spans="1:8" ht="47.25">
      <c r="A42" s="8">
        <v>39</v>
      </c>
      <c r="B42" s="279" t="s">
        <v>1594</v>
      </c>
      <c r="C42" s="8" t="s">
        <v>1036</v>
      </c>
      <c r="D42" s="8" t="s">
        <v>1554</v>
      </c>
      <c r="E42" s="24">
        <v>0.184</v>
      </c>
      <c r="F42" s="24">
        <v>0</v>
      </c>
      <c r="G42" s="395">
        <f t="shared" si="0"/>
        <v>0.184</v>
      </c>
      <c r="H42" s="8" t="s">
        <v>31</v>
      </c>
    </row>
    <row r="43" spans="1:8" ht="63">
      <c r="A43" s="8">
        <v>40</v>
      </c>
      <c r="B43" s="279" t="s">
        <v>1595</v>
      </c>
      <c r="C43" s="8" t="s">
        <v>1036</v>
      </c>
      <c r="D43" s="8" t="s">
        <v>1554</v>
      </c>
      <c r="E43" s="24">
        <v>6.6000000000000003E-2</v>
      </c>
      <c r="F43" s="24">
        <v>0</v>
      </c>
      <c r="G43" s="395">
        <f t="shared" si="0"/>
        <v>6.6000000000000003E-2</v>
      </c>
      <c r="H43" s="8" t="s">
        <v>31</v>
      </c>
    </row>
    <row r="44" spans="1:8" ht="47.25">
      <c r="A44" s="8">
        <v>41</v>
      </c>
      <c r="B44" s="279" t="s">
        <v>1596</v>
      </c>
      <c r="C44" s="8" t="s">
        <v>1036</v>
      </c>
      <c r="D44" s="8" t="s">
        <v>1554</v>
      </c>
      <c r="E44" s="24">
        <v>0.111</v>
      </c>
      <c r="F44" s="24">
        <v>0</v>
      </c>
      <c r="G44" s="395">
        <f t="shared" si="0"/>
        <v>0.111</v>
      </c>
      <c r="H44" s="8" t="s">
        <v>31</v>
      </c>
    </row>
    <row r="45" spans="1:8" ht="31.5">
      <c r="A45" s="8">
        <v>42</v>
      </c>
      <c r="B45" s="279" t="s">
        <v>1597</v>
      </c>
      <c r="C45" s="8" t="s">
        <v>1036</v>
      </c>
      <c r="D45" s="8" t="s">
        <v>1554</v>
      </c>
      <c r="E45" s="24">
        <v>0.31</v>
      </c>
      <c r="F45" s="24">
        <v>0</v>
      </c>
      <c r="G45" s="395">
        <f t="shared" si="0"/>
        <v>0.31</v>
      </c>
      <c r="H45" s="8" t="s">
        <v>31</v>
      </c>
    </row>
    <row r="46" spans="1:8" ht="47.25">
      <c r="A46" s="8">
        <v>43</v>
      </c>
      <c r="B46" s="279" t="s">
        <v>1598</v>
      </c>
      <c r="C46" s="8" t="s">
        <v>1036</v>
      </c>
      <c r="D46" s="8" t="s">
        <v>1554</v>
      </c>
      <c r="E46" s="24">
        <v>0.115</v>
      </c>
      <c r="F46" s="24">
        <v>0</v>
      </c>
      <c r="G46" s="395">
        <f t="shared" si="0"/>
        <v>0.115</v>
      </c>
      <c r="H46" s="8" t="s">
        <v>31</v>
      </c>
    </row>
    <row r="47" spans="1:8" ht="47.25">
      <c r="A47" s="8">
        <v>44</v>
      </c>
      <c r="B47" s="279" t="s">
        <v>1599</v>
      </c>
      <c r="C47" s="8" t="s">
        <v>1036</v>
      </c>
      <c r="D47" s="8" t="s">
        <v>1554</v>
      </c>
      <c r="E47" s="24">
        <v>0.28799999999999998</v>
      </c>
      <c r="F47" s="24">
        <v>0</v>
      </c>
      <c r="G47" s="395">
        <f t="shared" si="0"/>
        <v>0.28799999999999998</v>
      </c>
      <c r="H47" s="8" t="s">
        <v>31</v>
      </c>
    </row>
    <row r="48" spans="1:8" ht="47.25">
      <c r="A48" s="8">
        <v>45</v>
      </c>
      <c r="B48" s="279" t="s">
        <v>1600</v>
      </c>
      <c r="C48" s="8" t="s">
        <v>1036</v>
      </c>
      <c r="D48" s="8" t="s">
        <v>1554</v>
      </c>
      <c r="E48" s="24">
        <v>0.17100000000000001</v>
      </c>
      <c r="F48" s="24">
        <v>0</v>
      </c>
      <c r="G48" s="395">
        <f t="shared" si="0"/>
        <v>0.17100000000000001</v>
      </c>
      <c r="H48" s="8" t="s">
        <v>31</v>
      </c>
    </row>
    <row r="49" spans="1:8" ht="31.5">
      <c r="A49" s="8">
        <v>46</v>
      </c>
      <c r="B49" s="279" t="s">
        <v>1601</v>
      </c>
      <c r="C49" s="8" t="s">
        <v>1036</v>
      </c>
      <c r="D49" s="8" t="s">
        <v>1554</v>
      </c>
      <c r="E49" s="24">
        <v>0.441</v>
      </c>
      <c r="F49" s="24">
        <v>0</v>
      </c>
      <c r="G49" s="395">
        <f t="shared" si="0"/>
        <v>0.441</v>
      </c>
      <c r="H49" s="8" t="s">
        <v>31</v>
      </c>
    </row>
    <row r="50" spans="1:8" ht="31.5">
      <c r="A50" s="8">
        <v>47</v>
      </c>
      <c r="B50" s="279" t="s">
        <v>1602</v>
      </c>
      <c r="C50" s="8" t="s">
        <v>1036</v>
      </c>
      <c r="D50" s="8" t="s">
        <v>1554</v>
      </c>
      <c r="E50" s="24">
        <v>0.32100000000000001</v>
      </c>
      <c r="F50" s="24">
        <v>0</v>
      </c>
      <c r="G50" s="395">
        <f t="shared" si="0"/>
        <v>0.32100000000000001</v>
      </c>
      <c r="H50" s="8" t="s">
        <v>31</v>
      </c>
    </row>
    <row r="51" spans="1:8" ht="31.5">
      <c r="A51" s="8">
        <v>48</v>
      </c>
      <c r="B51" s="279" t="s">
        <v>1603</v>
      </c>
      <c r="C51" s="8" t="s">
        <v>1036</v>
      </c>
      <c r="D51" s="8" t="s">
        <v>1554</v>
      </c>
      <c r="E51" s="24">
        <v>0.36</v>
      </c>
      <c r="F51" s="24">
        <v>0</v>
      </c>
      <c r="G51" s="395">
        <f t="shared" si="0"/>
        <v>0.36</v>
      </c>
      <c r="H51" s="8" t="s">
        <v>31</v>
      </c>
    </row>
    <row r="52" spans="1:8" ht="31.5">
      <c r="A52" s="8">
        <v>49</v>
      </c>
      <c r="B52" s="279" t="s">
        <v>1604</v>
      </c>
      <c r="C52" s="8" t="s">
        <v>1036</v>
      </c>
      <c r="D52" s="8" t="s">
        <v>1554</v>
      </c>
      <c r="E52" s="24">
        <v>0.26</v>
      </c>
      <c r="F52" s="24">
        <v>0</v>
      </c>
      <c r="G52" s="395">
        <f t="shared" si="0"/>
        <v>0.26</v>
      </c>
      <c r="H52" s="8" t="s">
        <v>31</v>
      </c>
    </row>
    <row r="53" spans="1:8" ht="47.25">
      <c r="A53" s="8">
        <v>50</v>
      </c>
      <c r="B53" s="279" t="s">
        <v>1605</v>
      </c>
      <c r="C53" s="8" t="s">
        <v>1036</v>
      </c>
      <c r="D53" s="8" t="s">
        <v>1554</v>
      </c>
      <c r="E53" s="24">
        <v>0.13800000000000001</v>
      </c>
      <c r="F53" s="24">
        <v>0</v>
      </c>
      <c r="G53" s="395">
        <f t="shared" si="0"/>
        <v>0.13800000000000001</v>
      </c>
      <c r="H53" s="8" t="s">
        <v>31</v>
      </c>
    </row>
    <row r="54" spans="1:8" ht="47.25">
      <c r="A54" s="8">
        <v>51</v>
      </c>
      <c r="B54" s="279" t="s">
        <v>1606</v>
      </c>
      <c r="C54" s="8" t="s">
        <v>1036</v>
      </c>
      <c r="D54" s="8" t="s">
        <v>1554</v>
      </c>
      <c r="E54" s="24">
        <v>0.151</v>
      </c>
      <c r="F54" s="24">
        <v>0</v>
      </c>
      <c r="G54" s="395">
        <f t="shared" si="0"/>
        <v>0.151</v>
      </c>
      <c r="H54" s="8" t="s">
        <v>31</v>
      </c>
    </row>
    <row r="55" spans="1:8" ht="31.5">
      <c r="A55" s="8">
        <v>52</v>
      </c>
      <c r="B55" s="279" t="s">
        <v>1607</v>
      </c>
      <c r="C55" s="8" t="s">
        <v>1036</v>
      </c>
      <c r="D55" s="8" t="s">
        <v>1554</v>
      </c>
      <c r="E55" s="24">
        <v>6.0999999999999999E-2</v>
      </c>
      <c r="F55" s="24">
        <v>0</v>
      </c>
      <c r="G55" s="395">
        <f t="shared" si="0"/>
        <v>6.0999999999999999E-2</v>
      </c>
      <c r="H55" s="8" t="s">
        <v>31</v>
      </c>
    </row>
    <row r="56" spans="1:8" ht="47.25">
      <c r="A56" s="8">
        <v>53</v>
      </c>
      <c r="B56" s="279" t="s">
        <v>1608</v>
      </c>
      <c r="C56" s="8" t="s">
        <v>1036</v>
      </c>
      <c r="D56" s="8" t="s">
        <v>1554</v>
      </c>
      <c r="E56" s="24">
        <v>0.13700000000000001</v>
      </c>
      <c r="F56" s="24">
        <v>0</v>
      </c>
      <c r="G56" s="395">
        <f t="shared" si="0"/>
        <v>0.13700000000000001</v>
      </c>
      <c r="H56" s="8" t="s">
        <v>31</v>
      </c>
    </row>
    <row r="57" spans="1:8" ht="63">
      <c r="A57" s="8">
        <v>54</v>
      </c>
      <c r="B57" s="279" t="s">
        <v>1609</v>
      </c>
      <c r="C57" s="8" t="s">
        <v>1036</v>
      </c>
      <c r="D57" s="8" t="s">
        <v>1554</v>
      </c>
      <c r="E57" s="24">
        <v>0.24299999999999999</v>
      </c>
      <c r="F57" s="24">
        <v>0</v>
      </c>
      <c r="G57" s="395">
        <f t="shared" si="0"/>
        <v>0.24299999999999999</v>
      </c>
      <c r="H57" s="8" t="s">
        <v>31</v>
      </c>
    </row>
    <row r="58" spans="1:8" ht="47.25">
      <c r="A58" s="8">
        <v>55</v>
      </c>
      <c r="B58" s="279" t="s">
        <v>1610</v>
      </c>
      <c r="C58" s="8" t="s">
        <v>1036</v>
      </c>
      <c r="D58" s="8" t="s">
        <v>1554</v>
      </c>
      <c r="E58" s="24">
        <v>0.20399999999999999</v>
      </c>
      <c r="F58" s="24">
        <v>0</v>
      </c>
      <c r="G58" s="395">
        <f t="shared" si="0"/>
        <v>0.20399999999999999</v>
      </c>
      <c r="H58" s="8" t="s">
        <v>31</v>
      </c>
    </row>
    <row r="59" spans="1:8" ht="31.5">
      <c r="A59" s="8">
        <v>56</v>
      </c>
      <c r="B59" s="279" t="s">
        <v>1611</v>
      </c>
      <c r="C59" s="8" t="s">
        <v>1036</v>
      </c>
      <c r="D59" s="8" t="s">
        <v>1554</v>
      </c>
      <c r="E59" s="24">
        <v>0.192</v>
      </c>
      <c r="F59" s="24">
        <v>0</v>
      </c>
      <c r="G59" s="395">
        <f t="shared" si="0"/>
        <v>0.192</v>
      </c>
      <c r="H59" s="8" t="s">
        <v>31</v>
      </c>
    </row>
    <row r="60" spans="1:8" ht="47.25">
      <c r="A60" s="8">
        <v>57</v>
      </c>
      <c r="B60" s="279" t="s">
        <v>1612</v>
      </c>
      <c r="C60" s="8" t="s">
        <v>1036</v>
      </c>
      <c r="D60" s="8" t="s">
        <v>1554</v>
      </c>
      <c r="E60" s="24">
        <v>0.153</v>
      </c>
      <c r="F60" s="24">
        <v>0</v>
      </c>
      <c r="G60" s="395">
        <f t="shared" si="0"/>
        <v>0.153</v>
      </c>
      <c r="H60" s="8" t="s">
        <v>31</v>
      </c>
    </row>
    <row r="61" spans="1:8" ht="31.5">
      <c r="A61" s="8">
        <v>58</v>
      </c>
      <c r="B61" s="279" t="s">
        <v>1613</v>
      </c>
      <c r="C61" s="8" t="s">
        <v>1036</v>
      </c>
      <c r="D61" s="8" t="s">
        <v>1554</v>
      </c>
      <c r="E61" s="24">
        <v>0.29299999999999998</v>
      </c>
      <c r="F61" s="24">
        <v>0</v>
      </c>
      <c r="G61" s="395">
        <f t="shared" si="0"/>
        <v>0.29299999999999998</v>
      </c>
      <c r="H61" s="8" t="s">
        <v>31</v>
      </c>
    </row>
    <row r="62" spans="1:8" ht="47.25">
      <c r="A62" s="8">
        <v>59</v>
      </c>
      <c r="B62" s="279" t="s">
        <v>1614</v>
      </c>
      <c r="C62" s="8" t="s">
        <v>1036</v>
      </c>
      <c r="D62" s="8" t="s">
        <v>1554</v>
      </c>
      <c r="E62" s="24">
        <v>0.14599999999999999</v>
      </c>
      <c r="F62" s="24">
        <v>0</v>
      </c>
      <c r="G62" s="395">
        <f t="shared" si="0"/>
        <v>0.14599999999999999</v>
      </c>
      <c r="H62" s="8" t="s">
        <v>31</v>
      </c>
    </row>
    <row r="63" spans="1:8" ht="31.5">
      <c r="A63" s="8">
        <v>60</v>
      </c>
      <c r="B63" s="279" t="s">
        <v>1615</v>
      </c>
      <c r="C63" s="8" t="s">
        <v>1036</v>
      </c>
      <c r="D63" s="8" t="s">
        <v>1554</v>
      </c>
      <c r="E63" s="24">
        <v>9.6000000000000002E-2</v>
      </c>
      <c r="F63" s="24">
        <v>0</v>
      </c>
      <c r="G63" s="395">
        <f t="shared" si="0"/>
        <v>9.6000000000000002E-2</v>
      </c>
      <c r="H63" s="8" t="s">
        <v>31</v>
      </c>
    </row>
    <row r="64" spans="1:8" ht="31.5">
      <c r="A64" s="8">
        <v>61</v>
      </c>
      <c r="B64" s="279" t="s">
        <v>1616</v>
      </c>
      <c r="C64" s="8" t="s">
        <v>1036</v>
      </c>
      <c r="D64" s="8" t="s">
        <v>1554</v>
      </c>
      <c r="E64" s="24">
        <v>0.13600000000000001</v>
      </c>
      <c r="F64" s="24">
        <v>0</v>
      </c>
      <c r="G64" s="395">
        <f t="shared" si="0"/>
        <v>0.13600000000000001</v>
      </c>
      <c r="H64" s="8" t="s">
        <v>31</v>
      </c>
    </row>
    <row r="65" spans="1:9" ht="47.25">
      <c r="A65" s="8">
        <v>62</v>
      </c>
      <c r="B65" s="279" t="s">
        <v>1617</v>
      </c>
      <c r="C65" s="859" t="s">
        <v>1618</v>
      </c>
      <c r="D65" s="8" t="s">
        <v>1563</v>
      </c>
      <c r="E65" s="24">
        <v>0.54</v>
      </c>
      <c r="F65" s="24">
        <v>0</v>
      </c>
      <c r="G65" s="395">
        <f t="shared" si="0"/>
        <v>0.54</v>
      </c>
      <c r="H65" s="8" t="s">
        <v>31</v>
      </c>
      <c r="I65" s="846">
        <f>E65+F65+G65</f>
        <v>1.08</v>
      </c>
    </row>
    <row r="66" spans="1:9" ht="47.25">
      <c r="A66" s="8">
        <v>63</v>
      </c>
      <c r="B66" s="279" t="s">
        <v>1619</v>
      </c>
      <c r="C66" s="859" t="s">
        <v>1618</v>
      </c>
      <c r="D66" s="8" t="s">
        <v>1563</v>
      </c>
      <c r="E66" s="24">
        <v>0.26</v>
      </c>
      <c r="F66" s="24">
        <v>0</v>
      </c>
      <c r="G66" s="395">
        <f t="shared" si="0"/>
        <v>0.26</v>
      </c>
      <c r="H66" s="8" t="s">
        <v>31</v>
      </c>
      <c r="I66" s="846">
        <f t="shared" ref="I66:I78" si="1">E66+F66+G66</f>
        <v>0.52</v>
      </c>
    </row>
    <row r="67" spans="1:9" ht="47.25">
      <c r="A67" s="8">
        <v>64</v>
      </c>
      <c r="B67" s="279" t="s">
        <v>1620</v>
      </c>
      <c r="C67" s="859" t="s">
        <v>1618</v>
      </c>
      <c r="D67" s="8" t="s">
        <v>1563</v>
      </c>
      <c r="E67" s="24">
        <v>0.15</v>
      </c>
      <c r="F67" s="24">
        <v>0</v>
      </c>
      <c r="G67" s="395">
        <f t="shared" si="0"/>
        <v>0.15</v>
      </c>
      <c r="H67" s="8" t="s">
        <v>31</v>
      </c>
      <c r="I67" s="846">
        <f t="shared" si="1"/>
        <v>0.3</v>
      </c>
    </row>
    <row r="68" spans="1:9" ht="47.25">
      <c r="A68" s="8">
        <v>65</v>
      </c>
      <c r="B68" s="279" t="s">
        <v>1621</v>
      </c>
      <c r="C68" s="859" t="s">
        <v>1618</v>
      </c>
      <c r="D68" s="8" t="s">
        <v>1563</v>
      </c>
      <c r="E68" s="24">
        <v>0.75</v>
      </c>
      <c r="F68" s="24">
        <v>0</v>
      </c>
      <c r="G68" s="395">
        <f t="shared" si="0"/>
        <v>0.75</v>
      </c>
      <c r="H68" s="8" t="s">
        <v>31</v>
      </c>
      <c r="I68" s="846">
        <f t="shared" si="1"/>
        <v>1.5</v>
      </c>
    </row>
    <row r="69" spans="1:9" ht="31.5">
      <c r="A69" s="8">
        <v>66</v>
      </c>
      <c r="B69" s="279" t="s">
        <v>1622</v>
      </c>
      <c r="C69" s="859" t="s">
        <v>1618</v>
      </c>
      <c r="D69" s="8" t="s">
        <v>1563</v>
      </c>
      <c r="E69" s="24">
        <v>0.39</v>
      </c>
      <c r="F69" s="24">
        <v>0</v>
      </c>
      <c r="G69" s="395">
        <f t="shared" si="0"/>
        <v>0.39</v>
      </c>
      <c r="H69" s="8" t="s">
        <v>31</v>
      </c>
      <c r="I69" s="846">
        <f t="shared" si="1"/>
        <v>0.78</v>
      </c>
    </row>
    <row r="70" spans="1:9" ht="31.5">
      <c r="A70" s="8">
        <v>67</v>
      </c>
      <c r="B70" s="279" t="s">
        <v>1623</v>
      </c>
      <c r="C70" s="859" t="s">
        <v>1618</v>
      </c>
      <c r="D70" s="8" t="s">
        <v>1563</v>
      </c>
      <c r="E70" s="24">
        <v>0.78</v>
      </c>
      <c r="F70" s="24">
        <v>0</v>
      </c>
      <c r="G70" s="395">
        <f t="shared" ref="G70:G99" si="2">E70+F70</f>
        <v>0.78</v>
      </c>
      <c r="H70" s="8" t="s">
        <v>31</v>
      </c>
      <c r="I70" s="846">
        <f t="shared" si="1"/>
        <v>1.56</v>
      </c>
    </row>
    <row r="71" spans="1:9" ht="31.5">
      <c r="A71" s="8">
        <v>68</v>
      </c>
      <c r="B71" s="279" t="s">
        <v>1624</v>
      </c>
      <c r="C71" s="859" t="s">
        <v>1618</v>
      </c>
      <c r="D71" s="8" t="s">
        <v>1563</v>
      </c>
      <c r="E71" s="24">
        <v>0.24</v>
      </c>
      <c r="F71" s="24">
        <v>0</v>
      </c>
      <c r="G71" s="395">
        <f t="shared" si="2"/>
        <v>0.24</v>
      </c>
      <c r="H71" s="8" t="s">
        <v>31</v>
      </c>
      <c r="I71" s="846">
        <f t="shared" si="1"/>
        <v>0.48</v>
      </c>
    </row>
    <row r="72" spans="1:9" ht="31.5">
      <c r="A72" s="8">
        <v>69</v>
      </c>
      <c r="B72" s="279" t="s">
        <v>1625</v>
      </c>
      <c r="C72" s="859" t="s">
        <v>1618</v>
      </c>
      <c r="D72" s="8" t="s">
        <v>1563</v>
      </c>
      <c r="E72" s="24">
        <v>0.24</v>
      </c>
      <c r="F72" s="24">
        <v>0</v>
      </c>
      <c r="G72" s="395">
        <f t="shared" si="2"/>
        <v>0.24</v>
      </c>
      <c r="H72" s="8" t="s">
        <v>31</v>
      </c>
      <c r="I72" s="846">
        <f t="shared" si="1"/>
        <v>0.48</v>
      </c>
    </row>
    <row r="73" spans="1:9" ht="31.5">
      <c r="A73" s="8">
        <v>70</v>
      </c>
      <c r="B73" s="279" t="s">
        <v>1626</v>
      </c>
      <c r="C73" s="859" t="s">
        <v>1618</v>
      </c>
      <c r="D73" s="8" t="s">
        <v>1563</v>
      </c>
      <c r="E73" s="24">
        <v>0.33</v>
      </c>
      <c r="F73" s="24">
        <v>0</v>
      </c>
      <c r="G73" s="395">
        <f t="shared" si="2"/>
        <v>0.33</v>
      </c>
      <c r="H73" s="8" t="s">
        <v>31</v>
      </c>
      <c r="I73" s="846">
        <f t="shared" si="1"/>
        <v>0.66</v>
      </c>
    </row>
    <row r="74" spans="1:9" ht="31.5">
      <c r="A74" s="8">
        <v>71</v>
      </c>
      <c r="B74" s="279" t="s">
        <v>1627</v>
      </c>
      <c r="C74" s="859" t="s">
        <v>1618</v>
      </c>
      <c r="D74" s="8" t="s">
        <v>1563</v>
      </c>
      <c r="E74" s="24">
        <v>0.4</v>
      </c>
      <c r="F74" s="24">
        <v>0</v>
      </c>
      <c r="G74" s="395">
        <f t="shared" si="2"/>
        <v>0.4</v>
      </c>
      <c r="H74" s="8" t="s">
        <v>31</v>
      </c>
      <c r="I74" s="846">
        <f>E74+F74+G74</f>
        <v>0.8</v>
      </c>
    </row>
    <row r="75" spans="1:9" ht="31.5">
      <c r="A75" s="8">
        <v>72</v>
      </c>
      <c r="B75" s="279" t="s">
        <v>1628</v>
      </c>
      <c r="C75" s="859" t="s">
        <v>1618</v>
      </c>
      <c r="D75" s="8" t="s">
        <v>1563</v>
      </c>
      <c r="E75" s="24">
        <v>3.12</v>
      </c>
      <c r="F75" s="24">
        <v>0</v>
      </c>
      <c r="G75" s="395">
        <f t="shared" si="2"/>
        <v>3.12</v>
      </c>
      <c r="H75" s="8" t="s">
        <v>31</v>
      </c>
      <c r="I75" s="846">
        <f t="shared" si="1"/>
        <v>6.24</v>
      </c>
    </row>
    <row r="76" spans="1:9" ht="47.25">
      <c r="A76" s="8">
        <v>73</v>
      </c>
      <c r="B76" s="279" t="s">
        <v>1629</v>
      </c>
      <c r="C76" s="859" t="s">
        <v>1618</v>
      </c>
      <c r="D76" s="8" t="s">
        <v>1563</v>
      </c>
      <c r="E76" s="24">
        <v>1.47</v>
      </c>
      <c r="F76" s="24">
        <v>0</v>
      </c>
      <c r="G76" s="395">
        <f t="shared" si="2"/>
        <v>1.47</v>
      </c>
      <c r="H76" s="8" t="s">
        <v>31</v>
      </c>
      <c r="I76" s="846">
        <f t="shared" si="1"/>
        <v>2.94</v>
      </c>
    </row>
    <row r="77" spans="1:9" ht="31.5">
      <c r="A77" s="8">
        <v>74</v>
      </c>
      <c r="B77" s="279" t="s">
        <v>1630</v>
      </c>
      <c r="C77" s="859" t="s">
        <v>1618</v>
      </c>
      <c r="D77" s="8" t="s">
        <v>1563</v>
      </c>
      <c r="E77" s="24">
        <v>0.7</v>
      </c>
      <c r="F77" s="24">
        <v>0</v>
      </c>
      <c r="G77" s="395">
        <f t="shared" si="2"/>
        <v>0.7</v>
      </c>
      <c r="H77" s="8" t="s">
        <v>31</v>
      </c>
      <c r="I77" s="846">
        <f t="shared" si="1"/>
        <v>1.4</v>
      </c>
    </row>
    <row r="78" spans="1:9" ht="47.25">
      <c r="A78" s="8">
        <v>75</v>
      </c>
      <c r="B78" s="279" t="s">
        <v>1631</v>
      </c>
      <c r="C78" s="859" t="s">
        <v>1618</v>
      </c>
      <c r="D78" s="8" t="s">
        <v>1563</v>
      </c>
      <c r="E78" s="24">
        <v>0.35</v>
      </c>
      <c r="F78" s="24">
        <v>0</v>
      </c>
      <c r="G78" s="395">
        <f t="shared" si="2"/>
        <v>0.35</v>
      </c>
      <c r="H78" s="8" t="s">
        <v>31</v>
      </c>
      <c r="I78" s="846">
        <f t="shared" si="1"/>
        <v>0.7</v>
      </c>
    </row>
    <row r="79" spans="1:9" ht="47.25">
      <c r="A79" s="8">
        <v>76</v>
      </c>
      <c r="B79" s="400" t="s">
        <v>1632</v>
      </c>
      <c r="C79" s="8" t="s">
        <v>1036</v>
      </c>
      <c r="D79" s="8" t="s">
        <v>1554</v>
      </c>
      <c r="E79" s="24">
        <v>0.38700000000000001</v>
      </c>
      <c r="F79" s="24">
        <v>0</v>
      </c>
      <c r="G79" s="395">
        <f t="shared" si="2"/>
        <v>0.38700000000000001</v>
      </c>
      <c r="H79" s="8" t="s">
        <v>31</v>
      </c>
    </row>
    <row r="80" spans="1:9" ht="31.5">
      <c r="A80" s="8">
        <v>77</v>
      </c>
      <c r="B80" s="400" t="s">
        <v>1633</v>
      </c>
      <c r="C80" s="8" t="s">
        <v>1036</v>
      </c>
      <c r="D80" s="8" t="s">
        <v>1554</v>
      </c>
      <c r="E80" s="24">
        <v>4.2000000000000003E-2</v>
      </c>
      <c r="F80" s="24">
        <v>0</v>
      </c>
      <c r="G80" s="395">
        <f t="shared" si="2"/>
        <v>4.2000000000000003E-2</v>
      </c>
      <c r="H80" s="8" t="s">
        <v>31</v>
      </c>
    </row>
    <row r="81" spans="1:8" ht="31.5">
      <c r="A81" s="8">
        <v>78</v>
      </c>
      <c r="B81" s="400" t="s">
        <v>1634</v>
      </c>
      <c r="C81" s="8" t="s">
        <v>1036</v>
      </c>
      <c r="D81" s="8" t="s">
        <v>1554</v>
      </c>
      <c r="E81" s="24">
        <v>0.75</v>
      </c>
      <c r="F81" s="24">
        <v>0</v>
      </c>
      <c r="G81" s="395">
        <f t="shared" si="2"/>
        <v>0.75</v>
      </c>
      <c r="H81" s="8" t="s">
        <v>31</v>
      </c>
    </row>
    <row r="82" spans="1:8" ht="47.25">
      <c r="A82" s="8">
        <v>79</v>
      </c>
      <c r="B82" s="400" t="s">
        <v>1635</v>
      </c>
      <c r="C82" s="8" t="s">
        <v>1036</v>
      </c>
      <c r="D82" s="8" t="s">
        <v>1554</v>
      </c>
      <c r="E82" s="24">
        <v>0.106</v>
      </c>
      <c r="F82" s="24">
        <v>0</v>
      </c>
      <c r="G82" s="395">
        <f t="shared" si="2"/>
        <v>0.106</v>
      </c>
      <c r="H82" s="8" t="s">
        <v>31</v>
      </c>
    </row>
    <row r="83" spans="1:8" ht="47.25">
      <c r="A83" s="8">
        <v>80</v>
      </c>
      <c r="B83" s="400" t="s">
        <v>1636</v>
      </c>
      <c r="C83" s="8" t="s">
        <v>1036</v>
      </c>
      <c r="D83" s="8" t="s">
        <v>1554</v>
      </c>
      <c r="E83" s="24">
        <v>0</v>
      </c>
      <c r="F83" s="24">
        <v>0.59</v>
      </c>
      <c r="G83" s="395">
        <f t="shared" si="2"/>
        <v>0.59</v>
      </c>
      <c r="H83" s="8" t="s">
        <v>31</v>
      </c>
    </row>
    <row r="84" spans="1:8" ht="47.25">
      <c r="A84" s="8">
        <v>81</v>
      </c>
      <c r="B84" s="400" t="s">
        <v>1637</v>
      </c>
      <c r="C84" s="8" t="s">
        <v>1036</v>
      </c>
      <c r="D84" s="8" t="s">
        <v>1554</v>
      </c>
      <c r="E84" s="24">
        <v>0</v>
      </c>
      <c r="F84" s="24">
        <v>2.31</v>
      </c>
      <c r="G84" s="395">
        <f t="shared" si="2"/>
        <v>2.31</v>
      </c>
      <c r="H84" s="8" t="s">
        <v>31</v>
      </c>
    </row>
    <row r="85" spans="1:8" ht="31.5">
      <c r="A85" s="8">
        <v>82</v>
      </c>
      <c r="B85" s="400" t="s">
        <v>1638</v>
      </c>
      <c r="C85" s="8" t="s">
        <v>1036</v>
      </c>
      <c r="D85" s="8" t="s">
        <v>1554</v>
      </c>
      <c r="E85" s="24">
        <v>0.09</v>
      </c>
      <c r="F85" s="24">
        <v>0</v>
      </c>
      <c r="G85" s="395">
        <f t="shared" si="2"/>
        <v>0.09</v>
      </c>
      <c r="H85" s="8" t="s">
        <v>31</v>
      </c>
    </row>
    <row r="86" spans="1:8" ht="31.5">
      <c r="A86" s="8">
        <v>83</v>
      </c>
      <c r="B86" s="400" t="s">
        <v>1639</v>
      </c>
      <c r="C86" s="8" t="s">
        <v>1036</v>
      </c>
      <c r="D86" s="8" t="s">
        <v>1554</v>
      </c>
      <c r="E86" s="24">
        <v>0.36</v>
      </c>
      <c r="F86" s="24">
        <v>0</v>
      </c>
      <c r="G86" s="395">
        <f t="shared" si="2"/>
        <v>0.36</v>
      </c>
      <c r="H86" s="8" t="s">
        <v>31</v>
      </c>
    </row>
    <row r="87" spans="1:8" ht="31.5">
      <c r="A87" s="8">
        <v>84</v>
      </c>
      <c r="B87" s="400" t="s">
        <v>1640</v>
      </c>
      <c r="C87" s="8" t="s">
        <v>1036</v>
      </c>
      <c r="D87" s="8" t="s">
        <v>1554</v>
      </c>
      <c r="E87" s="24"/>
      <c r="F87" s="24">
        <v>0</v>
      </c>
      <c r="G87" s="395">
        <f t="shared" si="2"/>
        <v>0</v>
      </c>
      <c r="H87" s="8" t="s">
        <v>31</v>
      </c>
    </row>
    <row r="88" spans="1:8" ht="31.5">
      <c r="A88" s="8">
        <v>85</v>
      </c>
      <c r="B88" s="400" t="s">
        <v>1641</v>
      </c>
      <c r="C88" s="8" t="s">
        <v>1036</v>
      </c>
      <c r="D88" s="8" t="s">
        <v>1554</v>
      </c>
      <c r="E88" s="24">
        <v>0.37</v>
      </c>
      <c r="F88" s="24">
        <v>0</v>
      </c>
      <c r="G88" s="395">
        <f t="shared" si="2"/>
        <v>0.37</v>
      </c>
      <c r="H88" s="8" t="s">
        <v>31</v>
      </c>
    </row>
    <row r="89" spans="1:8" ht="31.5">
      <c r="A89" s="8">
        <v>86</v>
      </c>
      <c r="B89" s="400" t="s">
        <v>1642</v>
      </c>
      <c r="C89" s="8" t="s">
        <v>1036</v>
      </c>
      <c r="D89" s="8" t="s">
        <v>1554</v>
      </c>
      <c r="E89" s="24">
        <v>5.6000000000000001E-2</v>
      </c>
      <c r="F89" s="24">
        <v>0</v>
      </c>
      <c r="G89" s="395">
        <f t="shared" si="2"/>
        <v>5.6000000000000001E-2</v>
      </c>
      <c r="H89" s="8" t="s">
        <v>31</v>
      </c>
    </row>
    <row r="90" spans="1:8" ht="47.25">
      <c r="A90" s="8">
        <v>87</v>
      </c>
      <c r="B90" s="400" t="s">
        <v>1643</v>
      </c>
      <c r="C90" s="8" t="s">
        <v>1036</v>
      </c>
      <c r="D90" s="8" t="s">
        <v>1554</v>
      </c>
      <c r="E90" s="24">
        <v>0.17</v>
      </c>
      <c r="F90" s="24">
        <v>0</v>
      </c>
      <c r="G90" s="395">
        <f t="shared" si="2"/>
        <v>0.17</v>
      </c>
      <c r="H90" s="8" t="s">
        <v>31</v>
      </c>
    </row>
    <row r="91" spans="1:8" ht="47.25">
      <c r="A91" s="8">
        <v>88</v>
      </c>
      <c r="B91" s="400" t="s">
        <v>1644</v>
      </c>
      <c r="C91" s="8" t="s">
        <v>1036</v>
      </c>
      <c r="D91" s="8" t="s">
        <v>1554</v>
      </c>
      <c r="E91" s="24">
        <v>0.3</v>
      </c>
      <c r="F91" s="24">
        <v>0</v>
      </c>
      <c r="G91" s="395">
        <f t="shared" si="2"/>
        <v>0.3</v>
      </c>
      <c r="H91" s="8" t="s">
        <v>31</v>
      </c>
    </row>
    <row r="92" spans="1:8" ht="47.25">
      <c r="A92" s="8">
        <v>89</v>
      </c>
      <c r="B92" s="400" t="s">
        <v>1645</v>
      </c>
      <c r="C92" s="8" t="s">
        <v>1036</v>
      </c>
      <c r="D92" s="8" t="s">
        <v>1554</v>
      </c>
      <c r="E92" s="24">
        <v>1.36</v>
      </c>
      <c r="F92" s="24">
        <v>0</v>
      </c>
      <c r="G92" s="395">
        <f t="shared" si="2"/>
        <v>1.36</v>
      </c>
      <c r="H92" s="8" t="s">
        <v>31</v>
      </c>
    </row>
    <row r="93" spans="1:8" ht="47.25">
      <c r="A93" s="8">
        <v>90</v>
      </c>
      <c r="B93" s="400" t="s">
        <v>1646</v>
      </c>
      <c r="C93" s="8" t="s">
        <v>1036</v>
      </c>
      <c r="D93" s="8" t="s">
        <v>1554</v>
      </c>
      <c r="E93" s="24">
        <v>6.5000000000000002E-2</v>
      </c>
      <c r="F93" s="24">
        <v>0</v>
      </c>
      <c r="G93" s="395">
        <f t="shared" si="2"/>
        <v>6.5000000000000002E-2</v>
      </c>
      <c r="H93" s="8" t="s">
        <v>31</v>
      </c>
    </row>
    <row r="94" spans="1:8" ht="47.25">
      <c r="A94" s="8">
        <v>91</v>
      </c>
      <c r="B94" s="400" t="s">
        <v>1647</v>
      </c>
      <c r="C94" s="8" t="s">
        <v>1036</v>
      </c>
      <c r="D94" s="8" t="s">
        <v>1554</v>
      </c>
      <c r="E94" s="24">
        <v>0.16</v>
      </c>
      <c r="F94" s="24">
        <v>0</v>
      </c>
      <c r="G94" s="395">
        <f t="shared" si="2"/>
        <v>0.16</v>
      </c>
      <c r="H94" s="8" t="s">
        <v>31</v>
      </c>
    </row>
    <row r="95" spans="1:8" ht="47.25">
      <c r="A95" s="8">
        <v>92</v>
      </c>
      <c r="B95" s="400" t="s">
        <v>1648</v>
      </c>
      <c r="C95" s="8" t="s">
        <v>1036</v>
      </c>
      <c r="D95" s="8" t="s">
        <v>1554</v>
      </c>
      <c r="E95" s="24">
        <v>0.12</v>
      </c>
      <c r="F95" s="24">
        <v>0</v>
      </c>
      <c r="G95" s="395">
        <f t="shared" si="2"/>
        <v>0.12</v>
      </c>
      <c r="H95" s="8" t="s">
        <v>31</v>
      </c>
    </row>
    <row r="96" spans="1:8" ht="47.25">
      <c r="A96" s="8">
        <v>93</v>
      </c>
      <c r="B96" s="400" t="s">
        <v>1649</v>
      </c>
      <c r="C96" s="8" t="s">
        <v>1036</v>
      </c>
      <c r="D96" s="8" t="s">
        <v>1554</v>
      </c>
      <c r="E96" s="24">
        <v>0.20499999999999999</v>
      </c>
      <c r="F96" s="24">
        <v>0</v>
      </c>
      <c r="G96" s="395">
        <f t="shared" si="2"/>
        <v>0.20499999999999999</v>
      </c>
      <c r="H96" s="8" t="s">
        <v>31</v>
      </c>
    </row>
    <row r="97" spans="1:9" ht="47.25">
      <c r="A97" s="8">
        <v>94</v>
      </c>
      <c r="B97" s="400" t="s">
        <v>1650</v>
      </c>
      <c r="C97" s="8" t="s">
        <v>1036</v>
      </c>
      <c r="D97" s="8" t="s">
        <v>1554</v>
      </c>
      <c r="E97" s="24">
        <v>0.16500000000000001</v>
      </c>
      <c r="F97" s="24">
        <v>0</v>
      </c>
      <c r="G97" s="395">
        <f t="shared" si="2"/>
        <v>0.16500000000000001</v>
      </c>
      <c r="H97" s="8" t="s">
        <v>31</v>
      </c>
    </row>
    <row r="98" spans="1:9" ht="31.5">
      <c r="A98" s="8">
        <v>95</v>
      </c>
      <c r="B98" s="400" t="s">
        <v>1651</v>
      </c>
      <c r="C98" s="8" t="s">
        <v>1036</v>
      </c>
      <c r="D98" s="8" t="s">
        <v>1554</v>
      </c>
      <c r="E98" s="24">
        <v>0.36499999999999999</v>
      </c>
      <c r="F98" s="24">
        <v>0</v>
      </c>
      <c r="G98" s="395">
        <f t="shared" si="2"/>
        <v>0.36499999999999999</v>
      </c>
      <c r="H98" s="8" t="s">
        <v>31</v>
      </c>
    </row>
    <row r="99" spans="1:9" ht="31.5">
      <c r="A99" s="8">
        <v>96</v>
      </c>
      <c r="B99" s="297" t="s">
        <v>1652</v>
      </c>
      <c r="C99" s="8" t="s">
        <v>1036</v>
      </c>
      <c r="D99" s="8" t="s">
        <v>1554</v>
      </c>
      <c r="E99" s="24">
        <v>1.1100000000000001</v>
      </c>
      <c r="F99" s="24">
        <v>1.1100000000000001</v>
      </c>
      <c r="G99" s="395">
        <f t="shared" si="2"/>
        <v>2.2200000000000002</v>
      </c>
      <c r="H99" s="8" t="s">
        <v>31</v>
      </c>
    </row>
    <row r="100" spans="1:9">
      <c r="A100" s="1105" t="s">
        <v>1653</v>
      </c>
      <c r="B100" s="1106"/>
      <c r="C100" s="1106"/>
      <c r="D100" s="1107"/>
      <c r="E100" s="383">
        <f t="shared" ref="E100:F100" si="3">SUM(E4:E99)</f>
        <v>357.12500000000011</v>
      </c>
      <c r="F100" s="383">
        <f t="shared" si="3"/>
        <v>9.6489999999999991</v>
      </c>
      <c r="G100" s="401">
        <f>SUM(G4:G99)</f>
        <v>366.77400000000011</v>
      </c>
      <c r="H100" s="401"/>
      <c r="I100" s="401">
        <f t="shared" ref="I100" si="4">SUM(I4:I99)</f>
        <v>19.440000000000001</v>
      </c>
    </row>
    <row r="102" spans="1:9">
      <c r="D102" s="403"/>
    </row>
    <row r="105" spans="1:9">
      <c r="F105" s="93" t="s">
        <v>1654</v>
      </c>
    </row>
    <row r="106" spans="1:9">
      <c r="F106" s="406" t="s">
        <v>1655</v>
      </c>
    </row>
  </sheetData>
  <mergeCells count="4">
    <mergeCell ref="A1:H1"/>
    <mergeCell ref="E2:F2"/>
    <mergeCell ref="G2:G3"/>
    <mergeCell ref="A100:D100"/>
  </mergeCells>
  <pageMargins left="0.4" right="0.25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"/>
  <sheetViews>
    <sheetView topLeftCell="A52" workbookViewId="0">
      <selection activeCell="H6" sqref="H6"/>
    </sheetView>
  </sheetViews>
  <sheetFormatPr defaultColWidth="9" defaultRowHeight="15.75"/>
  <cols>
    <col min="1" max="1" width="5.7109375" style="93" customWidth="1"/>
    <col min="2" max="2" width="6.85546875" style="93" customWidth="1"/>
    <col min="3" max="3" width="38.7109375" style="89" customWidth="1"/>
    <col min="4" max="4" width="8.28515625" style="93" customWidth="1"/>
    <col min="5" max="5" width="10.5703125" style="93" customWidth="1"/>
    <col min="6" max="6" width="9.42578125" style="93" customWidth="1"/>
    <col min="7" max="7" width="14.42578125" style="93" customWidth="1"/>
    <col min="8" max="16384" width="9" style="89"/>
  </cols>
  <sheetData>
    <row r="1" spans="1:7" s="90" customFormat="1" ht="21" customHeight="1">
      <c r="A1" s="1118" t="s">
        <v>0</v>
      </c>
      <c r="B1" s="1118"/>
      <c r="C1" s="1118"/>
      <c r="D1" s="1118"/>
      <c r="E1" s="1118"/>
      <c r="F1" s="1118"/>
      <c r="G1" s="1118"/>
    </row>
    <row r="2" spans="1:7" s="95" customFormat="1" ht="47.25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3" t="s">
        <v>7</v>
      </c>
    </row>
    <row r="3" spans="1:7">
      <c r="A3" s="4">
        <v>1</v>
      </c>
      <c r="B3" s="4"/>
      <c r="C3" s="5" t="s">
        <v>8</v>
      </c>
      <c r="D3" s="6"/>
      <c r="E3" s="7"/>
      <c r="F3" s="8" t="s">
        <v>9</v>
      </c>
      <c r="G3" s="8"/>
    </row>
    <row r="4" spans="1:7">
      <c r="A4" s="9">
        <f>A3+1</f>
        <v>2</v>
      </c>
      <c r="B4" s="4"/>
      <c r="C4" s="5" t="s">
        <v>10</v>
      </c>
      <c r="D4" s="6"/>
      <c r="E4" s="7"/>
      <c r="F4" s="9" t="s">
        <v>9</v>
      </c>
      <c r="G4" s="8"/>
    </row>
    <row r="5" spans="1:7" ht="31.5">
      <c r="A5" s="9">
        <f t="shared" ref="A5:A9" si="0">A4+1</f>
        <v>3</v>
      </c>
      <c r="B5" s="9"/>
      <c r="C5" s="10" t="s">
        <v>11</v>
      </c>
      <c r="D5" s="6"/>
      <c r="E5" s="11">
        <f>E20</f>
        <v>32.823</v>
      </c>
      <c r="F5" s="9" t="s">
        <v>12</v>
      </c>
      <c r="G5" s="8" t="s">
        <v>13</v>
      </c>
    </row>
    <row r="6" spans="1:7" ht="30.75" customHeight="1">
      <c r="A6" s="9">
        <f t="shared" si="0"/>
        <v>4</v>
      </c>
      <c r="B6" s="9"/>
      <c r="C6" s="10" t="s">
        <v>14</v>
      </c>
      <c r="D6" s="6"/>
      <c r="E6" s="11">
        <f>E25</f>
        <v>78.342000000000013</v>
      </c>
      <c r="F6" s="9" t="s">
        <v>12</v>
      </c>
      <c r="G6" s="12" t="s">
        <v>15</v>
      </c>
    </row>
    <row r="7" spans="1:7" ht="31.5">
      <c r="A7" s="9">
        <f t="shared" si="0"/>
        <v>5</v>
      </c>
      <c r="B7" s="9"/>
      <c r="C7" s="10" t="s">
        <v>16</v>
      </c>
      <c r="D7" s="6"/>
      <c r="E7" s="11">
        <f>E159</f>
        <v>9.5030000000000001</v>
      </c>
      <c r="F7" s="9" t="s">
        <v>12</v>
      </c>
      <c r="G7" s="8" t="s">
        <v>13</v>
      </c>
    </row>
    <row r="8" spans="1:7">
      <c r="A8" s="9">
        <f t="shared" si="0"/>
        <v>6</v>
      </c>
      <c r="B8" s="9"/>
      <c r="C8" s="10" t="s">
        <v>17</v>
      </c>
      <c r="D8" s="6"/>
      <c r="E8" s="11"/>
      <c r="F8" s="9" t="s">
        <v>9</v>
      </c>
      <c r="G8" s="8" t="s">
        <v>13</v>
      </c>
    </row>
    <row r="9" spans="1:7">
      <c r="A9" s="9">
        <f t="shared" si="0"/>
        <v>7</v>
      </c>
      <c r="B9" s="9"/>
      <c r="C9" s="10" t="s">
        <v>18</v>
      </c>
      <c r="D9" s="6"/>
      <c r="E9" s="11">
        <f>E150</f>
        <v>73.429999999999993</v>
      </c>
      <c r="F9" s="9">
        <v>73.430000000000007</v>
      </c>
      <c r="G9" s="8" t="s">
        <v>13</v>
      </c>
    </row>
    <row r="10" spans="1:7">
      <c r="A10" s="9">
        <v>8</v>
      </c>
      <c r="B10" s="9"/>
      <c r="C10" s="10" t="s">
        <v>19</v>
      </c>
      <c r="D10" s="6"/>
      <c r="E10" s="11"/>
      <c r="F10" s="9" t="s">
        <v>9</v>
      </c>
      <c r="G10" s="8" t="s">
        <v>13</v>
      </c>
    </row>
    <row r="11" spans="1:7" ht="31.5">
      <c r="A11" s="9">
        <v>9</v>
      </c>
      <c r="B11" s="9"/>
      <c r="C11" s="10" t="s">
        <v>20</v>
      </c>
      <c r="D11" s="6"/>
      <c r="E11" s="11">
        <f>E194</f>
        <v>87.534999999999997</v>
      </c>
      <c r="F11" s="9" t="s">
        <v>12</v>
      </c>
      <c r="G11" s="8" t="s">
        <v>13</v>
      </c>
    </row>
    <row r="12" spans="1:7" ht="31.5">
      <c r="A12" s="9">
        <v>10</v>
      </c>
      <c r="B12" s="9"/>
      <c r="C12" s="10" t="s">
        <v>21</v>
      </c>
      <c r="D12" s="6"/>
      <c r="E12" s="11">
        <f>E201</f>
        <v>35.53</v>
      </c>
      <c r="F12" s="9" t="s">
        <v>12</v>
      </c>
      <c r="G12" s="8" t="s">
        <v>13</v>
      </c>
    </row>
    <row r="13" spans="1:7" ht="31.5">
      <c r="A13" s="9"/>
      <c r="B13" s="9"/>
      <c r="C13" s="10"/>
      <c r="D13" s="1" t="s">
        <v>22</v>
      </c>
      <c r="E13" s="13">
        <f>SUM(E3:E12)</f>
        <v>317.16300000000001</v>
      </c>
      <c r="F13" s="8"/>
      <c r="G13" s="8"/>
    </row>
    <row r="14" spans="1:7">
      <c r="A14" s="1115" t="s">
        <v>10</v>
      </c>
      <c r="B14" s="1116"/>
      <c r="C14" s="1116"/>
      <c r="D14" s="1116"/>
      <c r="E14" s="1117"/>
      <c r="F14" s="8"/>
      <c r="G14" s="8"/>
    </row>
    <row r="15" spans="1:7">
      <c r="A15" s="9"/>
      <c r="B15" s="9"/>
      <c r="C15" s="10"/>
      <c r="D15" s="9"/>
      <c r="E15" s="11"/>
      <c r="F15" s="9"/>
      <c r="G15" s="8"/>
    </row>
    <row r="16" spans="1:7">
      <c r="A16" s="17"/>
      <c r="B16" s="18"/>
      <c r="C16" s="19"/>
      <c r="D16" s="20"/>
      <c r="E16" s="21"/>
      <c r="F16" s="8"/>
      <c r="G16" s="8"/>
    </row>
    <row r="17" spans="1:7">
      <c r="A17" s="1115" t="s">
        <v>11</v>
      </c>
      <c r="B17" s="1116"/>
      <c r="C17" s="1116"/>
      <c r="D17" s="1116"/>
      <c r="E17" s="1117"/>
      <c r="F17" s="8"/>
      <c r="G17" s="8"/>
    </row>
    <row r="18" spans="1:7" s="90" customFormat="1" ht="49.5" customHeight="1">
      <c r="A18" s="9">
        <v>134</v>
      </c>
      <c r="B18" s="9">
        <v>640</v>
      </c>
      <c r="C18" s="10" t="s">
        <v>23</v>
      </c>
      <c r="D18" s="9" t="s">
        <v>24</v>
      </c>
      <c r="E18" s="11">
        <v>14.96</v>
      </c>
      <c r="F18" s="9" t="s">
        <v>12</v>
      </c>
      <c r="G18" s="8" t="s">
        <v>13</v>
      </c>
    </row>
    <row r="19" spans="1:7" s="90" customFormat="1" ht="30" customHeight="1">
      <c r="A19" s="9">
        <v>1</v>
      </c>
      <c r="B19" s="9">
        <v>685</v>
      </c>
      <c r="C19" s="10" t="s">
        <v>25</v>
      </c>
      <c r="D19" s="9" t="s">
        <v>24</v>
      </c>
      <c r="E19" s="22">
        <v>32.823</v>
      </c>
      <c r="F19" s="9" t="s">
        <v>12</v>
      </c>
      <c r="G19" s="8" t="s">
        <v>13</v>
      </c>
    </row>
    <row r="20" spans="1:7" s="90" customFormat="1" ht="22.15" customHeight="1">
      <c r="A20" s="9"/>
      <c r="B20" s="9"/>
      <c r="C20" s="10"/>
      <c r="D20" s="1" t="s">
        <v>22</v>
      </c>
      <c r="E20" s="13">
        <f>E19</f>
        <v>32.823</v>
      </c>
      <c r="F20" s="8"/>
      <c r="G20" s="23"/>
    </row>
    <row r="21" spans="1:7" s="90" customFormat="1">
      <c r="A21" s="1115" t="s">
        <v>14</v>
      </c>
      <c r="B21" s="1116"/>
      <c r="C21" s="1116"/>
      <c r="D21" s="1116"/>
      <c r="E21" s="1117"/>
      <c r="F21" s="8"/>
      <c r="G21" s="8"/>
    </row>
    <row r="22" spans="1:7" s="90" customFormat="1" ht="33.75" customHeight="1">
      <c r="A22" s="9">
        <v>1</v>
      </c>
      <c r="B22" s="9">
        <v>711</v>
      </c>
      <c r="C22" s="10" t="s">
        <v>26</v>
      </c>
      <c r="D22" s="9" t="s">
        <v>27</v>
      </c>
      <c r="E22" s="22">
        <v>42.444000000000003</v>
      </c>
      <c r="F22" s="9" t="s">
        <v>12</v>
      </c>
      <c r="G22" s="8" t="s">
        <v>13</v>
      </c>
    </row>
    <row r="23" spans="1:7" s="91" customFormat="1" ht="31.5">
      <c r="A23" s="9">
        <v>2</v>
      </c>
      <c r="B23" s="9">
        <v>759</v>
      </c>
      <c r="C23" s="10" t="s">
        <v>28</v>
      </c>
      <c r="D23" s="9" t="s">
        <v>27</v>
      </c>
      <c r="E23" s="22">
        <v>19.608000000000001</v>
      </c>
      <c r="F23" s="9" t="s">
        <v>12</v>
      </c>
      <c r="G23" s="8" t="s">
        <v>13</v>
      </c>
    </row>
    <row r="24" spans="1:7" s="90" customFormat="1" ht="30" customHeight="1">
      <c r="A24" s="8">
        <v>2</v>
      </c>
      <c r="B24" s="8">
        <v>1620</v>
      </c>
      <c r="C24" s="10" t="s">
        <v>29</v>
      </c>
      <c r="D24" s="24" t="s">
        <v>27</v>
      </c>
      <c r="E24" s="24">
        <v>16.29</v>
      </c>
      <c r="F24" s="9" t="s">
        <v>12</v>
      </c>
      <c r="G24" s="8" t="s">
        <v>13</v>
      </c>
    </row>
    <row r="25" spans="1:7" s="90" customFormat="1" ht="20.65" customHeight="1">
      <c r="A25" s="9"/>
      <c r="B25" s="9"/>
      <c r="C25" s="10"/>
      <c r="D25" s="1" t="s">
        <v>22</v>
      </c>
      <c r="E25" s="13">
        <f>SUM(E22:E24)</f>
        <v>78.342000000000013</v>
      </c>
      <c r="F25" s="9"/>
      <c r="G25" s="8"/>
    </row>
    <row r="26" spans="1:7" s="90" customFormat="1">
      <c r="A26" s="1115" t="s">
        <v>18</v>
      </c>
      <c r="B26" s="1116"/>
      <c r="C26" s="1116"/>
      <c r="D26" s="1116"/>
      <c r="E26" s="1117"/>
      <c r="F26" s="9"/>
      <c r="G26" s="8"/>
    </row>
    <row r="27" spans="1:7" s="90" customFormat="1" ht="31.5">
      <c r="A27" s="9">
        <v>1</v>
      </c>
      <c r="B27" s="9">
        <v>644</v>
      </c>
      <c r="C27" s="10" t="s">
        <v>30</v>
      </c>
      <c r="D27" s="9" t="s">
        <v>31</v>
      </c>
      <c r="E27" s="11">
        <v>2.0219999999999998</v>
      </c>
      <c r="F27" s="9" t="s">
        <v>12</v>
      </c>
      <c r="G27" s="8" t="s">
        <v>13</v>
      </c>
    </row>
    <row r="28" spans="1:7" s="90" customFormat="1" ht="31.5">
      <c r="A28" s="9">
        <v>2</v>
      </c>
      <c r="B28" s="9">
        <v>645</v>
      </c>
      <c r="C28" s="10" t="s">
        <v>32</v>
      </c>
      <c r="D28" s="9" t="s">
        <v>31</v>
      </c>
      <c r="E28" s="11">
        <v>0.31900000000000001</v>
      </c>
      <c r="F28" s="9" t="s">
        <v>12</v>
      </c>
      <c r="G28" s="8" t="s">
        <v>13</v>
      </c>
    </row>
    <row r="29" spans="1:7" s="90" customFormat="1" ht="31.5">
      <c r="A29" s="9">
        <v>3</v>
      </c>
      <c r="B29" s="9">
        <v>646</v>
      </c>
      <c r="C29" s="10" t="s">
        <v>33</v>
      </c>
      <c r="D29" s="9" t="s">
        <v>31</v>
      </c>
      <c r="E29" s="11">
        <v>1.238</v>
      </c>
      <c r="F29" s="9" t="s">
        <v>12</v>
      </c>
      <c r="G29" s="8" t="s">
        <v>13</v>
      </c>
    </row>
    <row r="30" spans="1:7" s="90" customFormat="1" ht="31.5">
      <c r="A30" s="9">
        <v>4</v>
      </c>
      <c r="B30" s="9">
        <v>647</v>
      </c>
      <c r="C30" s="10" t="s">
        <v>34</v>
      </c>
      <c r="D30" s="9" t="s">
        <v>31</v>
      </c>
      <c r="E30" s="11">
        <v>0.37</v>
      </c>
      <c r="F30" s="9" t="s">
        <v>12</v>
      </c>
      <c r="G30" s="8" t="s">
        <v>13</v>
      </c>
    </row>
    <row r="31" spans="1:7" s="90" customFormat="1" ht="31.5">
      <c r="A31" s="9">
        <v>5</v>
      </c>
      <c r="B31" s="9">
        <v>648</v>
      </c>
      <c r="C31" s="10" t="s">
        <v>35</v>
      </c>
      <c r="D31" s="9" t="s">
        <v>31</v>
      </c>
      <c r="E31" s="11">
        <v>0.34300000000000003</v>
      </c>
      <c r="F31" s="9" t="s">
        <v>12</v>
      </c>
      <c r="G31" s="8" t="s">
        <v>13</v>
      </c>
    </row>
    <row r="32" spans="1:7" s="90" customFormat="1" ht="47.25">
      <c r="A32" s="9">
        <v>6</v>
      </c>
      <c r="B32" s="9">
        <v>649</v>
      </c>
      <c r="C32" s="10" t="s">
        <v>36</v>
      </c>
      <c r="D32" s="9" t="s">
        <v>31</v>
      </c>
      <c r="E32" s="11">
        <v>1.165</v>
      </c>
      <c r="F32" s="9" t="s">
        <v>12</v>
      </c>
      <c r="G32" s="8" t="s">
        <v>13</v>
      </c>
    </row>
    <row r="33" spans="1:7" s="90" customFormat="1" ht="31.5">
      <c r="A33" s="9">
        <v>7</v>
      </c>
      <c r="B33" s="9">
        <v>651</v>
      </c>
      <c r="C33" s="10" t="s">
        <v>37</v>
      </c>
      <c r="D33" s="9" t="s">
        <v>31</v>
      </c>
      <c r="E33" s="11">
        <v>1.7669999999999999</v>
      </c>
      <c r="F33" s="9" t="s">
        <v>12</v>
      </c>
      <c r="G33" s="8" t="s">
        <v>13</v>
      </c>
    </row>
    <row r="34" spans="1:7" s="90" customFormat="1" ht="32.25" customHeight="1">
      <c r="A34" s="9">
        <v>8</v>
      </c>
      <c r="B34" s="9">
        <v>652</v>
      </c>
      <c r="C34" s="10" t="s">
        <v>38</v>
      </c>
      <c r="D34" s="9" t="s">
        <v>31</v>
      </c>
      <c r="E34" s="11">
        <v>2.7</v>
      </c>
      <c r="F34" s="9" t="s">
        <v>12</v>
      </c>
      <c r="G34" s="8" t="s">
        <v>13</v>
      </c>
    </row>
    <row r="35" spans="1:7" s="90" customFormat="1" ht="33" customHeight="1">
      <c r="A35" s="9">
        <v>9</v>
      </c>
      <c r="B35" s="9">
        <v>653</v>
      </c>
      <c r="C35" s="10" t="s">
        <v>39</v>
      </c>
      <c r="D35" s="9" t="s">
        <v>31</v>
      </c>
      <c r="E35" s="11">
        <v>0.76900000000000002</v>
      </c>
      <c r="F35" s="9" t="s">
        <v>12</v>
      </c>
      <c r="G35" s="8" t="s">
        <v>13</v>
      </c>
    </row>
    <row r="36" spans="1:7" s="90" customFormat="1" ht="31.5">
      <c r="A36" s="9">
        <v>10</v>
      </c>
      <c r="B36" s="9">
        <v>654</v>
      </c>
      <c r="C36" s="10" t="s">
        <v>40</v>
      </c>
      <c r="D36" s="9" t="s">
        <v>31</v>
      </c>
      <c r="E36" s="11">
        <v>1.409</v>
      </c>
      <c r="F36" s="9" t="s">
        <v>12</v>
      </c>
      <c r="G36" s="8" t="s">
        <v>13</v>
      </c>
    </row>
    <row r="37" spans="1:7" s="90" customFormat="1" ht="31.5">
      <c r="A37" s="9">
        <v>11</v>
      </c>
      <c r="B37" s="9">
        <v>655</v>
      </c>
      <c r="C37" s="10" t="s">
        <v>41</v>
      </c>
      <c r="D37" s="9" t="s">
        <v>31</v>
      </c>
      <c r="E37" s="11">
        <v>0.53</v>
      </c>
      <c r="F37" s="9" t="s">
        <v>12</v>
      </c>
      <c r="G37" s="8" t="s">
        <v>13</v>
      </c>
    </row>
    <row r="38" spans="1:7" s="90" customFormat="1" ht="20.65" customHeight="1">
      <c r="A38" s="9">
        <v>12</v>
      </c>
      <c r="B38" s="9">
        <v>656</v>
      </c>
      <c r="C38" s="10" t="s">
        <v>42</v>
      </c>
      <c r="D38" s="9" t="s">
        <v>31</v>
      </c>
      <c r="E38" s="11">
        <v>0.376</v>
      </c>
      <c r="F38" s="9" t="s">
        <v>12</v>
      </c>
      <c r="G38" s="8" t="s">
        <v>13</v>
      </c>
    </row>
    <row r="39" spans="1:7" s="90" customFormat="1" ht="31.5">
      <c r="A39" s="9">
        <v>13</v>
      </c>
      <c r="B39" s="9">
        <v>658</v>
      </c>
      <c r="C39" s="10" t="s">
        <v>43</v>
      </c>
      <c r="D39" s="9" t="s">
        <v>31</v>
      </c>
      <c r="E39" s="11">
        <v>0.152</v>
      </c>
      <c r="F39" s="9" t="s">
        <v>12</v>
      </c>
      <c r="G39" s="8" t="s">
        <v>13</v>
      </c>
    </row>
    <row r="40" spans="1:7" s="90" customFormat="1" ht="47.25">
      <c r="A40" s="9">
        <v>14</v>
      </c>
      <c r="B40" s="9">
        <v>659</v>
      </c>
      <c r="C40" s="10" t="s">
        <v>44</v>
      </c>
      <c r="D40" s="9" t="s">
        <v>31</v>
      </c>
      <c r="E40" s="11">
        <v>0.32800000000000001</v>
      </c>
      <c r="F40" s="9" t="s">
        <v>12</v>
      </c>
      <c r="G40" s="8" t="s">
        <v>13</v>
      </c>
    </row>
    <row r="41" spans="1:7" s="90" customFormat="1" ht="47.25">
      <c r="A41" s="9">
        <v>15</v>
      </c>
      <c r="B41" s="9">
        <v>660</v>
      </c>
      <c r="C41" s="10" t="s">
        <v>45</v>
      </c>
      <c r="D41" s="9" t="s">
        <v>31</v>
      </c>
      <c r="E41" s="11">
        <v>0.16400000000000001</v>
      </c>
      <c r="F41" s="9" t="s">
        <v>12</v>
      </c>
      <c r="G41" s="8" t="s">
        <v>13</v>
      </c>
    </row>
    <row r="42" spans="1:7" s="90" customFormat="1" ht="37.5" customHeight="1">
      <c r="A42" s="9">
        <v>16</v>
      </c>
      <c r="B42" s="9">
        <v>661</v>
      </c>
      <c r="C42" s="10" t="s">
        <v>46</v>
      </c>
      <c r="D42" s="9" t="s">
        <v>31</v>
      </c>
      <c r="E42" s="11">
        <v>0.35299999999999998</v>
      </c>
      <c r="F42" s="9" t="s">
        <v>12</v>
      </c>
      <c r="G42" s="8" t="s">
        <v>13</v>
      </c>
    </row>
    <row r="43" spans="1:7" s="90" customFormat="1" ht="31.5">
      <c r="A43" s="9">
        <v>17</v>
      </c>
      <c r="B43" s="9">
        <v>662</v>
      </c>
      <c r="C43" s="10" t="s">
        <v>47</v>
      </c>
      <c r="D43" s="9" t="s">
        <v>31</v>
      </c>
      <c r="E43" s="11">
        <v>3.0659999999999998</v>
      </c>
      <c r="F43" s="9" t="s">
        <v>12</v>
      </c>
      <c r="G43" s="8" t="s">
        <v>13</v>
      </c>
    </row>
    <row r="44" spans="1:7" s="90" customFormat="1" ht="31.5">
      <c r="A44" s="9">
        <v>18</v>
      </c>
      <c r="B44" s="9">
        <v>663</v>
      </c>
      <c r="C44" s="10" t="s">
        <v>48</v>
      </c>
      <c r="D44" s="9" t="s">
        <v>31</v>
      </c>
      <c r="E44" s="11">
        <v>0.14099999999999999</v>
      </c>
      <c r="F44" s="9" t="s">
        <v>12</v>
      </c>
      <c r="G44" s="8" t="s">
        <v>13</v>
      </c>
    </row>
    <row r="45" spans="1:7" s="90" customFormat="1" ht="35.25" customHeight="1">
      <c r="A45" s="9">
        <v>19</v>
      </c>
      <c r="B45" s="9">
        <v>665</v>
      </c>
      <c r="C45" s="10" t="s">
        <v>49</v>
      </c>
      <c r="D45" s="9" t="s">
        <v>31</v>
      </c>
      <c r="E45" s="11">
        <v>0.20699999999999999</v>
      </c>
      <c r="F45" s="9" t="s">
        <v>12</v>
      </c>
      <c r="G45" s="8" t="s">
        <v>13</v>
      </c>
    </row>
    <row r="46" spans="1:7" s="90" customFormat="1" ht="31.5" customHeight="1">
      <c r="A46" s="9">
        <v>20</v>
      </c>
      <c r="B46" s="9">
        <v>666</v>
      </c>
      <c r="C46" s="10" t="s">
        <v>50</v>
      </c>
      <c r="D46" s="9" t="s">
        <v>31</v>
      </c>
      <c r="E46" s="11">
        <v>1.2949999999999999</v>
      </c>
      <c r="F46" s="9" t="s">
        <v>12</v>
      </c>
      <c r="G46" s="8" t="s">
        <v>13</v>
      </c>
    </row>
    <row r="47" spans="1:7" s="90" customFormat="1" ht="31.5">
      <c r="A47" s="9">
        <v>21</v>
      </c>
      <c r="B47" s="9">
        <v>667</v>
      </c>
      <c r="C47" s="10" t="s">
        <v>51</v>
      </c>
      <c r="D47" s="9" t="s">
        <v>31</v>
      </c>
      <c r="E47" s="11">
        <v>2.6309999999999998</v>
      </c>
      <c r="F47" s="9" t="s">
        <v>12</v>
      </c>
      <c r="G47" s="8" t="s">
        <v>13</v>
      </c>
    </row>
    <row r="48" spans="1:7" s="90" customFormat="1" ht="31.5">
      <c r="A48" s="9">
        <v>22</v>
      </c>
      <c r="B48" s="9">
        <v>668</v>
      </c>
      <c r="C48" s="10" t="s">
        <v>52</v>
      </c>
      <c r="D48" s="9" t="s">
        <v>31</v>
      </c>
      <c r="E48" s="11">
        <v>0.29099999999999998</v>
      </c>
      <c r="F48" s="9" t="s">
        <v>12</v>
      </c>
      <c r="G48" s="8" t="s">
        <v>13</v>
      </c>
    </row>
    <row r="49" spans="1:7" s="90" customFormat="1" ht="31.5">
      <c r="A49" s="9">
        <v>23</v>
      </c>
      <c r="B49" s="9">
        <v>669</v>
      </c>
      <c r="C49" s="10" t="s">
        <v>53</v>
      </c>
      <c r="D49" s="9" t="s">
        <v>31</v>
      </c>
      <c r="E49" s="11">
        <v>0.105</v>
      </c>
      <c r="F49" s="9" t="s">
        <v>12</v>
      </c>
      <c r="G49" s="8" t="s">
        <v>13</v>
      </c>
    </row>
    <row r="50" spans="1:7" s="90" customFormat="1" ht="31.5">
      <c r="A50" s="9">
        <v>24</v>
      </c>
      <c r="B50" s="9">
        <v>670</v>
      </c>
      <c r="C50" s="10" t="s">
        <v>54</v>
      </c>
      <c r="D50" s="9" t="s">
        <v>31</v>
      </c>
      <c r="E50" s="11">
        <v>0.69799999999999995</v>
      </c>
      <c r="F50" s="9" t="s">
        <v>12</v>
      </c>
      <c r="G50" s="8" t="s">
        <v>13</v>
      </c>
    </row>
    <row r="51" spans="1:7" s="90" customFormat="1" ht="31.5">
      <c r="A51" s="9">
        <v>25</v>
      </c>
      <c r="B51" s="9">
        <v>671</v>
      </c>
      <c r="C51" s="10" t="s">
        <v>55</v>
      </c>
      <c r="D51" s="9" t="s">
        <v>31</v>
      </c>
      <c r="E51" s="11">
        <v>1.214</v>
      </c>
      <c r="F51" s="9" t="s">
        <v>56</v>
      </c>
      <c r="G51" s="8" t="s">
        <v>13</v>
      </c>
    </row>
    <row r="52" spans="1:7" s="90" customFormat="1" ht="31.5">
      <c r="A52" s="9">
        <v>26</v>
      </c>
      <c r="B52" s="9">
        <v>672</v>
      </c>
      <c r="C52" s="10" t="s">
        <v>57</v>
      </c>
      <c r="D52" s="9" t="s">
        <v>31</v>
      </c>
      <c r="E52" s="11">
        <v>0.436</v>
      </c>
      <c r="F52" s="9" t="s">
        <v>12</v>
      </c>
      <c r="G52" s="8" t="s">
        <v>13</v>
      </c>
    </row>
    <row r="53" spans="1:7" s="90" customFormat="1" ht="31.5">
      <c r="A53" s="9">
        <v>27</v>
      </c>
      <c r="B53" s="9">
        <v>673</v>
      </c>
      <c r="C53" s="10" t="s">
        <v>58</v>
      </c>
      <c r="D53" s="9" t="s">
        <v>31</v>
      </c>
      <c r="E53" s="11">
        <v>0.84699999999999998</v>
      </c>
      <c r="F53" s="9" t="s">
        <v>12</v>
      </c>
      <c r="G53" s="8" t="s">
        <v>13</v>
      </c>
    </row>
    <row r="54" spans="1:7" s="90" customFormat="1" ht="31.5">
      <c r="A54" s="9">
        <v>28</v>
      </c>
      <c r="B54" s="9">
        <v>677</v>
      </c>
      <c r="C54" s="10" t="s">
        <v>59</v>
      </c>
      <c r="D54" s="9" t="s">
        <v>31</v>
      </c>
      <c r="E54" s="11">
        <v>0.58099999999999996</v>
      </c>
      <c r="F54" s="9" t="s">
        <v>12</v>
      </c>
      <c r="G54" s="8" t="s">
        <v>13</v>
      </c>
    </row>
    <row r="55" spans="1:7" s="90" customFormat="1" ht="31.5">
      <c r="A55" s="9">
        <v>29</v>
      </c>
      <c r="B55" s="9">
        <v>678</v>
      </c>
      <c r="C55" s="10" t="s">
        <v>60</v>
      </c>
      <c r="D55" s="9" t="s">
        <v>31</v>
      </c>
      <c r="E55" s="11">
        <v>1.0860000000000001</v>
      </c>
      <c r="F55" s="9" t="s">
        <v>12</v>
      </c>
      <c r="G55" s="8" t="s">
        <v>13</v>
      </c>
    </row>
    <row r="56" spans="1:7" s="90" customFormat="1" ht="31.5">
      <c r="A56" s="9">
        <v>30</v>
      </c>
      <c r="B56" s="9">
        <v>679</v>
      </c>
      <c r="C56" s="10" t="s">
        <v>61</v>
      </c>
      <c r="D56" s="9" t="s">
        <v>31</v>
      </c>
      <c r="E56" s="11">
        <v>0.51900000000000002</v>
      </c>
      <c r="F56" s="9" t="s">
        <v>12</v>
      </c>
      <c r="G56" s="8" t="s">
        <v>13</v>
      </c>
    </row>
    <row r="57" spans="1:7" s="90" customFormat="1" ht="31.5">
      <c r="A57" s="9">
        <v>31</v>
      </c>
      <c r="B57" s="9">
        <v>680</v>
      </c>
      <c r="C57" s="10" t="s">
        <v>62</v>
      </c>
      <c r="D57" s="9" t="s">
        <v>31</v>
      </c>
      <c r="E57" s="11">
        <v>0.76900000000000002</v>
      </c>
      <c r="F57" s="9" t="s">
        <v>12</v>
      </c>
      <c r="G57" s="8" t="s">
        <v>13</v>
      </c>
    </row>
    <row r="58" spans="1:7" s="90" customFormat="1" ht="45" customHeight="1">
      <c r="A58" s="9">
        <v>32</v>
      </c>
      <c r="B58" s="9">
        <v>681</v>
      </c>
      <c r="C58" s="10" t="s">
        <v>63</v>
      </c>
      <c r="D58" s="9" t="s">
        <v>31</v>
      </c>
      <c r="E58" s="11">
        <v>0.85499999999999998</v>
      </c>
      <c r="F58" s="9" t="s">
        <v>12</v>
      </c>
      <c r="G58" s="8" t="s">
        <v>13</v>
      </c>
    </row>
    <row r="59" spans="1:7" s="90" customFormat="1" ht="36" customHeight="1">
      <c r="A59" s="9">
        <v>33</v>
      </c>
      <c r="B59" s="9">
        <v>682</v>
      </c>
      <c r="C59" s="10" t="s">
        <v>64</v>
      </c>
      <c r="D59" s="9" t="s">
        <v>31</v>
      </c>
      <c r="E59" s="11">
        <v>0.96899999999999997</v>
      </c>
      <c r="F59" s="9" t="s">
        <v>12</v>
      </c>
      <c r="G59" s="8" t="s">
        <v>13</v>
      </c>
    </row>
    <row r="60" spans="1:7" s="90" customFormat="1" ht="33" customHeight="1">
      <c r="A60" s="9">
        <v>34</v>
      </c>
      <c r="B60" s="9">
        <v>684</v>
      </c>
      <c r="C60" s="10" t="s">
        <v>65</v>
      </c>
      <c r="D60" s="9" t="s">
        <v>31</v>
      </c>
      <c r="E60" s="11">
        <v>1.8180000000000001</v>
      </c>
      <c r="F60" s="9" t="s">
        <v>12</v>
      </c>
      <c r="G60" s="8" t="s">
        <v>13</v>
      </c>
    </row>
    <row r="61" spans="1:7" s="90" customFormat="1" ht="30.75" customHeight="1">
      <c r="A61" s="9">
        <v>35</v>
      </c>
      <c r="B61" s="9">
        <v>687</v>
      </c>
      <c r="C61" s="10" t="s">
        <v>66</v>
      </c>
      <c r="D61" s="9" t="s">
        <v>31</v>
      </c>
      <c r="E61" s="11">
        <v>0.85899999999999999</v>
      </c>
      <c r="F61" s="9" t="s">
        <v>12</v>
      </c>
      <c r="G61" s="8" t="s">
        <v>13</v>
      </c>
    </row>
    <row r="62" spans="1:7" s="90" customFormat="1" ht="31.5">
      <c r="A62" s="9">
        <v>36</v>
      </c>
      <c r="B62" s="9">
        <v>688</v>
      </c>
      <c r="C62" s="10" t="s">
        <v>67</v>
      </c>
      <c r="D62" s="9" t="s">
        <v>31</v>
      </c>
      <c r="E62" s="11">
        <v>0.105</v>
      </c>
      <c r="F62" s="9" t="s">
        <v>12</v>
      </c>
      <c r="G62" s="8" t="s">
        <v>13</v>
      </c>
    </row>
    <row r="63" spans="1:7" s="90" customFormat="1" ht="31.5">
      <c r="A63" s="9">
        <v>37</v>
      </c>
      <c r="B63" s="9">
        <v>690</v>
      </c>
      <c r="C63" s="10" t="s">
        <v>68</v>
      </c>
      <c r="D63" s="9" t="s">
        <v>31</v>
      </c>
      <c r="E63" s="11">
        <v>0.53500000000000003</v>
      </c>
      <c r="F63" s="9" t="s">
        <v>12</v>
      </c>
      <c r="G63" s="8" t="s">
        <v>13</v>
      </c>
    </row>
    <row r="64" spans="1:7" s="90" customFormat="1" ht="31.5">
      <c r="A64" s="9">
        <v>38</v>
      </c>
      <c r="B64" s="9">
        <v>691</v>
      </c>
      <c r="C64" s="10" t="s">
        <v>69</v>
      </c>
      <c r="D64" s="9" t="s">
        <v>31</v>
      </c>
      <c r="E64" s="11">
        <v>0.65600000000000003</v>
      </c>
      <c r="F64" s="9" t="s">
        <v>12</v>
      </c>
      <c r="G64" s="8" t="s">
        <v>13</v>
      </c>
    </row>
    <row r="65" spans="1:7" s="90" customFormat="1" ht="31.5">
      <c r="A65" s="9">
        <v>39</v>
      </c>
      <c r="B65" s="9">
        <v>692</v>
      </c>
      <c r="C65" s="10" t="s">
        <v>70</v>
      </c>
      <c r="D65" s="9" t="s">
        <v>31</v>
      </c>
      <c r="E65" s="11">
        <v>0.44700000000000001</v>
      </c>
      <c r="F65" s="9" t="s">
        <v>12</v>
      </c>
      <c r="G65" s="8" t="s">
        <v>13</v>
      </c>
    </row>
    <row r="66" spans="1:7" s="90" customFormat="1" ht="31.5">
      <c r="A66" s="9">
        <v>40</v>
      </c>
      <c r="B66" s="9">
        <v>693</v>
      </c>
      <c r="C66" s="10" t="s">
        <v>71</v>
      </c>
      <c r="D66" s="9" t="s">
        <v>31</v>
      </c>
      <c r="E66" s="11">
        <v>0.20699999999999999</v>
      </c>
      <c r="F66" s="9" t="s">
        <v>12</v>
      </c>
      <c r="G66" s="8" t="s">
        <v>13</v>
      </c>
    </row>
    <row r="67" spans="1:7" s="90" customFormat="1" ht="31.5">
      <c r="A67" s="9">
        <v>41</v>
      </c>
      <c r="B67" s="9">
        <v>694</v>
      </c>
      <c r="C67" s="10" t="s">
        <v>72</v>
      </c>
      <c r="D67" s="9" t="s">
        <v>31</v>
      </c>
      <c r="E67" s="11">
        <v>0.13900000000000001</v>
      </c>
      <c r="F67" s="9" t="s">
        <v>12</v>
      </c>
      <c r="G67" s="8" t="s">
        <v>13</v>
      </c>
    </row>
    <row r="68" spans="1:7" s="90" customFormat="1" ht="31.5">
      <c r="A68" s="9">
        <v>42</v>
      </c>
      <c r="B68" s="9">
        <v>695</v>
      </c>
      <c r="C68" s="10" t="s">
        <v>73</v>
      </c>
      <c r="D68" s="9" t="s">
        <v>31</v>
      </c>
      <c r="E68" s="11">
        <v>0.94099999999999995</v>
      </c>
      <c r="F68" s="9" t="s">
        <v>12</v>
      </c>
      <c r="G68" s="8" t="s">
        <v>13</v>
      </c>
    </row>
    <row r="69" spans="1:7" s="90" customFormat="1" ht="47.25">
      <c r="A69" s="9">
        <v>43</v>
      </c>
      <c r="B69" s="9">
        <v>696</v>
      </c>
      <c r="C69" s="10" t="s">
        <v>74</v>
      </c>
      <c r="D69" s="9" t="s">
        <v>31</v>
      </c>
      <c r="E69" s="11">
        <v>0.28799999999999998</v>
      </c>
      <c r="F69" s="9" t="s">
        <v>12</v>
      </c>
      <c r="G69" s="8" t="s">
        <v>13</v>
      </c>
    </row>
    <row r="70" spans="1:7" s="90" customFormat="1" ht="31.5">
      <c r="A70" s="9">
        <v>44</v>
      </c>
      <c r="B70" s="9">
        <v>697</v>
      </c>
      <c r="C70" s="10" t="s">
        <v>75</v>
      </c>
      <c r="D70" s="9" t="s">
        <v>31</v>
      </c>
      <c r="E70" s="11">
        <v>0.23699999999999999</v>
      </c>
      <c r="F70" s="9" t="s">
        <v>12</v>
      </c>
      <c r="G70" s="8" t="s">
        <v>13</v>
      </c>
    </row>
    <row r="71" spans="1:7" s="90" customFormat="1" ht="47.25">
      <c r="A71" s="9">
        <v>45</v>
      </c>
      <c r="B71" s="9">
        <v>698</v>
      </c>
      <c r="C71" s="10" t="s">
        <v>76</v>
      </c>
      <c r="D71" s="9" t="s">
        <v>31</v>
      </c>
      <c r="E71" s="11">
        <v>0.34200000000000003</v>
      </c>
      <c r="F71" s="9" t="s">
        <v>12</v>
      </c>
      <c r="G71" s="8" t="s">
        <v>13</v>
      </c>
    </row>
    <row r="72" spans="1:7" s="90" customFormat="1" ht="31.5">
      <c r="A72" s="9">
        <v>46</v>
      </c>
      <c r="B72" s="9">
        <v>699</v>
      </c>
      <c r="C72" s="10" t="s">
        <v>77</v>
      </c>
      <c r="D72" s="9" t="s">
        <v>31</v>
      </c>
      <c r="E72" s="11">
        <v>3.3000000000000002E-2</v>
      </c>
      <c r="F72" s="9" t="s">
        <v>12</v>
      </c>
      <c r="G72" s="8" t="s">
        <v>13</v>
      </c>
    </row>
    <row r="73" spans="1:7" s="90" customFormat="1" ht="47.25">
      <c r="A73" s="9">
        <v>47</v>
      </c>
      <c r="B73" s="9">
        <v>700</v>
      </c>
      <c r="C73" s="10" t="s">
        <v>78</v>
      </c>
      <c r="D73" s="9" t="s">
        <v>31</v>
      </c>
      <c r="E73" s="11">
        <v>0.18099999999999999</v>
      </c>
      <c r="F73" s="9" t="s">
        <v>12</v>
      </c>
      <c r="G73" s="8" t="s">
        <v>13</v>
      </c>
    </row>
    <row r="74" spans="1:7" s="90" customFormat="1" ht="33.75" customHeight="1">
      <c r="A74" s="9">
        <v>48</v>
      </c>
      <c r="B74" s="9">
        <v>701</v>
      </c>
      <c r="C74" s="10" t="s">
        <v>79</v>
      </c>
      <c r="D74" s="9" t="s">
        <v>31</v>
      </c>
      <c r="E74" s="11">
        <v>5.5E-2</v>
      </c>
      <c r="F74" s="9" t="s">
        <v>12</v>
      </c>
      <c r="G74" s="8" t="s">
        <v>13</v>
      </c>
    </row>
    <row r="75" spans="1:7" s="90" customFormat="1" ht="32.25" customHeight="1">
      <c r="A75" s="9">
        <v>49</v>
      </c>
      <c r="B75" s="9">
        <v>702</v>
      </c>
      <c r="C75" s="10" t="s">
        <v>80</v>
      </c>
      <c r="D75" s="9" t="s">
        <v>31</v>
      </c>
      <c r="E75" s="11">
        <v>0.30599999999999999</v>
      </c>
      <c r="F75" s="9" t="s">
        <v>12</v>
      </c>
      <c r="G75" s="8" t="s">
        <v>13</v>
      </c>
    </row>
    <row r="76" spans="1:7" s="90" customFormat="1" ht="31.5">
      <c r="A76" s="9">
        <v>50</v>
      </c>
      <c r="B76" s="9">
        <v>703</v>
      </c>
      <c r="C76" s="10" t="s">
        <v>81</v>
      </c>
      <c r="D76" s="9" t="s">
        <v>31</v>
      </c>
      <c r="E76" s="11">
        <v>0.28299999999999997</v>
      </c>
      <c r="F76" s="9" t="s">
        <v>12</v>
      </c>
      <c r="G76" s="8" t="s">
        <v>13</v>
      </c>
    </row>
    <row r="77" spans="1:7" s="90" customFormat="1" ht="30.75" customHeight="1">
      <c r="A77" s="9">
        <v>51</v>
      </c>
      <c r="B77" s="9">
        <v>704</v>
      </c>
      <c r="C77" s="10" t="s">
        <v>82</v>
      </c>
      <c r="D77" s="9" t="s">
        <v>31</v>
      </c>
      <c r="E77" s="11">
        <v>0.21099999999999999</v>
      </c>
      <c r="F77" s="9" t="s">
        <v>12</v>
      </c>
      <c r="G77" s="8" t="s">
        <v>13</v>
      </c>
    </row>
    <row r="78" spans="1:7" s="90" customFormat="1" ht="30" customHeight="1">
      <c r="A78" s="9">
        <v>52</v>
      </c>
      <c r="B78" s="9">
        <v>705</v>
      </c>
      <c r="C78" s="10" t="s">
        <v>83</v>
      </c>
      <c r="D78" s="9" t="s">
        <v>31</v>
      </c>
      <c r="E78" s="11">
        <v>0.186</v>
      </c>
      <c r="F78" s="9" t="s">
        <v>12</v>
      </c>
      <c r="G78" s="8" t="s">
        <v>13</v>
      </c>
    </row>
    <row r="79" spans="1:7" s="90" customFormat="1" ht="31.5">
      <c r="A79" s="9">
        <v>53</v>
      </c>
      <c r="B79" s="9">
        <v>706</v>
      </c>
      <c r="C79" s="10" t="s">
        <v>84</v>
      </c>
      <c r="D79" s="9" t="s">
        <v>31</v>
      </c>
      <c r="E79" s="11">
        <v>0.11700000000000001</v>
      </c>
      <c r="F79" s="9" t="s">
        <v>12</v>
      </c>
      <c r="G79" s="8" t="s">
        <v>13</v>
      </c>
    </row>
    <row r="80" spans="1:7" s="90" customFormat="1" ht="31.5">
      <c r="A80" s="9">
        <v>54</v>
      </c>
      <c r="B80" s="9">
        <v>707</v>
      </c>
      <c r="C80" s="10" t="s">
        <v>85</v>
      </c>
      <c r="D80" s="9" t="s">
        <v>31</v>
      </c>
      <c r="E80" s="11">
        <v>0.38500000000000001</v>
      </c>
      <c r="F80" s="9" t="s">
        <v>12</v>
      </c>
      <c r="G80" s="8" t="s">
        <v>13</v>
      </c>
    </row>
    <row r="81" spans="1:7" s="90" customFormat="1" ht="27.75" customHeight="1">
      <c r="A81" s="9">
        <v>55</v>
      </c>
      <c r="B81" s="9">
        <v>709</v>
      </c>
      <c r="C81" s="10" t="s">
        <v>86</v>
      </c>
      <c r="D81" s="9" t="s">
        <v>31</v>
      </c>
      <c r="E81" s="11">
        <v>0.83699999999999997</v>
      </c>
      <c r="F81" s="9" t="s">
        <v>12</v>
      </c>
      <c r="G81" s="8" t="s">
        <v>13</v>
      </c>
    </row>
    <row r="82" spans="1:7" s="90" customFormat="1" ht="31.5">
      <c r="A82" s="9">
        <v>56</v>
      </c>
      <c r="B82" s="9">
        <v>710</v>
      </c>
      <c r="C82" s="10" t="s">
        <v>87</v>
      </c>
      <c r="D82" s="9" t="s">
        <v>31</v>
      </c>
      <c r="E82" s="11">
        <v>0.54400000000000004</v>
      </c>
      <c r="F82" s="9" t="s">
        <v>12</v>
      </c>
      <c r="G82" s="8" t="s">
        <v>13</v>
      </c>
    </row>
    <row r="83" spans="1:7" s="90" customFormat="1" ht="31.5">
      <c r="A83" s="9">
        <v>57</v>
      </c>
      <c r="B83" s="9">
        <v>712</v>
      </c>
      <c r="C83" s="10" t="s">
        <v>88</v>
      </c>
      <c r="D83" s="9" t="s">
        <v>31</v>
      </c>
      <c r="E83" s="11">
        <v>0.35</v>
      </c>
      <c r="F83" s="9" t="s">
        <v>56</v>
      </c>
      <c r="G83" s="8" t="s">
        <v>13</v>
      </c>
    </row>
    <row r="84" spans="1:7" s="90" customFormat="1" ht="32.25" customHeight="1">
      <c r="A84" s="9">
        <v>58</v>
      </c>
      <c r="B84" s="9">
        <v>713</v>
      </c>
      <c r="C84" s="10" t="s">
        <v>89</v>
      </c>
      <c r="D84" s="9" t="s">
        <v>31</v>
      </c>
      <c r="E84" s="11">
        <v>0.27500000000000002</v>
      </c>
      <c r="F84" s="9" t="s">
        <v>56</v>
      </c>
      <c r="G84" s="8" t="s">
        <v>13</v>
      </c>
    </row>
    <row r="85" spans="1:7" s="90" customFormat="1" ht="31.5">
      <c r="A85" s="9">
        <v>59</v>
      </c>
      <c r="B85" s="9">
        <v>714</v>
      </c>
      <c r="C85" s="10" t="s">
        <v>90</v>
      </c>
      <c r="D85" s="9" t="s">
        <v>31</v>
      </c>
      <c r="E85" s="11">
        <v>6.0999999999999999E-2</v>
      </c>
      <c r="F85" s="9" t="s">
        <v>12</v>
      </c>
      <c r="G85" s="8" t="s">
        <v>13</v>
      </c>
    </row>
    <row r="86" spans="1:7" s="90" customFormat="1" ht="30.75" customHeight="1">
      <c r="A86" s="9">
        <v>60</v>
      </c>
      <c r="B86" s="9">
        <v>715</v>
      </c>
      <c r="C86" s="10" t="s">
        <v>91</v>
      </c>
      <c r="D86" s="9" t="s">
        <v>31</v>
      </c>
      <c r="E86" s="11">
        <v>0.61199999999999999</v>
      </c>
      <c r="F86" s="9" t="s">
        <v>12</v>
      </c>
      <c r="G86" s="8" t="s">
        <v>13</v>
      </c>
    </row>
    <row r="87" spans="1:7" s="90" customFormat="1" ht="31.5">
      <c r="A87" s="9">
        <v>61</v>
      </c>
      <c r="B87" s="9">
        <v>716</v>
      </c>
      <c r="C87" s="10" t="s">
        <v>92</v>
      </c>
      <c r="D87" s="9" t="s">
        <v>31</v>
      </c>
      <c r="E87" s="11">
        <v>0.104</v>
      </c>
      <c r="F87" s="9" t="s">
        <v>12</v>
      </c>
      <c r="G87" s="8" t="s">
        <v>13</v>
      </c>
    </row>
    <row r="88" spans="1:7" s="90" customFormat="1" ht="31.5">
      <c r="A88" s="9">
        <v>62</v>
      </c>
      <c r="B88" s="9">
        <v>717</v>
      </c>
      <c r="C88" s="10" t="s">
        <v>93</v>
      </c>
      <c r="D88" s="9" t="s">
        <v>31</v>
      </c>
      <c r="E88" s="11">
        <v>0.189</v>
      </c>
      <c r="F88" s="9" t="s">
        <v>12</v>
      </c>
      <c r="G88" s="8" t="s">
        <v>13</v>
      </c>
    </row>
    <row r="89" spans="1:7" s="90" customFormat="1" ht="31.5">
      <c r="A89" s="9">
        <v>63</v>
      </c>
      <c r="B89" s="9">
        <v>718</v>
      </c>
      <c r="C89" s="10" t="s">
        <v>94</v>
      </c>
      <c r="D89" s="9" t="s">
        <v>31</v>
      </c>
      <c r="E89" s="11">
        <v>0.42599999999999999</v>
      </c>
      <c r="F89" s="9" t="s">
        <v>12</v>
      </c>
      <c r="G89" s="8" t="s">
        <v>13</v>
      </c>
    </row>
    <row r="90" spans="1:7" s="90" customFormat="1" ht="31.5">
      <c r="A90" s="9">
        <v>64</v>
      </c>
      <c r="B90" s="9">
        <v>719</v>
      </c>
      <c r="C90" s="10" t="s">
        <v>95</v>
      </c>
      <c r="D90" s="9" t="s">
        <v>31</v>
      </c>
      <c r="E90" s="11">
        <v>0.29499999999999998</v>
      </c>
      <c r="F90" s="9" t="s">
        <v>12</v>
      </c>
      <c r="G90" s="8" t="s">
        <v>13</v>
      </c>
    </row>
    <row r="91" spans="1:7" s="90" customFormat="1" ht="47.25">
      <c r="A91" s="9">
        <v>65</v>
      </c>
      <c r="B91" s="9">
        <v>720</v>
      </c>
      <c r="C91" s="10" t="s">
        <v>96</v>
      </c>
      <c r="D91" s="9" t="s">
        <v>31</v>
      </c>
      <c r="E91" s="11">
        <v>0.26600000000000001</v>
      </c>
      <c r="F91" s="9" t="s">
        <v>12</v>
      </c>
      <c r="G91" s="8" t="s">
        <v>13</v>
      </c>
    </row>
    <row r="92" spans="1:7" s="90" customFormat="1" ht="47.25">
      <c r="A92" s="9">
        <v>66</v>
      </c>
      <c r="B92" s="9">
        <v>721</v>
      </c>
      <c r="C92" s="10" t="s">
        <v>97</v>
      </c>
      <c r="D92" s="9" t="s">
        <v>31</v>
      </c>
      <c r="E92" s="11">
        <v>1.03</v>
      </c>
      <c r="F92" s="9" t="s">
        <v>12</v>
      </c>
      <c r="G92" s="8" t="s">
        <v>13</v>
      </c>
    </row>
    <row r="93" spans="1:7" s="90" customFormat="1" ht="33.75" customHeight="1">
      <c r="A93" s="9">
        <v>67</v>
      </c>
      <c r="B93" s="9">
        <v>722</v>
      </c>
      <c r="C93" s="10" t="s">
        <v>98</v>
      </c>
      <c r="D93" s="9" t="s">
        <v>31</v>
      </c>
      <c r="E93" s="11">
        <v>6.4000000000000001E-2</v>
      </c>
      <c r="F93" s="9" t="s">
        <v>12</v>
      </c>
      <c r="G93" s="8" t="s">
        <v>13</v>
      </c>
    </row>
    <row r="94" spans="1:7" s="90" customFormat="1" ht="47.25">
      <c r="A94" s="9">
        <v>68</v>
      </c>
      <c r="B94" s="9">
        <v>723</v>
      </c>
      <c r="C94" s="10" t="s">
        <v>99</v>
      </c>
      <c r="D94" s="9" t="s">
        <v>31</v>
      </c>
      <c r="E94" s="11">
        <v>0.45300000000000001</v>
      </c>
      <c r="F94" s="8" t="s">
        <v>100</v>
      </c>
      <c r="G94" s="8" t="s">
        <v>13</v>
      </c>
    </row>
    <row r="95" spans="1:7" s="90" customFormat="1" ht="47.25">
      <c r="A95" s="9">
        <v>69</v>
      </c>
      <c r="B95" s="9">
        <v>724</v>
      </c>
      <c r="C95" s="10" t="s">
        <v>101</v>
      </c>
      <c r="D95" s="9" t="s">
        <v>31</v>
      </c>
      <c r="E95" s="11">
        <v>0.46600000000000003</v>
      </c>
      <c r="F95" s="9" t="s">
        <v>12</v>
      </c>
      <c r="G95" s="8" t="s">
        <v>13</v>
      </c>
    </row>
    <row r="96" spans="1:7" s="90" customFormat="1" ht="31.5">
      <c r="A96" s="9">
        <v>70</v>
      </c>
      <c r="B96" s="9">
        <v>725</v>
      </c>
      <c r="C96" s="10" t="s">
        <v>102</v>
      </c>
      <c r="D96" s="9" t="s">
        <v>31</v>
      </c>
      <c r="E96" s="11">
        <v>0.191</v>
      </c>
      <c r="F96" s="9" t="s">
        <v>12</v>
      </c>
      <c r="G96" s="8" t="s">
        <v>13</v>
      </c>
    </row>
    <row r="97" spans="1:7" s="90" customFormat="1" ht="31.5">
      <c r="A97" s="9">
        <v>71</v>
      </c>
      <c r="B97" s="9">
        <v>726</v>
      </c>
      <c r="C97" s="10" t="s">
        <v>103</v>
      </c>
      <c r="D97" s="9" t="s">
        <v>31</v>
      </c>
      <c r="E97" s="11">
        <v>0.14399999999999999</v>
      </c>
      <c r="F97" s="9" t="s">
        <v>12</v>
      </c>
      <c r="G97" s="8" t="s">
        <v>13</v>
      </c>
    </row>
    <row r="98" spans="1:7" s="90" customFormat="1" ht="51" customHeight="1">
      <c r="A98" s="9">
        <v>72</v>
      </c>
      <c r="B98" s="9">
        <v>727</v>
      </c>
      <c r="C98" s="10" t="s">
        <v>104</v>
      </c>
      <c r="D98" s="9" t="s">
        <v>31</v>
      </c>
      <c r="E98" s="11">
        <v>0.13400000000000001</v>
      </c>
      <c r="F98" s="9" t="s">
        <v>12</v>
      </c>
      <c r="G98" s="8" t="s">
        <v>13</v>
      </c>
    </row>
    <row r="99" spans="1:7" s="90" customFormat="1" ht="41.25" customHeight="1">
      <c r="A99" s="25">
        <v>73</v>
      </c>
      <c r="B99" s="25">
        <v>728</v>
      </c>
      <c r="C99" s="26" t="s">
        <v>105</v>
      </c>
      <c r="D99" s="25" t="s">
        <v>31</v>
      </c>
      <c r="E99" s="27">
        <v>9.9000000000000005E-2</v>
      </c>
      <c r="F99" s="9" t="s">
        <v>12</v>
      </c>
      <c r="G99" s="8" t="s">
        <v>13</v>
      </c>
    </row>
    <row r="100" spans="1:7" s="90" customFormat="1" ht="31.5">
      <c r="A100" s="9">
        <v>74</v>
      </c>
      <c r="B100" s="9">
        <v>729</v>
      </c>
      <c r="C100" s="10" t="s">
        <v>106</v>
      </c>
      <c r="D100" s="9" t="s">
        <v>31</v>
      </c>
      <c r="E100" s="11">
        <v>0.14599999999999999</v>
      </c>
      <c r="F100" s="9" t="s">
        <v>12</v>
      </c>
      <c r="G100" s="8" t="s">
        <v>13</v>
      </c>
    </row>
    <row r="101" spans="1:7" s="90" customFormat="1" ht="47.25">
      <c r="A101" s="9">
        <v>75</v>
      </c>
      <c r="B101" s="9">
        <v>731</v>
      </c>
      <c r="C101" s="10" t="s">
        <v>107</v>
      </c>
      <c r="D101" s="9" t="s">
        <v>31</v>
      </c>
      <c r="E101" s="11">
        <v>0.71899999999999997</v>
      </c>
      <c r="F101" s="9" t="s">
        <v>12</v>
      </c>
      <c r="G101" s="8" t="s">
        <v>13</v>
      </c>
    </row>
    <row r="102" spans="1:7" s="90" customFormat="1" ht="31.5">
      <c r="A102" s="9">
        <v>76</v>
      </c>
      <c r="B102" s="9">
        <v>732</v>
      </c>
      <c r="C102" s="10" t="s">
        <v>108</v>
      </c>
      <c r="D102" s="9" t="s">
        <v>31</v>
      </c>
      <c r="E102" s="11">
        <v>0.35899999999999999</v>
      </c>
      <c r="F102" s="9" t="s">
        <v>56</v>
      </c>
      <c r="G102" s="8" t="s">
        <v>13</v>
      </c>
    </row>
    <row r="103" spans="1:7" s="90" customFormat="1" ht="31.5">
      <c r="A103" s="9">
        <v>77</v>
      </c>
      <c r="B103" s="9">
        <v>733</v>
      </c>
      <c r="C103" s="10" t="s">
        <v>109</v>
      </c>
      <c r="D103" s="9" t="s">
        <v>31</v>
      </c>
      <c r="E103" s="11">
        <v>0.19</v>
      </c>
      <c r="F103" s="9" t="s">
        <v>12</v>
      </c>
      <c r="G103" s="8" t="s">
        <v>13</v>
      </c>
    </row>
    <row r="104" spans="1:7" s="90" customFormat="1" ht="31.5">
      <c r="A104" s="9">
        <v>78</v>
      </c>
      <c r="B104" s="9">
        <v>734</v>
      </c>
      <c r="C104" s="10" t="s">
        <v>110</v>
      </c>
      <c r="D104" s="9" t="s">
        <v>31</v>
      </c>
      <c r="E104" s="11">
        <v>0.59699999999999998</v>
      </c>
      <c r="F104" s="9" t="s">
        <v>12</v>
      </c>
      <c r="G104" s="8" t="s">
        <v>13</v>
      </c>
    </row>
    <row r="105" spans="1:7" s="90" customFormat="1" ht="34.5" customHeight="1">
      <c r="A105" s="9">
        <v>79</v>
      </c>
      <c r="B105" s="9">
        <v>735</v>
      </c>
      <c r="C105" s="10" t="s">
        <v>111</v>
      </c>
      <c r="D105" s="9" t="s">
        <v>31</v>
      </c>
      <c r="E105" s="11">
        <v>1.117</v>
      </c>
      <c r="F105" s="9" t="s">
        <v>12</v>
      </c>
      <c r="G105" s="8" t="s">
        <v>13</v>
      </c>
    </row>
    <row r="106" spans="1:7" s="90" customFormat="1" ht="31.5">
      <c r="A106" s="9">
        <v>80</v>
      </c>
      <c r="B106" s="9">
        <v>738</v>
      </c>
      <c r="C106" s="10" t="s">
        <v>112</v>
      </c>
      <c r="D106" s="9" t="s">
        <v>31</v>
      </c>
      <c r="E106" s="11">
        <v>0.48499999999999999</v>
      </c>
      <c r="F106" s="9" t="s">
        <v>12</v>
      </c>
      <c r="G106" s="8" t="s">
        <v>13</v>
      </c>
    </row>
    <row r="107" spans="1:7" s="90" customFormat="1" ht="31.5">
      <c r="A107" s="9">
        <v>81</v>
      </c>
      <c r="B107" s="9">
        <v>739</v>
      </c>
      <c r="C107" s="10" t="s">
        <v>113</v>
      </c>
      <c r="D107" s="9" t="s">
        <v>31</v>
      </c>
      <c r="E107" s="11">
        <v>0.82399999999999995</v>
      </c>
      <c r="F107" s="9" t="s">
        <v>12</v>
      </c>
      <c r="G107" s="8" t="s">
        <v>13</v>
      </c>
    </row>
    <row r="108" spans="1:7" s="90" customFormat="1" ht="33.75" customHeight="1">
      <c r="A108" s="9">
        <v>82</v>
      </c>
      <c r="B108" s="9">
        <v>740</v>
      </c>
      <c r="C108" s="10" t="s">
        <v>114</v>
      </c>
      <c r="D108" s="9" t="s">
        <v>31</v>
      </c>
      <c r="E108" s="11">
        <v>6.0999999999999999E-2</v>
      </c>
      <c r="F108" s="9" t="s">
        <v>12</v>
      </c>
      <c r="G108" s="8" t="s">
        <v>13</v>
      </c>
    </row>
    <row r="109" spans="1:7" s="90" customFormat="1" ht="31.5">
      <c r="A109" s="9">
        <v>83</v>
      </c>
      <c r="B109" s="9">
        <v>741</v>
      </c>
      <c r="C109" s="10" t="s">
        <v>115</v>
      </c>
      <c r="D109" s="9" t="s">
        <v>31</v>
      </c>
      <c r="E109" s="11">
        <v>0.57199999999999995</v>
      </c>
      <c r="F109" s="9" t="s">
        <v>12</v>
      </c>
      <c r="G109" s="8" t="s">
        <v>13</v>
      </c>
    </row>
    <row r="110" spans="1:7" s="90" customFormat="1" ht="31.5">
      <c r="A110" s="9">
        <v>84</v>
      </c>
      <c r="B110" s="9">
        <v>742</v>
      </c>
      <c r="C110" s="10" t="s">
        <v>116</v>
      </c>
      <c r="D110" s="9" t="s">
        <v>31</v>
      </c>
      <c r="E110" s="11">
        <v>0.112</v>
      </c>
      <c r="F110" s="9" t="s">
        <v>56</v>
      </c>
      <c r="G110" s="8" t="s">
        <v>13</v>
      </c>
    </row>
    <row r="111" spans="1:7" s="90" customFormat="1" ht="31.5">
      <c r="A111" s="9">
        <v>85</v>
      </c>
      <c r="B111" s="9">
        <v>743</v>
      </c>
      <c r="C111" s="10" t="s">
        <v>117</v>
      </c>
      <c r="D111" s="9" t="s">
        <v>31</v>
      </c>
      <c r="E111" s="11">
        <v>0.70099999999999996</v>
      </c>
      <c r="F111" s="9" t="s">
        <v>12</v>
      </c>
      <c r="G111" s="8" t="s">
        <v>13</v>
      </c>
    </row>
    <row r="112" spans="1:7" s="90" customFormat="1" ht="31.5">
      <c r="A112" s="9">
        <v>86</v>
      </c>
      <c r="B112" s="9">
        <v>744</v>
      </c>
      <c r="C112" s="10" t="s">
        <v>118</v>
      </c>
      <c r="D112" s="9" t="s">
        <v>31</v>
      </c>
      <c r="E112" s="11">
        <v>0.30099999999999999</v>
      </c>
      <c r="F112" s="9" t="s">
        <v>12</v>
      </c>
      <c r="G112" s="8" t="s">
        <v>13</v>
      </c>
    </row>
    <row r="113" spans="1:7" s="90" customFormat="1" ht="31.5">
      <c r="A113" s="9">
        <v>87</v>
      </c>
      <c r="B113" s="9">
        <v>745</v>
      </c>
      <c r="C113" s="10" t="s">
        <v>119</v>
      </c>
      <c r="D113" s="9" t="s">
        <v>31</v>
      </c>
      <c r="E113" s="11">
        <v>0.255</v>
      </c>
      <c r="F113" s="9" t="s">
        <v>12</v>
      </c>
      <c r="G113" s="8" t="s">
        <v>13</v>
      </c>
    </row>
    <row r="114" spans="1:7" s="90" customFormat="1" ht="31.5">
      <c r="A114" s="9">
        <v>88</v>
      </c>
      <c r="B114" s="9">
        <v>746</v>
      </c>
      <c r="C114" s="10" t="s">
        <v>120</v>
      </c>
      <c r="D114" s="9" t="s">
        <v>31</v>
      </c>
      <c r="E114" s="11">
        <v>0.78300000000000003</v>
      </c>
      <c r="F114" s="9" t="s">
        <v>12</v>
      </c>
      <c r="G114" s="8" t="s">
        <v>13</v>
      </c>
    </row>
    <row r="115" spans="1:7" s="90" customFormat="1" ht="41.25" customHeight="1">
      <c r="A115" s="9">
        <v>89</v>
      </c>
      <c r="B115" s="9">
        <v>747</v>
      </c>
      <c r="C115" s="10" t="s">
        <v>121</v>
      </c>
      <c r="D115" s="9" t="s">
        <v>31</v>
      </c>
      <c r="E115" s="11">
        <v>0.81699999999999995</v>
      </c>
      <c r="F115" s="9" t="s">
        <v>12</v>
      </c>
      <c r="G115" s="8" t="s">
        <v>13</v>
      </c>
    </row>
    <row r="116" spans="1:7" s="90" customFormat="1" ht="31.5">
      <c r="A116" s="9">
        <v>90</v>
      </c>
      <c r="B116" s="9">
        <v>750</v>
      </c>
      <c r="C116" s="10" t="s">
        <v>122</v>
      </c>
      <c r="D116" s="9" t="s">
        <v>31</v>
      </c>
      <c r="E116" s="11">
        <v>4.18</v>
      </c>
      <c r="F116" s="8" t="s">
        <v>100</v>
      </c>
      <c r="G116" s="8" t="s">
        <v>13</v>
      </c>
    </row>
    <row r="117" spans="1:7" s="90" customFormat="1" ht="31.5">
      <c r="A117" s="9">
        <v>91</v>
      </c>
      <c r="B117" s="9">
        <v>751</v>
      </c>
      <c r="C117" s="10" t="s">
        <v>123</v>
      </c>
      <c r="D117" s="9" t="s">
        <v>31</v>
      </c>
      <c r="E117" s="11">
        <v>0.80400000000000005</v>
      </c>
      <c r="F117" s="9" t="s">
        <v>12</v>
      </c>
      <c r="G117" s="8" t="s">
        <v>13</v>
      </c>
    </row>
    <row r="118" spans="1:7" s="90" customFormat="1" ht="47.25">
      <c r="A118" s="9">
        <v>92</v>
      </c>
      <c r="B118" s="9">
        <v>752</v>
      </c>
      <c r="C118" s="10" t="s">
        <v>124</v>
      </c>
      <c r="D118" s="9" t="s">
        <v>31</v>
      </c>
      <c r="E118" s="11">
        <v>0.35699999999999998</v>
      </c>
      <c r="F118" s="9" t="s">
        <v>12</v>
      </c>
      <c r="G118" s="8" t="s">
        <v>13</v>
      </c>
    </row>
    <row r="119" spans="1:7" s="90" customFormat="1" ht="47.25">
      <c r="A119" s="9">
        <v>93</v>
      </c>
      <c r="B119" s="9">
        <v>753</v>
      </c>
      <c r="C119" s="10" t="s">
        <v>125</v>
      </c>
      <c r="D119" s="9" t="s">
        <v>31</v>
      </c>
      <c r="E119" s="11">
        <v>0.35799999999999998</v>
      </c>
      <c r="F119" s="9" t="s">
        <v>12</v>
      </c>
      <c r="G119" s="8" t="s">
        <v>13</v>
      </c>
    </row>
    <row r="120" spans="1:7" s="90" customFormat="1" ht="31.5">
      <c r="A120" s="9">
        <v>94</v>
      </c>
      <c r="B120" s="9">
        <v>754</v>
      </c>
      <c r="C120" s="10" t="s">
        <v>126</v>
      </c>
      <c r="D120" s="9" t="s">
        <v>31</v>
      </c>
      <c r="E120" s="11">
        <v>0.45200000000000001</v>
      </c>
      <c r="F120" s="9" t="s">
        <v>12</v>
      </c>
      <c r="G120" s="8" t="s">
        <v>13</v>
      </c>
    </row>
    <row r="121" spans="1:7" s="90" customFormat="1" ht="31.5">
      <c r="A121" s="9">
        <v>95</v>
      </c>
      <c r="B121" s="9">
        <v>755</v>
      </c>
      <c r="C121" s="10" t="s">
        <v>127</v>
      </c>
      <c r="D121" s="9" t="s">
        <v>31</v>
      </c>
      <c r="E121" s="11">
        <v>0.61699999999999999</v>
      </c>
      <c r="F121" s="9" t="s">
        <v>12</v>
      </c>
      <c r="G121" s="8" t="s">
        <v>13</v>
      </c>
    </row>
    <row r="122" spans="1:7" s="90" customFormat="1" ht="31.5">
      <c r="A122" s="9">
        <v>96</v>
      </c>
      <c r="B122" s="9">
        <v>756</v>
      </c>
      <c r="C122" s="10" t="s">
        <v>128</v>
      </c>
      <c r="D122" s="9" t="s">
        <v>31</v>
      </c>
      <c r="E122" s="11">
        <v>0.83499999999999996</v>
      </c>
      <c r="F122" s="9" t="s">
        <v>12</v>
      </c>
      <c r="G122" s="8" t="s">
        <v>13</v>
      </c>
    </row>
    <row r="123" spans="1:7" s="90" customFormat="1" ht="30" customHeight="1">
      <c r="A123" s="9">
        <v>97</v>
      </c>
      <c r="B123" s="9">
        <v>757</v>
      </c>
      <c r="C123" s="10" t="s">
        <v>129</v>
      </c>
      <c r="D123" s="9" t="s">
        <v>31</v>
      </c>
      <c r="E123" s="11">
        <v>0.502</v>
      </c>
      <c r="F123" s="9" t="s">
        <v>12</v>
      </c>
      <c r="G123" s="8" t="s">
        <v>13</v>
      </c>
    </row>
    <row r="124" spans="1:7" s="90" customFormat="1" ht="30.75" customHeight="1">
      <c r="A124" s="9">
        <v>98</v>
      </c>
      <c r="B124" s="9">
        <v>758</v>
      </c>
      <c r="C124" s="10" t="s">
        <v>130</v>
      </c>
      <c r="D124" s="9" t="s">
        <v>31</v>
      </c>
      <c r="E124" s="11">
        <v>0.92200000000000004</v>
      </c>
      <c r="F124" s="9" t="s">
        <v>12</v>
      </c>
      <c r="G124" s="8" t="s">
        <v>13</v>
      </c>
    </row>
    <row r="125" spans="1:7" s="90" customFormat="1" ht="30" customHeight="1">
      <c r="A125" s="9">
        <v>99</v>
      </c>
      <c r="B125" s="9">
        <v>761</v>
      </c>
      <c r="C125" s="10" t="s">
        <v>131</v>
      </c>
      <c r="D125" s="9" t="s">
        <v>31</v>
      </c>
      <c r="E125" s="11">
        <v>7.9000000000000001E-2</v>
      </c>
      <c r="F125" s="9" t="s">
        <v>12</v>
      </c>
      <c r="G125" s="8" t="s">
        <v>13</v>
      </c>
    </row>
    <row r="126" spans="1:7" s="90" customFormat="1" ht="49.5" customHeight="1">
      <c r="A126" s="9">
        <v>100</v>
      </c>
      <c r="B126" s="9">
        <v>764</v>
      </c>
      <c r="C126" s="10" t="s">
        <v>132</v>
      </c>
      <c r="D126" s="9" t="s">
        <v>31</v>
      </c>
      <c r="E126" s="11">
        <v>0.32200000000000001</v>
      </c>
      <c r="F126" s="9" t="s">
        <v>12</v>
      </c>
      <c r="G126" s="8" t="s">
        <v>13</v>
      </c>
    </row>
    <row r="127" spans="1:7" s="90" customFormat="1" ht="47.25">
      <c r="A127" s="9">
        <v>101</v>
      </c>
      <c r="B127" s="9">
        <v>765</v>
      </c>
      <c r="C127" s="10" t="s">
        <v>133</v>
      </c>
      <c r="D127" s="9" t="s">
        <v>31</v>
      </c>
      <c r="E127" s="11">
        <v>0.47099999999999997</v>
      </c>
      <c r="F127" s="8" t="s">
        <v>100</v>
      </c>
      <c r="G127" s="8" t="s">
        <v>13</v>
      </c>
    </row>
    <row r="128" spans="1:7" s="90" customFormat="1" ht="47.25">
      <c r="A128" s="9">
        <v>102</v>
      </c>
      <c r="B128" s="9">
        <v>766</v>
      </c>
      <c r="C128" s="10" t="s">
        <v>134</v>
      </c>
      <c r="D128" s="9" t="s">
        <v>31</v>
      </c>
      <c r="E128" s="11">
        <v>0.13700000000000001</v>
      </c>
      <c r="F128" s="9" t="s">
        <v>12</v>
      </c>
      <c r="G128" s="8" t="s">
        <v>13</v>
      </c>
    </row>
    <row r="129" spans="1:7" s="90" customFormat="1" ht="31.5">
      <c r="A129" s="9">
        <v>103</v>
      </c>
      <c r="B129" s="9">
        <v>767</v>
      </c>
      <c r="C129" s="10" t="s">
        <v>135</v>
      </c>
      <c r="D129" s="9" t="s">
        <v>31</v>
      </c>
      <c r="E129" s="11">
        <v>9.7000000000000003E-2</v>
      </c>
      <c r="F129" s="9" t="s">
        <v>12</v>
      </c>
      <c r="G129" s="8" t="s">
        <v>13</v>
      </c>
    </row>
    <row r="130" spans="1:7" s="90" customFormat="1" ht="31.5">
      <c r="A130" s="9">
        <v>104</v>
      </c>
      <c r="B130" s="9">
        <v>768</v>
      </c>
      <c r="C130" s="10" t="s">
        <v>136</v>
      </c>
      <c r="D130" s="9" t="s">
        <v>31</v>
      </c>
      <c r="E130" s="11">
        <v>0.11899999999999999</v>
      </c>
      <c r="F130" s="9" t="s">
        <v>12</v>
      </c>
      <c r="G130" s="8" t="s">
        <v>13</v>
      </c>
    </row>
    <row r="131" spans="1:7" s="90" customFormat="1" ht="31.5">
      <c r="A131" s="9">
        <v>105</v>
      </c>
      <c r="B131" s="9">
        <v>769</v>
      </c>
      <c r="C131" s="10" t="s">
        <v>137</v>
      </c>
      <c r="D131" s="9" t="s">
        <v>31</v>
      </c>
      <c r="E131" s="11">
        <v>0.20499999999999999</v>
      </c>
      <c r="F131" s="9" t="s">
        <v>12</v>
      </c>
      <c r="G131" s="8" t="s">
        <v>13</v>
      </c>
    </row>
    <row r="132" spans="1:7" s="90" customFormat="1" ht="31.5">
      <c r="A132" s="9">
        <v>106</v>
      </c>
      <c r="B132" s="9">
        <v>770</v>
      </c>
      <c r="C132" s="10" t="s">
        <v>138</v>
      </c>
      <c r="D132" s="9" t="s">
        <v>31</v>
      </c>
      <c r="E132" s="11">
        <v>7.5999999999999998E-2</v>
      </c>
      <c r="F132" s="9" t="s">
        <v>12</v>
      </c>
      <c r="G132" s="8" t="s">
        <v>13</v>
      </c>
    </row>
    <row r="133" spans="1:7" s="90" customFormat="1" ht="31.5">
      <c r="A133" s="9">
        <v>107</v>
      </c>
      <c r="B133" s="9">
        <v>771</v>
      </c>
      <c r="C133" s="10" t="s">
        <v>139</v>
      </c>
      <c r="D133" s="9" t="s">
        <v>31</v>
      </c>
      <c r="E133" s="11">
        <v>1.0129999999999999</v>
      </c>
      <c r="F133" s="9" t="s">
        <v>12</v>
      </c>
      <c r="G133" s="8" t="s">
        <v>13</v>
      </c>
    </row>
    <row r="134" spans="1:7" s="90" customFormat="1" ht="31.5">
      <c r="A134" s="9">
        <v>108</v>
      </c>
      <c r="B134" s="9">
        <v>773</v>
      </c>
      <c r="C134" s="10" t="s">
        <v>140</v>
      </c>
      <c r="D134" s="9" t="s">
        <v>31</v>
      </c>
      <c r="E134" s="11">
        <v>0.48299999999999998</v>
      </c>
      <c r="F134" s="9" t="s">
        <v>12</v>
      </c>
      <c r="G134" s="8" t="s">
        <v>13</v>
      </c>
    </row>
    <row r="135" spans="1:7" s="90" customFormat="1" ht="71.25" customHeight="1">
      <c r="A135" s="9">
        <v>109</v>
      </c>
      <c r="B135" s="9">
        <v>774</v>
      </c>
      <c r="C135" s="10" t="s">
        <v>141</v>
      </c>
      <c r="D135" s="9" t="s">
        <v>31</v>
      </c>
      <c r="E135" s="11">
        <v>0.36199999999999999</v>
      </c>
      <c r="F135" s="9" t="s">
        <v>12</v>
      </c>
      <c r="G135" s="8" t="s">
        <v>13</v>
      </c>
    </row>
    <row r="136" spans="1:7" s="90" customFormat="1" ht="63">
      <c r="A136" s="25">
        <v>110</v>
      </c>
      <c r="B136" s="25">
        <v>775</v>
      </c>
      <c r="C136" s="26" t="s">
        <v>142</v>
      </c>
      <c r="D136" s="25" t="s">
        <v>31</v>
      </c>
      <c r="E136" s="27">
        <v>1.288</v>
      </c>
      <c r="F136" s="8" t="s">
        <v>100</v>
      </c>
      <c r="G136" s="8" t="s">
        <v>13</v>
      </c>
    </row>
    <row r="137" spans="1:7" s="90" customFormat="1" ht="47.25">
      <c r="A137" s="9">
        <v>111</v>
      </c>
      <c r="B137" s="9">
        <v>776</v>
      </c>
      <c r="C137" s="10" t="s">
        <v>143</v>
      </c>
      <c r="D137" s="9" t="s">
        <v>31</v>
      </c>
      <c r="E137" s="11">
        <v>3.738</v>
      </c>
      <c r="F137" s="9" t="s">
        <v>12</v>
      </c>
      <c r="G137" s="8" t="s">
        <v>13</v>
      </c>
    </row>
    <row r="138" spans="1:7" s="90" customFormat="1" ht="42" customHeight="1">
      <c r="A138" s="9">
        <v>112</v>
      </c>
      <c r="B138" s="9">
        <v>777</v>
      </c>
      <c r="C138" s="10" t="s">
        <v>144</v>
      </c>
      <c r="D138" s="9" t="s">
        <v>31</v>
      </c>
      <c r="E138" s="11">
        <v>0.35199999999999998</v>
      </c>
      <c r="F138" s="9" t="s">
        <v>12</v>
      </c>
      <c r="G138" s="8" t="s">
        <v>13</v>
      </c>
    </row>
    <row r="139" spans="1:7" s="90" customFormat="1" ht="49.5" customHeight="1">
      <c r="A139" s="9">
        <v>113</v>
      </c>
      <c r="B139" s="9">
        <v>2907</v>
      </c>
      <c r="C139" s="10" t="s">
        <v>145</v>
      </c>
      <c r="D139" s="9" t="s">
        <v>31</v>
      </c>
      <c r="E139" s="11">
        <v>0.108</v>
      </c>
      <c r="F139" s="8" t="s">
        <v>100</v>
      </c>
      <c r="G139" s="8" t="s">
        <v>13</v>
      </c>
    </row>
    <row r="140" spans="1:7" s="90" customFormat="1" ht="47.25">
      <c r="A140" s="25">
        <v>114</v>
      </c>
      <c r="B140" s="25">
        <v>2908</v>
      </c>
      <c r="C140" s="26" t="s">
        <v>146</v>
      </c>
      <c r="D140" s="25" t="s">
        <v>31</v>
      </c>
      <c r="E140" s="27">
        <v>5.0999999999999997E-2</v>
      </c>
      <c r="F140" s="9" t="s">
        <v>12</v>
      </c>
      <c r="G140" s="8" t="s">
        <v>13</v>
      </c>
    </row>
    <row r="141" spans="1:7" s="90" customFormat="1" ht="47.25">
      <c r="A141" s="9">
        <v>115</v>
      </c>
      <c r="B141" s="9">
        <v>2909</v>
      </c>
      <c r="C141" s="10" t="s">
        <v>147</v>
      </c>
      <c r="D141" s="9" t="s">
        <v>31</v>
      </c>
      <c r="E141" s="11">
        <v>7.9000000000000001E-2</v>
      </c>
      <c r="F141" s="9" t="s">
        <v>12</v>
      </c>
      <c r="G141" s="8" t="s">
        <v>13</v>
      </c>
    </row>
    <row r="142" spans="1:7" s="90" customFormat="1" ht="47.25">
      <c r="A142" s="9">
        <v>116</v>
      </c>
      <c r="B142" s="9">
        <v>2910</v>
      </c>
      <c r="C142" s="10" t="s">
        <v>148</v>
      </c>
      <c r="D142" s="9" t="s">
        <v>31</v>
      </c>
      <c r="E142" s="11">
        <v>0.223</v>
      </c>
      <c r="F142" s="9" t="s">
        <v>56</v>
      </c>
      <c r="G142" s="8" t="s">
        <v>13</v>
      </c>
    </row>
    <row r="143" spans="1:7" s="90" customFormat="1" ht="49.5" customHeight="1">
      <c r="A143" s="9">
        <v>117</v>
      </c>
      <c r="B143" s="9">
        <v>2911</v>
      </c>
      <c r="C143" s="10" t="s">
        <v>149</v>
      </c>
      <c r="D143" s="9" t="s">
        <v>31</v>
      </c>
      <c r="E143" s="11">
        <v>0.09</v>
      </c>
      <c r="F143" s="9" t="s">
        <v>56</v>
      </c>
      <c r="G143" s="8" t="s">
        <v>13</v>
      </c>
    </row>
    <row r="144" spans="1:7" s="90" customFormat="1" ht="39" customHeight="1">
      <c r="A144" s="9">
        <v>118</v>
      </c>
      <c r="B144" s="9">
        <v>2912</v>
      </c>
      <c r="C144" s="10" t="s">
        <v>150</v>
      </c>
      <c r="D144" s="9" t="s">
        <v>31</v>
      </c>
      <c r="E144" s="11">
        <v>1.3779999999999999</v>
      </c>
      <c r="F144" s="9" t="s">
        <v>56</v>
      </c>
      <c r="G144" s="8" t="s">
        <v>13</v>
      </c>
    </row>
    <row r="145" spans="1:8" s="90" customFormat="1" ht="31.5">
      <c r="A145" s="9">
        <v>119</v>
      </c>
      <c r="B145" s="9">
        <v>2913</v>
      </c>
      <c r="C145" s="10" t="s">
        <v>151</v>
      </c>
      <c r="D145" s="9" t="s">
        <v>31</v>
      </c>
      <c r="E145" s="11">
        <v>0.192</v>
      </c>
      <c r="F145" s="9" t="s">
        <v>56</v>
      </c>
      <c r="G145" s="8" t="s">
        <v>13</v>
      </c>
    </row>
    <row r="146" spans="1:8" s="90" customFormat="1" ht="38.25" customHeight="1">
      <c r="A146" s="9">
        <v>120</v>
      </c>
      <c r="B146" s="9">
        <v>2914</v>
      </c>
      <c r="C146" s="10" t="s">
        <v>152</v>
      </c>
      <c r="D146" s="9" t="s">
        <v>31</v>
      </c>
      <c r="E146" s="11">
        <v>0.24</v>
      </c>
      <c r="F146" s="9" t="s">
        <v>56</v>
      </c>
      <c r="G146" s="8" t="s">
        <v>13</v>
      </c>
    </row>
    <row r="147" spans="1:8" s="90" customFormat="1" ht="42" customHeight="1">
      <c r="A147" s="9">
        <v>121</v>
      </c>
      <c r="B147" s="9">
        <v>2915</v>
      </c>
      <c r="C147" s="10" t="s">
        <v>153</v>
      </c>
      <c r="D147" s="9" t="s">
        <v>31</v>
      </c>
      <c r="E147" s="11">
        <v>0.17100000000000001</v>
      </c>
      <c r="F147" s="9" t="s">
        <v>56</v>
      </c>
      <c r="G147" s="8" t="s">
        <v>13</v>
      </c>
    </row>
    <row r="148" spans="1:8" s="90" customFormat="1" ht="37.5" customHeight="1">
      <c r="A148" s="9">
        <v>122</v>
      </c>
      <c r="B148" s="9">
        <v>2916</v>
      </c>
      <c r="C148" s="10" t="s">
        <v>154</v>
      </c>
      <c r="D148" s="9" t="s">
        <v>31</v>
      </c>
      <c r="E148" s="11">
        <v>0.215</v>
      </c>
      <c r="F148" s="9" t="s">
        <v>56</v>
      </c>
      <c r="G148" s="8" t="s">
        <v>13</v>
      </c>
    </row>
    <row r="149" spans="1:8" s="90" customFormat="1" ht="18.75" customHeight="1">
      <c r="A149" s="9">
        <v>123</v>
      </c>
      <c r="B149" s="9">
        <v>2917</v>
      </c>
      <c r="C149" s="10" t="s">
        <v>155</v>
      </c>
      <c r="D149" s="9" t="s">
        <v>31</v>
      </c>
      <c r="E149" s="11">
        <v>0.28899999999999998</v>
      </c>
      <c r="F149" s="9" t="s">
        <v>56</v>
      </c>
      <c r="G149" s="8" t="s">
        <v>13</v>
      </c>
    </row>
    <row r="150" spans="1:8" s="90" customFormat="1" ht="18.75" customHeight="1">
      <c r="A150" s="9"/>
      <c r="B150" s="9"/>
      <c r="C150" s="10"/>
      <c r="D150" s="1" t="s">
        <v>22</v>
      </c>
      <c r="E150" s="13">
        <f>SUM(E27:E149)</f>
        <v>73.429999999999993</v>
      </c>
      <c r="F150" s="8"/>
      <c r="G150" s="8"/>
    </row>
    <row r="151" spans="1:8" s="90" customFormat="1" ht="33" customHeight="1">
      <c r="A151" s="1115" t="s">
        <v>16</v>
      </c>
      <c r="B151" s="1116"/>
      <c r="C151" s="1116"/>
      <c r="D151" s="1116"/>
      <c r="E151" s="1117"/>
      <c r="F151" s="8"/>
      <c r="G151" s="8"/>
    </row>
    <row r="152" spans="1:8" s="90" customFormat="1" ht="31.5" customHeight="1">
      <c r="A152" s="9">
        <v>124</v>
      </c>
      <c r="B152" s="9">
        <v>642</v>
      </c>
      <c r="C152" s="10" t="s">
        <v>156</v>
      </c>
      <c r="D152" s="9" t="s">
        <v>157</v>
      </c>
      <c r="E152" s="11">
        <v>2.9279999999999999</v>
      </c>
      <c r="F152" s="9" t="s">
        <v>12</v>
      </c>
      <c r="G152" s="8" t="s">
        <v>13</v>
      </c>
    </row>
    <row r="153" spans="1:8" s="90" customFormat="1" ht="31.5">
      <c r="A153" s="9">
        <v>125</v>
      </c>
      <c r="B153" s="9">
        <v>643</v>
      </c>
      <c r="C153" s="10" t="s">
        <v>158</v>
      </c>
      <c r="D153" s="9" t="s">
        <v>157</v>
      </c>
      <c r="E153" s="11">
        <v>1.0029999999999999</v>
      </c>
      <c r="F153" s="9" t="s">
        <v>12</v>
      </c>
      <c r="G153" s="8" t="s">
        <v>13</v>
      </c>
    </row>
    <row r="154" spans="1:8" s="90" customFormat="1" ht="31.5" customHeight="1">
      <c r="A154" s="9">
        <v>129</v>
      </c>
      <c r="B154" s="9">
        <v>674</v>
      </c>
      <c r="C154" s="10" t="s">
        <v>159</v>
      </c>
      <c r="D154" s="9" t="s">
        <v>157</v>
      </c>
      <c r="E154" s="11">
        <v>4.21</v>
      </c>
      <c r="F154" s="9" t="s">
        <v>12</v>
      </c>
      <c r="G154" s="8" t="s">
        <v>13</v>
      </c>
    </row>
    <row r="155" spans="1:8" s="90" customFormat="1" ht="31.5">
      <c r="A155" s="9">
        <v>130</v>
      </c>
      <c r="B155" s="9">
        <v>675</v>
      </c>
      <c r="C155" s="10" t="s">
        <v>160</v>
      </c>
      <c r="D155" s="9" t="s">
        <v>157</v>
      </c>
      <c r="E155" s="11">
        <v>1.3620000000000001</v>
      </c>
      <c r="F155" s="9" t="s">
        <v>12</v>
      </c>
      <c r="G155" s="8" t="s">
        <v>13</v>
      </c>
    </row>
    <row r="156" spans="1:8" s="90" customFormat="1" ht="31.5">
      <c r="A156" s="9">
        <v>131</v>
      </c>
      <c r="B156" s="9">
        <v>686</v>
      </c>
      <c r="C156" s="10" t="s">
        <v>161</v>
      </c>
      <c r="D156" s="9" t="s">
        <v>157</v>
      </c>
      <c r="E156" s="11">
        <v>18.579999999999998</v>
      </c>
      <c r="F156" s="9" t="s">
        <v>12</v>
      </c>
      <c r="G156" s="8" t="s">
        <v>13</v>
      </c>
    </row>
    <row r="157" spans="1:8" s="90" customFormat="1" ht="31.5">
      <c r="A157" s="9">
        <v>132</v>
      </c>
      <c r="B157" s="9">
        <v>760</v>
      </c>
      <c r="C157" s="10" t="s">
        <v>162</v>
      </c>
      <c r="D157" s="9" t="s">
        <v>157</v>
      </c>
      <c r="E157" s="11">
        <v>4</v>
      </c>
      <c r="F157" s="9" t="s">
        <v>12</v>
      </c>
      <c r="G157" s="8" t="s">
        <v>13</v>
      </c>
      <c r="H157" s="90">
        <f>24.4+19.95</f>
        <v>44.349999999999994</v>
      </c>
    </row>
    <row r="158" spans="1:8" s="92" customFormat="1" ht="19.149999999999999" hidden="1" customHeight="1">
      <c r="A158" s="9">
        <f>SUM(A18:A149)</f>
        <v>7766</v>
      </c>
      <c r="B158" s="9">
        <f>SUM(B18:B149)</f>
        <v>115980</v>
      </c>
      <c r="C158" s="10"/>
      <c r="D158" s="9"/>
      <c r="E158" s="11">
        <f>SUM(E152:E157)</f>
        <v>32.082999999999998</v>
      </c>
      <c r="F158" s="9"/>
      <c r="G158" s="8"/>
    </row>
    <row r="159" spans="1:8" s="92" customFormat="1" ht="19.149999999999999" hidden="1" customHeight="1">
      <c r="A159" s="9"/>
      <c r="B159" s="9"/>
      <c r="C159" s="10"/>
      <c r="D159" s="1" t="s">
        <v>22</v>
      </c>
      <c r="E159" s="13">
        <f>SUM(E152:E155)</f>
        <v>9.5030000000000001</v>
      </c>
      <c r="F159" s="8"/>
      <c r="G159" s="8"/>
    </row>
    <row r="160" spans="1:8" s="92" customFormat="1" ht="19.149999999999999" hidden="1" customHeight="1">
      <c r="A160" s="9"/>
      <c r="B160" s="9"/>
      <c r="C160" s="1109" t="s">
        <v>163</v>
      </c>
      <c r="D160" s="1110"/>
      <c r="E160" s="13">
        <f>E20+E25+E150+E159+E15</f>
        <v>194.09800000000001</v>
      </c>
      <c r="F160" s="8"/>
      <c r="G160" s="8"/>
    </row>
    <row r="161" spans="1:7" s="92" customFormat="1" ht="19.149999999999999" hidden="1" customHeight="1">
      <c r="A161" s="1111" t="s">
        <v>19</v>
      </c>
      <c r="B161" s="1111"/>
      <c r="C161" s="1111"/>
      <c r="D161" s="1111"/>
      <c r="E161" s="1111"/>
      <c r="F161" s="8"/>
      <c r="G161" s="8"/>
    </row>
    <row r="162" spans="1:7" s="92" customFormat="1" ht="19.149999999999999" hidden="1" customHeight="1">
      <c r="A162" s="29">
        <v>1</v>
      </c>
      <c r="B162" s="29"/>
      <c r="C162" s="30" t="s">
        <v>164</v>
      </c>
      <c r="D162" s="31" t="s">
        <v>31</v>
      </c>
      <c r="E162" s="22">
        <v>0.15</v>
      </c>
      <c r="F162" s="8"/>
      <c r="G162" s="8"/>
    </row>
    <row r="163" spans="1:7" s="92" customFormat="1" ht="19.149999999999999" hidden="1" customHeight="1">
      <c r="A163" s="29">
        <v>2</v>
      </c>
      <c r="B163" s="29"/>
      <c r="C163" s="30" t="s">
        <v>165</v>
      </c>
      <c r="D163" s="31" t="s">
        <v>31</v>
      </c>
      <c r="E163" s="22">
        <v>0.24</v>
      </c>
      <c r="F163" s="8"/>
      <c r="G163" s="8"/>
    </row>
    <row r="164" spans="1:7" s="92" customFormat="1" hidden="1">
      <c r="A164" s="29">
        <v>3</v>
      </c>
      <c r="B164" s="29"/>
      <c r="C164" s="30" t="s">
        <v>166</v>
      </c>
      <c r="D164" s="31" t="s">
        <v>31</v>
      </c>
      <c r="E164" s="22">
        <v>0.28799999999999998</v>
      </c>
      <c r="F164" s="8"/>
      <c r="G164" s="8"/>
    </row>
    <row r="165" spans="1:7" s="92" customFormat="1" ht="19.5" hidden="1" customHeight="1">
      <c r="A165" s="29">
        <v>4</v>
      </c>
      <c r="B165" s="29"/>
      <c r="C165" s="30" t="s">
        <v>167</v>
      </c>
      <c r="D165" s="31" t="s">
        <v>31</v>
      </c>
      <c r="E165" s="22">
        <v>8.5999999999999993E-2</v>
      </c>
      <c r="F165" s="8"/>
      <c r="G165" s="8"/>
    </row>
    <row r="166" spans="1:7" s="92" customFormat="1" ht="19.5" hidden="1" customHeight="1">
      <c r="A166" s="29">
        <v>5</v>
      </c>
      <c r="B166" s="29"/>
      <c r="C166" s="30" t="s">
        <v>168</v>
      </c>
      <c r="D166" s="31" t="s">
        <v>31</v>
      </c>
      <c r="E166" s="22">
        <v>0.14599999999999999</v>
      </c>
      <c r="F166" s="8"/>
      <c r="G166" s="8"/>
    </row>
    <row r="167" spans="1:7" s="92" customFormat="1" ht="19.5" hidden="1" customHeight="1">
      <c r="A167" s="29">
        <v>6</v>
      </c>
      <c r="B167" s="29"/>
      <c r="C167" s="30" t="s">
        <v>169</v>
      </c>
      <c r="D167" s="31" t="s">
        <v>31</v>
      </c>
      <c r="E167" s="22">
        <v>5.8999999999999997E-2</v>
      </c>
      <c r="F167" s="8"/>
      <c r="G167" s="8"/>
    </row>
    <row r="168" spans="1:7" s="92" customFormat="1" ht="19.5" hidden="1" customHeight="1">
      <c r="A168" s="29">
        <v>7</v>
      </c>
      <c r="B168" s="29"/>
      <c r="C168" s="30" t="s">
        <v>170</v>
      </c>
      <c r="D168" s="31" t="s">
        <v>31</v>
      </c>
      <c r="E168" s="22">
        <v>0.5</v>
      </c>
      <c r="F168" s="8"/>
      <c r="G168" s="8"/>
    </row>
    <row r="169" spans="1:7" s="92" customFormat="1" ht="19.5" hidden="1" customHeight="1">
      <c r="A169" s="29">
        <v>8</v>
      </c>
      <c r="B169" s="29"/>
      <c r="C169" s="30" t="s">
        <v>171</v>
      </c>
      <c r="D169" s="31" t="s">
        <v>31</v>
      </c>
      <c r="E169" s="22">
        <v>0.53</v>
      </c>
      <c r="F169" s="8"/>
      <c r="G169" s="8"/>
    </row>
    <row r="170" spans="1:7" s="92" customFormat="1" ht="19.5" hidden="1" customHeight="1">
      <c r="A170" s="29">
        <v>9</v>
      </c>
      <c r="B170" s="29"/>
      <c r="C170" s="30" t="s">
        <v>172</v>
      </c>
      <c r="D170" s="31" t="s">
        <v>31</v>
      </c>
      <c r="E170" s="22">
        <v>0.23</v>
      </c>
      <c r="F170" s="8"/>
      <c r="G170" s="8"/>
    </row>
    <row r="171" spans="1:7" s="92" customFormat="1" ht="31.5" hidden="1">
      <c r="A171" s="29">
        <v>10</v>
      </c>
      <c r="B171" s="29"/>
      <c r="C171" s="30" t="s">
        <v>173</v>
      </c>
      <c r="D171" s="31" t="s">
        <v>31</v>
      </c>
      <c r="E171" s="22">
        <v>1.2</v>
      </c>
      <c r="F171" s="8"/>
      <c r="G171" s="8"/>
    </row>
    <row r="172" spans="1:7" s="92" customFormat="1" ht="31.5" hidden="1">
      <c r="A172" s="29">
        <v>11</v>
      </c>
      <c r="B172" s="29"/>
      <c r="C172" s="30" t="s">
        <v>174</v>
      </c>
      <c r="D172" s="31" t="s">
        <v>31</v>
      </c>
      <c r="E172" s="22">
        <v>0.5</v>
      </c>
      <c r="F172" s="8"/>
      <c r="G172" s="8"/>
    </row>
    <row r="173" spans="1:7" s="92" customFormat="1" ht="31.5" hidden="1">
      <c r="A173" s="29">
        <v>12</v>
      </c>
      <c r="B173" s="29"/>
      <c r="C173" s="30" t="s">
        <v>175</v>
      </c>
      <c r="D173" s="31" t="s">
        <v>31</v>
      </c>
      <c r="E173" s="22">
        <v>1</v>
      </c>
      <c r="F173" s="8"/>
      <c r="G173" s="8"/>
    </row>
    <row r="174" spans="1:7" s="92" customFormat="1" hidden="1">
      <c r="A174" s="29">
        <v>13</v>
      </c>
      <c r="B174" s="29"/>
      <c r="C174" s="30" t="s">
        <v>176</v>
      </c>
      <c r="D174" s="31" t="s">
        <v>31</v>
      </c>
      <c r="E174" s="22">
        <v>4.7</v>
      </c>
      <c r="F174" s="8"/>
      <c r="G174" s="8"/>
    </row>
    <row r="175" spans="1:7" s="92" customFormat="1" ht="31.5" hidden="1">
      <c r="A175" s="29">
        <v>14</v>
      </c>
      <c r="B175" s="29"/>
      <c r="C175" s="30" t="s">
        <v>177</v>
      </c>
      <c r="D175" s="31" t="s">
        <v>31</v>
      </c>
      <c r="E175" s="22">
        <v>0.75</v>
      </c>
      <c r="F175" s="8"/>
      <c r="G175" s="8"/>
    </row>
    <row r="176" spans="1:7" s="92" customFormat="1" ht="18.75" hidden="1" customHeight="1">
      <c r="A176" s="29">
        <v>15</v>
      </c>
      <c r="B176" s="29"/>
      <c r="C176" s="30" t="s">
        <v>178</v>
      </c>
      <c r="D176" s="31" t="s">
        <v>31</v>
      </c>
      <c r="E176" s="22">
        <v>0.7</v>
      </c>
      <c r="F176" s="8"/>
      <c r="G176" s="8"/>
    </row>
    <row r="177" spans="1:7" s="92" customFormat="1" ht="18.75" hidden="1" customHeight="1">
      <c r="A177" s="29">
        <v>16</v>
      </c>
      <c r="B177" s="29"/>
      <c r="C177" s="30" t="s">
        <v>179</v>
      </c>
      <c r="D177" s="31" t="s">
        <v>31</v>
      </c>
      <c r="E177" s="22">
        <v>0.8</v>
      </c>
      <c r="F177" s="8"/>
      <c r="G177" s="8"/>
    </row>
    <row r="178" spans="1:7" s="92" customFormat="1" ht="18.75" hidden="1" customHeight="1">
      <c r="A178" s="29">
        <v>17</v>
      </c>
      <c r="B178" s="29"/>
      <c r="C178" s="30" t="s">
        <v>180</v>
      </c>
      <c r="D178" s="31" t="s">
        <v>31</v>
      </c>
      <c r="E178" s="22">
        <v>0.3</v>
      </c>
      <c r="F178" s="8"/>
      <c r="G178" s="8"/>
    </row>
    <row r="179" spans="1:7" s="92" customFormat="1" ht="18.75" hidden="1" customHeight="1">
      <c r="A179" s="29">
        <v>18</v>
      </c>
      <c r="B179" s="29"/>
      <c r="C179" s="30" t="s">
        <v>181</v>
      </c>
      <c r="D179" s="31" t="s">
        <v>31</v>
      </c>
      <c r="E179" s="22">
        <v>1</v>
      </c>
      <c r="F179" s="8"/>
      <c r="G179" s="8"/>
    </row>
    <row r="180" spans="1:7" s="92" customFormat="1" ht="18.75" hidden="1" customHeight="1">
      <c r="A180" s="29">
        <v>19</v>
      </c>
      <c r="B180" s="29"/>
      <c r="C180" s="30" t="s">
        <v>182</v>
      </c>
      <c r="D180" s="31" t="s">
        <v>31</v>
      </c>
      <c r="E180" s="22">
        <v>0.63300000000000001</v>
      </c>
      <c r="F180" s="8"/>
      <c r="G180" s="8"/>
    </row>
    <row r="181" spans="1:7" s="90" customFormat="1" ht="31.5">
      <c r="A181" s="29">
        <v>133</v>
      </c>
      <c r="B181" s="29">
        <v>749</v>
      </c>
      <c r="C181" s="30" t="s">
        <v>183</v>
      </c>
      <c r="D181" s="31" t="s">
        <v>157</v>
      </c>
      <c r="E181" s="22">
        <v>24.4</v>
      </c>
      <c r="F181" s="9" t="s">
        <v>12</v>
      </c>
      <c r="G181" s="8" t="s">
        <v>13</v>
      </c>
    </row>
    <row r="182" spans="1:7" s="90" customFormat="1" ht="31.5">
      <c r="A182" s="29">
        <v>134</v>
      </c>
      <c r="B182" s="29">
        <v>778</v>
      </c>
      <c r="C182" s="32" t="s">
        <v>184</v>
      </c>
      <c r="D182" s="31" t="s">
        <v>157</v>
      </c>
      <c r="E182" s="33">
        <v>12.8</v>
      </c>
      <c r="F182" s="9" t="s">
        <v>12</v>
      </c>
      <c r="G182" s="8" t="s">
        <v>13</v>
      </c>
    </row>
    <row r="183" spans="1:7" ht="31.5">
      <c r="A183" s="29">
        <v>135</v>
      </c>
      <c r="B183" s="29"/>
      <c r="C183" s="30" t="s">
        <v>185</v>
      </c>
      <c r="D183" s="31" t="s">
        <v>157</v>
      </c>
      <c r="E183" s="33">
        <v>19.95</v>
      </c>
      <c r="F183" s="9" t="s">
        <v>12</v>
      </c>
      <c r="G183" s="8" t="s">
        <v>13</v>
      </c>
    </row>
    <row r="184" spans="1:7">
      <c r="A184" s="9"/>
      <c r="B184" s="9"/>
      <c r="C184" s="1108" t="s">
        <v>186</v>
      </c>
      <c r="D184" s="1108"/>
      <c r="E184" s="34"/>
      <c r="F184" s="8"/>
      <c r="G184" s="8"/>
    </row>
    <row r="185" spans="1:7" s="90" customFormat="1" ht="30" customHeight="1">
      <c r="A185" s="9"/>
      <c r="B185" s="9"/>
      <c r="C185" s="1108" t="s">
        <v>187</v>
      </c>
      <c r="D185" s="1108"/>
      <c r="E185" s="34">
        <v>108.77</v>
      </c>
      <c r="F185" s="8"/>
      <c r="G185" s="8"/>
    </row>
    <row r="186" spans="1:7" s="90" customFormat="1" ht="32.25" customHeight="1">
      <c r="A186" s="8">
        <f>SUM(A152:A183)</f>
        <v>9129</v>
      </c>
      <c r="B186" s="8">
        <f>SUM(B152:B183)</f>
        <v>121587</v>
      </c>
      <c r="C186" s="35"/>
      <c r="D186" s="8"/>
      <c r="E186" s="24"/>
      <c r="F186" s="8"/>
      <c r="G186" s="8"/>
    </row>
    <row r="187" spans="1:7" s="92" customFormat="1">
      <c r="A187" s="1112" t="s">
        <v>188</v>
      </c>
      <c r="B187" s="1112"/>
      <c r="C187" s="1112"/>
      <c r="D187" s="1112"/>
      <c r="E187" s="1112"/>
      <c r="F187" s="98"/>
      <c r="G187" s="98"/>
    </row>
    <row r="188" spans="1:7" s="90" customFormat="1" ht="31.5">
      <c r="A188" s="9">
        <v>1</v>
      </c>
      <c r="B188" s="9">
        <v>708</v>
      </c>
      <c r="C188" s="10" t="s">
        <v>189</v>
      </c>
      <c r="D188" s="9" t="s">
        <v>157</v>
      </c>
      <c r="E188" s="11">
        <v>4.16</v>
      </c>
      <c r="F188" s="9" t="s">
        <v>12</v>
      </c>
      <c r="G188" s="8" t="s">
        <v>13</v>
      </c>
    </row>
    <row r="189" spans="1:7" s="90" customFormat="1" ht="31.5" customHeight="1">
      <c r="A189" s="9">
        <v>2</v>
      </c>
      <c r="B189" s="9">
        <v>772</v>
      </c>
      <c r="C189" s="10" t="s">
        <v>190</v>
      </c>
      <c r="D189" s="9" t="s">
        <v>157</v>
      </c>
      <c r="E189" s="11">
        <v>6.24</v>
      </c>
      <c r="F189" s="9" t="s">
        <v>12</v>
      </c>
      <c r="G189" s="8" t="s">
        <v>13</v>
      </c>
    </row>
    <row r="190" spans="1:7" s="90" customFormat="1" ht="34.5" customHeight="1">
      <c r="A190" s="9">
        <v>3</v>
      </c>
      <c r="B190" s="9">
        <v>748</v>
      </c>
      <c r="C190" s="10" t="s">
        <v>191</v>
      </c>
      <c r="D190" s="9" t="s">
        <v>157</v>
      </c>
      <c r="E190" s="36">
        <v>20.25</v>
      </c>
      <c r="F190" s="9" t="s">
        <v>12</v>
      </c>
      <c r="G190" s="8" t="s">
        <v>13</v>
      </c>
    </row>
    <row r="191" spans="1:7" s="90" customFormat="1" ht="34.5" customHeight="1">
      <c r="A191" s="9">
        <v>4</v>
      </c>
      <c r="B191" s="9">
        <v>778</v>
      </c>
      <c r="C191" s="10" t="s">
        <v>192</v>
      </c>
      <c r="D191" s="9" t="s">
        <v>157</v>
      </c>
      <c r="E191" s="37">
        <v>19.54</v>
      </c>
      <c r="F191" s="9" t="s">
        <v>12</v>
      </c>
      <c r="G191" s="8" t="s">
        <v>13</v>
      </c>
    </row>
    <row r="192" spans="1:7" ht="31.5">
      <c r="A192" s="9">
        <v>5</v>
      </c>
      <c r="B192" s="9">
        <v>2782</v>
      </c>
      <c r="C192" s="10" t="s">
        <v>193</v>
      </c>
      <c r="D192" s="9" t="s">
        <v>157</v>
      </c>
      <c r="E192" s="38">
        <v>21.344999999999999</v>
      </c>
      <c r="F192" s="8" t="s">
        <v>100</v>
      </c>
      <c r="G192" s="8" t="s">
        <v>13</v>
      </c>
    </row>
    <row r="193" spans="1:7" ht="36" customHeight="1">
      <c r="A193" s="9">
        <v>6</v>
      </c>
      <c r="B193" s="9"/>
      <c r="C193" s="39" t="s">
        <v>194</v>
      </c>
      <c r="D193" s="40" t="s">
        <v>157</v>
      </c>
      <c r="E193" s="38">
        <v>16</v>
      </c>
      <c r="F193" s="9" t="s">
        <v>12</v>
      </c>
      <c r="G193" s="8" t="s">
        <v>195</v>
      </c>
    </row>
    <row r="194" spans="1:7" ht="32.25" customHeight="1">
      <c r="A194" s="9"/>
      <c r="B194" s="8"/>
      <c r="C194" s="1113" t="s">
        <v>186</v>
      </c>
      <c r="D194" s="1114"/>
      <c r="E194" s="41">
        <f>SUM(E188:E193)</f>
        <v>87.534999999999997</v>
      </c>
      <c r="F194" s="8"/>
      <c r="G194" s="8"/>
    </row>
    <row r="195" spans="1:7" ht="15.75" customHeight="1">
      <c r="A195" s="9"/>
      <c r="B195" s="15"/>
      <c r="C195" s="15" t="s">
        <v>196</v>
      </c>
      <c r="D195" s="15"/>
      <c r="E195" s="16"/>
      <c r="F195" s="8"/>
      <c r="G195" s="8"/>
    </row>
    <row r="196" spans="1:7" ht="37.5" customHeight="1">
      <c r="A196" s="9">
        <v>1</v>
      </c>
      <c r="B196" s="15"/>
      <c r="C196" s="42" t="s">
        <v>197</v>
      </c>
      <c r="D196" s="15"/>
      <c r="E196" s="43">
        <v>39.04</v>
      </c>
      <c r="F196" s="9" t="s">
        <v>12</v>
      </c>
      <c r="G196" s="8" t="s">
        <v>13</v>
      </c>
    </row>
    <row r="197" spans="1:7" ht="48.75" customHeight="1">
      <c r="A197" s="9">
        <v>2</v>
      </c>
      <c r="B197" s="9">
        <v>748</v>
      </c>
      <c r="C197" s="10" t="s">
        <v>198</v>
      </c>
      <c r="D197" s="9" t="s">
        <v>157</v>
      </c>
      <c r="E197" s="36">
        <v>4.7</v>
      </c>
      <c r="F197" s="9" t="s">
        <v>199</v>
      </c>
      <c r="G197" s="8" t="s">
        <v>13</v>
      </c>
    </row>
    <row r="198" spans="1:7" ht="31.5">
      <c r="A198" s="8">
        <v>3</v>
      </c>
      <c r="B198" s="44">
        <v>778</v>
      </c>
      <c r="C198" s="10" t="s">
        <v>200</v>
      </c>
      <c r="D198" s="9" t="s">
        <v>157</v>
      </c>
      <c r="E198" s="45">
        <v>6</v>
      </c>
      <c r="F198" s="9" t="s">
        <v>199</v>
      </c>
      <c r="G198" s="8" t="s">
        <v>13</v>
      </c>
    </row>
    <row r="199" spans="1:7" ht="31.5">
      <c r="A199" s="14">
        <v>4</v>
      </c>
      <c r="B199" s="9">
        <v>2782</v>
      </c>
      <c r="C199" s="10" t="s">
        <v>201</v>
      </c>
      <c r="D199" s="9" t="s">
        <v>157</v>
      </c>
      <c r="E199" s="38">
        <v>10.83</v>
      </c>
      <c r="F199" s="9" t="s">
        <v>199</v>
      </c>
      <c r="G199" s="8" t="s">
        <v>13</v>
      </c>
    </row>
    <row r="200" spans="1:7" ht="47.25">
      <c r="A200" s="9">
        <v>5</v>
      </c>
      <c r="B200" s="9"/>
      <c r="C200" s="10" t="s">
        <v>202</v>
      </c>
      <c r="D200" s="9" t="s">
        <v>157</v>
      </c>
      <c r="E200" s="38">
        <v>14</v>
      </c>
      <c r="F200" s="9" t="s">
        <v>203</v>
      </c>
      <c r="G200" s="8" t="s">
        <v>13</v>
      </c>
    </row>
    <row r="201" spans="1:7">
      <c r="A201" s="9"/>
      <c r="B201" s="8"/>
      <c r="C201" s="1108" t="s">
        <v>186</v>
      </c>
      <c r="D201" s="1108"/>
      <c r="E201" s="41">
        <f>SUM(E197:E200)</f>
        <v>35.53</v>
      </c>
      <c r="F201" s="8"/>
      <c r="G201" s="8"/>
    </row>
    <row r="202" spans="1:7">
      <c r="A202" s="9">
        <v>133</v>
      </c>
    </row>
    <row r="203" spans="1:7">
      <c r="A203" s="9"/>
    </row>
    <row r="204" spans="1:7">
      <c r="A204" s="8"/>
    </row>
    <row r="209" spans="7:7">
      <c r="G209" s="93" t="s">
        <v>424</v>
      </c>
    </row>
    <row r="272" spans="6:6">
      <c r="F272" s="96"/>
    </row>
    <row r="275" spans="6:6">
      <c r="F275" s="97"/>
    </row>
  </sheetData>
  <mergeCells count="13">
    <mergeCell ref="A151:E151"/>
    <mergeCell ref="A1:G1"/>
    <mergeCell ref="A14:E14"/>
    <mergeCell ref="A17:E17"/>
    <mergeCell ref="A21:E21"/>
    <mergeCell ref="A26:E26"/>
    <mergeCell ref="C201:D201"/>
    <mergeCell ref="C160:D160"/>
    <mergeCell ref="A161:E161"/>
    <mergeCell ref="C184:D184"/>
    <mergeCell ref="C185:D185"/>
    <mergeCell ref="A187:E187"/>
    <mergeCell ref="C194:D194"/>
  </mergeCells>
  <pageMargins left="0.51" right="0.35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topLeftCell="A138" workbookViewId="0">
      <selection activeCell="C147" sqref="C147:D147"/>
    </sheetView>
  </sheetViews>
  <sheetFormatPr defaultRowHeight="15"/>
  <cols>
    <col min="1" max="1" width="5.7109375" customWidth="1"/>
    <col min="2" max="2" width="17" customWidth="1"/>
    <col min="3" max="3" width="33.7109375" customWidth="1"/>
    <col min="4" max="5" width="12.5703125" customWidth="1"/>
  </cols>
  <sheetData>
    <row r="1" spans="1:5" ht="21">
      <c r="A1" s="1121" t="s">
        <v>2859</v>
      </c>
      <c r="B1" s="1121"/>
      <c r="C1" s="1121"/>
      <c r="D1" s="1121"/>
      <c r="E1" s="1121"/>
    </row>
    <row r="2" spans="1:5" ht="47.25">
      <c r="A2" s="58" t="s">
        <v>1550</v>
      </c>
      <c r="B2" s="58" t="s">
        <v>2</v>
      </c>
      <c r="C2" s="58" t="s">
        <v>3</v>
      </c>
      <c r="D2" s="58" t="s">
        <v>207</v>
      </c>
      <c r="E2" s="58" t="s">
        <v>2860</v>
      </c>
    </row>
    <row r="3" spans="1:5" ht="15.75">
      <c r="A3" s="48">
        <v>1</v>
      </c>
      <c r="B3" s="49"/>
      <c r="C3" s="49" t="s">
        <v>8</v>
      </c>
      <c r="D3" s="50"/>
      <c r="E3" s="51"/>
    </row>
    <row r="4" spans="1:5" ht="15.75">
      <c r="A4" s="54">
        <f>A3+1</f>
        <v>2</v>
      </c>
      <c r="B4" s="49"/>
      <c r="C4" s="49" t="s">
        <v>10</v>
      </c>
      <c r="D4" s="50"/>
      <c r="E4" s="282"/>
    </row>
    <row r="5" spans="1:5" ht="15.75">
      <c r="A5" s="54">
        <f t="shared" ref="A5:A9" si="0">A4+1</f>
        <v>3</v>
      </c>
      <c r="B5" s="56"/>
      <c r="C5" s="56" t="s">
        <v>11</v>
      </c>
      <c r="D5" s="50"/>
      <c r="E5" s="51">
        <f>E16</f>
        <v>12.68</v>
      </c>
    </row>
    <row r="6" spans="1:5" ht="15.75">
      <c r="A6" s="54">
        <f t="shared" si="0"/>
        <v>4</v>
      </c>
      <c r="B6" s="56"/>
      <c r="C6" s="56" t="s">
        <v>14</v>
      </c>
      <c r="D6" s="50"/>
      <c r="E6" s="57">
        <f>E21</f>
        <v>118.843</v>
      </c>
    </row>
    <row r="7" spans="1:5" ht="15.75">
      <c r="A7" s="54">
        <f t="shared" si="0"/>
        <v>5</v>
      </c>
      <c r="B7" s="56"/>
      <c r="C7" s="56" t="s">
        <v>16</v>
      </c>
      <c r="D7" s="50"/>
      <c r="E7" s="57">
        <f>E95</f>
        <v>20.9</v>
      </c>
    </row>
    <row r="8" spans="1:5" ht="15.75">
      <c r="A8" s="54">
        <f t="shared" si="0"/>
        <v>6</v>
      </c>
      <c r="B8" s="56"/>
      <c r="C8" s="56" t="s">
        <v>17</v>
      </c>
      <c r="D8" s="50"/>
      <c r="E8" s="57"/>
    </row>
    <row r="9" spans="1:5" ht="15.75">
      <c r="A9" s="54">
        <f t="shared" si="0"/>
        <v>7</v>
      </c>
      <c r="B9" s="56"/>
      <c r="C9" s="56" t="s">
        <v>18</v>
      </c>
      <c r="D9" s="50"/>
      <c r="E9" s="57">
        <f>E92</f>
        <v>30.810999999999996</v>
      </c>
    </row>
    <row r="10" spans="1:5" ht="15.75">
      <c r="A10" s="54">
        <v>8</v>
      </c>
      <c r="B10" s="56"/>
      <c r="C10" s="56" t="s">
        <v>19</v>
      </c>
      <c r="D10" s="50"/>
      <c r="E10" s="57"/>
    </row>
    <row r="11" spans="1:5" ht="15.75">
      <c r="A11" s="54">
        <v>9</v>
      </c>
      <c r="B11" s="56"/>
      <c r="C11" s="56" t="s">
        <v>20</v>
      </c>
      <c r="D11" s="50"/>
      <c r="E11" s="57">
        <f>E136</f>
        <v>15.304000000000002</v>
      </c>
    </row>
    <row r="12" spans="1:5" ht="15.75">
      <c r="A12" s="54">
        <v>10</v>
      </c>
      <c r="B12" s="56"/>
      <c r="C12" s="56" t="s">
        <v>21</v>
      </c>
      <c r="D12" s="50"/>
      <c r="E12" s="57">
        <f>E147</f>
        <v>85.948000000000008</v>
      </c>
    </row>
    <row r="13" spans="1:5" ht="15.75">
      <c r="A13" s="54"/>
      <c r="B13" s="56"/>
      <c r="C13" s="56"/>
      <c r="D13" s="58" t="s">
        <v>22</v>
      </c>
      <c r="E13" s="59">
        <f>SUM(E3:E12)</f>
        <v>284.48599999999999</v>
      </c>
    </row>
    <row r="14" spans="1:5" ht="15.75">
      <c r="A14" s="1008" t="s">
        <v>11</v>
      </c>
      <c r="B14" s="1009"/>
      <c r="C14" s="1009"/>
      <c r="D14" s="1009"/>
      <c r="E14" s="1010"/>
    </row>
    <row r="15" spans="1:5" ht="31.5">
      <c r="A15" s="643">
        <v>1</v>
      </c>
      <c r="B15" s="54">
        <v>1135</v>
      </c>
      <c r="C15" s="66" t="s">
        <v>2861</v>
      </c>
      <c r="D15" s="643" t="s">
        <v>210</v>
      </c>
      <c r="E15" s="643">
        <v>12.68</v>
      </c>
    </row>
    <row r="16" spans="1:5" ht="15.75">
      <c r="A16" s="644"/>
      <c r="B16" s="644"/>
      <c r="C16" s="645"/>
      <c r="D16" s="644" t="s">
        <v>22</v>
      </c>
      <c r="E16" s="644">
        <f>E15</f>
        <v>12.68</v>
      </c>
    </row>
    <row r="17" spans="1:5" ht="15.75">
      <c r="A17" s="1059" t="s">
        <v>14</v>
      </c>
      <c r="B17" s="1060"/>
      <c r="C17" s="1060"/>
      <c r="D17" s="1060"/>
      <c r="E17" s="1061"/>
    </row>
    <row r="18" spans="1:5" ht="47.25">
      <c r="A18" s="54">
        <v>1</v>
      </c>
      <c r="B18" s="54">
        <v>1148</v>
      </c>
      <c r="C18" s="69" t="s">
        <v>2862</v>
      </c>
      <c r="D18" s="54" t="s">
        <v>27</v>
      </c>
      <c r="E18" s="649">
        <v>26.152999999999999</v>
      </c>
    </row>
    <row r="19" spans="1:5" ht="47.25">
      <c r="A19" s="54">
        <v>2</v>
      </c>
      <c r="B19" s="54">
        <v>1149</v>
      </c>
      <c r="C19" s="66" t="s">
        <v>2863</v>
      </c>
      <c r="D19" s="54" t="s">
        <v>27</v>
      </c>
      <c r="E19" s="649">
        <v>28.815000000000001</v>
      </c>
    </row>
    <row r="20" spans="1:5" ht="31.5">
      <c r="A20" s="54">
        <v>3</v>
      </c>
      <c r="B20" s="54">
        <v>2785</v>
      </c>
      <c r="C20" s="66" t="s">
        <v>2864</v>
      </c>
      <c r="D20" s="54" t="s">
        <v>27</v>
      </c>
      <c r="E20" s="649">
        <v>63.875</v>
      </c>
    </row>
    <row r="21" spans="1:5" ht="15.75">
      <c r="A21" s="58"/>
      <c r="B21" s="58"/>
      <c r="C21" s="645"/>
      <c r="D21" s="58" t="s">
        <v>22</v>
      </c>
      <c r="E21" s="650">
        <f>SUM(E18:E20)</f>
        <v>118.843</v>
      </c>
    </row>
    <row r="22" spans="1:5" ht="15.75">
      <c r="A22" s="1008" t="s">
        <v>18</v>
      </c>
      <c r="B22" s="1009"/>
      <c r="C22" s="1009"/>
      <c r="D22" s="1009"/>
      <c r="E22" s="1010"/>
    </row>
    <row r="23" spans="1:5" ht="47.25">
      <c r="A23" s="54">
        <v>4</v>
      </c>
      <c r="B23" s="54">
        <v>1119</v>
      </c>
      <c r="C23" s="66" t="s">
        <v>2865</v>
      </c>
      <c r="D23" s="54" t="s">
        <v>31</v>
      </c>
      <c r="E23" s="649">
        <v>0.18</v>
      </c>
    </row>
    <row r="24" spans="1:5" ht="31.5">
      <c r="A24" s="54">
        <v>5</v>
      </c>
      <c r="B24" s="54">
        <v>1120</v>
      </c>
      <c r="C24" s="66" t="s">
        <v>2866</v>
      </c>
      <c r="D24" s="54" t="s">
        <v>31</v>
      </c>
      <c r="E24" s="649">
        <v>0.69899999999999995</v>
      </c>
    </row>
    <row r="25" spans="1:5" ht="31.5">
      <c r="A25" s="54">
        <v>6</v>
      </c>
      <c r="B25" s="54">
        <v>1121</v>
      </c>
      <c r="C25" s="66" t="s">
        <v>2867</v>
      </c>
      <c r="D25" s="54" t="s">
        <v>31</v>
      </c>
      <c r="E25" s="649">
        <v>0.83699999999999997</v>
      </c>
    </row>
    <row r="26" spans="1:5" ht="15.75">
      <c r="A26" s="54">
        <v>7</v>
      </c>
      <c r="B26" s="54">
        <v>1122</v>
      </c>
      <c r="C26" s="66" t="s">
        <v>2868</v>
      </c>
      <c r="D26" s="54" t="s">
        <v>31</v>
      </c>
      <c r="E26" s="649">
        <v>0.72299999999999998</v>
      </c>
    </row>
    <row r="27" spans="1:5" ht="31.5">
      <c r="A27" s="54">
        <v>8</v>
      </c>
      <c r="B27" s="54">
        <v>1123</v>
      </c>
      <c r="C27" s="66" t="s">
        <v>2869</v>
      </c>
      <c r="D27" s="54" t="s">
        <v>31</v>
      </c>
      <c r="E27" s="649">
        <v>1.1100000000000001</v>
      </c>
    </row>
    <row r="28" spans="1:5" ht="31.5">
      <c r="A28" s="54">
        <v>9</v>
      </c>
      <c r="B28" s="54">
        <v>1124</v>
      </c>
      <c r="C28" s="66" t="s">
        <v>2870</v>
      </c>
      <c r="D28" s="54" t="s">
        <v>31</v>
      </c>
      <c r="E28" s="649">
        <v>0.97099999999999997</v>
      </c>
    </row>
    <row r="29" spans="1:5" ht="47.25">
      <c r="A29" s="54">
        <v>10</v>
      </c>
      <c r="B29" s="54">
        <v>1125</v>
      </c>
      <c r="C29" s="69" t="s">
        <v>2871</v>
      </c>
      <c r="D29" s="54" t="s">
        <v>31</v>
      </c>
      <c r="E29" s="649">
        <v>0.316</v>
      </c>
    </row>
    <row r="30" spans="1:5" ht="31.5">
      <c r="A30" s="54">
        <v>11</v>
      </c>
      <c r="B30" s="54">
        <v>1126</v>
      </c>
      <c r="C30" s="66" t="s">
        <v>2872</v>
      </c>
      <c r="D30" s="54" t="s">
        <v>31</v>
      </c>
      <c r="E30" s="649">
        <v>0.153</v>
      </c>
    </row>
    <row r="31" spans="1:5" ht="31.5">
      <c r="A31" s="54">
        <v>12</v>
      </c>
      <c r="B31" s="54">
        <v>1127</v>
      </c>
      <c r="C31" s="66" t="s">
        <v>2873</v>
      </c>
      <c r="D31" s="54" t="s">
        <v>31</v>
      </c>
      <c r="E31" s="649">
        <v>0.14199999999999999</v>
      </c>
    </row>
    <row r="32" spans="1:5" ht="47.25">
      <c r="A32" s="54">
        <v>13</v>
      </c>
      <c r="B32" s="54">
        <v>1128</v>
      </c>
      <c r="C32" s="66" t="s">
        <v>2874</v>
      </c>
      <c r="D32" s="54" t="s">
        <v>31</v>
      </c>
      <c r="E32" s="649">
        <v>0.746</v>
      </c>
    </row>
    <row r="33" spans="1:5" ht="31.5">
      <c r="A33" s="54">
        <v>14</v>
      </c>
      <c r="B33" s="54">
        <v>1129</v>
      </c>
      <c r="C33" s="66" t="s">
        <v>2875</v>
      </c>
      <c r="D33" s="54" t="s">
        <v>31</v>
      </c>
      <c r="E33" s="649">
        <v>0.17799999999999999</v>
      </c>
    </row>
    <row r="34" spans="1:5" ht="15.75">
      <c r="A34" s="54">
        <v>15</v>
      </c>
      <c r="B34" s="54">
        <v>1130</v>
      </c>
      <c r="C34" s="66" t="s">
        <v>2876</v>
      </c>
      <c r="D34" s="54" t="s">
        <v>31</v>
      </c>
      <c r="E34" s="649">
        <v>1.1459999999999999</v>
      </c>
    </row>
    <row r="35" spans="1:5" ht="31.5">
      <c r="A35" s="54">
        <v>16</v>
      </c>
      <c r="B35" s="54">
        <v>1131</v>
      </c>
      <c r="C35" s="66" t="s">
        <v>2877</v>
      </c>
      <c r="D35" s="54" t="s">
        <v>31</v>
      </c>
      <c r="E35" s="649">
        <v>0.69699999999999995</v>
      </c>
    </row>
    <row r="36" spans="1:5" ht="31.5">
      <c r="A36" s="54">
        <v>17</v>
      </c>
      <c r="B36" s="54">
        <v>1132</v>
      </c>
      <c r="C36" s="66" t="s">
        <v>2878</v>
      </c>
      <c r="D36" s="54" t="s">
        <v>31</v>
      </c>
      <c r="E36" s="649">
        <v>0.50900000000000001</v>
      </c>
    </row>
    <row r="37" spans="1:5" ht="31.5">
      <c r="A37" s="54">
        <v>18</v>
      </c>
      <c r="B37" s="54">
        <v>1133</v>
      </c>
      <c r="C37" s="66" t="s">
        <v>2879</v>
      </c>
      <c r="D37" s="54" t="s">
        <v>31</v>
      </c>
      <c r="E37" s="649">
        <v>0.33400000000000002</v>
      </c>
    </row>
    <row r="38" spans="1:5" ht="47.25">
      <c r="A38" s="54">
        <v>19</v>
      </c>
      <c r="B38" s="54">
        <v>1138</v>
      </c>
      <c r="C38" s="66" t="s">
        <v>2880</v>
      </c>
      <c r="D38" s="54" t="s">
        <v>31</v>
      </c>
      <c r="E38" s="649">
        <v>7.1999999999999995E-2</v>
      </c>
    </row>
    <row r="39" spans="1:5" ht="47.25">
      <c r="A39" s="54">
        <v>20</v>
      </c>
      <c r="B39" s="54">
        <v>1139</v>
      </c>
      <c r="C39" s="66" t="s">
        <v>2881</v>
      </c>
      <c r="D39" s="54" t="s">
        <v>31</v>
      </c>
      <c r="E39" s="649">
        <v>5.8999999999999997E-2</v>
      </c>
    </row>
    <row r="40" spans="1:5" ht="31.5">
      <c r="A40" s="54">
        <v>21</v>
      </c>
      <c r="B40" s="54">
        <v>1140</v>
      </c>
      <c r="C40" s="66" t="s">
        <v>2882</v>
      </c>
      <c r="D40" s="54" t="s">
        <v>31</v>
      </c>
      <c r="E40" s="649">
        <v>6.2E-2</v>
      </c>
    </row>
    <row r="41" spans="1:5" ht="31.5">
      <c r="A41" s="54">
        <v>22</v>
      </c>
      <c r="B41" s="54">
        <v>1141</v>
      </c>
      <c r="C41" s="390" t="s">
        <v>2883</v>
      </c>
      <c r="D41" s="54" t="s">
        <v>31</v>
      </c>
      <c r="E41" s="649">
        <v>8.5000000000000006E-2</v>
      </c>
    </row>
    <row r="42" spans="1:5" ht="31.5">
      <c r="A42" s="54">
        <v>23</v>
      </c>
      <c r="B42" s="54">
        <v>1142</v>
      </c>
      <c r="C42" s="66" t="s">
        <v>2884</v>
      </c>
      <c r="D42" s="54" t="s">
        <v>31</v>
      </c>
      <c r="E42" s="649">
        <v>0.153</v>
      </c>
    </row>
    <row r="43" spans="1:5" ht="47.25">
      <c r="A43" s="54">
        <v>24</v>
      </c>
      <c r="B43" s="54">
        <v>1143</v>
      </c>
      <c r="C43" s="66" t="s">
        <v>2885</v>
      </c>
      <c r="D43" s="54" t="s">
        <v>31</v>
      </c>
      <c r="E43" s="649">
        <v>0.35</v>
      </c>
    </row>
    <row r="44" spans="1:5" ht="47.25">
      <c r="A44" s="54">
        <v>25</v>
      </c>
      <c r="B44" s="54">
        <v>1144</v>
      </c>
      <c r="C44" s="66" t="s">
        <v>2886</v>
      </c>
      <c r="D44" s="54" t="s">
        <v>31</v>
      </c>
      <c r="E44" s="649">
        <v>1</v>
      </c>
    </row>
    <row r="45" spans="1:5" ht="31.5">
      <c r="A45" s="54">
        <v>26</v>
      </c>
      <c r="B45" s="54">
        <v>1145</v>
      </c>
      <c r="C45" s="66" t="s">
        <v>2887</v>
      </c>
      <c r="D45" s="54" t="s">
        <v>31</v>
      </c>
      <c r="E45" s="649">
        <v>9.0999999999999998E-2</v>
      </c>
    </row>
    <row r="46" spans="1:5" ht="31.5">
      <c r="A46" s="54">
        <v>27</v>
      </c>
      <c r="B46" s="54">
        <v>1146</v>
      </c>
      <c r="C46" s="66" t="s">
        <v>2888</v>
      </c>
      <c r="D46" s="54" t="s">
        <v>31</v>
      </c>
      <c r="E46" s="649">
        <v>4.2000000000000003E-2</v>
      </c>
    </row>
    <row r="47" spans="1:5" ht="31.5">
      <c r="A47" s="54">
        <v>28</v>
      </c>
      <c r="B47" s="54">
        <v>1147</v>
      </c>
      <c r="C47" s="66" t="s">
        <v>2889</v>
      </c>
      <c r="D47" s="54" t="s">
        <v>31</v>
      </c>
      <c r="E47" s="649">
        <v>0.14699999999999999</v>
      </c>
    </row>
    <row r="48" spans="1:5" ht="47.25">
      <c r="A48" s="54">
        <v>29</v>
      </c>
      <c r="B48" s="54">
        <v>1152</v>
      </c>
      <c r="C48" s="56" t="s">
        <v>2890</v>
      </c>
      <c r="D48" s="54" t="s">
        <v>31</v>
      </c>
      <c r="E48" s="649">
        <v>1.6659999999999999</v>
      </c>
    </row>
    <row r="49" spans="1:5" ht="47.25">
      <c r="A49" s="54">
        <v>30</v>
      </c>
      <c r="B49" s="54">
        <v>1153</v>
      </c>
      <c r="C49" s="66" t="s">
        <v>2891</v>
      </c>
      <c r="D49" s="54" t="s">
        <v>31</v>
      </c>
      <c r="E49" s="649">
        <v>0.72499999999999998</v>
      </c>
    </row>
    <row r="50" spans="1:5" ht="31.5">
      <c r="A50" s="54">
        <v>31</v>
      </c>
      <c r="B50" s="54">
        <v>1154</v>
      </c>
      <c r="C50" s="66" t="s">
        <v>2892</v>
      </c>
      <c r="D50" s="54" t="s">
        <v>31</v>
      </c>
      <c r="E50" s="649">
        <v>0.35099999999999998</v>
      </c>
    </row>
    <row r="51" spans="1:5" ht="47.25">
      <c r="A51" s="54">
        <v>32</v>
      </c>
      <c r="B51" s="54">
        <v>1155</v>
      </c>
      <c r="C51" s="66" t="s">
        <v>2893</v>
      </c>
      <c r="D51" s="54" t="s">
        <v>31</v>
      </c>
      <c r="E51" s="649">
        <v>0.67400000000000004</v>
      </c>
    </row>
    <row r="52" spans="1:5" ht="47.25">
      <c r="A52" s="54">
        <v>33</v>
      </c>
      <c r="B52" s="54">
        <v>1156</v>
      </c>
      <c r="C52" s="66" t="s">
        <v>2894</v>
      </c>
      <c r="D52" s="54" t="s">
        <v>31</v>
      </c>
      <c r="E52" s="649">
        <v>0.246</v>
      </c>
    </row>
    <row r="53" spans="1:5" ht="47.25">
      <c r="A53" s="54">
        <v>34</v>
      </c>
      <c r="B53" s="54">
        <v>1157</v>
      </c>
      <c r="C53" s="66" t="s">
        <v>2895</v>
      </c>
      <c r="D53" s="54" t="s">
        <v>31</v>
      </c>
      <c r="E53" s="649">
        <v>0.2</v>
      </c>
    </row>
    <row r="54" spans="1:5" ht="47.25">
      <c r="A54" s="54">
        <v>35</v>
      </c>
      <c r="B54" s="54">
        <v>1158</v>
      </c>
      <c r="C54" s="66" t="s">
        <v>2896</v>
      </c>
      <c r="D54" s="54" t="s">
        <v>31</v>
      </c>
      <c r="E54" s="649">
        <v>1.147</v>
      </c>
    </row>
    <row r="55" spans="1:5" ht="31.5">
      <c r="A55" s="54">
        <v>36</v>
      </c>
      <c r="B55" s="54">
        <v>1159</v>
      </c>
      <c r="C55" s="66" t="s">
        <v>2897</v>
      </c>
      <c r="D55" s="54" t="s">
        <v>31</v>
      </c>
      <c r="E55" s="649">
        <v>0.35099999999999998</v>
      </c>
    </row>
    <row r="56" spans="1:5" ht="31.5">
      <c r="A56" s="54">
        <v>37</v>
      </c>
      <c r="B56" s="54">
        <v>1161</v>
      </c>
      <c r="C56" s="66" t="s">
        <v>2898</v>
      </c>
      <c r="D56" s="54" t="s">
        <v>31</v>
      </c>
      <c r="E56" s="649">
        <v>0.39600000000000002</v>
      </c>
    </row>
    <row r="57" spans="1:5" ht="31.5">
      <c r="A57" s="54">
        <v>38</v>
      </c>
      <c r="B57" s="54">
        <v>1162</v>
      </c>
      <c r="C57" s="66" t="s">
        <v>2899</v>
      </c>
      <c r="D57" s="54" t="s">
        <v>31</v>
      </c>
      <c r="E57" s="649">
        <v>8.2000000000000003E-2</v>
      </c>
    </row>
    <row r="58" spans="1:5" ht="31.5">
      <c r="A58" s="54">
        <v>39</v>
      </c>
      <c r="B58" s="54">
        <v>1163</v>
      </c>
      <c r="C58" s="66" t="s">
        <v>2900</v>
      </c>
      <c r="D58" s="54" t="s">
        <v>31</v>
      </c>
      <c r="E58" s="649">
        <v>0.66200000000000003</v>
      </c>
    </row>
    <row r="59" spans="1:5" ht="47.25">
      <c r="A59" s="54">
        <v>40</v>
      </c>
      <c r="B59" s="54">
        <v>1164</v>
      </c>
      <c r="C59" s="66" t="s">
        <v>2901</v>
      </c>
      <c r="D59" s="54" t="s">
        <v>31</v>
      </c>
      <c r="E59" s="649">
        <v>0.14299999999999999</v>
      </c>
    </row>
    <row r="60" spans="1:5" ht="47.25">
      <c r="A60" s="54">
        <v>41</v>
      </c>
      <c r="B60" s="54">
        <v>1165</v>
      </c>
      <c r="C60" s="66" t="s">
        <v>2902</v>
      </c>
      <c r="D60" s="54" t="s">
        <v>31</v>
      </c>
      <c r="E60" s="649">
        <v>0.159</v>
      </c>
    </row>
    <row r="61" spans="1:5" ht="47.25">
      <c r="A61" s="54">
        <v>42</v>
      </c>
      <c r="B61" s="54">
        <v>1166</v>
      </c>
      <c r="C61" s="66" t="s">
        <v>2903</v>
      </c>
      <c r="D61" s="54" t="s">
        <v>31</v>
      </c>
      <c r="E61" s="649">
        <v>0.48399999999999999</v>
      </c>
    </row>
    <row r="62" spans="1:5" ht="47.25">
      <c r="A62" s="54">
        <v>43</v>
      </c>
      <c r="B62" s="54">
        <v>1167</v>
      </c>
      <c r="C62" s="66" t="s">
        <v>2904</v>
      </c>
      <c r="D62" s="54" t="s">
        <v>31</v>
      </c>
      <c r="E62" s="649">
        <v>0.56599999999999995</v>
      </c>
    </row>
    <row r="63" spans="1:5" ht="47.25">
      <c r="A63" s="54">
        <v>44</v>
      </c>
      <c r="B63" s="54">
        <v>1168</v>
      </c>
      <c r="C63" s="66" t="s">
        <v>2905</v>
      </c>
      <c r="D63" s="54" t="s">
        <v>31</v>
      </c>
      <c r="E63" s="649">
        <v>0.40500000000000003</v>
      </c>
    </row>
    <row r="64" spans="1:5" ht="47.25">
      <c r="A64" s="54">
        <v>45</v>
      </c>
      <c r="B64" s="54">
        <v>1170</v>
      </c>
      <c r="C64" s="66" t="s">
        <v>2906</v>
      </c>
      <c r="D64" s="54" t="s">
        <v>31</v>
      </c>
      <c r="E64" s="649">
        <v>0.27800000000000002</v>
      </c>
    </row>
    <row r="65" spans="1:5" ht="47.25">
      <c r="A65" s="54">
        <v>46</v>
      </c>
      <c r="B65" s="54">
        <v>1177</v>
      </c>
      <c r="C65" s="66" t="s">
        <v>2907</v>
      </c>
      <c r="D65" s="54" t="s">
        <v>31</v>
      </c>
      <c r="E65" s="649">
        <v>0.29099999999999998</v>
      </c>
    </row>
    <row r="66" spans="1:5" ht="63">
      <c r="A66" s="54">
        <v>47</v>
      </c>
      <c r="B66" s="54">
        <v>1178</v>
      </c>
      <c r="C66" s="66" t="s">
        <v>2908</v>
      </c>
      <c r="D66" s="54" t="s">
        <v>31</v>
      </c>
      <c r="E66" s="649">
        <v>0.54600000000000004</v>
      </c>
    </row>
    <row r="67" spans="1:5" ht="47.25">
      <c r="A67" s="54">
        <v>48</v>
      </c>
      <c r="B67" s="54">
        <v>1179</v>
      </c>
      <c r="C67" s="66" t="s">
        <v>2909</v>
      </c>
      <c r="D67" s="54" t="s">
        <v>31</v>
      </c>
      <c r="E67" s="649">
        <v>0.60299999999999998</v>
      </c>
    </row>
    <row r="68" spans="1:5" ht="47.25">
      <c r="A68" s="54">
        <v>49</v>
      </c>
      <c r="B68" s="54">
        <v>1180</v>
      </c>
      <c r="C68" s="66" t="s">
        <v>2910</v>
      </c>
      <c r="D68" s="54" t="s">
        <v>31</v>
      </c>
      <c r="E68" s="649">
        <v>0.52900000000000003</v>
      </c>
    </row>
    <row r="69" spans="1:5" ht="47.25">
      <c r="A69" s="54">
        <v>50</v>
      </c>
      <c r="B69" s="54">
        <v>1181</v>
      </c>
      <c r="C69" s="66" t="s">
        <v>2911</v>
      </c>
      <c r="D69" s="54" t="s">
        <v>31</v>
      </c>
      <c r="E69" s="649">
        <v>0.33800000000000002</v>
      </c>
    </row>
    <row r="70" spans="1:5" ht="47.25">
      <c r="A70" s="54">
        <v>51</v>
      </c>
      <c r="B70" s="54">
        <v>1185</v>
      </c>
      <c r="C70" s="66" t="s">
        <v>2912</v>
      </c>
      <c r="D70" s="54" t="s">
        <v>31</v>
      </c>
      <c r="E70" s="649">
        <v>1.2609999999999999</v>
      </c>
    </row>
    <row r="71" spans="1:5" ht="47.25">
      <c r="A71" s="54">
        <v>52</v>
      </c>
      <c r="B71" s="54">
        <v>1186</v>
      </c>
      <c r="C71" s="66" t="s">
        <v>2913</v>
      </c>
      <c r="D71" s="54" t="s">
        <v>31</v>
      </c>
      <c r="E71" s="649">
        <v>5.1999999999999998E-2</v>
      </c>
    </row>
    <row r="72" spans="1:5" ht="47.25">
      <c r="A72" s="54">
        <v>53</v>
      </c>
      <c r="B72" s="54">
        <v>1190</v>
      </c>
      <c r="C72" s="66" t="s">
        <v>2914</v>
      </c>
      <c r="D72" s="54" t="s">
        <v>31</v>
      </c>
      <c r="E72" s="649">
        <v>0.18</v>
      </c>
    </row>
    <row r="73" spans="1:5" ht="31.5">
      <c r="A73" s="54">
        <v>54</v>
      </c>
      <c r="B73" s="54">
        <v>1191</v>
      </c>
      <c r="C73" s="66" t="s">
        <v>2915</v>
      </c>
      <c r="D73" s="54" t="s">
        <v>31</v>
      </c>
      <c r="E73" s="649">
        <v>8.8999999999999996E-2</v>
      </c>
    </row>
    <row r="74" spans="1:5" ht="47.25">
      <c r="A74" s="54">
        <v>55</v>
      </c>
      <c r="B74" s="54">
        <v>1192</v>
      </c>
      <c r="C74" s="66" t="s">
        <v>2916</v>
      </c>
      <c r="D74" s="54" t="s">
        <v>31</v>
      </c>
      <c r="E74" s="649">
        <v>0.105</v>
      </c>
    </row>
    <row r="75" spans="1:5" ht="31.5">
      <c r="A75" s="54">
        <v>56</v>
      </c>
      <c r="B75" s="54">
        <v>1193</v>
      </c>
      <c r="C75" s="66" t="s">
        <v>2917</v>
      </c>
      <c r="D75" s="54" t="s">
        <v>31</v>
      </c>
      <c r="E75" s="649">
        <v>0.125</v>
      </c>
    </row>
    <row r="76" spans="1:5" ht="31.5">
      <c r="A76" s="54">
        <v>57</v>
      </c>
      <c r="B76" s="54">
        <v>1194</v>
      </c>
      <c r="C76" s="66" t="s">
        <v>2918</v>
      </c>
      <c r="D76" s="54" t="s">
        <v>31</v>
      </c>
      <c r="E76" s="649">
        <v>5.5E-2</v>
      </c>
    </row>
    <row r="77" spans="1:5" ht="47.25">
      <c r="A77" s="54">
        <v>58</v>
      </c>
      <c r="B77" s="54">
        <v>1195</v>
      </c>
      <c r="C77" s="66" t="s">
        <v>2919</v>
      </c>
      <c r="D77" s="54" t="s">
        <v>31</v>
      </c>
      <c r="E77" s="649">
        <v>2.2149999999999999</v>
      </c>
    </row>
    <row r="78" spans="1:5" ht="47.25">
      <c r="A78" s="54">
        <v>59</v>
      </c>
      <c r="B78" s="54">
        <v>1196</v>
      </c>
      <c r="C78" s="66" t="s">
        <v>2920</v>
      </c>
      <c r="D78" s="54" t="s">
        <v>31</v>
      </c>
      <c r="E78" s="649">
        <v>5.2999999999999999E-2</v>
      </c>
    </row>
    <row r="79" spans="1:5" ht="47.25">
      <c r="A79" s="54">
        <v>60</v>
      </c>
      <c r="B79" s="54">
        <v>1197</v>
      </c>
      <c r="C79" s="66" t="s">
        <v>2921</v>
      </c>
      <c r="D79" s="54" t="s">
        <v>31</v>
      </c>
      <c r="E79" s="649">
        <v>9.0999999999999998E-2</v>
      </c>
    </row>
    <row r="80" spans="1:5" ht="31.5">
      <c r="A80" s="54">
        <v>61</v>
      </c>
      <c r="B80" s="54">
        <v>1198</v>
      </c>
      <c r="C80" s="66" t="s">
        <v>2922</v>
      </c>
      <c r="D80" s="54" t="s">
        <v>31</v>
      </c>
      <c r="E80" s="649">
        <v>0.433</v>
      </c>
    </row>
    <row r="81" spans="1:5" ht="47.25">
      <c r="A81" s="54">
        <v>62</v>
      </c>
      <c r="B81" s="54">
        <v>1199</v>
      </c>
      <c r="C81" s="56" t="s">
        <v>2923</v>
      </c>
      <c r="D81" s="54" t="s">
        <v>31</v>
      </c>
      <c r="E81" s="649">
        <v>0.105</v>
      </c>
    </row>
    <row r="82" spans="1:5" ht="47.25">
      <c r="A82" s="54">
        <v>63</v>
      </c>
      <c r="B82" s="54">
        <v>1201</v>
      </c>
      <c r="C82" s="66" t="s">
        <v>2924</v>
      </c>
      <c r="D82" s="54" t="s">
        <v>31</v>
      </c>
      <c r="E82" s="649">
        <v>1.262</v>
      </c>
    </row>
    <row r="83" spans="1:5" ht="47.25">
      <c r="A83" s="54">
        <v>64</v>
      </c>
      <c r="B83" s="54">
        <v>1202</v>
      </c>
      <c r="C83" s="66" t="s">
        <v>2925</v>
      </c>
      <c r="D83" s="54" t="s">
        <v>31</v>
      </c>
      <c r="E83" s="649">
        <v>0.154</v>
      </c>
    </row>
    <row r="84" spans="1:5" ht="47.25">
      <c r="A84" s="54">
        <v>65</v>
      </c>
      <c r="B84" s="54">
        <v>1203</v>
      </c>
      <c r="C84" s="66" t="s">
        <v>2926</v>
      </c>
      <c r="D84" s="54" t="s">
        <v>31</v>
      </c>
      <c r="E84" s="649">
        <v>0.191</v>
      </c>
    </row>
    <row r="85" spans="1:5" ht="47.25">
      <c r="A85" s="54">
        <v>66</v>
      </c>
      <c r="B85" s="54">
        <v>1208</v>
      </c>
      <c r="C85" s="66" t="s">
        <v>2927</v>
      </c>
      <c r="D85" s="54" t="s">
        <v>31</v>
      </c>
      <c r="E85" s="649">
        <v>0.62</v>
      </c>
    </row>
    <row r="86" spans="1:5" ht="31.5">
      <c r="A86" s="54">
        <v>67</v>
      </c>
      <c r="B86" s="54">
        <v>1209</v>
      </c>
      <c r="C86" s="66" t="s">
        <v>2928</v>
      </c>
      <c r="D86" s="54" t="s">
        <v>31</v>
      </c>
      <c r="E86" s="649">
        <v>0.31900000000000001</v>
      </c>
    </row>
    <row r="87" spans="1:5" ht="47.25">
      <c r="A87" s="54">
        <v>68</v>
      </c>
      <c r="B87" s="54">
        <v>1211</v>
      </c>
      <c r="C87" s="66" t="s">
        <v>2929</v>
      </c>
      <c r="D87" s="54" t="s">
        <v>31</v>
      </c>
      <c r="E87" s="649">
        <v>0.751</v>
      </c>
    </row>
    <row r="88" spans="1:5" ht="47.25">
      <c r="A88" s="54">
        <v>69</v>
      </c>
      <c r="B88" s="54">
        <v>1212</v>
      </c>
      <c r="C88" s="66" t="s">
        <v>2930</v>
      </c>
      <c r="D88" s="54" t="s">
        <v>31</v>
      </c>
      <c r="E88" s="649">
        <v>3.6999999999999998E-2</v>
      </c>
    </row>
    <row r="89" spans="1:5" ht="63">
      <c r="A89" s="54">
        <v>70</v>
      </c>
      <c r="B89" s="54">
        <v>1213</v>
      </c>
      <c r="C89" s="66" t="s">
        <v>2931</v>
      </c>
      <c r="D89" s="54" t="s">
        <v>31</v>
      </c>
      <c r="E89" s="649">
        <v>0.85299999999999998</v>
      </c>
    </row>
    <row r="90" spans="1:5" ht="47.25">
      <c r="A90" s="54">
        <v>71</v>
      </c>
      <c r="B90" s="54">
        <v>1214</v>
      </c>
      <c r="C90" s="66" t="s">
        <v>2932</v>
      </c>
      <c r="D90" s="54" t="s">
        <v>31</v>
      </c>
      <c r="E90" s="649">
        <v>0.14599999999999999</v>
      </c>
    </row>
    <row r="91" spans="1:5" ht="47.25">
      <c r="A91" s="54">
        <v>72</v>
      </c>
      <c r="B91" s="54">
        <v>1215</v>
      </c>
      <c r="C91" s="66" t="s">
        <v>2933</v>
      </c>
      <c r="D91" s="54" t="s">
        <v>31</v>
      </c>
      <c r="E91" s="649">
        <v>7.0000000000000007E-2</v>
      </c>
    </row>
    <row r="92" spans="1:5" ht="15.75">
      <c r="A92" s="58"/>
      <c r="B92" s="58"/>
      <c r="C92" s="645"/>
      <c r="D92" s="58" t="s">
        <v>22</v>
      </c>
      <c r="E92" s="650">
        <f>SUM(E23:E91)</f>
        <v>30.810999999999996</v>
      </c>
    </row>
    <row r="93" spans="1:5" ht="15.75">
      <c r="A93" s="1008" t="s">
        <v>16</v>
      </c>
      <c r="B93" s="1009"/>
      <c r="C93" s="1009"/>
      <c r="D93" s="1009"/>
      <c r="E93" s="1010"/>
    </row>
    <row r="94" spans="1:5" ht="31.5">
      <c r="A94" s="54">
        <v>1</v>
      </c>
      <c r="B94" s="54">
        <v>1204</v>
      </c>
      <c r="C94" s="66" t="s">
        <v>2934</v>
      </c>
      <c r="D94" s="54" t="s">
        <v>157</v>
      </c>
      <c r="E94" s="649">
        <v>20.9</v>
      </c>
    </row>
    <row r="95" spans="1:5" ht="15.75">
      <c r="A95" s="54"/>
      <c r="B95" s="891" t="s">
        <v>186</v>
      </c>
      <c r="C95" s="892"/>
      <c r="D95" s="893"/>
      <c r="E95" s="650">
        <f>SUM(E94:E94)</f>
        <v>20.9</v>
      </c>
    </row>
    <row r="96" spans="1:5" ht="15.75">
      <c r="A96" s="54"/>
      <c r="B96" s="481"/>
      <c r="C96" s="892" t="s">
        <v>163</v>
      </c>
      <c r="D96" s="893"/>
      <c r="E96" s="650">
        <f>E16+E21+E92+E95</f>
        <v>183.23400000000001</v>
      </c>
    </row>
    <row r="97" spans="1:5" ht="18.75">
      <c r="A97" s="1119" t="s">
        <v>19</v>
      </c>
      <c r="B97" s="1119"/>
      <c r="C97" s="1119"/>
      <c r="D97" s="1119"/>
      <c r="E97" s="1119"/>
    </row>
    <row r="98" spans="1:5" ht="15.75">
      <c r="A98" s="636">
        <v>1</v>
      </c>
      <c r="B98" s="390"/>
      <c r="C98" s="390" t="s">
        <v>1032</v>
      </c>
      <c r="D98" s="636" t="s">
        <v>31</v>
      </c>
      <c r="E98" s="651">
        <v>7.0000000000000007E-2</v>
      </c>
    </row>
    <row r="99" spans="1:5" ht="31.5">
      <c r="A99" s="636">
        <v>2</v>
      </c>
      <c r="B99" s="390"/>
      <c r="C99" s="390" t="s">
        <v>2935</v>
      </c>
      <c r="D99" s="636" t="s">
        <v>31</v>
      </c>
      <c r="E99" s="651">
        <v>0.45</v>
      </c>
    </row>
    <row r="100" spans="1:5" ht="31.5">
      <c r="A100" s="636">
        <v>3</v>
      </c>
      <c r="B100" s="390"/>
      <c r="C100" s="390" t="s">
        <v>2936</v>
      </c>
      <c r="D100" s="636" t="s">
        <v>31</v>
      </c>
      <c r="E100" s="651">
        <v>0.09</v>
      </c>
    </row>
    <row r="101" spans="1:5" ht="31.5">
      <c r="A101" s="636">
        <v>4</v>
      </c>
      <c r="B101" s="390"/>
      <c r="C101" s="390" t="s">
        <v>2937</v>
      </c>
      <c r="D101" s="636" t="s">
        <v>31</v>
      </c>
      <c r="E101" s="651">
        <v>0.15</v>
      </c>
    </row>
    <row r="102" spans="1:5" ht="31.5">
      <c r="A102" s="636">
        <v>5</v>
      </c>
      <c r="B102" s="390"/>
      <c r="C102" s="390" t="s">
        <v>2938</v>
      </c>
      <c r="D102" s="636" t="s">
        <v>31</v>
      </c>
      <c r="E102" s="651">
        <v>7.0000000000000007E-2</v>
      </c>
    </row>
    <row r="103" spans="1:5" ht="31.5">
      <c r="A103" s="636">
        <v>6</v>
      </c>
      <c r="B103" s="390"/>
      <c r="C103" s="390" t="s">
        <v>2939</v>
      </c>
      <c r="D103" s="636" t="s">
        <v>31</v>
      </c>
      <c r="E103" s="651">
        <v>0.09</v>
      </c>
    </row>
    <row r="104" spans="1:5" ht="31.5">
      <c r="A104" s="636">
        <v>7</v>
      </c>
      <c r="B104" s="390"/>
      <c r="C104" s="390" t="s">
        <v>2940</v>
      </c>
      <c r="D104" s="636" t="s">
        <v>31</v>
      </c>
      <c r="E104" s="651">
        <v>0.25</v>
      </c>
    </row>
    <row r="105" spans="1:5" ht="31.5">
      <c r="A105" s="636">
        <v>8</v>
      </c>
      <c r="B105" s="390"/>
      <c r="C105" s="390" t="s">
        <v>2941</v>
      </c>
      <c r="D105" s="636" t="s">
        <v>31</v>
      </c>
      <c r="E105" s="651">
        <v>0.06</v>
      </c>
    </row>
    <row r="106" spans="1:5" ht="31.5">
      <c r="A106" s="636">
        <v>9</v>
      </c>
      <c r="B106" s="390"/>
      <c r="C106" s="390" t="s">
        <v>2942</v>
      </c>
      <c r="D106" s="636" t="s">
        <v>31</v>
      </c>
      <c r="E106" s="651">
        <v>0.18</v>
      </c>
    </row>
    <row r="107" spans="1:5" ht="31.5">
      <c r="A107" s="636">
        <v>10</v>
      </c>
      <c r="B107" s="390"/>
      <c r="C107" s="390" t="s">
        <v>2943</v>
      </c>
      <c r="D107" s="636" t="s">
        <v>31</v>
      </c>
      <c r="E107" s="651">
        <v>0.3</v>
      </c>
    </row>
    <row r="108" spans="1:5" ht="31.5">
      <c r="A108" s="636">
        <v>11</v>
      </c>
      <c r="B108" s="390"/>
      <c r="C108" s="390" t="s">
        <v>2944</v>
      </c>
      <c r="D108" s="636" t="s">
        <v>31</v>
      </c>
      <c r="E108" s="651">
        <v>0.12</v>
      </c>
    </row>
    <row r="109" spans="1:5" ht="31.5">
      <c r="A109" s="636">
        <v>12</v>
      </c>
      <c r="B109" s="390"/>
      <c r="C109" s="390" t="s">
        <v>2945</v>
      </c>
      <c r="D109" s="636" t="s">
        <v>31</v>
      </c>
      <c r="E109" s="651">
        <v>0.2</v>
      </c>
    </row>
    <row r="110" spans="1:5" ht="31.5">
      <c r="A110" s="636">
        <v>13</v>
      </c>
      <c r="B110" s="390"/>
      <c r="C110" s="390" t="s">
        <v>2946</v>
      </c>
      <c r="D110" s="636" t="s">
        <v>31</v>
      </c>
      <c r="E110" s="651">
        <v>0.12</v>
      </c>
    </row>
    <row r="111" spans="1:5" ht="31.5">
      <c r="A111" s="636">
        <v>14</v>
      </c>
      <c r="B111" s="390"/>
      <c r="C111" s="390" t="s">
        <v>2947</v>
      </c>
      <c r="D111" s="636" t="s">
        <v>31</v>
      </c>
      <c r="E111" s="651">
        <v>0.06</v>
      </c>
    </row>
    <row r="112" spans="1:5" ht="31.5">
      <c r="A112" s="636">
        <v>15</v>
      </c>
      <c r="B112" s="390"/>
      <c r="C112" s="390" t="s">
        <v>2948</v>
      </c>
      <c r="D112" s="636" t="s">
        <v>31</v>
      </c>
      <c r="E112" s="651">
        <v>0.30599999999999999</v>
      </c>
    </row>
    <row r="113" spans="1:5" ht="31.5">
      <c r="A113" s="636">
        <v>16</v>
      </c>
      <c r="B113" s="390"/>
      <c r="C113" s="390" t="s">
        <v>2949</v>
      </c>
      <c r="D113" s="636" t="s">
        <v>31</v>
      </c>
      <c r="E113" s="651">
        <v>0.48099999999999998</v>
      </c>
    </row>
    <row r="114" spans="1:5" ht="31.5">
      <c r="A114" s="636">
        <v>17</v>
      </c>
      <c r="B114" s="390"/>
      <c r="C114" s="390" t="s">
        <v>2950</v>
      </c>
      <c r="D114" s="636" t="s">
        <v>31</v>
      </c>
      <c r="E114" s="651">
        <v>0.28999999999999998</v>
      </c>
    </row>
    <row r="115" spans="1:5" ht="31.5">
      <c r="A115" s="636">
        <v>18</v>
      </c>
      <c r="B115" s="390"/>
      <c r="C115" s="390" t="s">
        <v>2951</v>
      </c>
      <c r="D115" s="636" t="s">
        <v>31</v>
      </c>
      <c r="E115" s="651">
        <v>0.50600000000000001</v>
      </c>
    </row>
    <row r="116" spans="1:5" ht="31.5">
      <c r="A116" s="636">
        <v>19</v>
      </c>
      <c r="B116" s="390"/>
      <c r="C116" s="390" t="s">
        <v>2952</v>
      </c>
      <c r="D116" s="636" t="s">
        <v>31</v>
      </c>
      <c r="E116" s="651">
        <v>0.17699999999999999</v>
      </c>
    </row>
    <row r="117" spans="1:5" ht="31.5">
      <c r="A117" s="636">
        <v>20</v>
      </c>
      <c r="B117" s="390"/>
      <c r="C117" s="390" t="s">
        <v>2953</v>
      </c>
      <c r="D117" s="636" t="s">
        <v>31</v>
      </c>
      <c r="E117" s="651">
        <v>0.23300000000000001</v>
      </c>
    </row>
    <row r="118" spans="1:5" ht="47.25">
      <c r="A118" s="636">
        <v>21</v>
      </c>
      <c r="B118" s="390"/>
      <c r="C118" s="390" t="s">
        <v>2954</v>
      </c>
      <c r="D118" s="636" t="s">
        <v>31</v>
      </c>
      <c r="E118" s="651">
        <v>0.67</v>
      </c>
    </row>
    <row r="119" spans="1:5" ht="47.25">
      <c r="A119" s="636">
        <v>22</v>
      </c>
      <c r="B119" s="390"/>
      <c r="C119" s="390" t="s">
        <v>2926</v>
      </c>
      <c r="D119" s="636" t="s">
        <v>31</v>
      </c>
      <c r="E119" s="651">
        <v>0.28000000000000003</v>
      </c>
    </row>
    <row r="120" spans="1:5" ht="31.5">
      <c r="A120" s="636">
        <v>23</v>
      </c>
      <c r="B120" s="390"/>
      <c r="C120" s="390" t="s">
        <v>2955</v>
      </c>
      <c r="D120" s="636" t="s">
        <v>31</v>
      </c>
      <c r="E120" s="651">
        <v>0.25</v>
      </c>
    </row>
    <row r="121" spans="1:5" ht="47.25">
      <c r="A121" s="636">
        <v>24</v>
      </c>
      <c r="B121" s="390"/>
      <c r="C121" s="390" t="s">
        <v>2956</v>
      </c>
      <c r="D121" s="636" t="s">
        <v>31</v>
      </c>
      <c r="E121" s="651">
        <v>1.1000000000000001</v>
      </c>
    </row>
    <row r="122" spans="1:5" ht="31.5">
      <c r="A122" s="636">
        <v>25</v>
      </c>
      <c r="B122" s="390"/>
      <c r="C122" s="390" t="s">
        <v>2957</v>
      </c>
      <c r="D122" s="636" t="s">
        <v>31</v>
      </c>
      <c r="E122" s="651">
        <v>0.3</v>
      </c>
    </row>
    <row r="123" spans="1:5" ht="31.5">
      <c r="A123" s="636">
        <v>26</v>
      </c>
      <c r="B123" s="390"/>
      <c r="C123" s="390" t="s">
        <v>2958</v>
      </c>
      <c r="D123" s="636" t="s">
        <v>31</v>
      </c>
      <c r="E123" s="651">
        <v>0.2</v>
      </c>
    </row>
    <row r="124" spans="1:5" ht="31.5">
      <c r="A124" s="636">
        <v>27</v>
      </c>
      <c r="B124" s="390"/>
      <c r="C124" s="390" t="s">
        <v>2959</v>
      </c>
      <c r="D124" s="636" t="s">
        <v>31</v>
      </c>
      <c r="E124" s="651">
        <v>0.5</v>
      </c>
    </row>
    <row r="125" spans="1:5" ht="31.5">
      <c r="A125" s="636">
        <v>28</v>
      </c>
      <c r="B125" s="390"/>
      <c r="C125" s="646" t="s">
        <v>2960</v>
      </c>
      <c r="D125" s="636" t="s">
        <v>31</v>
      </c>
      <c r="E125" s="651">
        <v>0.3</v>
      </c>
    </row>
    <row r="126" spans="1:5" ht="31.5">
      <c r="A126" s="636">
        <v>29</v>
      </c>
      <c r="B126" s="390"/>
      <c r="C126" s="390" t="s">
        <v>2961</v>
      </c>
      <c r="D126" s="636" t="s">
        <v>31</v>
      </c>
      <c r="E126" s="651">
        <v>2.15</v>
      </c>
    </row>
    <row r="127" spans="1:5" ht="31.5">
      <c r="A127" s="636">
        <v>30</v>
      </c>
      <c r="B127" s="390"/>
      <c r="C127" s="390" t="s">
        <v>2962</v>
      </c>
      <c r="D127" s="636" t="s">
        <v>31</v>
      </c>
      <c r="E127" s="651">
        <v>0.15</v>
      </c>
    </row>
    <row r="128" spans="1:5" ht="18.75">
      <c r="A128" s="66"/>
      <c r="B128" s="66"/>
      <c r="C128" s="1120" t="s">
        <v>186</v>
      </c>
      <c r="D128" s="1120"/>
      <c r="E128" s="652"/>
    </row>
    <row r="129" spans="1:5" ht="18.75">
      <c r="A129" s="66"/>
      <c r="B129" s="66"/>
      <c r="C129" s="1120" t="s">
        <v>187</v>
      </c>
      <c r="D129" s="1120"/>
      <c r="E129" s="652">
        <f>E128+E96</f>
        <v>183.23400000000001</v>
      </c>
    </row>
    <row r="130" spans="1:5">
      <c r="E130" s="483"/>
    </row>
    <row r="131" spans="1:5" ht="18.75">
      <c r="A131" s="1119" t="s">
        <v>188</v>
      </c>
      <c r="B131" s="1119"/>
      <c r="C131" s="1119"/>
      <c r="D131" s="1119"/>
      <c r="E131" s="1119"/>
    </row>
    <row r="132" spans="1:5" ht="31.5">
      <c r="A132" s="54">
        <v>1</v>
      </c>
      <c r="B132" s="54">
        <v>1188</v>
      </c>
      <c r="C132" s="66" t="s">
        <v>2963</v>
      </c>
      <c r="D132" s="54" t="s">
        <v>157</v>
      </c>
      <c r="E132" s="649">
        <v>5.1870000000000003</v>
      </c>
    </row>
    <row r="133" spans="1:5" ht="31.5">
      <c r="A133" s="54">
        <v>2</v>
      </c>
      <c r="B133" s="54">
        <v>1210</v>
      </c>
      <c r="C133" s="66" t="s">
        <v>2964</v>
      </c>
      <c r="D133" s="54" t="s">
        <v>157</v>
      </c>
      <c r="E133" s="649">
        <v>2.145</v>
      </c>
    </row>
    <row r="134" spans="1:5" ht="31.5">
      <c r="A134" s="54">
        <v>3</v>
      </c>
      <c r="B134" s="54">
        <v>1187</v>
      </c>
      <c r="C134" s="66" t="s">
        <v>2965</v>
      </c>
      <c r="D134" s="54" t="s">
        <v>157</v>
      </c>
      <c r="E134" s="649">
        <v>4.3520000000000003</v>
      </c>
    </row>
    <row r="135" spans="1:5" ht="31.5">
      <c r="A135" s="54">
        <v>4</v>
      </c>
      <c r="B135" s="54">
        <v>1136</v>
      </c>
      <c r="C135" s="69" t="s">
        <v>2966</v>
      </c>
      <c r="D135" s="54" t="s">
        <v>157</v>
      </c>
      <c r="E135" s="649">
        <v>3.62</v>
      </c>
    </row>
    <row r="136" spans="1:5" ht="15.75">
      <c r="A136" s="282"/>
      <c r="B136" s="282"/>
      <c r="C136" s="1063" t="s">
        <v>186</v>
      </c>
      <c r="D136" s="1063"/>
      <c r="E136" s="383">
        <f>SUM(E132:E135)</f>
        <v>15.304000000000002</v>
      </c>
    </row>
    <row r="137" spans="1:5" ht="18.75">
      <c r="A137" s="1119" t="s">
        <v>196</v>
      </c>
      <c r="B137" s="1119"/>
      <c r="C137" s="1119"/>
      <c r="D137" s="1119"/>
      <c r="E137" s="1119"/>
    </row>
    <row r="138" spans="1:5" ht="31.5">
      <c r="A138" s="61">
        <v>1</v>
      </c>
      <c r="B138" s="54">
        <v>1137</v>
      </c>
      <c r="C138" s="69" t="s">
        <v>2967</v>
      </c>
      <c r="D138" s="54" t="s">
        <v>157</v>
      </c>
      <c r="E138" s="649">
        <v>11.426</v>
      </c>
    </row>
    <row r="139" spans="1:5" ht="31.5">
      <c r="A139" s="61">
        <f>A138+1</f>
        <v>2</v>
      </c>
      <c r="B139" s="54">
        <v>1150</v>
      </c>
      <c r="C139" s="69" t="s">
        <v>2968</v>
      </c>
      <c r="D139" s="54" t="s">
        <v>157</v>
      </c>
      <c r="E139" s="649">
        <v>31.42</v>
      </c>
    </row>
    <row r="140" spans="1:5" ht="31.5">
      <c r="A140" s="61">
        <f t="shared" ref="A140:A146" si="1">A139+1</f>
        <v>3</v>
      </c>
      <c r="B140" s="54">
        <v>1151</v>
      </c>
      <c r="C140" s="69" t="s">
        <v>2969</v>
      </c>
      <c r="D140" s="54" t="s">
        <v>157</v>
      </c>
      <c r="E140" s="649">
        <v>1.6160000000000001</v>
      </c>
    </row>
    <row r="141" spans="1:5" ht="31.5">
      <c r="A141" s="61">
        <f t="shared" si="1"/>
        <v>4</v>
      </c>
      <c r="B141" s="54">
        <v>1182</v>
      </c>
      <c r="C141" s="69" t="s">
        <v>2970</v>
      </c>
      <c r="D141" s="54" t="s">
        <v>157</v>
      </c>
      <c r="E141" s="649">
        <v>9.5</v>
      </c>
    </row>
    <row r="142" spans="1:5" ht="31.5">
      <c r="A142" s="61">
        <f t="shared" si="1"/>
        <v>5</v>
      </c>
      <c r="B142" s="54">
        <v>1183</v>
      </c>
      <c r="C142" s="66" t="s">
        <v>2971</v>
      </c>
      <c r="D142" s="54" t="s">
        <v>157</v>
      </c>
      <c r="E142" s="649">
        <v>5.3170000000000002</v>
      </c>
    </row>
    <row r="143" spans="1:5" ht="31.5">
      <c r="A143" s="61">
        <f t="shared" si="1"/>
        <v>6</v>
      </c>
      <c r="B143" s="54">
        <v>1184</v>
      </c>
      <c r="C143" s="66" t="s">
        <v>2972</v>
      </c>
      <c r="D143" s="54" t="s">
        <v>157</v>
      </c>
      <c r="E143" s="649">
        <v>10.340999999999999</v>
      </c>
    </row>
    <row r="144" spans="1:5" ht="31.5">
      <c r="A144" s="61">
        <f t="shared" si="1"/>
        <v>7</v>
      </c>
      <c r="B144" s="54">
        <v>1205</v>
      </c>
      <c r="C144" s="66" t="s">
        <v>2973</v>
      </c>
      <c r="D144" s="54" t="s">
        <v>157</v>
      </c>
      <c r="E144" s="649">
        <v>3.3279999999999998</v>
      </c>
    </row>
    <row r="145" spans="1:5" ht="15.75">
      <c r="A145" s="61">
        <f t="shared" si="1"/>
        <v>8</v>
      </c>
      <c r="B145" s="54">
        <v>1206</v>
      </c>
      <c r="C145" s="66" t="s">
        <v>2974</v>
      </c>
      <c r="D145" s="54" t="s">
        <v>157</v>
      </c>
      <c r="E145" s="649">
        <v>7</v>
      </c>
    </row>
    <row r="146" spans="1:5" ht="31.5">
      <c r="A146" s="61">
        <f t="shared" si="1"/>
        <v>9</v>
      </c>
      <c r="B146" s="54">
        <v>1207</v>
      </c>
      <c r="C146" s="66" t="s">
        <v>2975</v>
      </c>
      <c r="D146" s="54" t="s">
        <v>157</v>
      </c>
      <c r="E146" s="649">
        <v>6</v>
      </c>
    </row>
    <row r="147" spans="1:5" ht="15.75">
      <c r="A147" s="282"/>
      <c r="B147" s="282"/>
      <c r="C147" s="1063" t="s">
        <v>186</v>
      </c>
      <c r="D147" s="1063"/>
      <c r="E147" s="383">
        <f>SUM(E138:E146)</f>
        <v>85.948000000000008</v>
      </c>
    </row>
    <row r="148" spans="1:5">
      <c r="E148" s="483"/>
    </row>
    <row r="149" spans="1:5">
      <c r="E149" s="483"/>
    </row>
    <row r="150" spans="1:5">
      <c r="E150" s="483"/>
    </row>
  </sheetData>
  <mergeCells count="14">
    <mergeCell ref="B95:D95"/>
    <mergeCell ref="A1:E1"/>
    <mergeCell ref="A14:E14"/>
    <mergeCell ref="A17:E17"/>
    <mergeCell ref="A22:E22"/>
    <mergeCell ref="A93:E93"/>
    <mergeCell ref="A137:E137"/>
    <mergeCell ref="C147:D147"/>
    <mergeCell ref="C96:D96"/>
    <mergeCell ref="A97:E97"/>
    <mergeCell ref="C128:D128"/>
    <mergeCell ref="C129:D129"/>
    <mergeCell ref="A131:E131"/>
    <mergeCell ref="C136:D136"/>
  </mergeCells>
  <pageMargins left="0.7" right="0.7" top="0.47" bottom="0.69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H9" sqref="H9"/>
    </sheetView>
  </sheetViews>
  <sheetFormatPr defaultRowHeight="15"/>
  <cols>
    <col min="1" max="1" width="6.140625" customWidth="1"/>
    <col min="2" max="2" width="11.7109375" customWidth="1"/>
    <col min="3" max="3" width="32.7109375" customWidth="1"/>
    <col min="4" max="4" width="34" customWidth="1"/>
    <col min="5" max="5" width="13.5703125" customWidth="1"/>
    <col min="6" max="6" width="15.28515625" customWidth="1"/>
  </cols>
  <sheetData>
    <row r="1" spans="1:6" ht="27.75" customHeight="1">
      <c r="A1" s="1122" t="s">
        <v>2976</v>
      </c>
      <c r="B1" s="1122"/>
      <c r="C1" s="1122"/>
      <c r="D1" s="1122"/>
      <c r="E1" s="1122"/>
      <c r="F1" s="1122"/>
    </row>
    <row r="2" spans="1:6" s="668" customFormat="1" ht="54.75" customHeight="1">
      <c r="A2" s="653" t="s">
        <v>1</v>
      </c>
      <c r="B2" s="653" t="s">
        <v>2</v>
      </c>
      <c r="C2" s="653" t="s">
        <v>2977</v>
      </c>
      <c r="D2" s="653" t="s">
        <v>3</v>
      </c>
      <c r="E2" s="653" t="s">
        <v>207</v>
      </c>
      <c r="F2" s="653" t="s">
        <v>1428</v>
      </c>
    </row>
    <row r="3" spans="1:6" ht="18.75" customHeight="1">
      <c r="A3" s="1127" t="s">
        <v>196</v>
      </c>
      <c r="B3" s="1128"/>
      <c r="C3" s="1128"/>
      <c r="D3" s="1128"/>
      <c r="E3" s="1128"/>
      <c r="F3" s="1129"/>
    </row>
    <row r="4" spans="1:6" ht="21.75" customHeight="1">
      <c r="A4" s="1130" t="s">
        <v>2579</v>
      </c>
      <c r="B4" s="1131"/>
      <c r="C4" s="1131"/>
      <c r="D4" s="1131"/>
      <c r="E4" s="1131"/>
      <c r="F4" s="1132"/>
    </row>
    <row r="5" spans="1:6" s="485" customFormat="1" ht="31.5">
      <c r="A5" s="660">
        <v>1</v>
      </c>
      <c r="B5" s="660">
        <v>2723</v>
      </c>
      <c r="C5" s="675" t="s">
        <v>2978</v>
      </c>
      <c r="D5" s="676" t="s">
        <v>2979</v>
      </c>
      <c r="E5" s="669" t="s">
        <v>2980</v>
      </c>
      <c r="F5" s="671">
        <v>87.51</v>
      </c>
    </row>
    <row r="6" spans="1:6" s="485" customFormat="1" ht="15.75">
      <c r="A6" s="660"/>
      <c r="B6" s="660"/>
      <c r="C6" s="674"/>
      <c r="D6" s="674"/>
      <c r="E6" s="669"/>
      <c r="F6" s="671"/>
    </row>
    <row r="7" spans="1:6" s="485" customFormat="1" ht="31.5">
      <c r="A7" s="660">
        <v>3</v>
      </c>
      <c r="B7" s="660">
        <v>2735</v>
      </c>
      <c r="C7" s="675" t="s">
        <v>2978</v>
      </c>
      <c r="D7" s="676" t="s">
        <v>2981</v>
      </c>
      <c r="E7" s="669" t="s">
        <v>2980</v>
      </c>
      <c r="F7" s="671">
        <v>27.38</v>
      </c>
    </row>
    <row r="8" spans="1:6" s="485" customFormat="1" ht="15.75">
      <c r="A8" s="669"/>
      <c r="B8" s="669"/>
      <c r="C8" s="670"/>
      <c r="D8" s="670"/>
      <c r="E8" s="672" t="s">
        <v>22</v>
      </c>
      <c r="F8" s="673">
        <f>SUM(F5:F7)</f>
        <v>114.89</v>
      </c>
    </row>
    <row r="9" spans="1:6" ht="24.75" customHeight="1">
      <c r="A9" s="1133" t="s">
        <v>2982</v>
      </c>
      <c r="B9" s="1134"/>
      <c r="C9" s="1134"/>
      <c r="D9" s="1134"/>
      <c r="E9" s="1134"/>
      <c r="F9" s="1135"/>
    </row>
    <row r="10" spans="1:6" ht="15.75">
      <c r="A10" s="654">
        <v>4</v>
      </c>
      <c r="B10" s="654">
        <v>2683</v>
      </c>
      <c r="C10" s="655" t="s">
        <v>2978</v>
      </c>
      <c r="D10" s="655" t="s">
        <v>2983</v>
      </c>
      <c r="E10" s="654" t="s">
        <v>157</v>
      </c>
      <c r="F10" s="657">
        <v>15.48</v>
      </c>
    </row>
    <row r="11" spans="1:6" ht="15.75">
      <c r="A11" s="654">
        <v>5</v>
      </c>
      <c r="B11" s="654">
        <v>2684</v>
      </c>
      <c r="C11" s="655" t="s">
        <v>2978</v>
      </c>
      <c r="D11" s="655" t="s">
        <v>2984</v>
      </c>
      <c r="E11" s="654" t="s">
        <v>157</v>
      </c>
      <c r="F11" s="657">
        <v>6.72</v>
      </c>
    </row>
    <row r="12" spans="1:6" ht="15.75">
      <c r="A12" s="654">
        <v>6</v>
      </c>
      <c r="B12" s="654">
        <v>2692</v>
      </c>
      <c r="C12" s="655" t="s">
        <v>2978</v>
      </c>
      <c r="D12" s="655" t="s">
        <v>2985</v>
      </c>
      <c r="E12" s="654" t="s">
        <v>157</v>
      </c>
      <c r="F12" s="657">
        <v>1.76</v>
      </c>
    </row>
    <row r="13" spans="1:6" ht="31.5">
      <c r="A13" s="659">
        <v>7</v>
      </c>
      <c r="B13" s="660" t="s">
        <v>2986</v>
      </c>
      <c r="C13" s="661" t="s">
        <v>2978</v>
      </c>
      <c r="D13" s="661" t="s">
        <v>2987</v>
      </c>
      <c r="E13" s="659" t="s">
        <v>157</v>
      </c>
      <c r="F13" s="662">
        <v>2.2000000000000002</v>
      </c>
    </row>
    <row r="14" spans="1:6" ht="15.75">
      <c r="A14" s="654">
        <v>8</v>
      </c>
      <c r="B14" s="1136">
        <v>2431</v>
      </c>
      <c r="C14" s="1136" t="s">
        <v>2978</v>
      </c>
      <c r="D14" s="656" t="s">
        <v>2988</v>
      </c>
      <c r="E14" s="1136" t="s">
        <v>157</v>
      </c>
      <c r="F14" s="1123">
        <v>31.206</v>
      </c>
    </row>
    <row r="15" spans="1:6" ht="15.75">
      <c r="A15" s="654">
        <v>9</v>
      </c>
      <c r="B15" s="1136"/>
      <c r="C15" s="1136"/>
      <c r="D15" s="656" t="s">
        <v>2989</v>
      </c>
      <c r="E15" s="1136"/>
      <c r="F15" s="1123"/>
    </row>
    <row r="16" spans="1:6" ht="15.75">
      <c r="A16" s="654">
        <v>10</v>
      </c>
      <c r="B16" s="654">
        <v>2583</v>
      </c>
      <c r="C16" s="655" t="s">
        <v>2978</v>
      </c>
      <c r="D16" s="655" t="s">
        <v>2990</v>
      </c>
      <c r="E16" s="654" t="s">
        <v>157</v>
      </c>
      <c r="F16" s="657">
        <v>32</v>
      </c>
    </row>
    <row r="17" spans="1:6" ht="18.75">
      <c r="A17" s="663"/>
      <c r="B17" s="663"/>
      <c r="C17" s="663"/>
      <c r="D17" s="1124" t="s">
        <v>186</v>
      </c>
      <c r="E17" s="1124"/>
      <c r="F17" s="664">
        <f>SUM(F10:F16)</f>
        <v>89.366</v>
      </c>
    </row>
    <row r="18" spans="1:6" ht="18.75">
      <c r="A18" s="665"/>
      <c r="B18" s="665"/>
      <c r="C18" s="665"/>
      <c r="D18" s="666"/>
      <c r="E18" s="666"/>
      <c r="F18" s="667"/>
    </row>
    <row r="19" spans="1:6" ht="15.75">
      <c r="A19" s="1125" t="s">
        <v>188</v>
      </c>
      <c r="B19" s="1126"/>
      <c r="C19" s="1126"/>
      <c r="D19" s="1126"/>
      <c r="E19" s="1126"/>
      <c r="F19" s="665"/>
    </row>
    <row r="20" spans="1:6" ht="15.75">
      <c r="A20" s="654">
        <v>1</v>
      </c>
      <c r="B20" s="654">
        <v>2587</v>
      </c>
      <c r="C20" s="655" t="s">
        <v>2978</v>
      </c>
      <c r="D20" s="655" t="s">
        <v>2991</v>
      </c>
      <c r="E20" s="654" t="s">
        <v>157</v>
      </c>
      <c r="F20" s="657">
        <v>5.31</v>
      </c>
    </row>
    <row r="21" spans="1:6" ht="18.75">
      <c r="A21" s="663"/>
      <c r="B21" s="663"/>
      <c r="C21" s="663"/>
      <c r="D21" s="1124" t="s">
        <v>186</v>
      </c>
      <c r="E21" s="1124"/>
      <c r="F21" s="658">
        <f>F20</f>
        <v>5.31</v>
      </c>
    </row>
  </sheetData>
  <mergeCells count="11">
    <mergeCell ref="A1:F1"/>
    <mergeCell ref="F14:F15"/>
    <mergeCell ref="D17:E17"/>
    <mergeCell ref="A19:E19"/>
    <mergeCell ref="D21:E21"/>
    <mergeCell ref="A3:F3"/>
    <mergeCell ref="A4:F4"/>
    <mergeCell ref="A9:F9"/>
    <mergeCell ref="B14:B15"/>
    <mergeCell ref="C14:C15"/>
    <mergeCell ref="E14:E15"/>
  </mergeCells>
  <pageMargins left="1.0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</vt:i4>
      </vt:variant>
    </vt:vector>
  </HeadingPairs>
  <TitlesOfParts>
    <vt:vector size="23" baseType="lpstr">
      <vt:lpstr>Abstract1</vt:lpstr>
      <vt:lpstr>Abstract2</vt:lpstr>
      <vt:lpstr>ARND</vt:lpstr>
      <vt:lpstr>ARSD</vt:lpstr>
      <vt:lpstr>CHAMPHAI</vt:lpstr>
      <vt:lpstr>HMUIFANG</vt:lpstr>
      <vt:lpstr>KAWRTHAH</vt:lpstr>
      <vt:lpstr>KHAWZAWL</vt:lpstr>
      <vt:lpstr>KOLASIB</vt:lpstr>
      <vt:lpstr>SIAHA</vt:lpstr>
      <vt:lpstr>LAWNGTLAI</vt:lpstr>
      <vt:lpstr>LRD-I</vt:lpstr>
      <vt:lpstr>LRD-II</vt:lpstr>
      <vt:lpstr>Hnahthial</vt:lpstr>
      <vt:lpstr>MAMIT</vt:lpstr>
      <vt:lpstr>NHD-I</vt:lpstr>
      <vt:lpstr>NHD-II</vt:lpstr>
      <vt:lpstr>NHD-III</vt:lpstr>
      <vt:lpstr>SAITUAL</vt:lpstr>
      <vt:lpstr>SERCHHIP</vt:lpstr>
      <vt:lpstr>TLABUNG</vt:lpstr>
      <vt:lpstr>MMPD</vt:lpstr>
      <vt:lpstr>Abstract1!Print_Area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Ruati Mistyrose</cp:lastModifiedBy>
  <cp:lastPrinted>2026-02-26T04:45:06Z</cp:lastPrinted>
  <dcterms:created xsi:type="dcterms:W3CDTF">2015-06-05T18:17:20Z</dcterms:created>
  <dcterms:modified xsi:type="dcterms:W3CDTF">2026-04-02T12:39:13Z</dcterms:modified>
</cp:coreProperties>
</file>