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Sheet1" sheetId="1" r:id="rId1"/>
  </sheets>
  <definedNames>
    <definedName name="_xlnm.Print_Area" localSheetId="0">Sheet1!$A$1:$O$140</definedName>
    <definedName name="_xlnm.Print_Titles" localSheetId="0">Sheet1!$2:$2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3" i="1" l="1"/>
  <c r="D142" i="1"/>
  <c r="Q139" i="1"/>
  <c r="Q138" i="1"/>
  <c r="Q136" i="1"/>
  <c r="Q135" i="1"/>
  <c r="Q134" i="1"/>
  <c r="Q137" i="1"/>
  <c r="Q133" i="1"/>
  <c r="Q140" i="1" l="1"/>
  <c r="J135" i="1"/>
  <c r="J139" i="1" l="1"/>
  <c r="J138" i="1"/>
  <c r="J137" i="1"/>
  <c r="J136" i="1"/>
  <c r="J134" i="1"/>
  <c r="J133" i="1"/>
  <c r="I137" i="1" l="1"/>
  <c r="D140" i="1"/>
  <c r="Q56" i="1"/>
  <c r="Q55" i="1"/>
  <c r="J140" i="1" l="1"/>
</calcChain>
</file>

<file path=xl/sharedStrings.xml><?xml version="1.0" encoding="utf-8"?>
<sst xmlns="http://schemas.openxmlformats.org/spreadsheetml/2006/main" count="1288" uniqueCount="426">
  <si>
    <t>Sl No</t>
  </si>
  <si>
    <t>Type of Bridge</t>
  </si>
  <si>
    <t>Length (m/ft)</t>
  </si>
  <si>
    <t>Carriage-way width (m)</t>
  </si>
  <si>
    <t>Total width (m)</t>
  </si>
  <si>
    <t>Span arrangement</t>
  </si>
  <si>
    <t>Year of Constn</t>
  </si>
  <si>
    <t>Constructed By</t>
  </si>
  <si>
    <t>Status</t>
  </si>
  <si>
    <t>Name of Division</t>
  </si>
  <si>
    <t>Remarks</t>
  </si>
  <si>
    <t>R. Chite</t>
  </si>
  <si>
    <t>Arm veng South(Old Jail) to Falkland road (1.200kmp)</t>
  </si>
  <si>
    <t>RCC</t>
  </si>
  <si>
    <t>m</t>
  </si>
  <si>
    <t>Single span(20m)</t>
  </si>
  <si>
    <t>2010-2013</t>
  </si>
  <si>
    <t>Sunshine Overseas Pvt Ltd</t>
  </si>
  <si>
    <t>Good</t>
  </si>
  <si>
    <t>ARND</t>
  </si>
  <si>
    <t>Ramthar North to Thuampui vengthar road (2.300kmp)</t>
  </si>
  <si>
    <t>Single span(29m)</t>
  </si>
  <si>
    <t>MPWD</t>
  </si>
  <si>
    <t>R.Mirawng</t>
  </si>
  <si>
    <t>Armed Veng S to Bethlehem vengthlang road (0.920 kmp)</t>
  </si>
  <si>
    <t xml:space="preserve">Single span </t>
  </si>
  <si>
    <t>R.Tuithiang</t>
  </si>
  <si>
    <t>Armed veng South to Bethlehem vengthlang road (0.900kmp)</t>
  </si>
  <si>
    <t>Single span(13m)</t>
  </si>
  <si>
    <t>Servicable</t>
  </si>
  <si>
    <t>Fund for reconstruction was sought from any available central funding. Still not sanctioned yet</t>
  </si>
  <si>
    <t>Kham Veng Lei (bridge)</t>
  </si>
  <si>
    <t>Aizawl Venglai near Govt. Middle school (near Kham tuikhur)</t>
  </si>
  <si>
    <t>Multi span(15 nos span of 3.85m each)-Framed structure @3.85m each centre to centre</t>
  </si>
  <si>
    <t>LAD</t>
  </si>
  <si>
    <t>Chawnpui Lui</t>
  </si>
  <si>
    <t>Vaivakawn to Chawnpui Road via Upper Kanan</t>
  </si>
  <si>
    <t>Multiple Span (3nos. Span @ 4m each centre to centre)</t>
  </si>
  <si>
    <t>Not known</t>
  </si>
  <si>
    <t>Chite Lui</t>
  </si>
  <si>
    <t>Bethlehem Sihtuikhur to Aizawl bypass Road (2.05 kmp)</t>
  </si>
  <si>
    <t>Single Span</t>
  </si>
  <si>
    <t>M.S Urban Infra Project Private Ltd. Kolkata</t>
  </si>
  <si>
    <t>ARSD</t>
  </si>
  <si>
    <t>R. Tlawng</t>
  </si>
  <si>
    <t>Aizawl -Reiek- W. Lungdar Road (14.800 Kmp)</t>
  </si>
  <si>
    <t>Suspension Bridge</t>
  </si>
  <si>
    <t>The Sadguru Engineers &amp; Allied Services Pvt.Ltd</t>
  </si>
  <si>
    <t>On-Going</t>
  </si>
  <si>
    <t>New Bridge: double lane BUSG Bridge of single Span 54m width pedestrian footpath on both sides is being constructed along side(d/s side)the existing bridge under CRF</t>
  </si>
  <si>
    <t xml:space="preserve">R.Chite </t>
  </si>
  <si>
    <t>Aizawl Bypass Road (3.00 kmp)</t>
  </si>
  <si>
    <t>BUSG</t>
  </si>
  <si>
    <t>RBM-Tantia Joint Venture</t>
  </si>
  <si>
    <t>Aizawl Lei</t>
  </si>
  <si>
    <t>Upper Khatla, MG Road (near Synod Bible House)</t>
  </si>
  <si>
    <t>Blue Hill Engineering</t>
  </si>
  <si>
    <t>Tuikual Bridge</t>
  </si>
  <si>
    <t>Dintharkawn to New Secretariat Office Gate Road. (Near Ebenezer Hospital)</t>
  </si>
  <si>
    <t>2004-2005</t>
  </si>
  <si>
    <t>P.Vanlalvuana, 1st Class Contractor, Aizawl Venglai.</t>
  </si>
  <si>
    <t>Chhinga Vengthar to Tuithiang Bridge</t>
  </si>
  <si>
    <t>Chhinga Vengthar to Tuithiang Road (near Chhinga Vengthar Presbyterian Church)</t>
  </si>
  <si>
    <t>2021-2022</t>
  </si>
  <si>
    <t>T.Thanzauva, Electric Veng, Aizawl.</t>
  </si>
  <si>
    <t>Tuichhuahen</t>
  </si>
  <si>
    <t>Saihapui 'K' to N.Thinglian</t>
  </si>
  <si>
    <t>ft</t>
  </si>
  <si>
    <t>Kolasib</t>
  </si>
  <si>
    <t>Hmarluang</t>
  </si>
  <si>
    <t>Buhchang to Phaisen</t>
  </si>
  <si>
    <t>The Bridge is completed from DSR to DDR. The load limit is being erected.</t>
  </si>
  <si>
    <t>R.Cheppui</t>
  </si>
  <si>
    <t>Bilkhawthlir to Saiphai</t>
  </si>
  <si>
    <t>M/s Blue Hill Engineering</t>
  </si>
  <si>
    <t>The Bridge is now in serviceable and completion Certificate is not yet issued.</t>
  </si>
  <si>
    <t>R.Chepte</t>
  </si>
  <si>
    <t>On-going</t>
  </si>
  <si>
    <t>SPT</t>
  </si>
  <si>
    <t>The Bridge need monthly repairing of the timber. It acts as a diversion during the on going Construction of BUSG Bridge over R.Chepte.</t>
  </si>
  <si>
    <t>R.Sesih</t>
  </si>
  <si>
    <t>This is the Diversion Bridge due to the ongoing construction of BUSG Bridge. Monthly repair of Timber is required for this Bridge.</t>
  </si>
  <si>
    <t>Lungpher Bridge</t>
  </si>
  <si>
    <t>Kawnpui to Hortoki</t>
  </si>
  <si>
    <t>Working Condition</t>
  </si>
  <si>
    <t>Major Repair in with construction of RCC Support, Slab &amp; Grider Completed in 2022.</t>
  </si>
  <si>
    <t>Lianzawilala Lui</t>
  </si>
  <si>
    <t>KDZKT Road at Ch. 3.100 Kmp</t>
  </si>
  <si>
    <t>Triple (3x6)</t>
  </si>
  <si>
    <t>Ngurzamlova, Chanmari W, Aizawl</t>
  </si>
  <si>
    <t>Kawrthah</t>
  </si>
  <si>
    <t>The bridge has footpath on both sides</t>
  </si>
  <si>
    <t xml:space="preserve">Luimawilui </t>
  </si>
  <si>
    <t>KDZKT Road at Ch. 6.700 Kmp</t>
  </si>
  <si>
    <t xml:space="preserve">Single Span
</t>
  </si>
  <si>
    <t>Goboi Lui</t>
  </si>
  <si>
    <t>KDZKT Road at Ch. 9.150 Kmp</t>
  </si>
  <si>
    <t>Lalparmawia, Chanmari, Aizawl</t>
  </si>
  <si>
    <t>Palawi Lui</t>
  </si>
  <si>
    <t>KDZKT Road Ch. 11.750 Kmp</t>
  </si>
  <si>
    <t>Lalrivunga, Khatla, Aizawl</t>
  </si>
  <si>
    <t>Bungthuam Lui</t>
  </si>
  <si>
    <t>KDZKT Road Ch. 13.600 Kmp</t>
  </si>
  <si>
    <t>Upper Borai Lui</t>
  </si>
  <si>
    <t>KDZKT Road Ch. 24.350 Kmp</t>
  </si>
  <si>
    <t>B.Thangchhunga, Lunglei</t>
  </si>
  <si>
    <t>PSC</t>
  </si>
  <si>
    <t>Four Spans (41.3+39.70+38.70+41.88)</t>
  </si>
  <si>
    <t>ABCI Inf. Pvt. Ltd</t>
  </si>
  <si>
    <t xml:space="preserve">Assam Road Tuikhuah (Bijoya lui) </t>
  </si>
  <si>
    <t>KDZKT Road (Assam Road @1.300kmp on KDZKT Road)</t>
  </si>
  <si>
    <t>Assam PWD</t>
  </si>
  <si>
    <t xml:space="preserve">R.Teirei  </t>
  </si>
  <si>
    <t>Bairabi -Zamuang Road at ch. 7.00 Kmp  (old chainage)</t>
  </si>
  <si>
    <t>Triple Span
(107+103+90)</t>
  </si>
  <si>
    <t>R. Hmarliana Lui</t>
  </si>
  <si>
    <t>KDZKT Road at Ch. 2.500 Kmp</t>
  </si>
  <si>
    <t>R. Peka Lui</t>
  </si>
  <si>
    <t>KDZKT Road at Ch. 5.6200 Kmp</t>
  </si>
  <si>
    <t>SEAS Pvt. Ltd</t>
  </si>
  <si>
    <t>R. Chengkawllui</t>
  </si>
  <si>
    <t>KDZKT Road at Ch. 16.650 Kmp</t>
  </si>
  <si>
    <t>R. Borailui</t>
  </si>
  <si>
    <t>KDZKT Road at Ch. 18.470 Kmp</t>
  </si>
  <si>
    <t>R. Sazek</t>
  </si>
  <si>
    <t>Tuipuibari - W. Kawnpui Road (0.957 Kmp)</t>
  </si>
  <si>
    <t>BRO</t>
  </si>
  <si>
    <t>R. Aiva</t>
  </si>
  <si>
    <t>Marpara Internal Road (1.080 Kmp)</t>
  </si>
  <si>
    <t xml:space="preserve"> Aibawk - Darlung road at Ch.14.30 kmp</t>
  </si>
  <si>
    <t>Buildworth Pvt Ltd</t>
  </si>
  <si>
    <t>Hmuifang</t>
  </si>
  <si>
    <t>R.Tuirial</t>
  </si>
  <si>
    <t>Muallungthu - Khumtung Road at Ch.14.50 kmp</t>
  </si>
  <si>
    <t>Mechfab Engg Industry Pvt Ltd</t>
  </si>
  <si>
    <t>R. Vanva</t>
  </si>
  <si>
    <t>Aizawl-Thenzawl- Lunglei road</t>
  </si>
  <si>
    <t>Tantia</t>
  </si>
  <si>
    <t>R.Changte</t>
  </si>
  <si>
    <t>Damdiai- Samlukhai-Sialsuk Road  Bridge at ch.12.30 Kmp.</t>
  </si>
  <si>
    <t>Thenzawl - Buarpui</t>
  </si>
  <si>
    <t>Tantia Constn. Pvt. Ltd</t>
  </si>
  <si>
    <t>R. Mat</t>
  </si>
  <si>
    <t>Chhiahtlang to Lamchhip</t>
  </si>
  <si>
    <t>FK Construction</t>
  </si>
  <si>
    <t>40R Load class</t>
  </si>
  <si>
    <t>R.Tuikhur</t>
  </si>
  <si>
    <t>Darzokai Tuipui 'D'</t>
  </si>
  <si>
    <t>Bailey Bridge</t>
  </si>
  <si>
    <t>Hnahthial</t>
  </si>
  <si>
    <t>R.Chhimtuipui</t>
  </si>
  <si>
    <t>Guha Niyogi &amp; Associates</t>
  </si>
  <si>
    <t>-</t>
  </si>
  <si>
    <t>R.Tuichang</t>
  </si>
  <si>
    <t>Hnahthial - Thingsai Road at Ch:10.500Kmp</t>
  </si>
  <si>
    <t>R.Tuiphai</t>
  </si>
  <si>
    <t>Hnahthial - Thingsai Road at Ch:38.600Kmp</t>
  </si>
  <si>
    <t>Aizawl - Thenzawl - Lunglei road</t>
  </si>
  <si>
    <t>Lunglei-I</t>
  </si>
  <si>
    <t>Kawlhawk Bridge</t>
  </si>
  <si>
    <t>Lunglei - Buarpui Road at Ch.92.00 kmp</t>
  </si>
  <si>
    <t xml:space="preserve">Poor </t>
  </si>
  <si>
    <t>R.Kau</t>
  </si>
  <si>
    <t>Buarpui - Bunghmun Road at Ch.92.00 kmp</t>
  </si>
  <si>
    <t xml:space="preserve">1995 (Constructed by BRO)  </t>
  </si>
  <si>
    <t>1995 - BRO
2017 - Departmental (Strengthening &amp; Upgradation)</t>
  </si>
  <si>
    <t>Poor</t>
  </si>
  <si>
    <t>Strengthening &amp; Upgradation of Single span to Double single span has been done in 2017</t>
  </si>
  <si>
    <t xml:space="preserve">Chawngtelui    (Chawngte L-P) </t>
  </si>
  <si>
    <t>Chawngte town road 0.450 kmp</t>
  </si>
  <si>
    <t xml:space="preserve">Triple Span (20.0+60.0+20.0) </t>
  </si>
  <si>
    <t>S Guha &amp; Niyogi Associates</t>
  </si>
  <si>
    <t>Tlabung</t>
  </si>
  <si>
    <t>Constructed under NLCPR</t>
  </si>
  <si>
    <t>Tuichawnglui (Chawngte P-C)</t>
  </si>
  <si>
    <t>Chawngte town road 1.90 kmp</t>
  </si>
  <si>
    <t>Triple Span 
(20.0 + 55.0 + 20.0)</t>
  </si>
  <si>
    <t>R. Buisora</t>
  </si>
  <si>
    <t>Chawngte town road 0.620 kmp</t>
  </si>
  <si>
    <t>Chawngte town road 0.250 kmp</t>
  </si>
  <si>
    <t>R. Lungpherlui</t>
  </si>
  <si>
    <t>Kamalanagar- Chhotapansury road 6.200 kmp</t>
  </si>
  <si>
    <t>R. Taghalaksora</t>
  </si>
  <si>
    <t>Kamalanagar- Chhotapansury road 12.500 kmp</t>
  </si>
  <si>
    <t>R. Montola</t>
  </si>
  <si>
    <t>Kamalanagar- Chhotapansury road 13.250 kmp</t>
  </si>
  <si>
    <t>Panighat</t>
  </si>
  <si>
    <t>Kamalanagar- Chhotapansury road 13.600 kmp</t>
  </si>
  <si>
    <t>R.Jhumosora</t>
  </si>
  <si>
    <t>Kamalanagar- Chhotapansury road 15.300 kmp</t>
  </si>
  <si>
    <t xml:space="preserve">R. Borapansury </t>
  </si>
  <si>
    <t>Kamalanagar- Chhotapansury 34.600 kmp</t>
  </si>
  <si>
    <t xml:space="preserve">R.Sailungrek </t>
  </si>
  <si>
    <t xml:space="preserve">Phairuang - Bunghmun Road 
at ch. 0.60 Kmp </t>
  </si>
  <si>
    <t>1994 /relaunch in 2022</t>
  </si>
  <si>
    <t>Constructed under NEC</t>
  </si>
  <si>
    <t xml:space="preserve">R.De </t>
  </si>
  <si>
    <t>Phairuang - Bunghmun Road 
at ch. 18.20 Kmp.</t>
  </si>
  <si>
    <t>Poor / Unsafe</t>
  </si>
  <si>
    <t xml:space="preserve">R.Tuipawl </t>
  </si>
  <si>
    <t>Phairuang - Bunghmun Road 
at ch. 30.20 Kmp.</t>
  </si>
  <si>
    <t xml:space="preserve">R.Zawlpui  </t>
  </si>
  <si>
    <t>Phairuang - Bunghmun Road 
at ch.33.00 Kmp.</t>
  </si>
  <si>
    <t xml:space="preserve">R.Tuisen </t>
  </si>
  <si>
    <t>Phairuang - Bunghmun Road 
at ch.42.40 Kmp.</t>
  </si>
  <si>
    <t xml:space="preserve"> R. Moriskatasora</t>
  </si>
  <si>
    <t>Tlabung -Kawrpuichhuah road</t>
  </si>
  <si>
    <t>2004-2007</t>
  </si>
  <si>
    <t>ABCI Infrastructures PVT.LTD</t>
  </si>
  <si>
    <t>Taken over from PIU, PWD, Aizawl  on 2022</t>
  </si>
  <si>
    <t>R. Chawngtelui</t>
  </si>
  <si>
    <t>Diltlang - Chawngte road</t>
  </si>
  <si>
    <t>2 Span 
(38.3 + 38.0)</t>
  </si>
  <si>
    <t>Navya Associates</t>
  </si>
  <si>
    <t>Lawngtlai</t>
  </si>
  <si>
    <t>NLCPR</t>
  </si>
  <si>
    <t>R.Saikah</t>
  </si>
  <si>
    <t>Nalkawn - Chamdur valley Road. Section-II at Ch.96.80 kmp</t>
  </si>
  <si>
    <t>Taken Over from BRTF on 2003</t>
  </si>
  <si>
    <t>R.Tuidang</t>
  </si>
  <si>
    <t>Nalkawn - Chamdur valley Road. Section-II at Ch.100.125 kmp</t>
  </si>
  <si>
    <t>R.Nghavate</t>
  </si>
  <si>
    <t>Nalkawn - Chamdur valley Road. Section-II at Ch.103.450 kmp</t>
  </si>
  <si>
    <t>Thingfal-Mamte at Ch.33.55 kmp</t>
  </si>
  <si>
    <t>R. Tuikum</t>
  </si>
  <si>
    <t xml:space="preserve">10.800kmp on Chhingchhip - Hmuntha road </t>
  </si>
  <si>
    <t xml:space="preserve">Serchhip </t>
  </si>
  <si>
    <t>R. Tuikual</t>
  </si>
  <si>
    <t xml:space="preserve">0.400kmp on Chhingchhip - Thentlang </t>
  </si>
  <si>
    <t>R. Tuichang</t>
  </si>
  <si>
    <t>Keitum - Artahkawn Road at 6.000kmp</t>
  </si>
  <si>
    <t>Newly constructed under CRF 2016-2023</t>
  </si>
  <si>
    <t>R. Thalbul</t>
  </si>
  <si>
    <t>Keitum - Artahkawn Road at 28.000kmp</t>
  </si>
  <si>
    <t>R. Varhva</t>
  </si>
  <si>
    <t>Keitum - Artahkawn Road at 28.900kmp</t>
  </si>
  <si>
    <t>R.Hmarthah</t>
  </si>
  <si>
    <t>Keitum - Artahkawn Road at 34.100kmp</t>
  </si>
  <si>
    <t xml:space="preserve">Artahkawn - N. Vanlaiphai Road at 12.950kmp </t>
  </si>
  <si>
    <t>R.Tuichar</t>
  </si>
  <si>
    <t>Serchhip-Zawlpui Road</t>
  </si>
  <si>
    <t xml:space="preserve">Good. </t>
  </si>
  <si>
    <t>Serchhip-Zawlpui road at 3.500 Kmp</t>
  </si>
  <si>
    <t>Serchhip</t>
  </si>
  <si>
    <t>Serchhip - Thenzawl road at 12.950 Kmp</t>
  </si>
  <si>
    <t>Tantia Pvt. Ltd</t>
  </si>
  <si>
    <t>Constructed under ADB</t>
  </si>
  <si>
    <t>R. Tuivawl</t>
  </si>
  <si>
    <t>E. Phaileng - Suangpuilawn road</t>
  </si>
  <si>
    <t>Builtup Const, Kolkata</t>
  </si>
  <si>
    <t>Saitual</t>
  </si>
  <si>
    <t>R. Tuivai</t>
  </si>
  <si>
    <t>Phullen - Phuaibuang road</t>
  </si>
  <si>
    <t>Mechfeb Engg Industry, Guwahati</t>
  </si>
  <si>
    <t>R.Chhirdem</t>
  </si>
  <si>
    <t xml:space="preserve">Saitual-Phullen Road </t>
  </si>
  <si>
    <t>K.Liankamlova, Chaltlang</t>
  </si>
  <si>
    <t>R. Aierlui</t>
  </si>
  <si>
    <t>E.Phaileng - Suangpuilawn road</t>
  </si>
  <si>
    <t>Saitual to Phullen road</t>
  </si>
  <si>
    <t>Under NABARD</t>
  </si>
  <si>
    <t xml:space="preserve">R.Tuichang </t>
  </si>
  <si>
    <t>Khawzawl - Sinzawl - Thanlawn Road at ch 20.00 Kmp</t>
  </si>
  <si>
    <t xml:space="preserve">Khawzawl </t>
  </si>
  <si>
    <t>R.Phalte</t>
  </si>
  <si>
    <t xml:space="preserve">Khawzawl - Sinzawl -  Thanlawn Road at ch. 60.00 Kmp  </t>
  </si>
  <si>
    <t>R.Tuimuk</t>
  </si>
  <si>
    <t>Khawzawl to Neihdawn Road</t>
  </si>
  <si>
    <t>R. Khawchhaktuipui</t>
  </si>
  <si>
    <t>Champhai - Khawbung road Upto R. Khawchhaktuipui (Ch : 92.500 km)</t>
  </si>
  <si>
    <t>5.7.2007</t>
  </si>
  <si>
    <t>H. Remthanga, Woodstock.</t>
  </si>
  <si>
    <t>Champhai</t>
  </si>
  <si>
    <t>Regular monthly inspection done by JE/SDO.</t>
  </si>
  <si>
    <t>R. Tiau</t>
  </si>
  <si>
    <t>5.45 
(i/c Plate width)</t>
  </si>
  <si>
    <t>R.Tlawng</t>
  </si>
  <si>
    <t>5.200 Kmp on NH 44'A'</t>
  </si>
  <si>
    <t>3.35 m</t>
  </si>
  <si>
    <t>5.45 m</t>
  </si>
  <si>
    <t>NHD - I</t>
  </si>
  <si>
    <t>R.Dialdawk</t>
  </si>
  <si>
    <t>17.300 Kmp on NH 44'A'</t>
  </si>
  <si>
    <t>7.50 m</t>
  </si>
  <si>
    <t>12.00 m</t>
  </si>
  <si>
    <t>Gayatri</t>
  </si>
  <si>
    <t>R.Tut</t>
  </si>
  <si>
    <t>51.700 Kmp on NH 44'A'</t>
  </si>
  <si>
    <t>10.00 m</t>
  </si>
  <si>
    <t>Multiple Span</t>
  </si>
  <si>
    <t>R.Daplui</t>
  </si>
  <si>
    <t>52.200 Kmp on NH 44'A'
(Old alignment)</t>
  </si>
  <si>
    <t>47.300 Kmp on NH 44'A'</t>
  </si>
  <si>
    <t>R.Teirei</t>
  </si>
  <si>
    <t>97.980 Kmp on NH 44'A'</t>
  </si>
  <si>
    <t>Weak</t>
  </si>
  <si>
    <t>Constn of New Permanent Bridge in progress</t>
  </si>
  <si>
    <t>R.Lunghmul</t>
  </si>
  <si>
    <t>10.00 Kmp on Lengpui - W.Serzawl</t>
  </si>
  <si>
    <t>5.50 m</t>
  </si>
  <si>
    <t>5.50m</t>
  </si>
  <si>
    <t>R.Luakzal</t>
  </si>
  <si>
    <t>NH-150 at Ch.136.50 kmp</t>
  </si>
  <si>
    <t>NHD-II</t>
  </si>
  <si>
    <t>4 transoms per bay</t>
  </si>
  <si>
    <t>R.Luaklui</t>
  </si>
  <si>
    <t>NH-150 at Ch.135.80kmp</t>
  </si>
  <si>
    <t>R.Tuirini</t>
  </si>
  <si>
    <t>NH-150 at Ch.24.50kmp</t>
  </si>
  <si>
    <t>2 Span (160+50)</t>
  </si>
  <si>
    <t>R.Motoih</t>
  </si>
  <si>
    <t>Zohmun- Mauchar Road</t>
  </si>
  <si>
    <t>Double Span (7.50 + 7.50)</t>
  </si>
  <si>
    <t>C.Lalthanmawia, Vaivakawn, Azl</t>
  </si>
  <si>
    <t>under PMGSY</t>
  </si>
  <si>
    <t>NH 306A at Ch.6.50kmp</t>
  </si>
  <si>
    <t>Bhavya</t>
  </si>
  <si>
    <t>NHD-III</t>
  </si>
  <si>
    <t>NH 306A at Ch.12.30kmp</t>
  </si>
  <si>
    <t>R. Kelkul</t>
  </si>
  <si>
    <t>NH 306A at Ch.14.40kmp</t>
  </si>
  <si>
    <t>R. Serlui</t>
  </si>
  <si>
    <t>GRSE</t>
  </si>
  <si>
    <t>R. Tuirial</t>
  </si>
  <si>
    <t>NH 306A at Ch.45.00kmp</t>
  </si>
  <si>
    <t>NEEPCO</t>
  </si>
  <si>
    <t>R. Bairabi</t>
  </si>
  <si>
    <t>NH 154 (New NH 6) at Ch.89.00 kmp</t>
  </si>
  <si>
    <t>M/s Sweety Real Estate</t>
  </si>
  <si>
    <t>R. Kawnpui 'W'</t>
  </si>
  <si>
    <t>NH 154 (New NH 6) at Ch.94.30 kmp</t>
  </si>
  <si>
    <t xml:space="preserve"> R. Sailungvar</t>
  </si>
  <si>
    <t>NH 154 (New NH 6) at Ch.98.75 kmp</t>
  </si>
  <si>
    <t>PWD</t>
  </si>
  <si>
    <t>R. Kawnpui 'E'</t>
  </si>
  <si>
    <t>NH 154 (New NH 6) at Ch.100.00 kmp</t>
  </si>
  <si>
    <t>R. Chhimluang</t>
  </si>
  <si>
    <t>NH 154 (New NH 6) at Ch.109.19 kmp</t>
  </si>
  <si>
    <t>R. Tuichhuahen</t>
  </si>
  <si>
    <t>NH 154 (New NH 6) at Ch.115.35 kmp</t>
  </si>
  <si>
    <t>M/s ABCI</t>
  </si>
  <si>
    <t>NH 154 (New NH 6) at Ch.118.80 kmp</t>
  </si>
  <si>
    <t>East India Construction Coy.</t>
  </si>
  <si>
    <t xml:space="preserve"> R. Sesih</t>
  </si>
  <si>
    <t>NH 154 (New NH 6) at Ch.132.30 kmp</t>
  </si>
  <si>
    <t>M/s Bhagya 
Kalita</t>
  </si>
  <si>
    <t>Tuitun</t>
  </si>
  <si>
    <t>NH 54 (New NH 6) at Ch.128.30 kmp</t>
  </si>
  <si>
    <t>R. Tuitlawk</t>
  </si>
  <si>
    <t>NH-54B (Zero -Saiha)</t>
  </si>
  <si>
    <t>Double Span     (55 + 25)</t>
  </si>
  <si>
    <t>MMPD</t>
  </si>
  <si>
    <t>R. Ruankhum</t>
  </si>
  <si>
    <t>NH 502A at Ch 31.200 kmp</t>
  </si>
  <si>
    <t>Steel Plate Girder</t>
  </si>
  <si>
    <t>RDS Project Ltd</t>
  </si>
  <si>
    <t>R. Ngengpui</t>
  </si>
  <si>
    <t>NH 502A at Ch 47.500 kmp</t>
  </si>
  <si>
    <t xml:space="preserve"> Triple Span</t>
  </si>
  <si>
    <t>R.Bawklawk</t>
  </si>
  <si>
    <t>NH 502A at Ch 67.930 kmp</t>
  </si>
  <si>
    <t>R. Lunghauka</t>
  </si>
  <si>
    <t>NH 502A at Ch 69.950  kmp</t>
  </si>
  <si>
    <t>R. Khawrawp</t>
  </si>
  <si>
    <t>NH 502A at Ch 77.730 kmp</t>
  </si>
  <si>
    <t>R. Hmawngbu</t>
  </si>
  <si>
    <t>NH 502A at Ch 82.600 kmp</t>
  </si>
  <si>
    <t>R. Zochate</t>
  </si>
  <si>
    <t>NH 502A at Ch 84.650 kmp</t>
  </si>
  <si>
    <t>R. Zocha</t>
  </si>
  <si>
    <t>NH 502A at Ch 87.510 kmp</t>
  </si>
  <si>
    <t>BAILEY</t>
  </si>
  <si>
    <t>BUSG (TRUSS)</t>
  </si>
  <si>
    <t>Suspension</t>
  </si>
  <si>
    <t>Total =</t>
  </si>
  <si>
    <t>(SSR)</t>
  </si>
  <si>
    <t>(DSR)</t>
  </si>
  <si>
    <t>(DDR)</t>
  </si>
  <si>
    <t>(TS)</t>
  </si>
  <si>
    <t>(DS)</t>
  </si>
  <si>
    <t>(DD)</t>
  </si>
  <si>
    <t>(SS)</t>
  </si>
  <si>
    <t>(TDR)</t>
  </si>
  <si>
    <t>(TSR)</t>
  </si>
  <si>
    <t>Essen Fabricators Pvt. Ltd.</t>
  </si>
  <si>
    <t>under SARDP-NE 'A'</t>
  </si>
  <si>
    <t>Atlanta-ARSS (JV)</t>
  </si>
  <si>
    <t>Cleaning &amp; Repainting done during 2022</t>
  </si>
  <si>
    <t>Sadguru Engineers Pvt Ltd</t>
  </si>
  <si>
    <t>F.Lalthlamuana, Biate</t>
  </si>
  <si>
    <t>MC Lalfala, Nursery, Aizawl</t>
  </si>
  <si>
    <t>B.Savunga, Chanmari West</t>
  </si>
  <si>
    <t>under NEDP 2018-2019</t>
  </si>
  <si>
    <t>under NEDP 2018-2020</t>
  </si>
  <si>
    <t>Champhai - Zokhawthar (Indo-Myanmar Border)</t>
  </si>
  <si>
    <t>Poor
(Pedestrian only)</t>
  </si>
  <si>
    <t>Mamit</t>
  </si>
  <si>
    <t>Name of Road &amp; Location</t>
  </si>
  <si>
    <t>Name of Bridge /River</t>
  </si>
  <si>
    <t>R. Buarchep</t>
  </si>
  <si>
    <t>nh-2 ch.140.kmp</t>
  </si>
  <si>
    <t>DDR span = 230ft</t>
  </si>
  <si>
    <t>7.3.2024</t>
  </si>
  <si>
    <t>Mar</t>
  </si>
  <si>
    <t>R.Vanva</t>
  </si>
  <si>
    <t>Borai internal road</t>
  </si>
  <si>
    <t>Marpara to Laisawral road</t>
  </si>
  <si>
    <t>BUSG ( Steel Truss)</t>
  </si>
  <si>
    <t>S</t>
  </si>
  <si>
    <t xml:space="preserve">Mamit </t>
  </si>
  <si>
    <t>Haulawng-Bualpui-Chhiphir road</t>
  </si>
  <si>
    <t>BUSG (Steel Truss)</t>
  </si>
  <si>
    <t>R.Mat at Chawmkai</t>
  </si>
  <si>
    <t>BUSG (Steel D-Bow Truss Girder Bridge)</t>
  </si>
  <si>
    <t>(TDR-EW)</t>
  </si>
  <si>
    <t>R</t>
  </si>
  <si>
    <t>ST</t>
  </si>
  <si>
    <t>BB</t>
  </si>
  <si>
    <t>Tim</t>
  </si>
  <si>
    <t>SP</t>
  </si>
  <si>
    <t>P</t>
  </si>
  <si>
    <t>Highway hnuai</t>
  </si>
  <si>
    <t>NH 6 Spur</t>
  </si>
  <si>
    <t>State hnuai</t>
  </si>
  <si>
    <t>BUSG (Steel Plate Girder)</t>
  </si>
  <si>
    <t>BRIDGE STATISTIC UNDER MIZORAM PWD (July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</si>
</sst>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150">
    <xf numFmtId="0" fontId="0" fillId="0" borderId="0" xfId="0"/>
    <xf numFmtId="0" fontId="0" fillId="0" borderId="0" xfId="0" applyFont="1" applyAlignment="1">
      <alignment vertical="top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justify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2" fontId="6" fillId="0" borderId="2" xfId="0" applyNumberFormat="1" applyFont="1" applyFill="1" applyBorder="1" applyAlignment="1">
      <alignment horizontal="right" vertical="top" wrapText="1"/>
    </xf>
    <xf numFmtId="0" fontId="6" fillId="0" borderId="3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justify" vertical="center" wrapText="1"/>
    </xf>
    <xf numFmtId="2" fontId="10" fillId="0" borderId="2" xfId="0" applyNumberFormat="1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justify" vertical="top" wrapText="1"/>
    </xf>
    <xf numFmtId="0" fontId="6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/>
    </xf>
    <xf numFmtId="0" fontId="7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 wrapText="1"/>
    </xf>
    <xf numFmtId="2" fontId="11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1" fontId="5" fillId="0" borderId="6" xfId="0" applyNumberFormat="1" applyFont="1" applyFill="1" applyBorder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0" fillId="0" borderId="0" xfId="0" applyFont="1" applyAlignment="1">
      <alignment vertical="top" wrapText="1"/>
    </xf>
    <xf numFmtId="1" fontId="5" fillId="0" borderId="7" xfId="0" applyNumberFormat="1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 wrapText="1"/>
    </xf>
    <xf numFmtId="1" fontId="6" fillId="0" borderId="7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right" vertical="top" wrapText="1"/>
    </xf>
    <xf numFmtId="0" fontId="7" fillId="0" borderId="3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right" vertical="top" wrapText="1"/>
    </xf>
    <xf numFmtId="0" fontId="6" fillId="0" borderId="3" xfId="0" applyFont="1" applyFill="1" applyBorder="1" applyAlignment="1">
      <alignment horizontal="left" vertical="top" wrapText="1"/>
    </xf>
    <xf numFmtId="2" fontId="6" fillId="0" borderId="0" xfId="0" applyNumberFormat="1" applyFont="1" applyFill="1" applyBorder="1" applyAlignment="1">
      <alignment horizontal="center" vertical="top" wrapText="1"/>
    </xf>
    <xf numFmtId="1" fontId="6" fillId="0" borderId="4" xfId="0" applyNumberFormat="1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top"/>
    </xf>
    <xf numFmtId="0" fontId="7" fillId="0" borderId="1" xfId="1" applyFont="1" applyFill="1" applyBorder="1" applyAlignment="1">
      <alignment horizontal="left" vertical="top" wrapText="1"/>
    </xf>
    <xf numFmtId="164" fontId="7" fillId="0" borderId="3" xfId="1" applyNumberFormat="1" applyFont="1" applyFill="1" applyBorder="1" applyAlignment="1">
      <alignment vertical="top" wrapText="1"/>
    </xf>
    <xf numFmtId="0" fontId="7" fillId="0" borderId="1" xfId="1" applyFont="1" applyFill="1" applyBorder="1" applyAlignment="1">
      <alignment horizontal="center" vertical="top" wrapText="1"/>
    </xf>
    <xf numFmtId="2" fontId="6" fillId="0" borderId="4" xfId="0" applyNumberFormat="1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top" wrapText="1"/>
    </xf>
    <xf numFmtId="1" fontId="6" fillId="0" borderId="1" xfId="0" applyNumberFormat="1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1" fontId="6" fillId="0" borderId="7" xfId="0" applyNumberFormat="1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right" vertical="top"/>
    </xf>
    <xf numFmtId="0" fontId="3" fillId="0" borderId="0" xfId="0" applyFont="1" applyAlignment="1">
      <alignment vertical="center" wrapText="1"/>
    </xf>
    <xf numFmtId="2" fontId="7" fillId="0" borderId="1" xfId="1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top" wrapText="1"/>
    </xf>
    <xf numFmtId="0" fontId="11" fillId="0" borderId="3" xfId="0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2" fontId="6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horizontal="center" vertical="top" wrapText="1"/>
    </xf>
    <xf numFmtId="2" fontId="12" fillId="0" borderId="0" xfId="0" applyNumberFormat="1" applyFont="1" applyFill="1" applyAlignment="1">
      <alignment horizontal="center" vertical="top"/>
    </xf>
    <xf numFmtId="0" fontId="12" fillId="0" borderId="0" xfId="0" applyFont="1" applyFill="1" applyAlignment="1">
      <alignment horizontal="center" vertical="top"/>
    </xf>
    <xf numFmtId="2" fontId="13" fillId="0" borderId="0" xfId="0" applyNumberFormat="1" applyFont="1" applyFill="1" applyAlignment="1">
      <alignment horizontal="center" vertical="top"/>
    </xf>
    <xf numFmtId="0" fontId="13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2" fontId="12" fillId="0" borderId="0" xfId="0" applyNumberFormat="1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2" fontId="12" fillId="0" borderId="0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justify" vertical="top" wrapText="1"/>
    </xf>
    <xf numFmtId="2" fontId="10" fillId="0" borderId="2" xfId="0" applyNumberFormat="1" applyFont="1" applyFill="1" applyBorder="1" applyAlignment="1">
      <alignment horizontal="right" vertical="top" wrapText="1"/>
    </xf>
    <xf numFmtId="0" fontId="10" fillId="0" borderId="3" xfId="0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justify" vertical="top" wrapText="1"/>
    </xf>
    <xf numFmtId="0" fontId="14" fillId="0" borderId="0" xfId="0" applyFont="1" applyAlignment="1">
      <alignment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justify" vertical="top" wrapText="1"/>
    </xf>
    <xf numFmtId="2" fontId="6" fillId="2" borderId="2" xfId="0" applyNumberFormat="1" applyFont="1" applyFill="1" applyBorder="1" applyAlignment="1">
      <alignment horizontal="right" vertical="top" wrapText="1"/>
    </xf>
    <xf numFmtId="0" fontId="6" fillId="2" borderId="3" xfId="0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ont="1" applyFill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justify" vertical="center" wrapText="1"/>
    </xf>
    <xf numFmtId="2" fontId="10" fillId="2" borderId="2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left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justify" vertical="top" wrapText="1"/>
    </xf>
    <xf numFmtId="2" fontId="10" fillId="2" borderId="2" xfId="0" applyNumberFormat="1" applyFont="1" applyFill="1" applyBorder="1" applyAlignment="1">
      <alignment horizontal="right" vertical="top" wrapText="1"/>
    </xf>
    <xf numFmtId="0" fontId="10" fillId="2" borderId="3" xfId="0" applyFont="1" applyFill="1" applyBorder="1" applyAlignment="1">
      <alignment horizontal="left" vertical="top" wrapText="1"/>
    </xf>
    <xf numFmtId="2" fontId="10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vertical="top" wrapText="1"/>
    </xf>
    <xf numFmtId="0" fontId="11" fillId="2" borderId="0" xfId="0" applyFont="1" applyFill="1" applyAlignment="1">
      <alignment vertical="top" wrapText="1"/>
    </xf>
    <xf numFmtId="0" fontId="11" fillId="0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right" vertical="top" wrapText="1"/>
    </xf>
    <xf numFmtId="0" fontId="6" fillId="2" borderId="3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right" vertical="top" wrapText="1"/>
    </xf>
    <xf numFmtId="0" fontId="7" fillId="2" borderId="3" xfId="0" applyFont="1" applyFill="1" applyBorder="1" applyAlignment="1">
      <alignment horizontal="left" vertical="top" wrapText="1"/>
    </xf>
    <xf numFmtId="2" fontId="9" fillId="2" borderId="1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tabSelected="1" showWhiteSpace="0" view="pageLayout" zoomScaleNormal="100" zoomScaleSheetLayoutView="100" workbookViewId="0">
      <selection activeCell="I6" sqref="I6"/>
    </sheetView>
  </sheetViews>
  <sheetFormatPr defaultRowHeight="15" x14ac:dyDescent="0.25"/>
  <cols>
    <col min="1" max="1" width="5.140625" style="59" customWidth="1"/>
    <col min="2" max="2" width="17.7109375" style="59" customWidth="1"/>
    <col min="3" max="3" width="25.42578125" style="59" customWidth="1"/>
    <col min="4" max="4" width="13.5703125" style="59" customWidth="1"/>
    <col min="5" max="5" width="10.42578125" style="59" customWidth="1"/>
    <col min="6" max="6" width="9.140625" style="59" customWidth="1"/>
    <col min="7" max="7" width="4.28515625" style="59" customWidth="1"/>
    <col min="8" max="8" width="9.85546875" style="59" customWidth="1"/>
    <col min="9" max="9" width="9.140625" style="59" customWidth="1"/>
    <col min="10" max="10" width="16.7109375" style="72" customWidth="1"/>
    <col min="11" max="11" width="9.140625" style="59" customWidth="1"/>
    <col min="12" max="12" width="17.42578125" style="59" customWidth="1"/>
    <col min="13" max="13" width="11.140625" style="72" customWidth="1"/>
    <col min="14" max="14" width="10.85546875" style="59" customWidth="1"/>
    <col min="15" max="15" width="23" style="39" customWidth="1"/>
    <col min="16" max="16384" width="9.140625" style="39"/>
  </cols>
  <sheetData>
    <row r="1" spans="1:16" x14ac:dyDescent="0.25">
      <c r="A1" s="132" t="s">
        <v>425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</row>
    <row r="2" spans="1:16" s="65" customFormat="1" ht="47.25" x14ac:dyDescent="0.25">
      <c r="A2" s="43" t="s">
        <v>0</v>
      </c>
      <c r="B2" s="43" t="s">
        <v>398</v>
      </c>
      <c r="C2" s="43" t="s">
        <v>397</v>
      </c>
      <c r="D2" s="133" t="s">
        <v>1</v>
      </c>
      <c r="E2" s="133"/>
      <c r="F2" s="133" t="s">
        <v>2</v>
      </c>
      <c r="G2" s="133"/>
      <c r="H2" s="2" t="s">
        <v>3</v>
      </c>
      <c r="I2" s="2" t="s">
        <v>4</v>
      </c>
      <c r="J2" s="43" t="s">
        <v>5</v>
      </c>
      <c r="K2" s="43" t="s">
        <v>6</v>
      </c>
      <c r="L2" s="43" t="s">
        <v>7</v>
      </c>
      <c r="M2" s="43" t="s">
        <v>8</v>
      </c>
      <c r="N2" s="43" t="s">
        <v>9</v>
      </c>
      <c r="O2" s="43" t="s">
        <v>10</v>
      </c>
    </row>
    <row r="3" spans="1:16" x14ac:dyDescent="0.25">
      <c r="A3" s="3">
        <v>1</v>
      </c>
      <c r="B3" s="3">
        <v>2</v>
      </c>
      <c r="C3" s="3">
        <v>3</v>
      </c>
      <c r="D3" s="134">
        <v>4</v>
      </c>
      <c r="E3" s="134"/>
      <c r="F3" s="134">
        <v>5</v>
      </c>
      <c r="G3" s="134"/>
      <c r="H3" s="81">
        <v>6</v>
      </c>
      <c r="I3" s="81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</row>
    <row r="4" spans="1:16" ht="30" x14ac:dyDescent="0.25">
      <c r="A4" s="44">
        <v>1</v>
      </c>
      <c r="B4" s="4" t="s">
        <v>11</v>
      </c>
      <c r="C4" s="4" t="s">
        <v>12</v>
      </c>
      <c r="D4" s="130" t="s">
        <v>13</v>
      </c>
      <c r="E4" s="131"/>
      <c r="F4" s="10">
        <v>20</v>
      </c>
      <c r="G4" s="11" t="s">
        <v>14</v>
      </c>
      <c r="H4" s="6">
        <v>7.5</v>
      </c>
      <c r="I4" s="6">
        <v>7.5</v>
      </c>
      <c r="J4" s="6" t="s">
        <v>15</v>
      </c>
      <c r="K4" s="6" t="s">
        <v>16</v>
      </c>
      <c r="L4" s="6" t="s">
        <v>17</v>
      </c>
      <c r="M4" s="44" t="s">
        <v>18</v>
      </c>
      <c r="N4" s="44" t="s">
        <v>19</v>
      </c>
      <c r="O4" s="44"/>
      <c r="P4" s="39" t="s">
        <v>415</v>
      </c>
    </row>
    <row r="5" spans="1:16" ht="30" x14ac:dyDescent="0.25">
      <c r="A5" s="44">
        <v>2</v>
      </c>
      <c r="B5" s="4" t="s">
        <v>11</v>
      </c>
      <c r="C5" s="4" t="s">
        <v>20</v>
      </c>
      <c r="D5" s="130" t="s">
        <v>13</v>
      </c>
      <c r="E5" s="131"/>
      <c r="F5" s="10">
        <v>29</v>
      </c>
      <c r="G5" s="11" t="s">
        <v>14</v>
      </c>
      <c r="H5" s="6">
        <v>4.5999999999999996</v>
      </c>
      <c r="I5" s="6">
        <v>5.2</v>
      </c>
      <c r="J5" s="6" t="s">
        <v>21</v>
      </c>
      <c r="K5" s="6" t="s">
        <v>16</v>
      </c>
      <c r="L5" s="6" t="s">
        <v>22</v>
      </c>
      <c r="M5" s="44" t="s">
        <v>18</v>
      </c>
      <c r="N5" s="44" t="s">
        <v>19</v>
      </c>
      <c r="O5" s="7"/>
      <c r="P5" s="39" t="s">
        <v>415</v>
      </c>
    </row>
    <row r="6" spans="1:16" ht="45" x14ac:dyDescent="0.25">
      <c r="A6" s="44">
        <v>3</v>
      </c>
      <c r="B6" s="4" t="s">
        <v>23</v>
      </c>
      <c r="C6" s="4" t="s">
        <v>24</v>
      </c>
      <c r="D6" s="130" t="s">
        <v>13</v>
      </c>
      <c r="E6" s="131"/>
      <c r="F6" s="10">
        <v>11</v>
      </c>
      <c r="G6" s="11" t="s">
        <v>14</v>
      </c>
      <c r="H6" s="6"/>
      <c r="I6" s="6">
        <v>3.5</v>
      </c>
      <c r="J6" s="6" t="s">
        <v>25</v>
      </c>
      <c r="K6" s="6"/>
      <c r="L6" s="6" t="s">
        <v>22</v>
      </c>
      <c r="M6" s="44" t="s">
        <v>18</v>
      </c>
      <c r="N6" s="44" t="s">
        <v>19</v>
      </c>
      <c r="O6" s="7"/>
      <c r="P6" s="39" t="s">
        <v>415</v>
      </c>
    </row>
    <row r="7" spans="1:16" ht="45" x14ac:dyDescent="0.25">
      <c r="A7" s="44">
        <v>4</v>
      </c>
      <c r="B7" s="4" t="s">
        <v>26</v>
      </c>
      <c r="C7" s="4" t="s">
        <v>27</v>
      </c>
      <c r="D7" s="130" t="s">
        <v>13</v>
      </c>
      <c r="E7" s="131"/>
      <c r="F7" s="10">
        <v>13</v>
      </c>
      <c r="G7" s="11" t="s">
        <v>14</v>
      </c>
      <c r="H7" s="6">
        <v>5.5</v>
      </c>
      <c r="I7" s="6">
        <v>5.5</v>
      </c>
      <c r="J7" s="6" t="s">
        <v>28</v>
      </c>
      <c r="K7" s="8">
        <v>2019</v>
      </c>
      <c r="L7" s="6" t="s">
        <v>22</v>
      </c>
      <c r="M7" s="44" t="s">
        <v>29</v>
      </c>
      <c r="N7" s="44" t="s">
        <v>19</v>
      </c>
      <c r="O7" s="135" t="s">
        <v>30</v>
      </c>
      <c r="P7" s="39" t="s">
        <v>415</v>
      </c>
    </row>
    <row r="8" spans="1:16" ht="90" x14ac:dyDescent="0.25">
      <c r="A8" s="44">
        <v>5</v>
      </c>
      <c r="B8" s="4" t="s">
        <v>31</v>
      </c>
      <c r="C8" s="4" t="s">
        <v>32</v>
      </c>
      <c r="D8" s="130" t="s">
        <v>13</v>
      </c>
      <c r="E8" s="131"/>
      <c r="F8" s="10">
        <v>58</v>
      </c>
      <c r="G8" s="11" t="s">
        <v>14</v>
      </c>
      <c r="H8" s="6">
        <v>3.75</v>
      </c>
      <c r="I8" s="6">
        <v>4.2</v>
      </c>
      <c r="J8" s="6" t="s">
        <v>33</v>
      </c>
      <c r="K8" s="8">
        <v>1996</v>
      </c>
      <c r="L8" s="8" t="s">
        <v>34</v>
      </c>
      <c r="M8" s="44" t="s">
        <v>29</v>
      </c>
      <c r="N8" s="44" t="s">
        <v>19</v>
      </c>
      <c r="O8" s="135"/>
      <c r="P8" s="39" t="s">
        <v>415</v>
      </c>
    </row>
    <row r="9" spans="1:16" s="101" customFormat="1" ht="60" x14ac:dyDescent="0.25">
      <c r="A9" s="95">
        <v>6</v>
      </c>
      <c r="B9" s="119" t="s">
        <v>35</v>
      </c>
      <c r="C9" s="95" t="s">
        <v>36</v>
      </c>
      <c r="D9" s="128" t="s">
        <v>13</v>
      </c>
      <c r="E9" s="129"/>
      <c r="F9" s="98">
        <v>12</v>
      </c>
      <c r="G9" s="99" t="s">
        <v>14</v>
      </c>
      <c r="H9" s="100">
        <v>6</v>
      </c>
      <c r="I9" s="100">
        <v>6</v>
      </c>
      <c r="J9" s="95" t="s">
        <v>37</v>
      </c>
      <c r="K9" s="95">
        <v>1990</v>
      </c>
      <c r="L9" s="100" t="s">
        <v>38</v>
      </c>
      <c r="M9" s="95" t="s">
        <v>18</v>
      </c>
      <c r="N9" s="95" t="s">
        <v>19</v>
      </c>
      <c r="O9" s="97"/>
      <c r="P9" s="101" t="s">
        <v>415</v>
      </c>
    </row>
    <row r="10" spans="1:16" ht="45" x14ac:dyDescent="0.25">
      <c r="A10" s="44">
        <v>7</v>
      </c>
      <c r="B10" s="9" t="s">
        <v>39</v>
      </c>
      <c r="C10" s="7" t="s">
        <v>40</v>
      </c>
      <c r="D10" s="130" t="s">
        <v>13</v>
      </c>
      <c r="E10" s="131"/>
      <c r="F10" s="10">
        <v>35</v>
      </c>
      <c r="G10" s="11" t="s">
        <v>14</v>
      </c>
      <c r="H10" s="6">
        <v>5.5</v>
      </c>
      <c r="I10" s="6">
        <v>6</v>
      </c>
      <c r="J10" s="44" t="s">
        <v>41</v>
      </c>
      <c r="K10" s="44">
        <v>2013</v>
      </c>
      <c r="L10" s="44" t="s">
        <v>42</v>
      </c>
      <c r="M10" s="44" t="s">
        <v>18</v>
      </c>
      <c r="N10" s="44" t="s">
        <v>43</v>
      </c>
      <c r="O10" s="7"/>
      <c r="P10" s="39" t="s">
        <v>415</v>
      </c>
    </row>
    <row r="11" spans="1:16" ht="120" x14ac:dyDescent="0.25">
      <c r="A11" s="44">
        <v>8</v>
      </c>
      <c r="B11" s="9" t="s">
        <v>44</v>
      </c>
      <c r="C11" s="7" t="s">
        <v>45</v>
      </c>
      <c r="D11" s="130" t="s">
        <v>46</v>
      </c>
      <c r="E11" s="131"/>
      <c r="F11" s="10">
        <v>44.4</v>
      </c>
      <c r="G11" s="11" t="s">
        <v>14</v>
      </c>
      <c r="H11" s="6">
        <v>4.7</v>
      </c>
      <c r="I11" s="6">
        <v>5.35</v>
      </c>
      <c r="J11" s="44" t="s">
        <v>41</v>
      </c>
      <c r="K11" s="44">
        <v>1993</v>
      </c>
      <c r="L11" s="44" t="s">
        <v>47</v>
      </c>
      <c r="M11" s="44" t="s">
        <v>48</v>
      </c>
      <c r="N11" s="44" t="s">
        <v>43</v>
      </c>
      <c r="O11" s="7" t="s">
        <v>49</v>
      </c>
      <c r="P11" s="39" t="s">
        <v>408</v>
      </c>
    </row>
    <row r="12" spans="1:16" ht="30" x14ac:dyDescent="0.25">
      <c r="A12" s="44">
        <v>9</v>
      </c>
      <c r="B12" s="9" t="s">
        <v>50</v>
      </c>
      <c r="C12" s="7" t="s">
        <v>51</v>
      </c>
      <c r="D12" s="130" t="s">
        <v>411</v>
      </c>
      <c r="E12" s="131"/>
      <c r="F12" s="10">
        <v>41</v>
      </c>
      <c r="G12" s="11" t="s">
        <v>14</v>
      </c>
      <c r="H12" s="6">
        <v>7</v>
      </c>
      <c r="I12" s="6">
        <v>9.9</v>
      </c>
      <c r="J12" s="44" t="s">
        <v>41</v>
      </c>
      <c r="K12" s="44">
        <v>2009</v>
      </c>
      <c r="L12" s="44" t="s">
        <v>53</v>
      </c>
      <c r="M12" s="44" t="s">
        <v>18</v>
      </c>
      <c r="N12" s="44" t="s">
        <v>43</v>
      </c>
      <c r="O12" s="7"/>
      <c r="P12" s="39" t="s">
        <v>416</v>
      </c>
    </row>
    <row r="13" spans="1:16" ht="30" x14ac:dyDescent="0.25">
      <c r="A13" s="44">
        <v>10</v>
      </c>
      <c r="B13" s="9" t="s">
        <v>54</v>
      </c>
      <c r="C13" s="7" t="s">
        <v>55</v>
      </c>
      <c r="D13" s="130" t="s">
        <v>411</v>
      </c>
      <c r="E13" s="131"/>
      <c r="F13" s="10">
        <v>54</v>
      </c>
      <c r="G13" s="11" t="s">
        <v>14</v>
      </c>
      <c r="H13" s="6">
        <v>6</v>
      </c>
      <c r="I13" s="6">
        <v>7.5</v>
      </c>
      <c r="J13" s="44" t="s">
        <v>41</v>
      </c>
      <c r="K13" s="44">
        <v>2018</v>
      </c>
      <c r="L13" s="44" t="s">
        <v>56</v>
      </c>
      <c r="M13" s="44" t="s">
        <v>18</v>
      </c>
      <c r="N13" s="44" t="s">
        <v>43</v>
      </c>
      <c r="O13" s="12"/>
      <c r="P13" s="39" t="s">
        <v>416</v>
      </c>
    </row>
    <row r="14" spans="1:16" ht="60" x14ac:dyDescent="0.25">
      <c r="A14" s="44">
        <v>11</v>
      </c>
      <c r="B14" s="9" t="s">
        <v>57</v>
      </c>
      <c r="C14" s="9" t="s">
        <v>58</v>
      </c>
      <c r="D14" s="130" t="s">
        <v>13</v>
      </c>
      <c r="E14" s="131"/>
      <c r="F14" s="10">
        <v>25.4</v>
      </c>
      <c r="G14" s="11" t="s">
        <v>14</v>
      </c>
      <c r="H14" s="6">
        <v>7.5</v>
      </c>
      <c r="I14" s="6">
        <v>7.5</v>
      </c>
      <c r="J14" s="44" t="s">
        <v>41</v>
      </c>
      <c r="K14" s="44" t="s">
        <v>59</v>
      </c>
      <c r="L14" s="44" t="s">
        <v>60</v>
      </c>
      <c r="M14" s="44" t="s">
        <v>18</v>
      </c>
      <c r="N14" s="44" t="s">
        <v>43</v>
      </c>
      <c r="O14" s="12"/>
      <c r="P14" s="39" t="s">
        <v>415</v>
      </c>
    </row>
    <row r="15" spans="1:16" s="101" customFormat="1" ht="60" x14ac:dyDescent="0.25">
      <c r="A15" s="95">
        <v>12</v>
      </c>
      <c r="B15" s="96" t="s">
        <v>61</v>
      </c>
      <c r="C15" s="97" t="s">
        <v>62</v>
      </c>
      <c r="D15" s="136" t="s">
        <v>13</v>
      </c>
      <c r="E15" s="137"/>
      <c r="F15" s="98">
        <v>76</v>
      </c>
      <c r="G15" s="99" t="s">
        <v>14</v>
      </c>
      <c r="H15" s="100">
        <v>5.05</v>
      </c>
      <c r="I15" s="100">
        <v>7.05</v>
      </c>
      <c r="J15" s="95" t="s">
        <v>41</v>
      </c>
      <c r="K15" s="95" t="s">
        <v>63</v>
      </c>
      <c r="L15" s="95" t="s">
        <v>64</v>
      </c>
      <c r="M15" s="95" t="s">
        <v>18</v>
      </c>
      <c r="N15" s="95" t="s">
        <v>43</v>
      </c>
      <c r="O15" s="97"/>
      <c r="P15" s="101" t="s">
        <v>415</v>
      </c>
    </row>
    <row r="16" spans="1:16" s="59" customFormat="1" x14ac:dyDescent="0.25">
      <c r="A16" s="93">
        <v>13</v>
      </c>
      <c r="B16" s="9" t="s">
        <v>65</v>
      </c>
      <c r="C16" s="7" t="s">
        <v>66</v>
      </c>
      <c r="D16" s="10" t="s">
        <v>148</v>
      </c>
      <c r="E16" s="45" t="s">
        <v>375</v>
      </c>
      <c r="F16" s="10">
        <v>60</v>
      </c>
      <c r="G16" s="11" t="s">
        <v>67</v>
      </c>
      <c r="H16" s="6">
        <v>3.66</v>
      </c>
      <c r="I16" s="6"/>
      <c r="J16" s="93" t="s">
        <v>41</v>
      </c>
      <c r="K16" s="93">
        <v>1996</v>
      </c>
      <c r="L16" s="93" t="s">
        <v>22</v>
      </c>
      <c r="M16" s="93" t="s">
        <v>18</v>
      </c>
      <c r="N16" s="93" t="s">
        <v>68</v>
      </c>
      <c r="O16" s="7"/>
      <c r="P16" s="59" t="s">
        <v>417</v>
      </c>
    </row>
    <row r="17" spans="1:16" s="59" customFormat="1" ht="60" x14ac:dyDescent="0.25">
      <c r="A17" s="93">
        <v>14</v>
      </c>
      <c r="B17" s="9" t="s">
        <v>69</v>
      </c>
      <c r="C17" s="7" t="s">
        <v>70</v>
      </c>
      <c r="D17" s="10" t="s">
        <v>148</v>
      </c>
      <c r="E17" s="45" t="s">
        <v>376</v>
      </c>
      <c r="F17" s="10">
        <v>90</v>
      </c>
      <c r="G17" s="11" t="s">
        <v>67</v>
      </c>
      <c r="H17" s="6">
        <v>4.57</v>
      </c>
      <c r="I17" s="6"/>
      <c r="J17" s="93" t="s">
        <v>41</v>
      </c>
      <c r="K17" s="93">
        <v>2009</v>
      </c>
      <c r="L17" s="93" t="s">
        <v>22</v>
      </c>
      <c r="M17" s="93" t="s">
        <v>18</v>
      </c>
      <c r="N17" s="93" t="s">
        <v>68</v>
      </c>
      <c r="O17" s="7" t="s">
        <v>71</v>
      </c>
      <c r="P17" s="59" t="s">
        <v>417</v>
      </c>
    </row>
    <row r="18" spans="1:16" s="59" customFormat="1" ht="60" x14ac:dyDescent="0.25">
      <c r="A18" s="93">
        <v>15</v>
      </c>
      <c r="B18" s="9" t="s">
        <v>72</v>
      </c>
      <c r="C18" s="7" t="s">
        <v>73</v>
      </c>
      <c r="D18" s="138" t="s">
        <v>354</v>
      </c>
      <c r="E18" s="139"/>
      <c r="F18" s="10">
        <v>24</v>
      </c>
      <c r="G18" s="11" t="s">
        <v>14</v>
      </c>
      <c r="H18" s="6">
        <v>7.5</v>
      </c>
      <c r="I18" s="6"/>
      <c r="J18" s="93" t="s">
        <v>41</v>
      </c>
      <c r="K18" s="93">
        <v>2019</v>
      </c>
      <c r="L18" s="93" t="s">
        <v>74</v>
      </c>
      <c r="M18" s="93" t="s">
        <v>18</v>
      </c>
      <c r="N18" s="93" t="s">
        <v>68</v>
      </c>
      <c r="O18" s="7" t="s">
        <v>75</v>
      </c>
      <c r="P18" s="59" t="s">
        <v>419</v>
      </c>
    </row>
    <row r="19" spans="1:16" s="59" customFormat="1" ht="30" x14ac:dyDescent="0.25">
      <c r="A19" s="93">
        <v>16</v>
      </c>
      <c r="B19" s="9" t="s">
        <v>76</v>
      </c>
      <c r="C19" s="7" t="s">
        <v>73</v>
      </c>
      <c r="D19" s="138" t="s">
        <v>354</v>
      </c>
      <c r="E19" s="139"/>
      <c r="F19" s="10">
        <v>34</v>
      </c>
      <c r="G19" s="11" t="s">
        <v>14</v>
      </c>
      <c r="H19" s="6">
        <v>7.5</v>
      </c>
      <c r="I19" s="6"/>
      <c r="J19" s="93" t="s">
        <v>41</v>
      </c>
      <c r="K19" s="93">
        <v>2019</v>
      </c>
      <c r="L19" s="93" t="s">
        <v>74</v>
      </c>
      <c r="M19" s="93" t="s">
        <v>77</v>
      </c>
      <c r="N19" s="93" t="s">
        <v>68</v>
      </c>
      <c r="O19" s="7"/>
      <c r="P19" s="59" t="s">
        <v>419</v>
      </c>
    </row>
    <row r="20" spans="1:16" s="59" customFormat="1" ht="90" x14ac:dyDescent="0.25">
      <c r="A20" s="93">
        <v>17</v>
      </c>
      <c r="B20" s="9" t="s">
        <v>76</v>
      </c>
      <c r="C20" s="7" t="s">
        <v>73</v>
      </c>
      <c r="D20" s="138" t="s">
        <v>78</v>
      </c>
      <c r="E20" s="139"/>
      <c r="F20" s="10">
        <v>18</v>
      </c>
      <c r="G20" s="11" t="s">
        <v>14</v>
      </c>
      <c r="H20" s="6">
        <v>3.3</v>
      </c>
      <c r="I20" s="6"/>
      <c r="J20" s="93" t="s">
        <v>41</v>
      </c>
      <c r="K20" s="93">
        <v>1980</v>
      </c>
      <c r="L20" s="93" t="s">
        <v>22</v>
      </c>
      <c r="M20" s="93" t="s">
        <v>18</v>
      </c>
      <c r="N20" s="93" t="s">
        <v>68</v>
      </c>
      <c r="O20" s="7" t="s">
        <v>79</v>
      </c>
      <c r="P20" s="59" t="s">
        <v>418</v>
      </c>
    </row>
    <row r="21" spans="1:16" s="59" customFormat="1" ht="30" x14ac:dyDescent="0.25">
      <c r="A21" s="93">
        <v>18</v>
      </c>
      <c r="B21" s="9" t="s">
        <v>80</v>
      </c>
      <c r="C21" s="7" t="s">
        <v>73</v>
      </c>
      <c r="D21" s="138" t="s">
        <v>354</v>
      </c>
      <c r="E21" s="139"/>
      <c r="F21" s="10">
        <v>22</v>
      </c>
      <c r="G21" s="11" t="s">
        <v>14</v>
      </c>
      <c r="H21" s="6">
        <v>7.5</v>
      </c>
      <c r="I21" s="6"/>
      <c r="J21" s="93" t="s">
        <v>41</v>
      </c>
      <c r="K21" s="93">
        <v>2019</v>
      </c>
      <c r="L21" s="93" t="s">
        <v>74</v>
      </c>
      <c r="M21" s="93" t="s">
        <v>77</v>
      </c>
      <c r="N21" s="93" t="s">
        <v>68</v>
      </c>
      <c r="O21" s="7"/>
      <c r="P21" s="59" t="s">
        <v>419</v>
      </c>
    </row>
    <row r="22" spans="1:16" s="59" customFormat="1" ht="90" x14ac:dyDescent="0.25">
      <c r="A22" s="93">
        <v>19</v>
      </c>
      <c r="B22" s="9" t="s">
        <v>80</v>
      </c>
      <c r="C22" s="7" t="s">
        <v>73</v>
      </c>
      <c r="D22" s="138" t="s">
        <v>78</v>
      </c>
      <c r="E22" s="139"/>
      <c r="F22" s="10">
        <v>10</v>
      </c>
      <c r="G22" s="11" t="s">
        <v>14</v>
      </c>
      <c r="H22" s="6">
        <v>3.3</v>
      </c>
      <c r="I22" s="6"/>
      <c r="J22" s="93" t="s">
        <v>41</v>
      </c>
      <c r="K22" s="93">
        <v>2021</v>
      </c>
      <c r="L22" s="93" t="s">
        <v>22</v>
      </c>
      <c r="M22" s="93" t="s">
        <v>18</v>
      </c>
      <c r="N22" s="93" t="s">
        <v>68</v>
      </c>
      <c r="O22" s="7" t="s">
        <v>81</v>
      </c>
      <c r="P22" s="59" t="s">
        <v>418</v>
      </c>
    </row>
    <row r="23" spans="1:16" s="59" customFormat="1" ht="30" x14ac:dyDescent="0.25">
      <c r="A23" s="93">
        <v>20</v>
      </c>
      <c r="B23" s="9" t="s">
        <v>321</v>
      </c>
      <c r="C23" s="7" t="s">
        <v>73</v>
      </c>
      <c r="D23" s="138" t="s">
        <v>106</v>
      </c>
      <c r="E23" s="139"/>
      <c r="F23" s="10">
        <v>35</v>
      </c>
      <c r="G23" s="11"/>
      <c r="H23" s="6">
        <v>7.5</v>
      </c>
      <c r="I23" s="6"/>
      <c r="J23" s="93" t="s">
        <v>41</v>
      </c>
      <c r="K23" s="93">
        <v>2020</v>
      </c>
      <c r="L23" s="6" t="s">
        <v>17</v>
      </c>
      <c r="M23" s="93"/>
      <c r="N23" s="93" t="s">
        <v>68</v>
      </c>
      <c r="O23" s="7"/>
      <c r="P23" s="59" t="s">
        <v>420</v>
      </c>
    </row>
    <row r="24" spans="1:16" s="101" customFormat="1" ht="60" x14ac:dyDescent="0.25">
      <c r="A24" s="95">
        <v>21</v>
      </c>
      <c r="B24" s="96" t="s">
        <v>82</v>
      </c>
      <c r="C24" s="97" t="s">
        <v>83</v>
      </c>
      <c r="D24" s="136" t="s">
        <v>13</v>
      </c>
      <c r="E24" s="137"/>
      <c r="F24" s="98">
        <v>13.7</v>
      </c>
      <c r="G24" s="99" t="s">
        <v>14</v>
      </c>
      <c r="H24" s="100">
        <v>3.4</v>
      </c>
      <c r="I24" s="100">
        <v>4</v>
      </c>
      <c r="J24" s="95" t="s">
        <v>41</v>
      </c>
      <c r="K24" s="95">
        <v>1995</v>
      </c>
      <c r="L24" s="95" t="s">
        <v>22</v>
      </c>
      <c r="M24" s="95" t="s">
        <v>84</v>
      </c>
      <c r="N24" s="95" t="s">
        <v>68</v>
      </c>
      <c r="O24" s="97" t="s">
        <v>85</v>
      </c>
      <c r="P24" s="101" t="s">
        <v>415</v>
      </c>
    </row>
    <row r="25" spans="1:16" s="59" customFormat="1" ht="30" x14ac:dyDescent="0.25">
      <c r="A25" s="93">
        <v>22</v>
      </c>
      <c r="B25" s="15" t="s">
        <v>115</v>
      </c>
      <c r="C25" s="13" t="s">
        <v>116</v>
      </c>
      <c r="D25" s="140" t="s">
        <v>13</v>
      </c>
      <c r="E25" s="141"/>
      <c r="F25" s="10">
        <v>23</v>
      </c>
      <c r="G25" s="11" t="s">
        <v>14</v>
      </c>
      <c r="H25" s="6">
        <v>7.5</v>
      </c>
      <c r="I25" s="6">
        <v>9</v>
      </c>
      <c r="J25" s="93" t="s">
        <v>41</v>
      </c>
      <c r="K25" s="14">
        <v>2021</v>
      </c>
      <c r="L25" s="93" t="s">
        <v>108</v>
      </c>
      <c r="M25" s="93" t="s">
        <v>18</v>
      </c>
      <c r="N25" s="93" t="s">
        <v>90</v>
      </c>
      <c r="O25" s="7"/>
      <c r="P25" s="59" t="s">
        <v>415</v>
      </c>
    </row>
    <row r="26" spans="1:16" s="59" customFormat="1" ht="45" x14ac:dyDescent="0.25">
      <c r="A26" s="93">
        <v>23</v>
      </c>
      <c r="B26" s="9" t="s">
        <v>86</v>
      </c>
      <c r="C26" s="13" t="s">
        <v>87</v>
      </c>
      <c r="D26" s="138" t="s">
        <v>13</v>
      </c>
      <c r="E26" s="139"/>
      <c r="F26" s="10">
        <v>18</v>
      </c>
      <c r="G26" s="11" t="s">
        <v>14</v>
      </c>
      <c r="H26" s="6">
        <v>7.5</v>
      </c>
      <c r="I26" s="6">
        <v>10.8</v>
      </c>
      <c r="J26" s="6" t="s">
        <v>88</v>
      </c>
      <c r="K26" s="93">
        <v>1992</v>
      </c>
      <c r="L26" s="93" t="s">
        <v>89</v>
      </c>
      <c r="M26" s="93" t="s">
        <v>18</v>
      </c>
      <c r="N26" s="93" t="s">
        <v>90</v>
      </c>
      <c r="O26" s="14" t="s">
        <v>91</v>
      </c>
      <c r="P26" s="59" t="s">
        <v>415</v>
      </c>
    </row>
    <row r="27" spans="1:16" s="59" customFormat="1" ht="45" x14ac:dyDescent="0.25">
      <c r="A27" s="93">
        <v>24</v>
      </c>
      <c r="B27" s="9" t="s">
        <v>92</v>
      </c>
      <c r="C27" s="13" t="s">
        <v>93</v>
      </c>
      <c r="D27" s="138" t="s">
        <v>13</v>
      </c>
      <c r="E27" s="139"/>
      <c r="F27" s="10">
        <v>26</v>
      </c>
      <c r="G27" s="11" t="s">
        <v>14</v>
      </c>
      <c r="H27" s="6">
        <v>7.5</v>
      </c>
      <c r="I27" s="6">
        <v>8.5</v>
      </c>
      <c r="J27" s="6" t="s">
        <v>94</v>
      </c>
      <c r="K27" s="93">
        <v>1992</v>
      </c>
      <c r="L27" s="93" t="s">
        <v>89</v>
      </c>
      <c r="M27" s="93" t="s">
        <v>18</v>
      </c>
      <c r="N27" s="93" t="s">
        <v>90</v>
      </c>
      <c r="O27" s="7"/>
      <c r="P27" s="59" t="s">
        <v>415</v>
      </c>
    </row>
    <row r="28" spans="1:16" s="59" customFormat="1" ht="30" x14ac:dyDescent="0.25">
      <c r="A28" s="93">
        <v>25</v>
      </c>
      <c r="B28" s="9" t="s">
        <v>95</v>
      </c>
      <c r="C28" s="13" t="s">
        <v>96</v>
      </c>
      <c r="D28" s="130" t="s">
        <v>13</v>
      </c>
      <c r="E28" s="131"/>
      <c r="F28" s="10">
        <v>27.8</v>
      </c>
      <c r="G28" s="11" t="s">
        <v>14</v>
      </c>
      <c r="H28" s="6">
        <v>7.5</v>
      </c>
      <c r="I28" s="6">
        <v>8.5</v>
      </c>
      <c r="J28" s="6" t="s">
        <v>41</v>
      </c>
      <c r="K28" s="93">
        <v>1992</v>
      </c>
      <c r="L28" s="93" t="s">
        <v>97</v>
      </c>
      <c r="M28" s="93" t="s">
        <v>18</v>
      </c>
      <c r="N28" s="93" t="s">
        <v>90</v>
      </c>
      <c r="O28" s="7"/>
      <c r="P28" s="59" t="s">
        <v>415</v>
      </c>
    </row>
    <row r="29" spans="1:16" s="59" customFormat="1" ht="30" x14ac:dyDescent="0.25">
      <c r="A29" s="93">
        <v>26</v>
      </c>
      <c r="B29" s="9" t="s">
        <v>98</v>
      </c>
      <c r="C29" s="13" t="s">
        <v>99</v>
      </c>
      <c r="D29" s="130" t="s">
        <v>13</v>
      </c>
      <c r="E29" s="131"/>
      <c r="F29" s="10">
        <v>19.5</v>
      </c>
      <c r="G29" s="11" t="s">
        <v>14</v>
      </c>
      <c r="H29" s="6">
        <v>7.5</v>
      </c>
      <c r="I29" s="6">
        <v>8.5</v>
      </c>
      <c r="J29" s="6" t="s">
        <v>41</v>
      </c>
      <c r="K29" s="93">
        <v>1992</v>
      </c>
      <c r="L29" s="93" t="s">
        <v>100</v>
      </c>
      <c r="M29" s="93" t="s">
        <v>18</v>
      </c>
      <c r="N29" s="93" t="s">
        <v>90</v>
      </c>
      <c r="O29" s="7"/>
      <c r="P29" s="59" t="s">
        <v>415</v>
      </c>
    </row>
    <row r="30" spans="1:16" s="59" customFormat="1" ht="30" x14ac:dyDescent="0.25">
      <c r="A30" s="93">
        <v>27</v>
      </c>
      <c r="B30" s="9" t="s">
        <v>101</v>
      </c>
      <c r="C30" s="13" t="s">
        <v>102</v>
      </c>
      <c r="D30" s="130" t="s">
        <v>13</v>
      </c>
      <c r="E30" s="131"/>
      <c r="F30" s="10">
        <v>25.4</v>
      </c>
      <c r="G30" s="11" t="s">
        <v>14</v>
      </c>
      <c r="H30" s="6">
        <v>7.5</v>
      </c>
      <c r="I30" s="6">
        <v>8.5</v>
      </c>
      <c r="J30" s="6" t="s">
        <v>41</v>
      </c>
      <c r="K30" s="93">
        <v>1992</v>
      </c>
      <c r="L30" s="93" t="s">
        <v>97</v>
      </c>
      <c r="M30" s="93" t="s">
        <v>18</v>
      </c>
      <c r="N30" s="93" t="s">
        <v>90</v>
      </c>
      <c r="O30" s="7"/>
      <c r="P30" s="59" t="s">
        <v>415</v>
      </c>
    </row>
    <row r="31" spans="1:16" s="59" customFormat="1" ht="30" x14ac:dyDescent="0.25">
      <c r="A31" s="93">
        <v>28</v>
      </c>
      <c r="B31" s="9" t="s">
        <v>103</v>
      </c>
      <c r="C31" s="13" t="s">
        <v>104</v>
      </c>
      <c r="D31" s="130" t="s">
        <v>13</v>
      </c>
      <c r="E31" s="131"/>
      <c r="F31" s="10">
        <v>24</v>
      </c>
      <c r="G31" s="11" t="s">
        <v>14</v>
      </c>
      <c r="H31" s="6">
        <v>7.5</v>
      </c>
      <c r="I31" s="6">
        <v>8.5</v>
      </c>
      <c r="J31" s="6" t="s">
        <v>41</v>
      </c>
      <c r="K31" s="93">
        <v>1996</v>
      </c>
      <c r="L31" s="93" t="s">
        <v>105</v>
      </c>
      <c r="M31" s="93" t="s">
        <v>18</v>
      </c>
      <c r="N31" s="93" t="s">
        <v>90</v>
      </c>
      <c r="O31" s="7"/>
      <c r="P31" s="59" t="s">
        <v>415</v>
      </c>
    </row>
    <row r="32" spans="1:16" s="59" customFormat="1" ht="45" x14ac:dyDescent="0.25">
      <c r="A32" s="93">
        <v>29</v>
      </c>
      <c r="B32" s="9" t="s">
        <v>109</v>
      </c>
      <c r="C32" s="13" t="s">
        <v>110</v>
      </c>
      <c r="D32" s="130" t="s">
        <v>411</v>
      </c>
      <c r="E32" s="131"/>
      <c r="F32" s="10">
        <v>25</v>
      </c>
      <c r="G32" s="11" t="s">
        <v>14</v>
      </c>
      <c r="H32" s="6">
        <v>7.5</v>
      </c>
      <c r="I32" s="6">
        <v>8.5</v>
      </c>
      <c r="J32" s="6" t="s">
        <v>41</v>
      </c>
      <c r="K32" s="93">
        <v>2002</v>
      </c>
      <c r="L32" s="93" t="s">
        <v>111</v>
      </c>
      <c r="M32" s="93" t="s">
        <v>18</v>
      </c>
      <c r="N32" s="93" t="s">
        <v>90</v>
      </c>
      <c r="O32" s="7"/>
      <c r="P32" s="59" t="s">
        <v>416</v>
      </c>
    </row>
    <row r="33" spans="1:16" s="59" customFormat="1" ht="45" x14ac:dyDescent="0.25">
      <c r="A33" s="93">
        <v>30</v>
      </c>
      <c r="B33" s="15" t="s">
        <v>112</v>
      </c>
      <c r="C33" s="13" t="s">
        <v>113</v>
      </c>
      <c r="D33" s="46" t="s">
        <v>148</v>
      </c>
      <c r="E33" s="47" t="s">
        <v>377</v>
      </c>
      <c r="F33" s="10">
        <v>300</v>
      </c>
      <c r="G33" s="11" t="s">
        <v>67</v>
      </c>
      <c r="H33" s="6">
        <v>3.35</v>
      </c>
      <c r="I33" s="6">
        <v>5.45</v>
      </c>
      <c r="J33" s="93" t="s">
        <v>114</v>
      </c>
      <c r="K33" s="14">
        <v>1993</v>
      </c>
      <c r="L33" s="14" t="s">
        <v>22</v>
      </c>
      <c r="M33" s="93" t="s">
        <v>18</v>
      </c>
      <c r="N33" s="93" t="s">
        <v>90</v>
      </c>
      <c r="O33" s="13"/>
      <c r="P33" s="59" t="s">
        <v>417</v>
      </c>
    </row>
    <row r="34" spans="1:16" s="59" customFormat="1" ht="30" x14ac:dyDescent="0.25">
      <c r="A34" s="93">
        <v>31</v>
      </c>
      <c r="B34" s="15" t="s">
        <v>117</v>
      </c>
      <c r="C34" s="13" t="s">
        <v>118</v>
      </c>
      <c r="D34" s="130" t="s">
        <v>411</v>
      </c>
      <c r="E34" s="131"/>
      <c r="F34" s="10">
        <v>25</v>
      </c>
      <c r="G34" s="11" t="s">
        <v>14</v>
      </c>
      <c r="H34" s="6">
        <v>7.5</v>
      </c>
      <c r="I34" s="6">
        <v>9.3000000000000007</v>
      </c>
      <c r="J34" s="93" t="s">
        <v>41</v>
      </c>
      <c r="K34" s="14">
        <v>2021</v>
      </c>
      <c r="L34" s="14" t="s">
        <v>119</v>
      </c>
      <c r="M34" s="93" t="s">
        <v>18</v>
      </c>
      <c r="N34" s="93" t="s">
        <v>90</v>
      </c>
      <c r="O34" s="7"/>
      <c r="P34" s="59" t="s">
        <v>416</v>
      </c>
    </row>
    <row r="35" spans="1:16" s="59" customFormat="1" ht="30" x14ac:dyDescent="0.25">
      <c r="A35" s="93">
        <v>32</v>
      </c>
      <c r="B35" s="15" t="s">
        <v>120</v>
      </c>
      <c r="C35" s="13" t="s">
        <v>121</v>
      </c>
      <c r="D35" s="130" t="s">
        <v>411</v>
      </c>
      <c r="E35" s="131"/>
      <c r="F35" s="10">
        <v>40</v>
      </c>
      <c r="G35" s="11" t="s">
        <v>14</v>
      </c>
      <c r="H35" s="6">
        <v>7.5</v>
      </c>
      <c r="I35" s="6">
        <v>9.3000000000000007</v>
      </c>
      <c r="J35" s="93" t="s">
        <v>41</v>
      </c>
      <c r="K35" s="14">
        <v>2021</v>
      </c>
      <c r="L35" s="14" t="s">
        <v>119</v>
      </c>
      <c r="M35" s="93" t="s">
        <v>18</v>
      </c>
      <c r="N35" s="93" t="s">
        <v>90</v>
      </c>
      <c r="O35" s="7"/>
      <c r="P35" s="59" t="s">
        <v>416</v>
      </c>
    </row>
    <row r="36" spans="1:16" s="59" customFormat="1" ht="30" x14ac:dyDescent="0.25">
      <c r="A36" s="93">
        <v>33</v>
      </c>
      <c r="B36" s="15" t="s">
        <v>122</v>
      </c>
      <c r="C36" s="13" t="s">
        <v>123</v>
      </c>
      <c r="D36" s="130" t="s">
        <v>411</v>
      </c>
      <c r="E36" s="131"/>
      <c r="F36" s="10">
        <v>35</v>
      </c>
      <c r="G36" s="11" t="s">
        <v>14</v>
      </c>
      <c r="H36" s="6">
        <v>7.5</v>
      </c>
      <c r="I36" s="6">
        <v>11.2</v>
      </c>
      <c r="J36" s="93" t="s">
        <v>41</v>
      </c>
      <c r="K36" s="14">
        <v>2021</v>
      </c>
      <c r="L36" s="14" t="s">
        <v>119</v>
      </c>
      <c r="M36" s="93" t="s">
        <v>18</v>
      </c>
      <c r="N36" s="93" t="s">
        <v>90</v>
      </c>
      <c r="O36" s="14" t="s">
        <v>91</v>
      </c>
      <c r="P36" s="59" t="s">
        <v>416</v>
      </c>
    </row>
    <row r="37" spans="1:16" s="59" customFormat="1" x14ac:dyDescent="0.25">
      <c r="A37" s="93">
        <v>34</v>
      </c>
      <c r="B37" s="15" t="s">
        <v>122</v>
      </c>
      <c r="C37" s="13" t="s">
        <v>405</v>
      </c>
      <c r="D37" s="46" t="s">
        <v>148</v>
      </c>
      <c r="E37" s="94" t="s">
        <v>379</v>
      </c>
      <c r="F37" s="10">
        <v>110</v>
      </c>
      <c r="G37" s="11" t="s">
        <v>67</v>
      </c>
      <c r="H37" s="6">
        <v>3.35</v>
      </c>
      <c r="I37" s="6"/>
      <c r="J37" s="93" t="s">
        <v>41</v>
      </c>
      <c r="K37" s="14">
        <v>1993</v>
      </c>
      <c r="L37" s="14"/>
      <c r="M37" s="93"/>
      <c r="N37" s="93" t="s">
        <v>90</v>
      </c>
      <c r="O37" s="14"/>
      <c r="P37" s="59" t="s">
        <v>417</v>
      </c>
    </row>
    <row r="38" spans="1:16" s="59" customFormat="1" ht="30" x14ac:dyDescent="0.25">
      <c r="A38" s="93">
        <v>35</v>
      </c>
      <c r="B38" s="15" t="s">
        <v>124</v>
      </c>
      <c r="C38" s="13" t="s">
        <v>125</v>
      </c>
      <c r="D38" s="46" t="s">
        <v>148</v>
      </c>
      <c r="E38" s="47" t="s">
        <v>378</v>
      </c>
      <c r="F38" s="10">
        <v>140</v>
      </c>
      <c r="G38" s="11" t="s">
        <v>67</v>
      </c>
      <c r="H38" s="6">
        <v>3.6</v>
      </c>
      <c r="I38" s="6">
        <v>4.3</v>
      </c>
      <c r="J38" s="93" t="s">
        <v>41</v>
      </c>
      <c r="K38" s="14">
        <v>1979</v>
      </c>
      <c r="L38" s="14" t="s">
        <v>126</v>
      </c>
      <c r="M38" s="93" t="s">
        <v>18</v>
      </c>
      <c r="N38" s="93" t="s">
        <v>409</v>
      </c>
      <c r="O38" s="14"/>
      <c r="P38" s="59" t="s">
        <v>417</v>
      </c>
    </row>
    <row r="39" spans="1:16" s="59" customFormat="1" ht="30" x14ac:dyDescent="0.25">
      <c r="A39" s="93">
        <v>36</v>
      </c>
      <c r="B39" s="15" t="s">
        <v>127</v>
      </c>
      <c r="C39" s="13" t="s">
        <v>128</v>
      </c>
      <c r="D39" s="46" t="s">
        <v>148</v>
      </c>
      <c r="E39" s="47" t="s">
        <v>376</v>
      </c>
      <c r="F39" s="10">
        <v>120</v>
      </c>
      <c r="G39" s="11" t="s">
        <v>67</v>
      </c>
      <c r="H39" s="6">
        <v>3.6</v>
      </c>
      <c r="I39" s="6">
        <v>4.3</v>
      </c>
      <c r="J39" s="93" t="s">
        <v>41</v>
      </c>
      <c r="K39" s="14">
        <v>1998</v>
      </c>
      <c r="L39" s="14" t="s">
        <v>126</v>
      </c>
      <c r="M39" s="93" t="s">
        <v>18</v>
      </c>
      <c r="N39" s="93" t="s">
        <v>396</v>
      </c>
      <c r="O39" s="14"/>
      <c r="P39" s="59" t="s">
        <v>417</v>
      </c>
    </row>
    <row r="40" spans="1:16" s="101" customFormat="1" ht="30" customHeight="1" x14ac:dyDescent="0.25">
      <c r="A40" s="95">
        <v>37</v>
      </c>
      <c r="B40" s="102" t="s">
        <v>403</v>
      </c>
      <c r="C40" s="103" t="s">
        <v>406</v>
      </c>
      <c r="D40" s="142" t="s">
        <v>407</v>
      </c>
      <c r="E40" s="143"/>
      <c r="F40" s="98">
        <v>55</v>
      </c>
      <c r="G40" s="99" t="s">
        <v>14</v>
      </c>
      <c r="H40" s="100">
        <v>4.25</v>
      </c>
      <c r="I40" s="100">
        <v>5.6</v>
      </c>
      <c r="J40" s="95" t="s">
        <v>41</v>
      </c>
      <c r="K40" s="104">
        <v>2004</v>
      </c>
      <c r="L40" s="104"/>
      <c r="M40" s="95"/>
      <c r="N40" s="95" t="s">
        <v>396</v>
      </c>
      <c r="O40" s="104"/>
      <c r="P40" s="101" t="s">
        <v>416</v>
      </c>
    </row>
    <row r="41" spans="1:16" s="59" customFormat="1" ht="30" x14ac:dyDescent="0.25">
      <c r="A41" s="93">
        <v>38</v>
      </c>
      <c r="B41" s="9" t="s">
        <v>44</v>
      </c>
      <c r="C41" s="7" t="s">
        <v>129</v>
      </c>
      <c r="D41" s="130" t="s">
        <v>411</v>
      </c>
      <c r="E41" s="131"/>
      <c r="F41" s="10">
        <v>67</v>
      </c>
      <c r="G41" s="11" t="s">
        <v>14</v>
      </c>
      <c r="H41" s="6">
        <v>4.2</v>
      </c>
      <c r="I41" s="6">
        <v>5.6</v>
      </c>
      <c r="J41" s="6" t="s">
        <v>41</v>
      </c>
      <c r="K41" s="93">
        <v>2010</v>
      </c>
      <c r="L41" s="93" t="s">
        <v>130</v>
      </c>
      <c r="M41" s="93" t="s">
        <v>18</v>
      </c>
      <c r="N41" s="93" t="s">
        <v>131</v>
      </c>
      <c r="O41" s="7"/>
      <c r="P41" s="59" t="s">
        <v>416</v>
      </c>
    </row>
    <row r="42" spans="1:16" s="59" customFormat="1" ht="30" x14ac:dyDescent="0.25">
      <c r="A42" s="93">
        <v>39</v>
      </c>
      <c r="B42" s="55" t="s">
        <v>132</v>
      </c>
      <c r="C42" s="55" t="s">
        <v>133</v>
      </c>
      <c r="D42" s="130" t="s">
        <v>411</v>
      </c>
      <c r="E42" s="131"/>
      <c r="F42" s="10">
        <v>48.6</v>
      </c>
      <c r="G42" s="56" t="s">
        <v>14</v>
      </c>
      <c r="H42" s="57">
        <v>4.25</v>
      </c>
      <c r="I42" s="66">
        <v>5.6</v>
      </c>
      <c r="J42" s="6" t="s">
        <v>94</v>
      </c>
      <c r="K42" s="57">
        <v>2013</v>
      </c>
      <c r="L42" s="14" t="s">
        <v>134</v>
      </c>
      <c r="M42" s="93" t="s">
        <v>18</v>
      </c>
      <c r="N42" s="93" t="s">
        <v>131</v>
      </c>
      <c r="O42" s="14"/>
      <c r="P42" s="59" t="s">
        <v>416</v>
      </c>
    </row>
    <row r="43" spans="1:16" s="59" customFormat="1" ht="31.5" x14ac:dyDescent="0.25">
      <c r="A43" s="93">
        <v>40</v>
      </c>
      <c r="B43" s="82" t="s">
        <v>135</v>
      </c>
      <c r="C43" s="16" t="s">
        <v>136</v>
      </c>
      <c r="D43" s="146" t="s">
        <v>13</v>
      </c>
      <c r="E43" s="147"/>
      <c r="F43" s="17">
        <v>25</v>
      </c>
      <c r="G43" s="18" t="s">
        <v>14</v>
      </c>
      <c r="H43" s="19">
        <v>6</v>
      </c>
      <c r="I43" s="19">
        <v>6.5</v>
      </c>
      <c r="J43" s="19" t="s">
        <v>94</v>
      </c>
      <c r="K43" s="20">
        <v>2008</v>
      </c>
      <c r="L43" s="20" t="s">
        <v>137</v>
      </c>
      <c r="M43" s="21" t="s">
        <v>18</v>
      </c>
      <c r="N43" s="21" t="s">
        <v>131</v>
      </c>
      <c r="O43" s="14"/>
      <c r="P43" s="59" t="s">
        <v>415</v>
      </c>
    </row>
    <row r="44" spans="1:16" s="59" customFormat="1" ht="47.25" x14ac:dyDescent="0.25">
      <c r="A44" s="93">
        <v>41</v>
      </c>
      <c r="B44" s="82" t="s">
        <v>138</v>
      </c>
      <c r="C44" s="16" t="s">
        <v>139</v>
      </c>
      <c r="D44" s="48" t="s">
        <v>148</v>
      </c>
      <c r="E44" s="49" t="s">
        <v>379</v>
      </c>
      <c r="F44" s="17">
        <v>80</v>
      </c>
      <c r="G44" s="18" t="s">
        <v>67</v>
      </c>
      <c r="H44" s="19">
        <v>3.35</v>
      </c>
      <c r="I44" s="19">
        <v>5.45</v>
      </c>
      <c r="J44" s="19" t="s">
        <v>41</v>
      </c>
      <c r="K44" s="20">
        <v>1983</v>
      </c>
      <c r="L44" s="20" t="s">
        <v>22</v>
      </c>
      <c r="M44" s="21" t="s">
        <v>18</v>
      </c>
      <c r="N44" s="21" t="s">
        <v>131</v>
      </c>
      <c r="O44" s="22"/>
      <c r="P44" s="59" t="s">
        <v>417</v>
      </c>
    </row>
    <row r="45" spans="1:16" s="59" customFormat="1" ht="31.5" x14ac:dyDescent="0.25">
      <c r="A45" s="93">
        <v>42</v>
      </c>
      <c r="B45" s="82" t="s">
        <v>44</v>
      </c>
      <c r="C45" s="83" t="s">
        <v>140</v>
      </c>
      <c r="D45" s="130" t="s">
        <v>413</v>
      </c>
      <c r="E45" s="131"/>
      <c r="F45" s="84">
        <v>63</v>
      </c>
      <c r="G45" s="85" t="s">
        <v>14</v>
      </c>
      <c r="H45" s="86">
        <v>7.5</v>
      </c>
      <c r="I45" s="86">
        <v>9</v>
      </c>
      <c r="J45" s="86" t="s">
        <v>41</v>
      </c>
      <c r="K45" s="87">
        <v>2020</v>
      </c>
      <c r="L45" s="87" t="s">
        <v>141</v>
      </c>
      <c r="M45" s="88" t="s">
        <v>18</v>
      </c>
      <c r="N45" s="88" t="s">
        <v>131</v>
      </c>
      <c r="O45" s="89"/>
      <c r="P45" s="59" t="s">
        <v>416</v>
      </c>
    </row>
    <row r="46" spans="1:16" s="101" customFormat="1" ht="15.75" x14ac:dyDescent="0.25">
      <c r="A46" s="95">
        <v>43</v>
      </c>
      <c r="B46" s="105" t="s">
        <v>142</v>
      </c>
      <c r="C46" s="106" t="s">
        <v>143</v>
      </c>
      <c r="D46" s="130" t="s">
        <v>411</v>
      </c>
      <c r="E46" s="131"/>
      <c r="F46" s="107">
        <v>60</v>
      </c>
      <c r="G46" s="108" t="s">
        <v>14</v>
      </c>
      <c r="H46" s="109">
        <v>4.2</v>
      </c>
      <c r="I46" s="109">
        <v>4.7</v>
      </c>
      <c r="J46" s="109" t="s">
        <v>41</v>
      </c>
      <c r="K46" s="110">
        <v>2020</v>
      </c>
      <c r="L46" s="110" t="s">
        <v>144</v>
      </c>
      <c r="M46" s="111" t="s">
        <v>18</v>
      </c>
      <c r="N46" s="111" t="s">
        <v>131</v>
      </c>
      <c r="O46" s="112" t="s">
        <v>145</v>
      </c>
      <c r="P46" s="101" t="s">
        <v>416</v>
      </c>
    </row>
    <row r="47" spans="1:16" s="122" customFormat="1" x14ac:dyDescent="0.25">
      <c r="A47" s="93">
        <v>44</v>
      </c>
      <c r="B47" s="4" t="s">
        <v>146</v>
      </c>
      <c r="C47" s="4" t="s">
        <v>147</v>
      </c>
      <c r="D47" s="91" t="s">
        <v>148</v>
      </c>
      <c r="E47" s="92" t="s">
        <v>375</v>
      </c>
      <c r="F47" s="10">
        <v>25</v>
      </c>
      <c r="G47" s="67" t="s">
        <v>14</v>
      </c>
      <c r="H47" s="6">
        <v>3.3</v>
      </c>
      <c r="I47" s="6">
        <v>3.3</v>
      </c>
      <c r="J47" s="93" t="s">
        <v>41</v>
      </c>
      <c r="K47" s="93">
        <v>2014</v>
      </c>
      <c r="L47" s="93" t="s">
        <v>22</v>
      </c>
      <c r="M47" s="93" t="s">
        <v>18</v>
      </c>
      <c r="N47" s="93" t="s">
        <v>149</v>
      </c>
      <c r="O47" s="93"/>
      <c r="P47" s="122" t="s">
        <v>417</v>
      </c>
    </row>
    <row r="48" spans="1:16" s="122" customFormat="1" ht="30" x14ac:dyDescent="0.25">
      <c r="A48" s="93">
        <v>45</v>
      </c>
      <c r="B48" s="4" t="s">
        <v>150</v>
      </c>
      <c r="C48" s="4" t="s">
        <v>147</v>
      </c>
      <c r="D48" s="130" t="s">
        <v>46</v>
      </c>
      <c r="E48" s="131"/>
      <c r="F48" s="10">
        <v>200</v>
      </c>
      <c r="G48" s="68" t="s">
        <v>14</v>
      </c>
      <c r="H48" s="6">
        <v>3</v>
      </c>
      <c r="I48" s="6">
        <v>3.6</v>
      </c>
      <c r="J48" s="93" t="s">
        <v>41</v>
      </c>
      <c r="K48" s="93">
        <v>2016</v>
      </c>
      <c r="L48" s="93" t="s">
        <v>151</v>
      </c>
      <c r="M48" s="93" t="s">
        <v>18</v>
      </c>
      <c r="N48" s="93" t="s">
        <v>149</v>
      </c>
      <c r="O48" s="93" t="s">
        <v>152</v>
      </c>
      <c r="P48" s="122" t="s">
        <v>408</v>
      </c>
    </row>
    <row r="49" spans="1:17" s="122" customFormat="1" ht="30" x14ac:dyDescent="0.25">
      <c r="A49" s="93">
        <v>46</v>
      </c>
      <c r="B49" s="4" t="s">
        <v>153</v>
      </c>
      <c r="C49" s="4" t="s">
        <v>154</v>
      </c>
      <c r="D49" s="130" t="s">
        <v>411</v>
      </c>
      <c r="E49" s="131"/>
      <c r="F49" s="10">
        <v>102</v>
      </c>
      <c r="G49" s="68" t="s">
        <v>14</v>
      </c>
      <c r="H49" s="6">
        <v>3.3</v>
      </c>
      <c r="I49" s="6">
        <v>5.7</v>
      </c>
      <c r="J49" s="93" t="s">
        <v>41</v>
      </c>
      <c r="K49" s="93">
        <v>2003</v>
      </c>
      <c r="L49" s="93" t="s">
        <v>151</v>
      </c>
      <c r="M49" s="93" t="s">
        <v>18</v>
      </c>
      <c r="N49" s="93" t="s">
        <v>149</v>
      </c>
      <c r="O49" s="93" t="s">
        <v>152</v>
      </c>
      <c r="P49" s="122" t="s">
        <v>416</v>
      </c>
    </row>
    <row r="50" spans="1:17" s="122" customFormat="1" ht="30" x14ac:dyDescent="0.25">
      <c r="A50" s="93">
        <v>47</v>
      </c>
      <c r="B50" s="4" t="s">
        <v>155</v>
      </c>
      <c r="C50" s="4" t="s">
        <v>156</v>
      </c>
      <c r="D50" s="130" t="s">
        <v>13</v>
      </c>
      <c r="E50" s="131"/>
      <c r="F50" s="10">
        <v>24.75</v>
      </c>
      <c r="G50" s="67" t="s">
        <v>14</v>
      </c>
      <c r="H50" s="6">
        <v>7.5</v>
      </c>
      <c r="I50" s="93">
        <v>8.4499999999999993</v>
      </c>
      <c r="J50" s="93" t="s">
        <v>41</v>
      </c>
      <c r="K50" s="93">
        <v>2009</v>
      </c>
      <c r="L50" s="93" t="s">
        <v>22</v>
      </c>
      <c r="M50" s="93" t="s">
        <v>18</v>
      </c>
      <c r="N50" s="93" t="s">
        <v>149</v>
      </c>
      <c r="O50" s="93" t="s">
        <v>152</v>
      </c>
      <c r="P50" s="122" t="s">
        <v>415</v>
      </c>
    </row>
    <row r="51" spans="1:17" s="121" customFormat="1" ht="30" x14ac:dyDescent="0.25">
      <c r="A51" s="95">
        <v>48</v>
      </c>
      <c r="B51" s="119" t="s">
        <v>404</v>
      </c>
      <c r="C51" s="119" t="s">
        <v>410</v>
      </c>
      <c r="D51" s="144" t="s">
        <v>411</v>
      </c>
      <c r="E51" s="145"/>
      <c r="F51" s="98">
        <v>54</v>
      </c>
      <c r="G51" s="120" t="s">
        <v>14</v>
      </c>
      <c r="H51" s="100">
        <v>4.8</v>
      </c>
      <c r="I51" s="95">
        <v>5.8</v>
      </c>
      <c r="J51" s="95" t="s">
        <v>41</v>
      </c>
      <c r="K51" s="95">
        <v>2005</v>
      </c>
      <c r="L51" s="95"/>
      <c r="M51" s="95"/>
      <c r="N51" s="95" t="s">
        <v>149</v>
      </c>
      <c r="O51" s="95"/>
      <c r="P51" s="121" t="s">
        <v>416</v>
      </c>
    </row>
    <row r="52" spans="1:17" s="59" customFormat="1" ht="30" x14ac:dyDescent="0.25">
      <c r="A52" s="93">
        <v>49</v>
      </c>
      <c r="B52" s="9" t="s">
        <v>44</v>
      </c>
      <c r="C52" s="7" t="s">
        <v>157</v>
      </c>
      <c r="D52" s="130" t="s">
        <v>411</v>
      </c>
      <c r="E52" s="131"/>
      <c r="F52" s="10">
        <v>61.6</v>
      </c>
      <c r="G52" s="11" t="s">
        <v>14</v>
      </c>
      <c r="H52" s="6">
        <v>7</v>
      </c>
      <c r="I52" s="6">
        <v>9</v>
      </c>
      <c r="J52" s="6" t="s">
        <v>41</v>
      </c>
      <c r="K52" s="93">
        <v>2010</v>
      </c>
      <c r="L52" s="93" t="s">
        <v>53</v>
      </c>
      <c r="M52" s="93"/>
      <c r="N52" s="93" t="s">
        <v>158</v>
      </c>
      <c r="O52" s="7"/>
      <c r="P52" s="59" t="s">
        <v>416</v>
      </c>
    </row>
    <row r="53" spans="1:17" s="59" customFormat="1" ht="30" x14ac:dyDescent="0.25">
      <c r="A53" s="93">
        <v>50</v>
      </c>
      <c r="B53" s="15" t="s">
        <v>159</v>
      </c>
      <c r="C53" s="13" t="s">
        <v>160</v>
      </c>
      <c r="D53" s="50" t="s">
        <v>148</v>
      </c>
      <c r="E53" s="51" t="s">
        <v>379</v>
      </c>
      <c r="F53" s="10">
        <v>80</v>
      </c>
      <c r="G53" s="11" t="s">
        <v>67</v>
      </c>
      <c r="H53" s="6">
        <v>3.35</v>
      </c>
      <c r="I53" s="6">
        <v>5.45</v>
      </c>
      <c r="J53" s="6" t="s">
        <v>41</v>
      </c>
      <c r="K53" s="14">
        <v>1997</v>
      </c>
      <c r="L53" s="14" t="s">
        <v>22</v>
      </c>
      <c r="M53" s="93" t="s">
        <v>161</v>
      </c>
      <c r="N53" s="93" t="s">
        <v>158</v>
      </c>
      <c r="O53" s="7"/>
      <c r="P53" s="59" t="s">
        <v>417</v>
      </c>
    </row>
    <row r="54" spans="1:17" s="101" customFormat="1" ht="75" x14ac:dyDescent="0.25">
      <c r="A54" s="95">
        <v>51</v>
      </c>
      <c r="B54" s="102" t="s">
        <v>162</v>
      </c>
      <c r="C54" s="103" t="s">
        <v>163</v>
      </c>
      <c r="D54" s="123" t="s">
        <v>148</v>
      </c>
      <c r="E54" s="124" t="s">
        <v>379</v>
      </c>
      <c r="F54" s="98">
        <v>70</v>
      </c>
      <c r="G54" s="99" t="s">
        <v>67</v>
      </c>
      <c r="H54" s="100">
        <v>3.35</v>
      </c>
      <c r="I54" s="100">
        <v>5.45</v>
      </c>
      <c r="J54" s="100" t="s">
        <v>41</v>
      </c>
      <c r="K54" s="104" t="s">
        <v>164</v>
      </c>
      <c r="L54" s="104" t="s">
        <v>165</v>
      </c>
      <c r="M54" s="104" t="s">
        <v>166</v>
      </c>
      <c r="N54" s="95" t="s">
        <v>158</v>
      </c>
      <c r="O54" s="95" t="s">
        <v>167</v>
      </c>
      <c r="P54" s="101" t="s">
        <v>417</v>
      </c>
    </row>
    <row r="55" spans="1:17" s="59" customFormat="1" ht="30" x14ac:dyDescent="0.25">
      <c r="A55" s="93">
        <v>52</v>
      </c>
      <c r="B55" s="9" t="s">
        <v>168</v>
      </c>
      <c r="C55" s="7" t="s">
        <v>169</v>
      </c>
      <c r="D55" s="130" t="s">
        <v>411</v>
      </c>
      <c r="E55" s="131"/>
      <c r="F55" s="10">
        <v>100</v>
      </c>
      <c r="G55" s="11" t="s">
        <v>14</v>
      </c>
      <c r="H55" s="6">
        <v>4.25</v>
      </c>
      <c r="I55" s="6">
        <v>8.0500000000000007</v>
      </c>
      <c r="J55" s="24" t="s">
        <v>170</v>
      </c>
      <c r="K55" s="93">
        <v>2004</v>
      </c>
      <c r="L55" s="93" t="s">
        <v>171</v>
      </c>
      <c r="M55" s="93" t="s">
        <v>18</v>
      </c>
      <c r="N55" s="93" t="s">
        <v>172</v>
      </c>
      <c r="O55" s="13" t="s">
        <v>173</v>
      </c>
      <c r="P55" s="59" t="s">
        <v>416</v>
      </c>
      <c r="Q55" s="59">
        <f>19.3+59.5+19.3</f>
        <v>98.1</v>
      </c>
    </row>
    <row r="56" spans="1:17" s="59" customFormat="1" ht="45" x14ac:dyDescent="0.25">
      <c r="A56" s="93">
        <v>53</v>
      </c>
      <c r="B56" s="9" t="s">
        <v>174</v>
      </c>
      <c r="C56" s="7" t="s">
        <v>175</v>
      </c>
      <c r="D56" s="130" t="s">
        <v>411</v>
      </c>
      <c r="E56" s="131"/>
      <c r="F56" s="10">
        <v>95</v>
      </c>
      <c r="G56" s="11" t="s">
        <v>14</v>
      </c>
      <c r="H56" s="6">
        <v>4.25</v>
      </c>
      <c r="I56" s="6">
        <v>8.0500000000000007</v>
      </c>
      <c r="J56" s="6" t="s">
        <v>176</v>
      </c>
      <c r="K56" s="93">
        <v>2004</v>
      </c>
      <c r="L56" s="93" t="s">
        <v>171</v>
      </c>
      <c r="M56" s="93" t="s">
        <v>18</v>
      </c>
      <c r="N56" s="93" t="s">
        <v>172</v>
      </c>
      <c r="O56" s="13" t="s">
        <v>173</v>
      </c>
      <c r="P56" s="59" t="s">
        <v>416</v>
      </c>
      <c r="Q56" s="59">
        <f>19.2+53.9+19.1</f>
        <v>92.199999999999989</v>
      </c>
    </row>
    <row r="57" spans="1:17" s="59" customFormat="1" ht="30" x14ac:dyDescent="0.25">
      <c r="A57" s="93">
        <v>54</v>
      </c>
      <c r="B57" s="9" t="s">
        <v>177</v>
      </c>
      <c r="C57" s="7" t="s">
        <v>178</v>
      </c>
      <c r="D57" s="130" t="s">
        <v>411</v>
      </c>
      <c r="E57" s="131"/>
      <c r="F57" s="10">
        <v>16.8</v>
      </c>
      <c r="G57" s="11" t="s">
        <v>14</v>
      </c>
      <c r="H57" s="6">
        <v>4.25</v>
      </c>
      <c r="I57" s="6">
        <v>5</v>
      </c>
      <c r="J57" s="93" t="s">
        <v>41</v>
      </c>
      <c r="K57" s="93">
        <v>2004</v>
      </c>
      <c r="L57" s="93" t="s">
        <v>171</v>
      </c>
      <c r="M57" s="93" t="s">
        <v>18</v>
      </c>
      <c r="N57" s="93" t="s">
        <v>172</v>
      </c>
      <c r="O57" s="13" t="s">
        <v>173</v>
      </c>
      <c r="P57" s="59" t="s">
        <v>416</v>
      </c>
    </row>
    <row r="58" spans="1:17" s="59" customFormat="1" ht="30" x14ac:dyDescent="0.25">
      <c r="A58" s="93">
        <v>55</v>
      </c>
      <c r="B58" s="9" t="s">
        <v>120</v>
      </c>
      <c r="C58" s="7" t="s">
        <v>179</v>
      </c>
      <c r="D58" s="130" t="s">
        <v>411</v>
      </c>
      <c r="E58" s="131"/>
      <c r="F58" s="10">
        <v>13.7</v>
      </c>
      <c r="G58" s="11" t="s">
        <v>14</v>
      </c>
      <c r="H58" s="6">
        <v>4.25</v>
      </c>
      <c r="I58" s="6">
        <v>5</v>
      </c>
      <c r="J58" s="93" t="s">
        <v>41</v>
      </c>
      <c r="K58" s="93">
        <v>2004</v>
      </c>
      <c r="L58" s="93" t="s">
        <v>171</v>
      </c>
      <c r="M58" s="93" t="s">
        <v>18</v>
      </c>
      <c r="N58" s="93" t="s">
        <v>172</v>
      </c>
      <c r="O58" s="13" t="s">
        <v>173</v>
      </c>
      <c r="P58" s="59" t="s">
        <v>416</v>
      </c>
    </row>
    <row r="59" spans="1:17" s="59" customFormat="1" ht="45" x14ac:dyDescent="0.25">
      <c r="A59" s="93">
        <v>56</v>
      </c>
      <c r="B59" s="9" t="s">
        <v>180</v>
      </c>
      <c r="C59" s="7" t="s">
        <v>181</v>
      </c>
      <c r="D59" s="130" t="s">
        <v>411</v>
      </c>
      <c r="E59" s="131"/>
      <c r="F59" s="10">
        <v>16.8</v>
      </c>
      <c r="G59" s="11" t="s">
        <v>14</v>
      </c>
      <c r="H59" s="6">
        <v>4.25</v>
      </c>
      <c r="I59" s="6">
        <v>5</v>
      </c>
      <c r="J59" s="93" t="s">
        <v>41</v>
      </c>
      <c r="K59" s="93">
        <v>2004</v>
      </c>
      <c r="L59" s="93" t="s">
        <v>171</v>
      </c>
      <c r="M59" s="93" t="s">
        <v>18</v>
      </c>
      <c r="N59" s="93" t="s">
        <v>172</v>
      </c>
      <c r="O59" s="13" t="s">
        <v>173</v>
      </c>
      <c r="P59" s="59" t="s">
        <v>416</v>
      </c>
    </row>
    <row r="60" spans="1:17" s="59" customFormat="1" ht="45" x14ac:dyDescent="0.25">
      <c r="A60" s="93">
        <v>57</v>
      </c>
      <c r="B60" s="9" t="s">
        <v>182</v>
      </c>
      <c r="C60" s="7" t="s">
        <v>183</v>
      </c>
      <c r="D60" s="130" t="s">
        <v>411</v>
      </c>
      <c r="E60" s="131"/>
      <c r="F60" s="10">
        <v>10.4</v>
      </c>
      <c r="G60" s="11" t="s">
        <v>14</v>
      </c>
      <c r="H60" s="6">
        <v>4.25</v>
      </c>
      <c r="I60" s="6">
        <v>5</v>
      </c>
      <c r="J60" s="93" t="s">
        <v>41</v>
      </c>
      <c r="K60" s="93">
        <v>2004</v>
      </c>
      <c r="L60" s="93" t="s">
        <v>171</v>
      </c>
      <c r="M60" s="93" t="s">
        <v>18</v>
      </c>
      <c r="N60" s="93" t="s">
        <v>172</v>
      </c>
      <c r="O60" s="13" t="s">
        <v>173</v>
      </c>
      <c r="P60" s="59" t="s">
        <v>416</v>
      </c>
    </row>
    <row r="61" spans="1:17" s="59" customFormat="1" ht="45" x14ac:dyDescent="0.25">
      <c r="A61" s="93">
        <v>58</v>
      </c>
      <c r="B61" s="9" t="s">
        <v>184</v>
      </c>
      <c r="C61" s="7" t="s">
        <v>185</v>
      </c>
      <c r="D61" s="130" t="s">
        <v>411</v>
      </c>
      <c r="E61" s="131"/>
      <c r="F61" s="10">
        <v>19.899999999999999</v>
      </c>
      <c r="G61" s="11" t="s">
        <v>14</v>
      </c>
      <c r="H61" s="6">
        <v>4.25</v>
      </c>
      <c r="I61" s="6">
        <v>5</v>
      </c>
      <c r="J61" s="93" t="s">
        <v>41</v>
      </c>
      <c r="K61" s="93">
        <v>2004</v>
      </c>
      <c r="L61" s="93" t="s">
        <v>171</v>
      </c>
      <c r="M61" s="93" t="s">
        <v>18</v>
      </c>
      <c r="N61" s="93" t="s">
        <v>172</v>
      </c>
      <c r="O61" s="13" t="s">
        <v>173</v>
      </c>
      <c r="P61" s="59" t="s">
        <v>416</v>
      </c>
    </row>
    <row r="62" spans="1:17" s="59" customFormat="1" ht="45" x14ac:dyDescent="0.25">
      <c r="A62" s="93">
        <v>59</v>
      </c>
      <c r="B62" s="9" t="s">
        <v>186</v>
      </c>
      <c r="C62" s="7" t="s">
        <v>187</v>
      </c>
      <c r="D62" s="130" t="s">
        <v>411</v>
      </c>
      <c r="E62" s="131"/>
      <c r="F62" s="10">
        <v>6.6</v>
      </c>
      <c r="G62" s="11" t="s">
        <v>14</v>
      </c>
      <c r="H62" s="6">
        <v>4.25</v>
      </c>
      <c r="I62" s="6">
        <v>5</v>
      </c>
      <c r="J62" s="93" t="s">
        <v>41</v>
      </c>
      <c r="K62" s="93">
        <v>2004</v>
      </c>
      <c r="L62" s="93" t="s">
        <v>171</v>
      </c>
      <c r="M62" s="93" t="s">
        <v>18</v>
      </c>
      <c r="N62" s="93" t="s">
        <v>172</v>
      </c>
      <c r="O62" s="13" t="s">
        <v>173</v>
      </c>
      <c r="P62" s="59" t="s">
        <v>416</v>
      </c>
    </row>
    <row r="63" spans="1:17" s="59" customFormat="1" ht="45" x14ac:dyDescent="0.25">
      <c r="A63" s="93">
        <v>60</v>
      </c>
      <c r="B63" s="9" t="s">
        <v>188</v>
      </c>
      <c r="C63" s="7" t="s">
        <v>189</v>
      </c>
      <c r="D63" s="130" t="s">
        <v>411</v>
      </c>
      <c r="E63" s="131"/>
      <c r="F63" s="10">
        <v>7.3</v>
      </c>
      <c r="G63" s="11" t="s">
        <v>14</v>
      </c>
      <c r="H63" s="6">
        <v>4.25</v>
      </c>
      <c r="I63" s="6">
        <v>5</v>
      </c>
      <c r="J63" s="93" t="s">
        <v>41</v>
      </c>
      <c r="K63" s="93">
        <v>2004</v>
      </c>
      <c r="L63" s="93" t="s">
        <v>171</v>
      </c>
      <c r="M63" s="93" t="s">
        <v>18</v>
      </c>
      <c r="N63" s="93" t="s">
        <v>172</v>
      </c>
      <c r="O63" s="13" t="s">
        <v>173</v>
      </c>
      <c r="P63" s="59" t="s">
        <v>416</v>
      </c>
    </row>
    <row r="64" spans="1:17" s="59" customFormat="1" ht="30" x14ac:dyDescent="0.25">
      <c r="A64" s="93">
        <v>61</v>
      </c>
      <c r="B64" s="15" t="s">
        <v>190</v>
      </c>
      <c r="C64" s="13" t="s">
        <v>191</v>
      </c>
      <c r="D64" s="46" t="s">
        <v>148</v>
      </c>
      <c r="E64" s="47" t="s">
        <v>375</v>
      </c>
      <c r="F64" s="10">
        <v>80</v>
      </c>
      <c r="G64" s="11" t="s">
        <v>67</v>
      </c>
      <c r="H64" s="6">
        <v>3.35</v>
      </c>
      <c r="I64" s="6">
        <v>5.45</v>
      </c>
      <c r="J64" s="93" t="s">
        <v>41</v>
      </c>
      <c r="K64" s="14">
        <v>2004</v>
      </c>
      <c r="L64" s="14" t="s">
        <v>22</v>
      </c>
      <c r="M64" s="93" t="s">
        <v>18</v>
      </c>
      <c r="N64" s="93" t="s">
        <v>172</v>
      </c>
      <c r="O64" s="13" t="s">
        <v>173</v>
      </c>
      <c r="P64" s="59" t="s">
        <v>417</v>
      </c>
    </row>
    <row r="65" spans="1:16" s="59" customFormat="1" ht="45" x14ac:dyDescent="0.25">
      <c r="A65" s="93">
        <v>62</v>
      </c>
      <c r="B65" s="15" t="s">
        <v>192</v>
      </c>
      <c r="C65" s="13" t="s">
        <v>193</v>
      </c>
      <c r="D65" s="46" t="s">
        <v>148</v>
      </c>
      <c r="E65" s="47" t="s">
        <v>377</v>
      </c>
      <c r="F65" s="10">
        <v>220</v>
      </c>
      <c r="G65" s="11" t="s">
        <v>67</v>
      </c>
      <c r="H65" s="6">
        <v>3.35</v>
      </c>
      <c r="I65" s="6">
        <v>5.45</v>
      </c>
      <c r="J65" s="93" t="s">
        <v>41</v>
      </c>
      <c r="K65" s="14" t="s">
        <v>194</v>
      </c>
      <c r="L65" s="14" t="s">
        <v>22</v>
      </c>
      <c r="M65" s="93" t="s">
        <v>18</v>
      </c>
      <c r="N65" s="93" t="s">
        <v>172</v>
      </c>
      <c r="O65" s="13" t="s">
        <v>195</v>
      </c>
      <c r="P65" s="59" t="s">
        <v>417</v>
      </c>
    </row>
    <row r="66" spans="1:16" s="59" customFormat="1" ht="45" x14ac:dyDescent="0.25">
      <c r="A66" s="93">
        <v>63</v>
      </c>
      <c r="B66" s="15" t="s">
        <v>196</v>
      </c>
      <c r="C66" s="13" t="s">
        <v>197</v>
      </c>
      <c r="D66" s="46" t="s">
        <v>148</v>
      </c>
      <c r="E66" s="47" t="s">
        <v>377</v>
      </c>
      <c r="F66" s="10">
        <v>200</v>
      </c>
      <c r="G66" s="11" t="s">
        <v>67</v>
      </c>
      <c r="H66" s="6">
        <v>3.35</v>
      </c>
      <c r="I66" s="6">
        <v>5.45</v>
      </c>
      <c r="J66" s="93" t="s">
        <v>41</v>
      </c>
      <c r="K66" s="14">
        <v>1998</v>
      </c>
      <c r="L66" s="14" t="s">
        <v>22</v>
      </c>
      <c r="M66" s="93" t="s">
        <v>198</v>
      </c>
      <c r="N66" s="93" t="s">
        <v>172</v>
      </c>
      <c r="O66" s="13" t="s">
        <v>195</v>
      </c>
      <c r="P66" s="59" t="s">
        <v>417</v>
      </c>
    </row>
    <row r="67" spans="1:16" s="59" customFormat="1" ht="45" x14ac:dyDescent="0.25">
      <c r="A67" s="93">
        <v>64</v>
      </c>
      <c r="B67" s="15" t="s">
        <v>199</v>
      </c>
      <c r="C67" s="13" t="s">
        <v>200</v>
      </c>
      <c r="D67" s="46" t="s">
        <v>148</v>
      </c>
      <c r="E67" s="47" t="s">
        <v>379</v>
      </c>
      <c r="F67" s="10">
        <v>80</v>
      </c>
      <c r="G67" s="11" t="s">
        <v>67</v>
      </c>
      <c r="H67" s="6">
        <v>3.35</v>
      </c>
      <c r="I67" s="6">
        <v>5.45</v>
      </c>
      <c r="J67" s="93" t="s">
        <v>41</v>
      </c>
      <c r="K67" s="14">
        <v>1997</v>
      </c>
      <c r="L67" s="14" t="s">
        <v>22</v>
      </c>
      <c r="M67" s="93" t="s">
        <v>18</v>
      </c>
      <c r="N67" s="93" t="s">
        <v>172</v>
      </c>
      <c r="O67" s="13" t="s">
        <v>195</v>
      </c>
      <c r="P67" s="59" t="s">
        <v>417</v>
      </c>
    </row>
    <row r="68" spans="1:16" s="59" customFormat="1" ht="45" x14ac:dyDescent="0.25">
      <c r="A68" s="93">
        <v>65</v>
      </c>
      <c r="B68" s="15" t="s">
        <v>201</v>
      </c>
      <c r="C68" s="13" t="s">
        <v>202</v>
      </c>
      <c r="D68" s="46" t="s">
        <v>148</v>
      </c>
      <c r="E68" s="47" t="s">
        <v>376</v>
      </c>
      <c r="F68" s="10">
        <v>110</v>
      </c>
      <c r="G68" s="11" t="s">
        <v>67</v>
      </c>
      <c r="H68" s="6">
        <v>3.35</v>
      </c>
      <c r="I68" s="6">
        <v>5.45</v>
      </c>
      <c r="J68" s="93" t="s">
        <v>41</v>
      </c>
      <c r="K68" s="14">
        <v>1999</v>
      </c>
      <c r="L68" s="14" t="s">
        <v>22</v>
      </c>
      <c r="M68" s="93" t="s">
        <v>18</v>
      </c>
      <c r="N68" s="93" t="s">
        <v>172</v>
      </c>
      <c r="O68" s="13" t="s">
        <v>195</v>
      </c>
      <c r="P68" s="59" t="s">
        <v>417</v>
      </c>
    </row>
    <row r="69" spans="1:16" ht="45" x14ac:dyDescent="0.25">
      <c r="A69" s="44">
        <v>66</v>
      </c>
      <c r="B69" s="15" t="s">
        <v>203</v>
      </c>
      <c r="C69" s="13" t="s">
        <v>204</v>
      </c>
      <c r="D69" s="46" t="s">
        <v>148</v>
      </c>
      <c r="E69" s="47" t="s">
        <v>380</v>
      </c>
      <c r="F69" s="10">
        <v>130</v>
      </c>
      <c r="G69" s="11" t="s">
        <v>67</v>
      </c>
      <c r="H69" s="6">
        <v>3.35</v>
      </c>
      <c r="I69" s="6">
        <v>5.45</v>
      </c>
      <c r="J69" s="44" t="s">
        <v>41</v>
      </c>
      <c r="K69" s="14">
        <v>2000</v>
      </c>
      <c r="L69" s="14" t="s">
        <v>22</v>
      </c>
      <c r="M69" s="44" t="s">
        <v>18</v>
      </c>
      <c r="N69" s="44" t="s">
        <v>172</v>
      </c>
      <c r="O69" s="13" t="s">
        <v>195</v>
      </c>
      <c r="P69" s="39" t="s">
        <v>417</v>
      </c>
    </row>
    <row r="70" spans="1:16" s="101" customFormat="1" ht="45" x14ac:dyDescent="0.25">
      <c r="A70" s="95">
        <v>67</v>
      </c>
      <c r="B70" s="96" t="s">
        <v>205</v>
      </c>
      <c r="C70" s="97" t="s">
        <v>206</v>
      </c>
      <c r="D70" s="142" t="s">
        <v>13</v>
      </c>
      <c r="E70" s="143"/>
      <c r="F70" s="98">
        <v>20</v>
      </c>
      <c r="G70" s="99" t="s">
        <v>14</v>
      </c>
      <c r="H70" s="100">
        <v>7.5</v>
      </c>
      <c r="I70" s="100">
        <v>10.5</v>
      </c>
      <c r="J70" s="95" t="s">
        <v>41</v>
      </c>
      <c r="K70" s="95" t="s">
        <v>207</v>
      </c>
      <c r="L70" s="95" t="s">
        <v>208</v>
      </c>
      <c r="M70" s="95" t="s">
        <v>18</v>
      </c>
      <c r="N70" s="95" t="s">
        <v>172</v>
      </c>
      <c r="O70" s="97" t="s">
        <v>209</v>
      </c>
      <c r="P70" s="101" t="s">
        <v>415</v>
      </c>
    </row>
    <row r="71" spans="1:16" ht="30" x14ac:dyDescent="0.25">
      <c r="A71" s="44">
        <v>68</v>
      </c>
      <c r="B71" s="9" t="s">
        <v>210</v>
      </c>
      <c r="C71" s="7" t="s">
        <v>211</v>
      </c>
      <c r="D71" s="130" t="s">
        <v>411</v>
      </c>
      <c r="E71" s="131"/>
      <c r="F71" s="10">
        <v>76.3</v>
      </c>
      <c r="G71" s="11" t="s">
        <v>14</v>
      </c>
      <c r="H71" s="6">
        <v>4.3</v>
      </c>
      <c r="I71" s="6">
        <v>5</v>
      </c>
      <c r="J71" s="14" t="s">
        <v>212</v>
      </c>
      <c r="K71" s="44">
        <v>2003</v>
      </c>
      <c r="L71" s="44" t="s">
        <v>213</v>
      </c>
      <c r="M71" s="44" t="s">
        <v>18</v>
      </c>
      <c r="N71" s="44" t="s">
        <v>214</v>
      </c>
      <c r="O71" s="7" t="s">
        <v>215</v>
      </c>
      <c r="P71" s="39" t="s">
        <v>416</v>
      </c>
    </row>
    <row r="72" spans="1:16" ht="45" x14ac:dyDescent="0.25">
      <c r="A72" s="44">
        <v>69</v>
      </c>
      <c r="B72" s="15" t="s">
        <v>216</v>
      </c>
      <c r="C72" s="13" t="s">
        <v>217</v>
      </c>
      <c r="D72" s="46" t="s">
        <v>148</v>
      </c>
      <c r="E72" s="47" t="s">
        <v>381</v>
      </c>
      <c r="F72" s="10">
        <v>60</v>
      </c>
      <c r="G72" s="11" t="s">
        <v>67</v>
      </c>
      <c r="H72" s="6">
        <v>3.35</v>
      </c>
      <c r="I72" s="6">
        <v>5.45</v>
      </c>
      <c r="J72" s="44" t="s">
        <v>41</v>
      </c>
      <c r="K72" s="14">
        <v>2003</v>
      </c>
      <c r="L72" s="14" t="s">
        <v>126</v>
      </c>
      <c r="M72" s="44" t="s">
        <v>18</v>
      </c>
      <c r="N72" s="44" t="s">
        <v>214</v>
      </c>
      <c r="O72" s="7" t="s">
        <v>218</v>
      </c>
      <c r="P72" s="39" t="s">
        <v>417</v>
      </c>
    </row>
    <row r="73" spans="1:16" ht="45" x14ac:dyDescent="0.25">
      <c r="A73" s="44">
        <v>70</v>
      </c>
      <c r="B73" s="15" t="s">
        <v>219</v>
      </c>
      <c r="C73" s="13" t="s">
        <v>220</v>
      </c>
      <c r="D73" s="46" t="s">
        <v>148</v>
      </c>
      <c r="E73" s="47" t="s">
        <v>379</v>
      </c>
      <c r="F73" s="10">
        <v>80</v>
      </c>
      <c r="G73" s="11" t="s">
        <v>67</v>
      </c>
      <c r="H73" s="6">
        <v>3.35</v>
      </c>
      <c r="I73" s="6">
        <v>5.45</v>
      </c>
      <c r="J73" s="44" t="s">
        <v>41</v>
      </c>
      <c r="K73" s="14">
        <v>2003</v>
      </c>
      <c r="L73" s="14" t="s">
        <v>126</v>
      </c>
      <c r="M73" s="44" t="s">
        <v>18</v>
      </c>
      <c r="N73" s="44" t="s">
        <v>214</v>
      </c>
      <c r="O73" s="7" t="s">
        <v>218</v>
      </c>
      <c r="P73" s="39" t="s">
        <v>417</v>
      </c>
    </row>
    <row r="74" spans="1:16" ht="45" x14ac:dyDescent="0.25">
      <c r="A74" s="44">
        <v>71</v>
      </c>
      <c r="B74" s="15" t="s">
        <v>221</v>
      </c>
      <c r="C74" s="13" t="s">
        <v>222</v>
      </c>
      <c r="D74" s="46" t="s">
        <v>148</v>
      </c>
      <c r="E74" s="47" t="s">
        <v>381</v>
      </c>
      <c r="F74" s="10">
        <v>60</v>
      </c>
      <c r="G74" s="11" t="s">
        <v>67</v>
      </c>
      <c r="H74" s="6">
        <v>3.35</v>
      </c>
      <c r="I74" s="6">
        <v>5.45</v>
      </c>
      <c r="J74" s="44" t="s">
        <v>41</v>
      </c>
      <c r="K74" s="14">
        <v>2003</v>
      </c>
      <c r="L74" s="14" t="s">
        <v>126</v>
      </c>
      <c r="M74" s="44" t="s">
        <v>18</v>
      </c>
      <c r="N74" s="44" t="s">
        <v>214</v>
      </c>
      <c r="O74" s="7" t="s">
        <v>218</v>
      </c>
      <c r="P74" s="39" t="s">
        <v>417</v>
      </c>
    </row>
    <row r="75" spans="1:16" s="101" customFormat="1" ht="30" x14ac:dyDescent="0.25">
      <c r="A75" s="95">
        <v>72</v>
      </c>
      <c r="B75" s="102" t="s">
        <v>148</v>
      </c>
      <c r="C75" s="103" t="s">
        <v>223</v>
      </c>
      <c r="D75" s="125" t="s">
        <v>148</v>
      </c>
      <c r="E75" s="126" t="s">
        <v>381</v>
      </c>
      <c r="F75" s="98">
        <v>20</v>
      </c>
      <c r="G75" s="99" t="s">
        <v>67</v>
      </c>
      <c r="H75" s="100">
        <v>3.35</v>
      </c>
      <c r="I75" s="100">
        <v>5.45</v>
      </c>
      <c r="J75" s="95" t="s">
        <v>41</v>
      </c>
      <c r="K75" s="104">
        <v>2012</v>
      </c>
      <c r="L75" s="104" t="s">
        <v>22</v>
      </c>
      <c r="M75" s="95" t="s">
        <v>18</v>
      </c>
      <c r="N75" s="95" t="s">
        <v>214</v>
      </c>
      <c r="O75" s="103" t="s">
        <v>173</v>
      </c>
      <c r="P75" s="101" t="s">
        <v>417</v>
      </c>
    </row>
    <row r="76" spans="1:16" ht="30" x14ac:dyDescent="0.25">
      <c r="A76" s="44">
        <v>73</v>
      </c>
      <c r="B76" s="15" t="s">
        <v>224</v>
      </c>
      <c r="C76" s="13" t="s">
        <v>225</v>
      </c>
      <c r="D76" s="130" t="s">
        <v>411</v>
      </c>
      <c r="E76" s="131"/>
      <c r="F76" s="10">
        <v>45.7</v>
      </c>
      <c r="G76" s="11" t="s">
        <v>14</v>
      </c>
      <c r="H76" s="6">
        <v>5.42</v>
      </c>
      <c r="I76" s="6">
        <v>6.42</v>
      </c>
      <c r="J76" s="44" t="s">
        <v>41</v>
      </c>
      <c r="K76" s="14">
        <v>2015</v>
      </c>
      <c r="L76" s="14" t="s">
        <v>134</v>
      </c>
      <c r="M76" s="44" t="s">
        <v>18</v>
      </c>
      <c r="N76" s="44" t="s">
        <v>226</v>
      </c>
      <c r="O76" s="13" t="s">
        <v>387</v>
      </c>
      <c r="P76" s="39" t="s">
        <v>416</v>
      </c>
    </row>
    <row r="77" spans="1:16" ht="30" x14ac:dyDescent="0.25">
      <c r="A77" s="44">
        <v>74</v>
      </c>
      <c r="B77" s="9" t="s">
        <v>227</v>
      </c>
      <c r="C77" s="7" t="s">
        <v>228</v>
      </c>
      <c r="D77" s="130" t="s">
        <v>411</v>
      </c>
      <c r="E77" s="131"/>
      <c r="F77" s="10">
        <v>40.75</v>
      </c>
      <c r="G77" s="11" t="s">
        <v>14</v>
      </c>
      <c r="H77" s="6">
        <v>5.42</v>
      </c>
      <c r="I77" s="6">
        <v>6.42</v>
      </c>
      <c r="J77" s="6" t="s">
        <v>41</v>
      </c>
      <c r="K77" s="44">
        <v>2015</v>
      </c>
      <c r="L77" s="44" t="s">
        <v>134</v>
      </c>
      <c r="M77" s="44" t="s">
        <v>18</v>
      </c>
      <c r="N77" s="44" t="s">
        <v>226</v>
      </c>
      <c r="O77" s="7" t="s">
        <v>387</v>
      </c>
      <c r="P77" s="39" t="s">
        <v>416</v>
      </c>
    </row>
    <row r="78" spans="1:16" ht="30" x14ac:dyDescent="0.25">
      <c r="A78" s="93">
        <v>75</v>
      </c>
      <c r="B78" s="9" t="s">
        <v>229</v>
      </c>
      <c r="C78" s="7" t="s">
        <v>230</v>
      </c>
      <c r="D78" s="130" t="s">
        <v>411</v>
      </c>
      <c r="E78" s="131"/>
      <c r="F78" s="10">
        <v>68</v>
      </c>
      <c r="G78" s="11" t="s">
        <v>14</v>
      </c>
      <c r="H78" s="6">
        <v>7.5</v>
      </c>
      <c r="I78" s="6">
        <v>9</v>
      </c>
      <c r="J78" s="6" t="s">
        <v>41</v>
      </c>
      <c r="K78" s="44">
        <v>2016</v>
      </c>
      <c r="L78" s="44" t="s">
        <v>388</v>
      </c>
      <c r="M78" s="44" t="s">
        <v>18</v>
      </c>
      <c r="N78" s="44" t="s">
        <v>226</v>
      </c>
      <c r="O78" s="7" t="s">
        <v>231</v>
      </c>
      <c r="P78" s="39" t="s">
        <v>416</v>
      </c>
    </row>
    <row r="79" spans="1:16" ht="30" x14ac:dyDescent="0.25">
      <c r="A79" s="93">
        <v>76</v>
      </c>
      <c r="B79" s="9" t="s">
        <v>232</v>
      </c>
      <c r="C79" s="7" t="s">
        <v>233</v>
      </c>
      <c r="D79" s="138" t="s">
        <v>13</v>
      </c>
      <c r="E79" s="139"/>
      <c r="F79" s="10">
        <v>12</v>
      </c>
      <c r="G79" s="11" t="s">
        <v>14</v>
      </c>
      <c r="H79" s="6">
        <v>6.1</v>
      </c>
      <c r="I79" s="6">
        <v>6.7</v>
      </c>
      <c r="J79" s="6" t="s">
        <v>41</v>
      </c>
      <c r="K79" s="44">
        <v>2006</v>
      </c>
      <c r="L79" s="44" t="s">
        <v>389</v>
      </c>
      <c r="M79" s="44" t="s">
        <v>18</v>
      </c>
      <c r="N79" s="44" t="s">
        <v>226</v>
      </c>
      <c r="O79" s="7"/>
      <c r="P79" s="39" t="s">
        <v>415</v>
      </c>
    </row>
    <row r="80" spans="1:16" ht="30" x14ac:dyDescent="0.25">
      <c r="A80" s="93">
        <v>77</v>
      </c>
      <c r="B80" s="9" t="s">
        <v>234</v>
      </c>
      <c r="C80" s="7" t="s">
        <v>235</v>
      </c>
      <c r="D80" s="130" t="s">
        <v>13</v>
      </c>
      <c r="E80" s="131"/>
      <c r="F80" s="10">
        <v>19.5</v>
      </c>
      <c r="G80" s="11" t="s">
        <v>14</v>
      </c>
      <c r="H80" s="6">
        <v>6.95</v>
      </c>
      <c r="I80" s="6">
        <v>7.5</v>
      </c>
      <c r="J80" s="6" t="s">
        <v>41</v>
      </c>
      <c r="K80" s="44">
        <v>2006</v>
      </c>
      <c r="L80" s="44" t="s">
        <v>390</v>
      </c>
      <c r="M80" s="44" t="s">
        <v>18</v>
      </c>
      <c r="N80" s="44" t="s">
        <v>226</v>
      </c>
      <c r="O80" s="7"/>
      <c r="P80" s="39" t="s">
        <v>415</v>
      </c>
    </row>
    <row r="81" spans="1:18" ht="30" x14ac:dyDescent="0.25">
      <c r="A81" s="93">
        <v>78</v>
      </c>
      <c r="B81" s="9" t="s">
        <v>236</v>
      </c>
      <c r="C81" s="7" t="s">
        <v>237</v>
      </c>
      <c r="D81" s="130" t="s">
        <v>13</v>
      </c>
      <c r="E81" s="131"/>
      <c r="F81" s="10">
        <v>6</v>
      </c>
      <c r="G81" s="11" t="s">
        <v>14</v>
      </c>
      <c r="H81" s="6">
        <v>6.4</v>
      </c>
      <c r="I81" s="6">
        <v>7.5</v>
      </c>
      <c r="J81" s="6" t="s">
        <v>41</v>
      </c>
      <c r="K81" s="44">
        <v>2006</v>
      </c>
      <c r="L81" s="44" t="s">
        <v>391</v>
      </c>
      <c r="M81" s="44" t="s">
        <v>18</v>
      </c>
      <c r="N81" s="44" t="s">
        <v>226</v>
      </c>
      <c r="O81" s="7"/>
      <c r="P81" s="39" t="s">
        <v>415</v>
      </c>
    </row>
    <row r="82" spans="1:18" ht="30" x14ac:dyDescent="0.25">
      <c r="A82" s="93">
        <v>79</v>
      </c>
      <c r="B82" s="9" t="s">
        <v>234</v>
      </c>
      <c r="C82" s="7" t="s">
        <v>238</v>
      </c>
      <c r="D82" s="130" t="s">
        <v>13</v>
      </c>
      <c r="E82" s="131"/>
      <c r="F82" s="10">
        <v>7.5</v>
      </c>
      <c r="G82" s="11" t="s">
        <v>14</v>
      </c>
      <c r="H82" s="6">
        <v>6</v>
      </c>
      <c r="I82" s="6">
        <v>6.6</v>
      </c>
      <c r="J82" s="6" t="s">
        <v>41</v>
      </c>
      <c r="K82" s="44">
        <v>2002</v>
      </c>
      <c r="L82" s="44" t="s">
        <v>126</v>
      </c>
      <c r="M82" s="44" t="s">
        <v>18</v>
      </c>
      <c r="N82" s="44" t="s">
        <v>226</v>
      </c>
      <c r="O82" s="7"/>
      <c r="P82" s="39" t="s">
        <v>415</v>
      </c>
    </row>
    <row r="83" spans="1:18" x14ac:dyDescent="0.25">
      <c r="A83" s="93">
        <v>80</v>
      </c>
      <c r="B83" s="9" t="s">
        <v>239</v>
      </c>
      <c r="C83" s="7" t="s">
        <v>240</v>
      </c>
      <c r="D83" s="130" t="s">
        <v>13</v>
      </c>
      <c r="E83" s="131"/>
      <c r="F83" s="10">
        <v>8</v>
      </c>
      <c r="G83" s="11" t="s">
        <v>14</v>
      </c>
      <c r="H83" s="6">
        <v>5.0999999999999996</v>
      </c>
      <c r="I83" s="6">
        <v>6</v>
      </c>
      <c r="J83" s="6" t="s">
        <v>41</v>
      </c>
      <c r="K83" s="44">
        <v>2019</v>
      </c>
      <c r="L83" s="44" t="s">
        <v>22</v>
      </c>
      <c r="M83" s="44" t="s">
        <v>241</v>
      </c>
      <c r="N83" s="44" t="s">
        <v>226</v>
      </c>
      <c r="O83" s="7" t="s">
        <v>392</v>
      </c>
      <c r="P83" s="39" t="s">
        <v>415</v>
      </c>
    </row>
    <row r="84" spans="1:18" ht="30" x14ac:dyDescent="0.25">
      <c r="A84" s="93">
        <v>81</v>
      </c>
      <c r="B84" s="9" t="s">
        <v>412</v>
      </c>
      <c r="C84" s="7" t="s">
        <v>242</v>
      </c>
      <c r="D84" s="50" t="s">
        <v>148</v>
      </c>
      <c r="E84" s="51" t="s">
        <v>377</v>
      </c>
      <c r="F84" s="10">
        <v>180</v>
      </c>
      <c r="G84" s="11" t="s">
        <v>67</v>
      </c>
      <c r="H84" s="6">
        <v>3.35</v>
      </c>
      <c r="I84" s="6">
        <v>5.45</v>
      </c>
      <c r="J84" s="6" t="s">
        <v>41</v>
      </c>
      <c r="K84" s="44">
        <v>2020</v>
      </c>
      <c r="L84" s="44" t="s">
        <v>322</v>
      </c>
      <c r="M84" s="44" t="s">
        <v>18</v>
      </c>
      <c r="N84" s="44" t="s">
        <v>243</v>
      </c>
      <c r="O84" s="7" t="s">
        <v>393</v>
      </c>
      <c r="P84" s="39" t="s">
        <v>417</v>
      </c>
    </row>
    <row r="85" spans="1:18" ht="30" x14ac:dyDescent="0.25">
      <c r="A85" s="93">
        <v>82</v>
      </c>
      <c r="B85" s="4" t="s">
        <v>142</v>
      </c>
      <c r="C85" s="7" t="s">
        <v>244</v>
      </c>
      <c r="D85" s="130" t="s">
        <v>413</v>
      </c>
      <c r="E85" s="131"/>
      <c r="F85" s="10">
        <v>63</v>
      </c>
      <c r="G85" s="11" t="s">
        <v>14</v>
      </c>
      <c r="H85" s="44">
        <v>7.5</v>
      </c>
      <c r="I85" s="44">
        <v>9</v>
      </c>
      <c r="J85" s="44" t="s">
        <v>41</v>
      </c>
      <c r="K85" s="44">
        <v>2021</v>
      </c>
      <c r="L85" s="44" t="s">
        <v>245</v>
      </c>
      <c r="M85" s="44" t="s">
        <v>18</v>
      </c>
      <c r="N85" s="44" t="s">
        <v>243</v>
      </c>
      <c r="O85" s="4" t="s">
        <v>246</v>
      </c>
      <c r="P85" s="39" t="s">
        <v>416</v>
      </c>
    </row>
    <row r="86" spans="1:18" ht="30" x14ac:dyDescent="0.25">
      <c r="A86" s="44">
        <v>83</v>
      </c>
      <c r="B86" s="9" t="s">
        <v>247</v>
      </c>
      <c r="C86" s="7" t="s">
        <v>248</v>
      </c>
      <c r="D86" s="130" t="s">
        <v>411</v>
      </c>
      <c r="E86" s="131"/>
      <c r="F86" s="10">
        <v>65</v>
      </c>
      <c r="G86" s="11" t="s">
        <v>14</v>
      </c>
      <c r="H86" s="6">
        <v>3.5</v>
      </c>
      <c r="I86" s="6">
        <v>4.5</v>
      </c>
      <c r="J86" s="6" t="s">
        <v>41</v>
      </c>
      <c r="K86" s="44">
        <v>1998</v>
      </c>
      <c r="L86" s="44" t="s">
        <v>249</v>
      </c>
      <c r="M86" s="44" t="s">
        <v>18</v>
      </c>
      <c r="N86" s="44" t="s">
        <v>250</v>
      </c>
      <c r="O86" s="4" t="s">
        <v>195</v>
      </c>
      <c r="P86" s="39" t="s">
        <v>416</v>
      </c>
      <c r="R86" s="90" t="s">
        <v>402</v>
      </c>
    </row>
    <row r="87" spans="1:18" ht="45" x14ac:dyDescent="0.25">
      <c r="A87" s="44">
        <v>84</v>
      </c>
      <c r="B87" s="9" t="s">
        <v>251</v>
      </c>
      <c r="C87" s="7" t="s">
        <v>252</v>
      </c>
      <c r="D87" s="130" t="s">
        <v>411</v>
      </c>
      <c r="E87" s="131"/>
      <c r="F87" s="10">
        <v>73.2</v>
      </c>
      <c r="G87" s="11" t="s">
        <v>14</v>
      </c>
      <c r="H87" s="6">
        <v>4.25</v>
      </c>
      <c r="I87" s="6">
        <v>5.38</v>
      </c>
      <c r="J87" s="6" t="s">
        <v>41</v>
      </c>
      <c r="K87" s="44">
        <v>2013</v>
      </c>
      <c r="L87" s="44" t="s">
        <v>253</v>
      </c>
      <c r="M87" s="44" t="s">
        <v>18</v>
      </c>
      <c r="N87" s="44" t="s">
        <v>250</v>
      </c>
      <c r="O87" s="4" t="s">
        <v>195</v>
      </c>
      <c r="P87" s="39" t="s">
        <v>416</v>
      </c>
      <c r="Q87" s="39" t="s">
        <v>400</v>
      </c>
      <c r="R87" s="39" t="s">
        <v>401</v>
      </c>
    </row>
    <row r="88" spans="1:18" ht="30" x14ac:dyDescent="0.25">
      <c r="A88" s="44">
        <v>85</v>
      </c>
      <c r="B88" s="15" t="s">
        <v>254</v>
      </c>
      <c r="C88" s="13" t="s">
        <v>255</v>
      </c>
      <c r="D88" s="140" t="s">
        <v>13</v>
      </c>
      <c r="E88" s="141"/>
      <c r="F88" s="10">
        <v>16</v>
      </c>
      <c r="G88" s="11" t="s">
        <v>14</v>
      </c>
      <c r="H88" s="24">
        <v>7</v>
      </c>
      <c r="I88" s="24">
        <v>7.5</v>
      </c>
      <c r="J88" s="6" t="s">
        <v>41</v>
      </c>
      <c r="K88" s="14">
        <v>2006</v>
      </c>
      <c r="L88" s="14" t="s">
        <v>256</v>
      </c>
      <c r="M88" s="14" t="s">
        <v>18</v>
      </c>
      <c r="N88" s="44" t="s">
        <v>250</v>
      </c>
      <c r="O88" s="77" t="s">
        <v>195</v>
      </c>
      <c r="P88" s="39" t="s">
        <v>415</v>
      </c>
    </row>
    <row r="89" spans="1:18" ht="30" x14ac:dyDescent="0.25">
      <c r="A89" s="44">
        <v>86</v>
      </c>
      <c r="B89" s="15" t="s">
        <v>257</v>
      </c>
      <c r="C89" s="13" t="s">
        <v>258</v>
      </c>
      <c r="D89" s="140" t="s">
        <v>13</v>
      </c>
      <c r="E89" s="141"/>
      <c r="F89" s="10">
        <v>16</v>
      </c>
      <c r="G89" s="11" t="s">
        <v>14</v>
      </c>
      <c r="H89" s="24">
        <v>5.4</v>
      </c>
      <c r="I89" s="24">
        <v>6</v>
      </c>
      <c r="J89" s="6" t="s">
        <v>41</v>
      </c>
      <c r="K89" s="14">
        <v>1997</v>
      </c>
      <c r="L89" s="14" t="s">
        <v>22</v>
      </c>
      <c r="M89" s="14" t="s">
        <v>18</v>
      </c>
      <c r="N89" s="44" t="s">
        <v>250</v>
      </c>
      <c r="O89" s="77"/>
      <c r="P89" s="39" t="s">
        <v>415</v>
      </c>
    </row>
    <row r="90" spans="1:18" ht="30" x14ac:dyDescent="0.25">
      <c r="A90" s="44">
        <v>87</v>
      </c>
      <c r="B90" s="15" t="s">
        <v>247</v>
      </c>
      <c r="C90" s="13" t="s">
        <v>259</v>
      </c>
      <c r="D90" s="130" t="s">
        <v>411</v>
      </c>
      <c r="E90" s="131"/>
      <c r="F90" s="10">
        <v>55</v>
      </c>
      <c r="G90" s="11" t="s">
        <v>14</v>
      </c>
      <c r="H90" s="24">
        <v>7.5</v>
      </c>
      <c r="I90" s="24">
        <v>9.5</v>
      </c>
      <c r="J90" s="6" t="s">
        <v>41</v>
      </c>
      <c r="K90" s="14">
        <v>2019</v>
      </c>
      <c r="L90" s="14" t="s">
        <v>17</v>
      </c>
      <c r="M90" s="14" t="s">
        <v>18</v>
      </c>
      <c r="N90" s="44" t="s">
        <v>250</v>
      </c>
      <c r="O90" s="77" t="s">
        <v>260</v>
      </c>
      <c r="P90" s="39" t="s">
        <v>416</v>
      </c>
    </row>
    <row r="91" spans="1:18" ht="45" x14ac:dyDescent="0.25">
      <c r="A91" s="44">
        <v>88</v>
      </c>
      <c r="B91" s="15" t="s">
        <v>261</v>
      </c>
      <c r="C91" s="13" t="s">
        <v>262</v>
      </c>
      <c r="D91" s="46" t="s">
        <v>148</v>
      </c>
      <c r="E91" s="47" t="s">
        <v>382</v>
      </c>
      <c r="F91" s="10">
        <v>100</v>
      </c>
      <c r="G91" s="11" t="s">
        <v>67</v>
      </c>
      <c r="H91" s="6">
        <v>3.35</v>
      </c>
      <c r="I91" s="6">
        <v>5.45</v>
      </c>
      <c r="J91" s="6" t="s">
        <v>41</v>
      </c>
      <c r="K91" s="14">
        <v>1994</v>
      </c>
      <c r="L91" s="14" t="s">
        <v>22</v>
      </c>
      <c r="M91" s="44" t="s">
        <v>18</v>
      </c>
      <c r="N91" s="44" t="s">
        <v>263</v>
      </c>
      <c r="O91" s="7"/>
      <c r="P91" s="39" t="s">
        <v>417</v>
      </c>
    </row>
    <row r="92" spans="1:18" ht="45" x14ac:dyDescent="0.25">
      <c r="A92" s="44">
        <v>89</v>
      </c>
      <c r="B92" s="15" t="s">
        <v>264</v>
      </c>
      <c r="C92" s="13" t="s">
        <v>265</v>
      </c>
      <c r="D92" s="46" t="s">
        <v>148</v>
      </c>
      <c r="E92" s="47" t="s">
        <v>383</v>
      </c>
      <c r="F92" s="10">
        <v>140</v>
      </c>
      <c r="G92" s="11" t="s">
        <v>67</v>
      </c>
      <c r="H92" s="6">
        <v>3.35</v>
      </c>
      <c r="I92" s="6">
        <v>5.45</v>
      </c>
      <c r="J92" s="6" t="s">
        <v>41</v>
      </c>
      <c r="K92" s="14">
        <v>2001</v>
      </c>
      <c r="L92" s="14" t="s">
        <v>22</v>
      </c>
      <c r="M92" s="44" t="s">
        <v>18</v>
      </c>
      <c r="N92" s="44" t="s">
        <v>263</v>
      </c>
      <c r="O92" s="7"/>
      <c r="P92" s="39" t="s">
        <v>417</v>
      </c>
    </row>
    <row r="93" spans="1:18" s="101" customFormat="1" ht="30" x14ac:dyDescent="0.25">
      <c r="A93" s="95">
        <v>90</v>
      </c>
      <c r="B93" s="102" t="s">
        <v>266</v>
      </c>
      <c r="C93" s="103" t="s">
        <v>267</v>
      </c>
      <c r="D93" s="125" t="s">
        <v>148</v>
      </c>
      <c r="E93" s="126" t="s">
        <v>379</v>
      </c>
      <c r="F93" s="98">
        <v>60</v>
      </c>
      <c r="G93" s="99" t="s">
        <v>67</v>
      </c>
      <c r="H93" s="100">
        <v>3.35</v>
      </c>
      <c r="I93" s="100">
        <v>5.45</v>
      </c>
      <c r="J93" s="100" t="s">
        <v>41</v>
      </c>
      <c r="K93" s="104">
        <v>2023</v>
      </c>
      <c r="L93" s="104" t="s">
        <v>22</v>
      </c>
      <c r="M93" s="95" t="s">
        <v>18</v>
      </c>
      <c r="N93" s="95" t="s">
        <v>263</v>
      </c>
      <c r="O93" s="97"/>
      <c r="P93" s="101" t="s">
        <v>417</v>
      </c>
    </row>
    <row r="94" spans="1:18" ht="45" x14ac:dyDescent="0.25">
      <c r="A94" s="44">
        <v>91</v>
      </c>
      <c r="B94" s="15" t="s">
        <v>268</v>
      </c>
      <c r="C94" s="13" t="s">
        <v>269</v>
      </c>
      <c r="D94" s="46" t="s">
        <v>148</v>
      </c>
      <c r="E94" s="51" t="s">
        <v>377</v>
      </c>
      <c r="F94" s="10">
        <v>160</v>
      </c>
      <c r="G94" s="11" t="s">
        <v>67</v>
      </c>
      <c r="H94" s="6">
        <v>3.35</v>
      </c>
      <c r="I94" s="6">
        <v>5.45</v>
      </c>
      <c r="J94" s="6" t="s">
        <v>41</v>
      </c>
      <c r="K94" s="14" t="s">
        <v>270</v>
      </c>
      <c r="L94" s="14" t="s">
        <v>271</v>
      </c>
      <c r="M94" s="44" t="s">
        <v>18</v>
      </c>
      <c r="N94" s="44" t="s">
        <v>272</v>
      </c>
      <c r="O94" s="7" t="s">
        <v>273</v>
      </c>
      <c r="P94" s="39" t="s">
        <v>417</v>
      </c>
    </row>
    <row r="95" spans="1:18" s="101" customFormat="1" ht="45" x14ac:dyDescent="0.25">
      <c r="A95" s="95">
        <v>92</v>
      </c>
      <c r="B95" s="102" t="s">
        <v>274</v>
      </c>
      <c r="C95" s="103" t="s">
        <v>394</v>
      </c>
      <c r="D95" s="125" t="s">
        <v>148</v>
      </c>
      <c r="E95" s="124" t="s">
        <v>377</v>
      </c>
      <c r="F95" s="98">
        <v>170</v>
      </c>
      <c r="G95" s="99" t="s">
        <v>67</v>
      </c>
      <c r="H95" s="100">
        <v>3.35</v>
      </c>
      <c r="I95" s="100" t="s">
        <v>275</v>
      </c>
      <c r="J95" s="100" t="s">
        <v>41</v>
      </c>
      <c r="K95" s="104">
        <v>2001</v>
      </c>
      <c r="L95" s="104" t="s">
        <v>22</v>
      </c>
      <c r="M95" s="95" t="s">
        <v>395</v>
      </c>
      <c r="N95" s="95" t="s">
        <v>272</v>
      </c>
      <c r="O95" s="97" t="s">
        <v>273</v>
      </c>
      <c r="P95" s="101" t="s">
        <v>417</v>
      </c>
    </row>
    <row r="96" spans="1:18" ht="30" x14ac:dyDescent="0.25">
      <c r="A96" s="44">
        <v>93</v>
      </c>
      <c r="B96" s="4" t="s">
        <v>276</v>
      </c>
      <c r="C96" s="4" t="s">
        <v>277</v>
      </c>
      <c r="D96" s="46" t="s">
        <v>148</v>
      </c>
      <c r="E96" s="51" t="s">
        <v>414</v>
      </c>
      <c r="F96" s="10">
        <v>170</v>
      </c>
      <c r="G96" s="11" t="s">
        <v>67</v>
      </c>
      <c r="H96" s="44" t="s">
        <v>278</v>
      </c>
      <c r="I96" s="44" t="s">
        <v>279</v>
      </c>
      <c r="J96" s="44" t="s">
        <v>41</v>
      </c>
      <c r="K96" s="44">
        <v>2018</v>
      </c>
      <c r="L96" s="44" t="s">
        <v>22</v>
      </c>
      <c r="M96" s="44" t="s">
        <v>18</v>
      </c>
      <c r="N96" s="44" t="s">
        <v>280</v>
      </c>
      <c r="O96" s="25"/>
      <c r="P96" s="39" t="s">
        <v>417</v>
      </c>
    </row>
    <row r="97" spans="1:16" x14ac:dyDescent="0.25">
      <c r="A97" s="44">
        <v>94</v>
      </c>
      <c r="B97" s="4" t="s">
        <v>281</v>
      </c>
      <c r="C97" s="4" t="s">
        <v>282</v>
      </c>
      <c r="D97" s="130" t="s">
        <v>106</v>
      </c>
      <c r="E97" s="131"/>
      <c r="F97" s="10">
        <v>38</v>
      </c>
      <c r="G97" s="11" t="s">
        <v>14</v>
      </c>
      <c r="H97" s="44" t="s">
        <v>283</v>
      </c>
      <c r="I97" s="44" t="s">
        <v>284</v>
      </c>
      <c r="J97" s="44" t="s">
        <v>41</v>
      </c>
      <c r="K97" s="44">
        <v>2019</v>
      </c>
      <c r="L97" s="44" t="s">
        <v>285</v>
      </c>
      <c r="M97" s="44" t="s">
        <v>18</v>
      </c>
      <c r="N97" s="44" t="s">
        <v>280</v>
      </c>
      <c r="O97" s="25"/>
      <c r="P97" s="39" t="s">
        <v>420</v>
      </c>
    </row>
    <row r="98" spans="1:16" x14ac:dyDescent="0.25">
      <c r="A98" s="44">
        <v>95</v>
      </c>
      <c r="B98" s="4" t="s">
        <v>286</v>
      </c>
      <c r="C98" s="4" t="s">
        <v>287</v>
      </c>
      <c r="D98" s="130" t="s">
        <v>106</v>
      </c>
      <c r="E98" s="131"/>
      <c r="F98" s="10">
        <v>128</v>
      </c>
      <c r="G98" s="11" t="s">
        <v>14</v>
      </c>
      <c r="H98" s="44" t="s">
        <v>283</v>
      </c>
      <c r="I98" s="44" t="s">
        <v>288</v>
      </c>
      <c r="J98" s="44" t="s">
        <v>289</v>
      </c>
      <c r="K98" s="44">
        <v>2017</v>
      </c>
      <c r="L98" s="44" t="s">
        <v>137</v>
      </c>
      <c r="M98" s="44" t="s">
        <v>18</v>
      </c>
      <c r="N98" s="44" t="s">
        <v>280</v>
      </c>
      <c r="O98" s="25"/>
      <c r="P98" s="39" t="s">
        <v>420</v>
      </c>
    </row>
    <row r="99" spans="1:16" ht="30" x14ac:dyDescent="0.25">
      <c r="A99" s="93">
        <v>96</v>
      </c>
      <c r="B99" s="4" t="s">
        <v>290</v>
      </c>
      <c r="C99" s="4" t="s">
        <v>291</v>
      </c>
      <c r="D99" s="50" t="s">
        <v>148</v>
      </c>
      <c r="E99" s="51" t="s">
        <v>383</v>
      </c>
      <c r="F99" s="10">
        <v>100</v>
      </c>
      <c r="G99" s="11" t="s">
        <v>67</v>
      </c>
      <c r="H99" s="44" t="s">
        <v>278</v>
      </c>
      <c r="I99" s="44" t="s">
        <v>279</v>
      </c>
      <c r="J99" s="44" t="s">
        <v>41</v>
      </c>
      <c r="K99" s="44">
        <v>1985</v>
      </c>
      <c r="L99" s="44" t="s">
        <v>126</v>
      </c>
      <c r="M99" s="44" t="s">
        <v>18</v>
      </c>
      <c r="N99" s="44" t="s">
        <v>280</v>
      </c>
      <c r="O99" s="25"/>
      <c r="P99" s="39" t="s">
        <v>417</v>
      </c>
    </row>
    <row r="100" spans="1:16" x14ac:dyDescent="0.25">
      <c r="A100" s="93">
        <v>97</v>
      </c>
      <c r="B100" s="4" t="s">
        <v>290</v>
      </c>
      <c r="C100" s="4" t="s">
        <v>292</v>
      </c>
      <c r="D100" s="130" t="s">
        <v>13</v>
      </c>
      <c r="E100" s="131"/>
      <c r="F100" s="10">
        <v>20</v>
      </c>
      <c r="G100" s="11" t="s">
        <v>14</v>
      </c>
      <c r="H100" s="44" t="s">
        <v>283</v>
      </c>
      <c r="I100" s="44" t="s">
        <v>284</v>
      </c>
      <c r="J100" s="44" t="s">
        <v>41</v>
      </c>
      <c r="K100" s="44">
        <v>2021</v>
      </c>
      <c r="L100" s="44" t="s">
        <v>285</v>
      </c>
      <c r="M100" s="44" t="s">
        <v>18</v>
      </c>
      <c r="N100" s="44" t="s">
        <v>280</v>
      </c>
      <c r="O100" s="25"/>
      <c r="P100" s="39" t="s">
        <v>415</v>
      </c>
    </row>
    <row r="101" spans="1:16" ht="45" x14ac:dyDescent="0.25">
      <c r="A101" s="93">
        <v>98</v>
      </c>
      <c r="B101" s="4" t="s">
        <v>293</v>
      </c>
      <c r="C101" s="4" t="s">
        <v>294</v>
      </c>
      <c r="D101" s="50" t="s">
        <v>148</v>
      </c>
      <c r="E101" s="51" t="s">
        <v>377</v>
      </c>
      <c r="F101" s="10">
        <v>190</v>
      </c>
      <c r="G101" s="11" t="s">
        <v>67</v>
      </c>
      <c r="H101" s="44" t="s">
        <v>278</v>
      </c>
      <c r="I101" s="44" t="s">
        <v>279</v>
      </c>
      <c r="J101" s="44" t="s">
        <v>41</v>
      </c>
      <c r="K101" s="44">
        <v>1985</v>
      </c>
      <c r="L101" s="44" t="s">
        <v>126</v>
      </c>
      <c r="M101" s="44" t="s">
        <v>295</v>
      </c>
      <c r="N101" s="44" t="s">
        <v>280</v>
      </c>
      <c r="O101" s="25" t="s">
        <v>296</v>
      </c>
      <c r="P101" s="39" t="s">
        <v>417</v>
      </c>
    </row>
    <row r="102" spans="1:16" ht="30" x14ac:dyDescent="0.25">
      <c r="A102" s="93">
        <v>99</v>
      </c>
      <c r="B102" s="4" t="s">
        <v>297</v>
      </c>
      <c r="C102" s="4" t="s">
        <v>298</v>
      </c>
      <c r="D102" s="130" t="s">
        <v>411</v>
      </c>
      <c r="E102" s="131"/>
      <c r="F102" s="10">
        <v>45</v>
      </c>
      <c r="G102" s="11" t="s">
        <v>14</v>
      </c>
      <c r="H102" s="44" t="s">
        <v>299</v>
      </c>
      <c r="I102" s="44" t="s">
        <v>300</v>
      </c>
      <c r="J102" s="44" t="s">
        <v>41</v>
      </c>
      <c r="K102" s="44">
        <v>2007</v>
      </c>
      <c r="L102" s="44" t="s">
        <v>22</v>
      </c>
      <c r="M102" s="44" t="s">
        <v>18</v>
      </c>
      <c r="N102" s="44" t="s">
        <v>280</v>
      </c>
      <c r="O102" s="25"/>
      <c r="P102" s="39" t="s">
        <v>416</v>
      </c>
    </row>
    <row r="103" spans="1:16" x14ac:dyDescent="0.25">
      <c r="A103" s="44">
        <v>100</v>
      </c>
      <c r="B103" s="15" t="s">
        <v>301</v>
      </c>
      <c r="C103" s="13" t="s">
        <v>302</v>
      </c>
      <c r="D103" s="50" t="s">
        <v>148</v>
      </c>
      <c r="E103" s="47" t="s">
        <v>376</v>
      </c>
      <c r="F103" s="10">
        <v>60</v>
      </c>
      <c r="G103" s="11" t="s">
        <v>67</v>
      </c>
      <c r="H103" s="6">
        <v>3</v>
      </c>
      <c r="I103" s="6">
        <v>5.45</v>
      </c>
      <c r="J103" s="6" t="s">
        <v>41</v>
      </c>
      <c r="K103" s="14">
        <v>2020</v>
      </c>
      <c r="L103" s="14" t="s">
        <v>22</v>
      </c>
      <c r="M103" s="44" t="s">
        <v>18</v>
      </c>
      <c r="N103" s="44" t="s">
        <v>303</v>
      </c>
      <c r="O103" s="7" t="s">
        <v>304</v>
      </c>
      <c r="P103" s="39" t="s">
        <v>417</v>
      </c>
    </row>
    <row r="104" spans="1:16" x14ac:dyDescent="0.25">
      <c r="A104" s="44">
        <v>101</v>
      </c>
      <c r="B104" s="15" t="s">
        <v>305</v>
      </c>
      <c r="C104" s="13" t="s">
        <v>306</v>
      </c>
      <c r="D104" s="50" t="s">
        <v>148</v>
      </c>
      <c r="E104" s="47" t="s">
        <v>376</v>
      </c>
      <c r="F104" s="10">
        <v>90</v>
      </c>
      <c r="G104" s="11" t="s">
        <v>67</v>
      </c>
      <c r="H104" s="6">
        <v>3</v>
      </c>
      <c r="I104" s="6">
        <v>5.45</v>
      </c>
      <c r="J104" s="6" t="s">
        <v>41</v>
      </c>
      <c r="K104" s="14">
        <v>2020</v>
      </c>
      <c r="L104" s="14" t="s">
        <v>22</v>
      </c>
      <c r="M104" s="44" t="s">
        <v>18</v>
      </c>
      <c r="N104" s="44" t="s">
        <v>303</v>
      </c>
      <c r="O104" s="7" t="s">
        <v>304</v>
      </c>
      <c r="P104" s="39" t="s">
        <v>417</v>
      </c>
    </row>
    <row r="105" spans="1:16" x14ac:dyDescent="0.25">
      <c r="A105" s="44">
        <v>102</v>
      </c>
      <c r="B105" s="15" t="s">
        <v>307</v>
      </c>
      <c r="C105" s="13" t="s">
        <v>308</v>
      </c>
      <c r="D105" s="50" t="s">
        <v>148</v>
      </c>
      <c r="E105" s="47" t="s">
        <v>377</v>
      </c>
      <c r="F105" s="10">
        <v>210</v>
      </c>
      <c r="G105" s="11" t="s">
        <v>67</v>
      </c>
      <c r="H105" s="6">
        <v>3</v>
      </c>
      <c r="I105" s="6">
        <v>5.45</v>
      </c>
      <c r="J105" s="44" t="s">
        <v>309</v>
      </c>
      <c r="K105" s="14">
        <v>2018</v>
      </c>
      <c r="L105" s="14" t="s">
        <v>22</v>
      </c>
      <c r="M105" s="44" t="s">
        <v>18</v>
      </c>
      <c r="N105" s="44" t="s">
        <v>303</v>
      </c>
      <c r="O105" s="7"/>
      <c r="P105" s="39" t="s">
        <v>417</v>
      </c>
    </row>
    <row r="106" spans="1:16" s="101" customFormat="1" ht="31.5" x14ac:dyDescent="0.25">
      <c r="A106" s="95">
        <v>103</v>
      </c>
      <c r="B106" s="105" t="s">
        <v>310</v>
      </c>
      <c r="C106" s="113" t="s">
        <v>311</v>
      </c>
      <c r="D106" s="148" t="s">
        <v>13</v>
      </c>
      <c r="E106" s="149"/>
      <c r="F106" s="114">
        <v>15</v>
      </c>
      <c r="G106" s="115" t="s">
        <v>14</v>
      </c>
      <c r="H106" s="127">
        <v>5.0999999999999996</v>
      </c>
      <c r="I106" s="127">
        <v>6</v>
      </c>
      <c r="J106" s="116" t="s">
        <v>312</v>
      </c>
      <c r="K106" s="117">
        <v>2018</v>
      </c>
      <c r="L106" s="117" t="s">
        <v>313</v>
      </c>
      <c r="M106" s="117" t="s">
        <v>18</v>
      </c>
      <c r="N106" s="118" t="s">
        <v>303</v>
      </c>
      <c r="O106" s="117" t="s">
        <v>314</v>
      </c>
      <c r="P106" s="101" t="s">
        <v>415</v>
      </c>
    </row>
    <row r="107" spans="1:16" s="69" customFormat="1" x14ac:dyDescent="0.25">
      <c r="A107" s="44">
        <v>104</v>
      </c>
      <c r="B107" s="4" t="s">
        <v>11</v>
      </c>
      <c r="C107" s="9" t="s">
        <v>315</v>
      </c>
      <c r="D107" s="46" t="s">
        <v>148</v>
      </c>
      <c r="E107" s="47" t="s">
        <v>377</v>
      </c>
      <c r="F107" s="10">
        <v>90</v>
      </c>
      <c r="G107" s="11" t="s">
        <v>67</v>
      </c>
      <c r="H107" s="44">
        <v>4.25</v>
      </c>
      <c r="I107" s="44">
        <v>5.45</v>
      </c>
      <c r="J107" s="44" t="s">
        <v>41</v>
      </c>
      <c r="K107" s="44">
        <v>2023</v>
      </c>
      <c r="L107" s="44" t="s">
        <v>316</v>
      </c>
      <c r="M107" s="44" t="s">
        <v>18</v>
      </c>
      <c r="N107" s="44" t="s">
        <v>317</v>
      </c>
      <c r="O107" s="26"/>
      <c r="P107" s="69" t="s">
        <v>417</v>
      </c>
    </row>
    <row r="108" spans="1:16" s="69" customFormat="1" x14ac:dyDescent="0.25">
      <c r="A108" s="44">
        <v>105</v>
      </c>
      <c r="B108" s="4" t="s">
        <v>399</v>
      </c>
      <c r="C108" s="9" t="s">
        <v>318</v>
      </c>
      <c r="D108" s="46" t="s">
        <v>148</v>
      </c>
      <c r="E108" s="51" t="s">
        <v>376</v>
      </c>
      <c r="F108" s="10">
        <v>40</v>
      </c>
      <c r="G108" s="11" t="s">
        <v>67</v>
      </c>
      <c r="H108" s="44">
        <v>4.25</v>
      </c>
      <c r="I108" s="44">
        <v>5.45</v>
      </c>
      <c r="J108" s="44" t="s">
        <v>41</v>
      </c>
      <c r="K108" s="44">
        <v>2023</v>
      </c>
      <c r="L108" s="44" t="s">
        <v>316</v>
      </c>
      <c r="M108" s="44" t="s">
        <v>18</v>
      </c>
      <c r="N108" s="44" t="s">
        <v>317</v>
      </c>
      <c r="O108" s="25"/>
      <c r="P108" s="69" t="s">
        <v>417</v>
      </c>
    </row>
    <row r="109" spans="1:16" s="69" customFormat="1" x14ac:dyDescent="0.25">
      <c r="A109" s="93">
        <v>106</v>
      </c>
      <c r="B109" s="4" t="s">
        <v>319</v>
      </c>
      <c r="C109" s="9" t="s">
        <v>320</v>
      </c>
      <c r="D109" s="46" t="s">
        <v>148</v>
      </c>
      <c r="E109" s="51" t="s">
        <v>376</v>
      </c>
      <c r="F109" s="10">
        <v>40</v>
      </c>
      <c r="G109" s="11" t="s">
        <v>67</v>
      </c>
      <c r="H109" s="44">
        <v>4.25</v>
      </c>
      <c r="I109" s="44">
        <v>5.45</v>
      </c>
      <c r="J109" s="44" t="s">
        <v>41</v>
      </c>
      <c r="K109" s="44">
        <v>2023</v>
      </c>
      <c r="L109" s="44" t="s">
        <v>316</v>
      </c>
      <c r="M109" s="44" t="s">
        <v>18</v>
      </c>
      <c r="N109" s="44" t="s">
        <v>317</v>
      </c>
      <c r="O109" s="25"/>
      <c r="P109" s="69" t="s">
        <v>417</v>
      </c>
    </row>
    <row r="110" spans="1:16" s="69" customFormat="1" x14ac:dyDescent="0.25">
      <c r="A110" s="93">
        <v>107</v>
      </c>
      <c r="B110" s="4" t="s">
        <v>321</v>
      </c>
      <c r="C110" s="9" t="s">
        <v>320</v>
      </c>
      <c r="D110" s="46" t="s">
        <v>148</v>
      </c>
      <c r="E110" s="51" t="s">
        <v>383</v>
      </c>
      <c r="F110" s="10">
        <v>150</v>
      </c>
      <c r="G110" s="11" t="s">
        <v>67</v>
      </c>
      <c r="H110" s="44">
        <v>4.25</v>
      </c>
      <c r="I110" s="44">
        <v>5.45</v>
      </c>
      <c r="J110" s="44" t="s">
        <v>41</v>
      </c>
      <c r="K110" s="44">
        <v>2021</v>
      </c>
      <c r="L110" s="44" t="s">
        <v>322</v>
      </c>
      <c r="M110" s="44" t="s">
        <v>18</v>
      </c>
      <c r="N110" s="44" t="s">
        <v>317</v>
      </c>
      <c r="O110" s="25"/>
      <c r="P110" s="69" t="s">
        <v>417</v>
      </c>
    </row>
    <row r="111" spans="1:16" s="69" customFormat="1" x14ac:dyDescent="0.25">
      <c r="A111" s="93">
        <v>108</v>
      </c>
      <c r="B111" s="4" t="s">
        <v>323</v>
      </c>
      <c r="C111" s="9" t="s">
        <v>324</v>
      </c>
      <c r="D111" s="46" t="s">
        <v>148</v>
      </c>
      <c r="E111" s="51" t="s">
        <v>382</v>
      </c>
      <c r="F111" s="10">
        <v>180</v>
      </c>
      <c r="G111" s="11" t="s">
        <v>67</v>
      </c>
      <c r="H111" s="44">
        <v>4.25</v>
      </c>
      <c r="I111" s="44">
        <v>5.45</v>
      </c>
      <c r="J111" s="44" t="s">
        <v>41</v>
      </c>
      <c r="K111" s="44">
        <v>2003</v>
      </c>
      <c r="L111" s="44" t="s">
        <v>325</v>
      </c>
      <c r="M111" s="44" t="s">
        <v>18</v>
      </c>
      <c r="N111" s="44" t="s">
        <v>317</v>
      </c>
      <c r="O111" s="25"/>
      <c r="P111" s="69" t="s">
        <v>417</v>
      </c>
    </row>
    <row r="112" spans="1:16" s="69" customFormat="1" ht="30" x14ac:dyDescent="0.25">
      <c r="A112" s="93">
        <v>109</v>
      </c>
      <c r="B112" s="4" t="s">
        <v>326</v>
      </c>
      <c r="C112" s="9" t="s">
        <v>327</v>
      </c>
      <c r="D112" s="130" t="s">
        <v>13</v>
      </c>
      <c r="E112" s="131"/>
      <c r="F112" s="10">
        <v>24</v>
      </c>
      <c r="G112" s="11" t="s">
        <v>14</v>
      </c>
      <c r="H112" s="6">
        <v>7.5</v>
      </c>
      <c r="I112" s="6">
        <v>8.5</v>
      </c>
      <c r="J112" s="44" t="s">
        <v>41</v>
      </c>
      <c r="K112" s="44">
        <v>2012</v>
      </c>
      <c r="L112" s="44" t="s">
        <v>328</v>
      </c>
      <c r="M112" s="44" t="s">
        <v>18</v>
      </c>
      <c r="N112" s="44" t="s">
        <v>317</v>
      </c>
      <c r="O112" s="25"/>
      <c r="P112" s="69" t="s">
        <v>415</v>
      </c>
    </row>
    <row r="113" spans="1:16" s="69" customFormat="1" ht="30" x14ac:dyDescent="0.25">
      <c r="A113" s="93">
        <v>110</v>
      </c>
      <c r="B113" s="4" t="s">
        <v>329</v>
      </c>
      <c r="C113" s="9" t="s">
        <v>330</v>
      </c>
      <c r="D113" s="46" t="s">
        <v>148</v>
      </c>
      <c r="E113" s="51" t="s">
        <v>414</v>
      </c>
      <c r="F113" s="10">
        <v>130</v>
      </c>
      <c r="G113" s="11" t="s">
        <v>67</v>
      </c>
      <c r="H113" s="44">
        <v>4.25</v>
      </c>
      <c r="I113" s="44">
        <v>5.45</v>
      </c>
      <c r="J113" s="44" t="s">
        <v>41</v>
      </c>
      <c r="K113" s="44">
        <v>2020</v>
      </c>
      <c r="L113" s="44" t="s">
        <v>384</v>
      </c>
      <c r="M113" s="44" t="s">
        <v>18</v>
      </c>
      <c r="N113" s="44" t="s">
        <v>317</v>
      </c>
      <c r="O113" s="25"/>
      <c r="P113" s="69" t="s">
        <v>417</v>
      </c>
    </row>
    <row r="114" spans="1:16" s="69" customFormat="1" ht="30" x14ac:dyDescent="0.25">
      <c r="A114" s="93">
        <v>111</v>
      </c>
      <c r="B114" s="4" t="s">
        <v>331</v>
      </c>
      <c r="C114" s="9" t="s">
        <v>332</v>
      </c>
      <c r="D114" s="130" t="s">
        <v>13</v>
      </c>
      <c r="E114" s="131"/>
      <c r="F114" s="10">
        <v>10</v>
      </c>
      <c r="G114" s="11" t="s">
        <v>14</v>
      </c>
      <c r="H114" s="6">
        <v>5.5</v>
      </c>
      <c r="I114" s="6">
        <v>5.5</v>
      </c>
      <c r="J114" s="44" t="s">
        <v>41</v>
      </c>
      <c r="K114" s="44">
        <v>2012</v>
      </c>
      <c r="L114" s="44" t="s">
        <v>333</v>
      </c>
      <c r="M114" s="44" t="s">
        <v>18</v>
      </c>
      <c r="N114" s="44" t="s">
        <v>317</v>
      </c>
      <c r="O114" s="23"/>
      <c r="P114" s="69" t="s">
        <v>415</v>
      </c>
    </row>
    <row r="115" spans="1:16" s="69" customFormat="1" ht="30" x14ac:dyDescent="0.25">
      <c r="A115" s="93">
        <v>112</v>
      </c>
      <c r="B115" s="4" t="s">
        <v>334</v>
      </c>
      <c r="C115" s="9" t="s">
        <v>335</v>
      </c>
      <c r="D115" s="130" t="s">
        <v>13</v>
      </c>
      <c r="E115" s="131"/>
      <c r="F115" s="10">
        <v>8.5</v>
      </c>
      <c r="G115" s="11" t="s">
        <v>14</v>
      </c>
      <c r="H115" s="6">
        <v>7.5</v>
      </c>
      <c r="I115" s="6">
        <v>8.5</v>
      </c>
      <c r="J115" s="44" t="s">
        <v>41</v>
      </c>
      <c r="K115" s="44">
        <v>2012</v>
      </c>
      <c r="L115" s="44" t="s">
        <v>328</v>
      </c>
      <c r="M115" s="44" t="s">
        <v>18</v>
      </c>
      <c r="N115" s="44" t="s">
        <v>317</v>
      </c>
      <c r="O115" s="23"/>
      <c r="P115" s="69" t="s">
        <v>415</v>
      </c>
    </row>
    <row r="116" spans="1:16" s="69" customFormat="1" ht="30" x14ac:dyDescent="0.25">
      <c r="A116" s="93">
        <v>113</v>
      </c>
      <c r="B116" s="4" t="s">
        <v>336</v>
      </c>
      <c r="C116" s="9" t="s">
        <v>337</v>
      </c>
      <c r="D116" s="130" t="s">
        <v>13</v>
      </c>
      <c r="E116" s="131"/>
      <c r="F116" s="10">
        <v>18</v>
      </c>
      <c r="G116" s="11" t="s">
        <v>14</v>
      </c>
      <c r="H116" s="6">
        <v>7.5</v>
      </c>
      <c r="I116" s="6">
        <v>8.5</v>
      </c>
      <c r="J116" s="44" t="s">
        <v>41</v>
      </c>
      <c r="K116" s="44">
        <v>2012</v>
      </c>
      <c r="L116" s="44" t="s">
        <v>328</v>
      </c>
      <c r="M116" s="44" t="s">
        <v>18</v>
      </c>
      <c r="N116" s="44" t="s">
        <v>317</v>
      </c>
      <c r="O116" s="25"/>
      <c r="P116" s="69" t="s">
        <v>415</v>
      </c>
    </row>
    <row r="117" spans="1:16" s="69" customFormat="1" ht="30" x14ac:dyDescent="0.25">
      <c r="A117" s="93">
        <v>114</v>
      </c>
      <c r="B117" s="4" t="s">
        <v>338</v>
      </c>
      <c r="C117" s="9" t="s">
        <v>339</v>
      </c>
      <c r="D117" s="130" t="s">
        <v>13</v>
      </c>
      <c r="E117" s="131"/>
      <c r="F117" s="10">
        <v>11</v>
      </c>
      <c r="G117" s="11" t="s">
        <v>14</v>
      </c>
      <c r="H117" s="6">
        <v>7.5</v>
      </c>
      <c r="I117" s="6">
        <v>8.5</v>
      </c>
      <c r="J117" s="44" t="s">
        <v>41</v>
      </c>
      <c r="K117" s="44">
        <v>2007</v>
      </c>
      <c r="L117" s="44" t="s">
        <v>340</v>
      </c>
      <c r="M117" s="44" t="s">
        <v>18</v>
      </c>
      <c r="N117" s="44" t="s">
        <v>317</v>
      </c>
      <c r="O117" s="23"/>
      <c r="P117" s="69" t="s">
        <v>415</v>
      </c>
    </row>
    <row r="118" spans="1:16" s="69" customFormat="1" ht="30" x14ac:dyDescent="0.25">
      <c r="A118" s="93">
        <v>115</v>
      </c>
      <c r="B118" s="4" t="s">
        <v>11</v>
      </c>
      <c r="C118" s="9" t="s">
        <v>341</v>
      </c>
      <c r="D118" s="130" t="s">
        <v>13</v>
      </c>
      <c r="E118" s="131"/>
      <c r="F118" s="10">
        <v>6</v>
      </c>
      <c r="G118" s="11" t="s">
        <v>14</v>
      </c>
      <c r="H118" s="6">
        <v>7.5</v>
      </c>
      <c r="I118" s="6">
        <v>8.5</v>
      </c>
      <c r="J118" s="44" t="s">
        <v>41</v>
      </c>
      <c r="K118" s="44">
        <v>2009</v>
      </c>
      <c r="L118" s="44" t="s">
        <v>342</v>
      </c>
      <c r="M118" s="44" t="s">
        <v>18</v>
      </c>
      <c r="N118" s="44" t="s">
        <v>317</v>
      </c>
      <c r="O118" s="23"/>
      <c r="P118" s="69" t="s">
        <v>415</v>
      </c>
    </row>
    <row r="119" spans="1:16" s="69" customFormat="1" ht="30" x14ac:dyDescent="0.25">
      <c r="A119" s="93">
        <v>116</v>
      </c>
      <c r="B119" s="4" t="s">
        <v>343</v>
      </c>
      <c r="C119" s="9" t="s">
        <v>344</v>
      </c>
      <c r="D119" s="130" t="s">
        <v>13</v>
      </c>
      <c r="E119" s="131"/>
      <c r="F119" s="10">
        <v>19</v>
      </c>
      <c r="G119" s="11" t="s">
        <v>14</v>
      </c>
      <c r="H119" s="6">
        <v>7.5</v>
      </c>
      <c r="I119" s="6">
        <v>8.5</v>
      </c>
      <c r="J119" s="44" t="s">
        <v>41</v>
      </c>
      <c r="K119" s="44">
        <v>2010</v>
      </c>
      <c r="L119" s="44" t="s">
        <v>345</v>
      </c>
      <c r="M119" s="44" t="s">
        <v>18</v>
      </c>
      <c r="N119" s="44" t="s">
        <v>317</v>
      </c>
      <c r="O119" s="25"/>
      <c r="P119" s="69" t="s">
        <v>415</v>
      </c>
    </row>
    <row r="120" spans="1:16" s="69" customFormat="1" ht="30" x14ac:dyDescent="0.25">
      <c r="A120" s="93">
        <v>117</v>
      </c>
      <c r="B120" s="4" t="s">
        <v>346</v>
      </c>
      <c r="C120" s="4" t="s">
        <v>347</v>
      </c>
      <c r="D120" s="130" t="s">
        <v>13</v>
      </c>
      <c r="E120" s="131"/>
      <c r="F120" s="10">
        <v>40</v>
      </c>
      <c r="G120" s="11" t="s">
        <v>14</v>
      </c>
      <c r="H120" s="6">
        <v>7.5</v>
      </c>
      <c r="I120" s="6">
        <v>7.5</v>
      </c>
      <c r="J120" s="44" t="s">
        <v>41</v>
      </c>
      <c r="K120" s="44">
        <v>2005</v>
      </c>
      <c r="L120" s="44" t="s">
        <v>126</v>
      </c>
      <c r="M120" s="44" t="s">
        <v>18</v>
      </c>
      <c r="N120" s="44" t="s">
        <v>317</v>
      </c>
      <c r="O120" s="25"/>
      <c r="P120" s="69" t="s">
        <v>415</v>
      </c>
    </row>
    <row r="121" spans="1:16" s="101" customFormat="1" ht="45" x14ac:dyDescent="0.25">
      <c r="A121" s="95">
        <v>118</v>
      </c>
      <c r="B121" s="96" t="s">
        <v>44</v>
      </c>
      <c r="C121" s="97" t="s">
        <v>422</v>
      </c>
      <c r="D121" s="128" t="s">
        <v>106</v>
      </c>
      <c r="E121" s="129"/>
      <c r="F121" s="98">
        <v>161.58000000000001</v>
      </c>
      <c r="G121" s="99" t="s">
        <v>14</v>
      </c>
      <c r="H121" s="100">
        <v>7.5</v>
      </c>
      <c r="I121" s="100">
        <v>10.6</v>
      </c>
      <c r="J121" s="95" t="s">
        <v>107</v>
      </c>
      <c r="K121" s="95">
        <v>2018</v>
      </c>
      <c r="L121" s="95" t="s">
        <v>108</v>
      </c>
      <c r="M121" s="95" t="s">
        <v>18</v>
      </c>
      <c r="N121" s="95" t="s">
        <v>317</v>
      </c>
      <c r="O121" s="97"/>
      <c r="P121" s="101" t="s">
        <v>420</v>
      </c>
    </row>
    <row r="122" spans="1:16" ht="30" x14ac:dyDescent="0.25">
      <c r="A122" s="44">
        <v>119</v>
      </c>
      <c r="B122" s="9" t="s">
        <v>348</v>
      </c>
      <c r="C122" s="7" t="s">
        <v>349</v>
      </c>
      <c r="D122" s="130" t="s">
        <v>106</v>
      </c>
      <c r="E122" s="131"/>
      <c r="F122" s="10">
        <v>80</v>
      </c>
      <c r="G122" s="11" t="s">
        <v>14</v>
      </c>
      <c r="H122" s="6">
        <v>7</v>
      </c>
      <c r="I122" s="6">
        <v>8</v>
      </c>
      <c r="J122" s="44" t="s">
        <v>350</v>
      </c>
      <c r="K122" s="44">
        <v>2004</v>
      </c>
      <c r="L122" s="44" t="s">
        <v>126</v>
      </c>
      <c r="M122" s="44" t="s">
        <v>18</v>
      </c>
      <c r="N122" s="44" t="s">
        <v>351</v>
      </c>
      <c r="O122" s="7"/>
      <c r="P122" s="39" t="s">
        <v>420</v>
      </c>
    </row>
    <row r="123" spans="1:16" x14ac:dyDescent="0.25">
      <c r="A123" s="44">
        <v>120</v>
      </c>
      <c r="B123" s="9" t="s">
        <v>352</v>
      </c>
      <c r="C123" s="7" t="s">
        <v>353</v>
      </c>
      <c r="D123" s="130" t="s">
        <v>354</v>
      </c>
      <c r="E123" s="131"/>
      <c r="F123" s="10">
        <v>20.8</v>
      </c>
      <c r="G123" s="11" t="s">
        <v>14</v>
      </c>
      <c r="H123" s="6">
        <v>10.4</v>
      </c>
      <c r="I123" s="6">
        <v>12.9</v>
      </c>
      <c r="J123" s="44" t="s">
        <v>41</v>
      </c>
      <c r="K123" s="44">
        <v>2023</v>
      </c>
      <c r="L123" s="44" t="s">
        <v>355</v>
      </c>
      <c r="M123" s="44" t="s">
        <v>18</v>
      </c>
      <c r="N123" s="44" t="s">
        <v>351</v>
      </c>
      <c r="O123" s="7" t="s">
        <v>385</v>
      </c>
      <c r="P123" s="39" t="s">
        <v>419</v>
      </c>
    </row>
    <row r="124" spans="1:16" ht="16.5" customHeight="1" x14ac:dyDescent="0.25">
      <c r="A124" s="93">
        <v>121</v>
      </c>
      <c r="B124" s="9" t="s">
        <v>356</v>
      </c>
      <c r="C124" s="7" t="s">
        <v>357</v>
      </c>
      <c r="D124" s="130" t="s">
        <v>354</v>
      </c>
      <c r="E124" s="131"/>
      <c r="F124" s="10">
        <v>85.9</v>
      </c>
      <c r="G124" s="11" t="s">
        <v>14</v>
      </c>
      <c r="H124" s="6">
        <v>10.4</v>
      </c>
      <c r="I124" s="6">
        <v>12.9</v>
      </c>
      <c r="J124" s="44" t="s">
        <v>358</v>
      </c>
      <c r="K124" s="44">
        <v>2022</v>
      </c>
      <c r="L124" s="44" t="s">
        <v>386</v>
      </c>
      <c r="M124" s="44" t="s">
        <v>18</v>
      </c>
      <c r="N124" s="44" t="s">
        <v>351</v>
      </c>
      <c r="O124" s="7" t="s">
        <v>385</v>
      </c>
      <c r="P124" s="39" t="s">
        <v>419</v>
      </c>
    </row>
    <row r="125" spans="1:16" x14ac:dyDescent="0.25">
      <c r="A125" s="93">
        <v>122</v>
      </c>
      <c r="B125" s="9" t="s">
        <v>359</v>
      </c>
      <c r="C125" s="7" t="s">
        <v>360</v>
      </c>
      <c r="D125" s="130" t="s">
        <v>354</v>
      </c>
      <c r="E125" s="131"/>
      <c r="F125" s="10">
        <v>12.9</v>
      </c>
      <c r="G125" s="11" t="s">
        <v>14</v>
      </c>
      <c r="H125" s="6">
        <v>10.4</v>
      </c>
      <c r="I125" s="6">
        <v>12.9</v>
      </c>
      <c r="J125" s="44" t="s">
        <v>41</v>
      </c>
      <c r="K125" s="44">
        <v>2022</v>
      </c>
      <c r="L125" s="44" t="s">
        <v>355</v>
      </c>
      <c r="M125" s="44" t="s">
        <v>18</v>
      </c>
      <c r="N125" s="44" t="s">
        <v>351</v>
      </c>
      <c r="O125" s="7" t="s">
        <v>385</v>
      </c>
      <c r="P125" s="39" t="s">
        <v>419</v>
      </c>
    </row>
    <row r="126" spans="1:16" ht="16.5" customHeight="1" x14ac:dyDescent="0.25">
      <c r="A126" s="93">
        <v>123</v>
      </c>
      <c r="B126" s="9" t="s">
        <v>361</v>
      </c>
      <c r="C126" s="7" t="s">
        <v>362</v>
      </c>
      <c r="D126" s="130" t="s">
        <v>354</v>
      </c>
      <c r="E126" s="131"/>
      <c r="F126" s="10">
        <v>39.1</v>
      </c>
      <c r="G126" s="11" t="s">
        <v>14</v>
      </c>
      <c r="H126" s="6">
        <v>10.4</v>
      </c>
      <c r="I126" s="6">
        <v>12.9</v>
      </c>
      <c r="J126" s="44" t="s">
        <v>41</v>
      </c>
      <c r="K126" s="44">
        <v>2022</v>
      </c>
      <c r="L126" s="44" t="s">
        <v>355</v>
      </c>
      <c r="M126" s="44" t="s">
        <v>18</v>
      </c>
      <c r="N126" s="44" t="s">
        <v>351</v>
      </c>
      <c r="O126" s="7" t="s">
        <v>385</v>
      </c>
      <c r="P126" s="39" t="s">
        <v>419</v>
      </c>
    </row>
    <row r="127" spans="1:16" x14ac:dyDescent="0.25">
      <c r="A127" s="93">
        <v>124</v>
      </c>
      <c r="B127" s="9" t="s">
        <v>363</v>
      </c>
      <c r="C127" s="7" t="s">
        <v>364</v>
      </c>
      <c r="D127" s="130" t="s">
        <v>354</v>
      </c>
      <c r="E127" s="131"/>
      <c r="F127" s="10">
        <v>74.900000000000006</v>
      </c>
      <c r="G127" s="11" t="s">
        <v>14</v>
      </c>
      <c r="H127" s="6">
        <v>10.4</v>
      </c>
      <c r="I127" s="6">
        <v>12.9</v>
      </c>
      <c r="J127" s="44" t="s">
        <v>358</v>
      </c>
      <c r="K127" s="44">
        <v>2022</v>
      </c>
      <c r="L127" s="44" t="s">
        <v>355</v>
      </c>
      <c r="M127" s="44" t="s">
        <v>18</v>
      </c>
      <c r="N127" s="44" t="s">
        <v>351</v>
      </c>
      <c r="O127" s="7" t="s">
        <v>385</v>
      </c>
      <c r="P127" s="39" t="s">
        <v>419</v>
      </c>
    </row>
    <row r="128" spans="1:16" x14ac:dyDescent="0.25">
      <c r="A128" s="93">
        <v>125</v>
      </c>
      <c r="B128" s="9" t="s">
        <v>365</v>
      </c>
      <c r="C128" s="7" t="s">
        <v>366</v>
      </c>
      <c r="D128" s="130" t="s">
        <v>354</v>
      </c>
      <c r="E128" s="131"/>
      <c r="F128" s="10">
        <v>85.9</v>
      </c>
      <c r="G128" s="11" t="s">
        <v>14</v>
      </c>
      <c r="H128" s="6">
        <v>10.4</v>
      </c>
      <c r="I128" s="6">
        <v>12.9</v>
      </c>
      <c r="J128" s="44" t="s">
        <v>358</v>
      </c>
      <c r="K128" s="44">
        <v>2022</v>
      </c>
      <c r="L128" s="44" t="s">
        <v>355</v>
      </c>
      <c r="M128" s="44" t="s">
        <v>18</v>
      </c>
      <c r="N128" s="44" t="s">
        <v>351</v>
      </c>
      <c r="O128" s="7" t="s">
        <v>385</v>
      </c>
      <c r="P128" s="39" t="s">
        <v>419</v>
      </c>
    </row>
    <row r="129" spans="1:17" x14ac:dyDescent="0.25">
      <c r="A129" s="93">
        <v>126</v>
      </c>
      <c r="B129" s="9" t="s">
        <v>367</v>
      </c>
      <c r="C129" s="7" t="s">
        <v>368</v>
      </c>
      <c r="D129" s="130" t="s">
        <v>354</v>
      </c>
      <c r="E129" s="131"/>
      <c r="F129" s="10">
        <v>31.1</v>
      </c>
      <c r="G129" s="11" t="s">
        <v>14</v>
      </c>
      <c r="H129" s="6">
        <v>10.4</v>
      </c>
      <c r="I129" s="6">
        <v>12.9</v>
      </c>
      <c r="J129" s="44" t="s">
        <v>41</v>
      </c>
      <c r="K129" s="44">
        <v>2022</v>
      </c>
      <c r="L129" s="44" t="s">
        <v>355</v>
      </c>
      <c r="M129" s="44" t="s">
        <v>18</v>
      </c>
      <c r="N129" s="44" t="s">
        <v>351</v>
      </c>
      <c r="O129" s="7" t="s">
        <v>385</v>
      </c>
      <c r="P129" s="39" t="s">
        <v>419</v>
      </c>
    </row>
    <row r="130" spans="1:17" x14ac:dyDescent="0.25">
      <c r="A130" s="93">
        <v>127</v>
      </c>
      <c r="B130" s="9" t="s">
        <v>369</v>
      </c>
      <c r="C130" s="7" t="s">
        <v>370</v>
      </c>
      <c r="D130" s="130" t="s">
        <v>411</v>
      </c>
      <c r="E130" s="131"/>
      <c r="F130" s="10">
        <v>46</v>
      </c>
      <c r="G130" s="11" t="s">
        <v>14</v>
      </c>
      <c r="H130" s="6">
        <v>10.5</v>
      </c>
      <c r="I130" s="6">
        <v>11.6</v>
      </c>
      <c r="J130" s="44" t="s">
        <v>41</v>
      </c>
      <c r="K130" s="44">
        <v>2023</v>
      </c>
      <c r="L130" s="44" t="s">
        <v>355</v>
      </c>
      <c r="M130" s="44" t="s">
        <v>18</v>
      </c>
      <c r="N130" s="44" t="s">
        <v>351</v>
      </c>
      <c r="O130" s="7" t="s">
        <v>385</v>
      </c>
      <c r="P130" s="39" t="s">
        <v>416</v>
      </c>
    </row>
    <row r="131" spans="1:17" x14ac:dyDescent="0.25">
      <c r="A131" s="27"/>
      <c r="B131" s="29"/>
      <c r="C131" s="28"/>
      <c r="D131" s="52"/>
      <c r="E131" s="52"/>
      <c r="F131" s="70"/>
      <c r="G131" s="29"/>
      <c r="H131" s="52"/>
      <c r="I131" s="52"/>
      <c r="J131" s="27"/>
      <c r="K131" s="27"/>
      <c r="L131" s="27"/>
      <c r="M131" s="27"/>
      <c r="N131" s="27"/>
      <c r="O131" s="29"/>
    </row>
    <row r="132" spans="1:17" x14ac:dyDescent="0.25">
      <c r="A132" s="27"/>
      <c r="B132" s="29"/>
      <c r="C132" s="28"/>
      <c r="D132" s="52"/>
      <c r="E132" s="52"/>
      <c r="F132" s="70"/>
      <c r="G132" s="29"/>
      <c r="H132" s="35"/>
      <c r="I132" s="35"/>
      <c r="J132" s="30"/>
      <c r="K132" s="27"/>
      <c r="L132" s="27"/>
      <c r="M132" s="27"/>
      <c r="N132" s="27"/>
      <c r="O132" s="29"/>
    </row>
    <row r="133" spans="1:17" x14ac:dyDescent="0.25">
      <c r="A133" s="34"/>
      <c r="B133" s="34"/>
      <c r="C133" s="44" t="s">
        <v>13</v>
      </c>
      <c r="D133" s="44">
        <v>37</v>
      </c>
      <c r="E133" s="41"/>
      <c r="G133" s="34"/>
      <c r="H133" s="78"/>
      <c r="I133" s="78" t="s">
        <v>13</v>
      </c>
      <c r="J133" s="79">
        <f>COUNTIF(D4:D130,"RCC")</f>
        <v>37</v>
      </c>
      <c r="K133" s="71"/>
      <c r="L133" s="38"/>
      <c r="M133" s="38"/>
      <c r="N133" s="38"/>
      <c r="O133" s="34"/>
      <c r="Q133" s="39">
        <f>COUNTIF(P4:P130,"R")</f>
        <v>37</v>
      </c>
    </row>
    <row r="134" spans="1:17" x14ac:dyDescent="0.25">
      <c r="A134" s="27"/>
      <c r="B134" s="29"/>
      <c r="C134" s="44" t="s">
        <v>106</v>
      </c>
      <c r="D134" s="44">
        <v>5</v>
      </c>
      <c r="E134" s="41"/>
      <c r="G134" s="29"/>
      <c r="H134" s="80"/>
      <c r="I134" s="78" t="s">
        <v>106</v>
      </c>
      <c r="J134" s="79">
        <f>COUNTIF(D4:D130,"PSC")</f>
        <v>5</v>
      </c>
      <c r="K134" s="36"/>
      <c r="L134" s="27"/>
      <c r="M134" s="27"/>
      <c r="N134" s="27"/>
      <c r="O134" s="34"/>
      <c r="Q134" s="39">
        <f>COUNTIF(P4:P130,"p")</f>
        <v>5</v>
      </c>
    </row>
    <row r="135" spans="1:17" x14ac:dyDescent="0.25">
      <c r="A135" s="34"/>
      <c r="B135" s="34"/>
      <c r="C135" s="44" t="s">
        <v>371</v>
      </c>
      <c r="D135" s="44">
        <v>38</v>
      </c>
      <c r="E135" s="41"/>
      <c r="G135" s="34"/>
      <c r="H135" s="78"/>
      <c r="I135" s="78" t="s">
        <v>371</v>
      </c>
      <c r="J135" s="79">
        <f>COUNTIF(D4:D130,"Bailey Bridge")</f>
        <v>38</v>
      </c>
      <c r="K135" s="71"/>
      <c r="L135" s="38"/>
      <c r="M135" s="38"/>
      <c r="N135" s="38"/>
      <c r="O135" s="34"/>
      <c r="Q135" s="39">
        <f>COUNTIF(P4:P130,"bb")</f>
        <v>38</v>
      </c>
    </row>
    <row r="136" spans="1:17" x14ac:dyDescent="0.25">
      <c r="A136" s="34"/>
      <c r="B136" s="34"/>
      <c r="C136" s="58" t="s">
        <v>372</v>
      </c>
      <c r="D136" s="53">
        <v>33</v>
      </c>
      <c r="E136" s="42"/>
      <c r="G136" s="34"/>
      <c r="H136" s="78"/>
      <c r="I136" s="78" t="s">
        <v>52</v>
      </c>
      <c r="J136" s="79">
        <f>COUNTIF(D4:D130,"BUSG")</f>
        <v>0</v>
      </c>
      <c r="K136" s="71"/>
      <c r="L136" s="38"/>
      <c r="M136" s="38"/>
      <c r="N136" s="38"/>
      <c r="O136" s="34"/>
      <c r="Q136" s="39">
        <f>COUNTIF(P4:P130,"st")</f>
        <v>33</v>
      </c>
    </row>
    <row r="137" spans="1:17" s="1" customFormat="1" x14ac:dyDescent="0.25">
      <c r="A137" s="31"/>
      <c r="B137" s="31"/>
      <c r="C137" s="63" t="s">
        <v>424</v>
      </c>
      <c r="D137" s="63">
        <v>10</v>
      </c>
      <c r="E137" s="61"/>
      <c r="F137" s="54"/>
      <c r="G137" s="31"/>
      <c r="H137" s="73"/>
      <c r="I137" s="73" t="str">
        <f>C137</f>
        <v>BUSG (Steel Plate Girder)</v>
      </c>
      <c r="J137" s="74">
        <f>COUNTIF(D4:D130,"Steel plate girder")</f>
        <v>10</v>
      </c>
      <c r="K137" s="32"/>
      <c r="L137" s="33"/>
      <c r="M137" s="33"/>
      <c r="N137" s="33"/>
      <c r="O137" s="31"/>
      <c r="Q137" s="1">
        <f>COUNTIF(P4:P130,"SP")</f>
        <v>10</v>
      </c>
    </row>
    <row r="138" spans="1:17" s="1" customFormat="1" x14ac:dyDescent="0.25">
      <c r="A138" s="31"/>
      <c r="B138" s="31"/>
      <c r="C138" s="63" t="s">
        <v>373</v>
      </c>
      <c r="D138" s="63">
        <v>2</v>
      </c>
      <c r="E138" s="61"/>
      <c r="F138" s="54"/>
      <c r="G138" s="31"/>
      <c r="H138" s="73"/>
      <c r="I138" s="73" t="s">
        <v>373</v>
      </c>
      <c r="J138" s="74">
        <f>COUNTIF(D4:D130,"Suspension bridge")</f>
        <v>2</v>
      </c>
      <c r="K138" s="32"/>
      <c r="L138" s="33"/>
      <c r="M138" s="33"/>
      <c r="N138" s="33"/>
      <c r="O138" s="31"/>
      <c r="Q138" s="1">
        <f>COUNTIF(P4:P130,"s")</f>
        <v>2</v>
      </c>
    </row>
    <row r="139" spans="1:17" s="1" customFormat="1" x14ac:dyDescent="0.25">
      <c r="A139" s="31"/>
      <c r="B139" s="31"/>
      <c r="C139" s="5" t="s">
        <v>78</v>
      </c>
      <c r="D139" s="60">
        <v>2</v>
      </c>
      <c r="E139" s="62"/>
      <c r="F139" s="54"/>
      <c r="G139" s="31"/>
      <c r="H139" s="73"/>
      <c r="I139" s="73" t="s">
        <v>78</v>
      </c>
      <c r="J139" s="74">
        <f>COUNTIF(D4:D130,"spt")</f>
        <v>2</v>
      </c>
      <c r="K139" s="32"/>
      <c r="L139" s="33"/>
      <c r="M139" s="33"/>
      <c r="N139" s="33"/>
      <c r="O139" s="31"/>
      <c r="Q139" s="1">
        <f>COUNTIF(P4:P130,"tim")</f>
        <v>2</v>
      </c>
    </row>
    <row r="140" spans="1:17" s="1" customFormat="1" x14ac:dyDescent="0.25">
      <c r="A140" s="31"/>
      <c r="B140" s="31"/>
      <c r="C140" s="64" t="s">
        <v>374</v>
      </c>
      <c r="D140" s="37">
        <f>SUM(D133:D139)</f>
        <v>127</v>
      </c>
      <c r="E140" s="40"/>
      <c r="F140" s="54"/>
      <c r="G140" s="31"/>
      <c r="H140" s="73"/>
      <c r="I140" s="75" t="s">
        <v>374</v>
      </c>
      <c r="J140" s="76">
        <f>SUM(J133:J139)</f>
        <v>94</v>
      </c>
      <c r="K140" s="33"/>
      <c r="L140" s="33"/>
      <c r="M140" s="33"/>
      <c r="N140" s="33"/>
      <c r="O140" s="31"/>
      <c r="Q140" s="1">
        <f>SUM(Q133:Q139)</f>
        <v>127</v>
      </c>
    </row>
    <row r="141" spans="1:17" x14ac:dyDescent="0.25">
      <c r="A141" s="34"/>
      <c r="B141" s="34"/>
      <c r="C141" s="38"/>
      <c r="D141" s="34"/>
      <c r="E141" s="34"/>
      <c r="F141" s="34"/>
      <c r="G141" s="34"/>
      <c r="H141" s="34"/>
      <c r="I141" s="34"/>
      <c r="J141" s="38"/>
      <c r="K141" s="38"/>
      <c r="L141" s="38"/>
      <c r="M141" s="38"/>
      <c r="N141" s="38"/>
      <c r="O141" s="34"/>
    </row>
    <row r="142" spans="1:17" x14ac:dyDescent="0.25">
      <c r="C142" s="59" t="s">
        <v>421</v>
      </c>
      <c r="D142" s="59">
        <f>127-92-2</f>
        <v>33</v>
      </c>
    </row>
    <row r="143" spans="1:17" x14ac:dyDescent="0.25">
      <c r="C143" s="59" t="s">
        <v>423</v>
      </c>
      <c r="D143" s="59">
        <f>127-D142</f>
        <v>94</v>
      </c>
    </row>
  </sheetData>
  <mergeCells count="95">
    <mergeCell ref="D128:E128"/>
    <mergeCell ref="D129:E129"/>
    <mergeCell ref="D130:E130"/>
    <mergeCell ref="D123:E123"/>
    <mergeCell ref="D124:E124"/>
    <mergeCell ref="D125:E125"/>
    <mergeCell ref="D126:E126"/>
    <mergeCell ref="D127:E127"/>
    <mergeCell ref="D117:E117"/>
    <mergeCell ref="D118:E118"/>
    <mergeCell ref="D119:E119"/>
    <mergeCell ref="D120:E120"/>
    <mergeCell ref="D122:E122"/>
    <mergeCell ref="D106:E106"/>
    <mergeCell ref="D112:E112"/>
    <mergeCell ref="D114:E114"/>
    <mergeCell ref="D115:E115"/>
    <mergeCell ref="D116:E116"/>
    <mergeCell ref="D89:E89"/>
    <mergeCell ref="D90:E90"/>
    <mergeCell ref="D97:E97"/>
    <mergeCell ref="D98:E98"/>
    <mergeCell ref="D102:E102"/>
    <mergeCell ref="D100:E100"/>
    <mergeCell ref="D83:E83"/>
    <mergeCell ref="D85:E85"/>
    <mergeCell ref="D86:E86"/>
    <mergeCell ref="D87:E87"/>
    <mergeCell ref="D88:E88"/>
    <mergeCell ref="D78:E78"/>
    <mergeCell ref="D79:E79"/>
    <mergeCell ref="D80:E80"/>
    <mergeCell ref="D81:E81"/>
    <mergeCell ref="D82:E82"/>
    <mergeCell ref="D63:E63"/>
    <mergeCell ref="D70:E70"/>
    <mergeCell ref="D71:E71"/>
    <mergeCell ref="D76:E76"/>
    <mergeCell ref="D77:E77"/>
    <mergeCell ref="D58:E58"/>
    <mergeCell ref="D59:E59"/>
    <mergeCell ref="D60:E60"/>
    <mergeCell ref="D61:E61"/>
    <mergeCell ref="D62:E62"/>
    <mergeCell ref="D50:E50"/>
    <mergeCell ref="D52:E52"/>
    <mergeCell ref="D55:E55"/>
    <mergeCell ref="D56:E56"/>
    <mergeCell ref="D57:E57"/>
    <mergeCell ref="D31:E31"/>
    <mergeCell ref="D121:E121"/>
    <mergeCell ref="D32:E32"/>
    <mergeCell ref="D25:E25"/>
    <mergeCell ref="D34:E34"/>
    <mergeCell ref="D40:E40"/>
    <mergeCell ref="D51:E51"/>
    <mergeCell ref="D35:E35"/>
    <mergeCell ref="D36:E36"/>
    <mergeCell ref="D41:E41"/>
    <mergeCell ref="D42:E42"/>
    <mergeCell ref="D43:E43"/>
    <mergeCell ref="D45:E45"/>
    <mergeCell ref="D46:E46"/>
    <mergeCell ref="D48:E48"/>
    <mergeCell ref="D49:E49"/>
    <mergeCell ref="D26:E26"/>
    <mergeCell ref="D27:E27"/>
    <mergeCell ref="D28:E28"/>
    <mergeCell ref="D29:E29"/>
    <mergeCell ref="D30:E30"/>
    <mergeCell ref="D19:E19"/>
    <mergeCell ref="D20:E20"/>
    <mergeCell ref="D21:E21"/>
    <mergeCell ref="D22:E22"/>
    <mergeCell ref="D24:E24"/>
    <mergeCell ref="D23:E23"/>
    <mergeCell ref="D12:E12"/>
    <mergeCell ref="D13:E13"/>
    <mergeCell ref="D14:E14"/>
    <mergeCell ref="D15:E15"/>
    <mergeCell ref="D18:E18"/>
    <mergeCell ref="D9:E9"/>
    <mergeCell ref="D10:E10"/>
    <mergeCell ref="D11:E11"/>
    <mergeCell ref="A1:O1"/>
    <mergeCell ref="F2:G2"/>
    <mergeCell ref="F3:G3"/>
    <mergeCell ref="O7:O8"/>
    <mergeCell ref="D2:E2"/>
    <mergeCell ref="D4:E4"/>
    <mergeCell ref="D5:E5"/>
    <mergeCell ref="D6:E6"/>
    <mergeCell ref="D7:E7"/>
    <mergeCell ref="D3:E3"/>
    <mergeCell ref="D8:E8"/>
  </mergeCells>
  <pageMargins left="0.63437500000000002" right="0.49843749999999998" top="0.59055118110236227" bottom="0.59055118110236227" header="0.31496062992125984" footer="0.31496062992125984"/>
  <pageSetup paperSize="5" scale="86" orientation="landscape" r:id="rId1"/>
  <headerFooter>
    <oddHeader>&amp;C&amp;"Times New Roman,Bold"&amp;14&amp;UBRIDGE STATISTICS UNDER MPWD DURING 2023-2024</oddHeader>
    <oddFooter>&amp;LPage 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</dc:creator>
  <cp:lastModifiedBy>EE Planning</cp:lastModifiedBy>
  <cp:lastPrinted>2024-01-09T06:19:04Z</cp:lastPrinted>
  <dcterms:created xsi:type="dcterms:W3CDTF">2023-09-26T10:22:18Z</dcterms:created>
  <dcterms:modified xsi:type="dcterms:W3CDTF">2024-07-26T09:54:22Z</dcterms:modified>
</cp:coreProperties>
</file>