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RAMS related Docs\"/>
    </mc:Choice>
  </mc:AlternateContent>
  <xr:revisionPtr revIDLastSave="0" documentId="13_ncr:1_{E7E312C5-7D44-4717-8E6C-3359A101B6A5}" xr6:coauthVersionLast="47" xr6:coauthVersionMax="47" xr10:uidLastSave="{00000000-0000-0000-0000-000000000000}"/>
  <bookViews>
    <workbookView xWindow="38290" yWindow="-110" windowWidth="38620" windowHeight="21100" xr2:uid="{00000000-000D-0000-FFFF-FFFF00000000}"/>
  </bookViews>
  <sheets>
    <sheet name="Sheet1" sheetId="1" r:id="rId1"/>
  </sheets>
  <definedNames>
    <definedName name="_xlnm.Print_Area" localSheetId="0">Sheet1!$A$1:$E$132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5" i="1" l="1"/>
  <c r="E116" i="1"/>
  <c r="E61" i="1"/>
  <c r="E60" i="1"/>
  <c r="E59" i="1"/>
  <c r="E17" i="1"/>
  <c r="E58" i="1"/>
  <c r="E10" i="1"/>
  <c r="E57" i="1"/>
  <c r="E55" i="1"/>
  <c r="E51" i="1"/>
  <c r="D130" i="1"/>
  <c r="E54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0" i="1"/>
  <c r="E29" i="1"/>
  <c r="E28" i="1"/>
  <c r="E27" i="1"/>
  <c r="E26" i="1"/>
  <c r="E25" i="1"/>
  <c r="E24" i="1"/>
  <c r="E23" i="1"/>
  <c r="E22" i="1"/>
  <c r="E21" i="1"/>
  <c r="E19" i="1"/>
  <c r="E18" i="1"/>
  <c r="E16" i="1"/>
  <c r="E15" i="1"/>
  <c r="E14" i="1"/>
  <c r="E13" i="1"/>
  <c r="E12" i="1"/>
  <c r="E11" i="1"/>
  <c r="E9" i="1"/>
  <c r="E8" i="1"/>
  <c r="E7" i="1"/>
  <c r="E6" i="1"/>
  <c r="E5" i="1"/>
  <c r="E130" i="1" l="1"/>
</calcChain>
</file>

<file path=xl/sharedStrings.xml><?xml version="1.0" encoding="utf-8"?>
<sst xmlns="http://schemas.openxmlformats.org/spreadsheetml/2006/main" count="262" uniqueCount="80">
  <si>
    <t>LIST OF APPROVED MAIN ROUTES &amp; DISTANCE</t>
  </si>
  <si>
    <t xml:space="preserve">Sl. No. </t>
  </si>
  <si>
    <t>Name of Route</t>
  </si>
  <si>
    <t>Distance</t>
  </si>
  <si>
    <t>REMARKS</t>
  </si>
  <si>
    <t>From</t>
  </si>
  <si>
    <t>To</t>
  </si>
  <si>
    <t xml:space="preserve"> (in KM)</t>
  </si>
  <si>
    <t xml:space="preserve"> (in KM) (PWD)</t>
  </si>
  <si>
    <t xml:space="preserve">GMG (PDC) Zuangtui </t>
  </si>
  <si>
    <t>Aibawk PDC</t>
  </si>
  <si>
    <t>GMG (PDC) Zuangtui</t>
  </si>
  <si>
    <t>Chhingchhip SC</t>
  </si>
  <si>
    <t>Thenzawl SDC</t>
  </si>
  <si>
    <t>Lunglei PDC</t>
  </si>
  <si>
    <t>Serchhip SDC</t>
  </si>
  <si>
    <t>Hnahthial SDC</t>
  </si>
  <si>
    <t>Haulawng SC</t>
  </si>
  <si>
    <t>Mualthuam SC</t>
  </si>
  <si>
    <t>Lawngtlai  PDC</t>
  </si>
  <si>
    <t>Siaha PDC</t>
  </si>
  <si>
    <t>Kawlchaw SDC</t>
  </si>
  <si>
    <t>Saitual PDC</t>
  </si>
  <si>
    <t>Champhai PDC</t>
  </si>
  <si>
    <t>Kawlkulh PDC</t>
  </si>
  <si>
    <t>Khawzawl  SDC</t>
  </si>
  <si>
    <t>Tuipuibari SC</t>
  </si>
  <si>
    <t>Zawlnuam PDC</t>
  </si>
  <si>
    <t>Tuidam SC</t>
  </si>
  <si>
    <t>Rengdil SC</t>
  </si>
  <si>
    <t>Kawrtethawveng SC</t>
  </si>
  <si>
    <t>Kawrthah SC</t>
  </si>
  <si>
    <t xml:space="preserve">Mamit PDC </t>
  </si>
  <si>
    <t xml:space="preserve">W.Phaileng SDC </t>
  </si>
  <si>
    <t>Marpara SC</t>
  </si>
  <si>
    <t>Tuipang SC</t>
  </si>
  <si>
    <t>Ngopa SDC</t>
  </si>
  <si>
    <t>Tawipui 'S' SC</t>
  </si>
  <si>
    <t>Kanhmun SC</t>
  </si>
  <si>
    <t>Phullen SDC</t>
  </si>
  <si>
    <t>FCI (FSD) Tanhril</t>
  </si>
  <si>
    <t>Zuangtui PDC</t>
  </si>
  <si>
    <t xml:space="preserve">Kawrthah SC  </t>
  </si>
  <si>
    <t>West Phaileng SDC</t>
  </si>
  <si>
    <t>Mamit PDC</t>
  </si>
  <si>
    <t>Khawzawl SDC</t>
  </si>
  <si>
    <t>Lawngtlai PDC</t>
  </si>
  <si>
    <t>Silsury</t>
  </si>
  <si>
    <t xml:space="preserve">FCI(FSD) Rengtekawn </t>
  </si>
  <si>
    <t>Vairengte SDC</t>
  </si>
  <si>
    <t>Lungdai SC</t>
  </si>
  <si>
    <t>Kolasib PDC</t>
  </si>
  <si>
    <t>Kawnpui SC</t>
  </si>
  <si>
    <t>FCI (FSD) Bualpui</t>
  </si>
  <si>
    <t>Lungdai SDC</t>
  </si>
  <si>
    <t>FCI(FSD) Bualpui</t>
  </si>
  <si>
    <t>FCI (FSD) Bairabi</t>
  </si>
  <si>
    <t>Bairabi SDC</t>
  </si>
  <si>
    <t xml:space="preserve">W. Phaileng SDC </t>
  </si>
  <si>
    <t>Zuangtui GMG PDC</t>
  </si>
  <si>
    <t>Khawlzawl SDC</t>
  </si>
  <si>
    <t>Silsury SC</t>
  </si>
  <si>
    <t>Pukzing SC</t>
  </si>
  <si>
    <t>Phuldungsei SC</t>
  </si>
  <si>
    <t>FCI (FSD) Lunglei</t>
  </si>
  <si>
    <t>Tlabung SDC</t>
  </si>
  <si>
    <t>Lungsen SC</t>
  </si>
  <si>
    <t>Chawngte SC</t>
  </si>
  <si>
    <t>Borapansury SC</t>
  </si>
  <si>
    <t>FCI (FSD) Lawngtlai</t>
  </si>
  <si>
    <t>Tuipang SDC</t>
  </si>
  <si>
    <t>Maubawk SC</t>
  </si>
  <si>
    <t>Zawngling SC</t>
  </si>
  <si>
    <t>PDC Lunglei</t>
  </si>
  <si>
    <t>PDC Lawngtlai</t>
  </si>
  <si>
    <t xml:space="preserve">PDC Lawngtlai </t>
  </si>
  <si>
    <t xml:space="preserve">Kawlchaw SDC </t>
  </si>
  <si>
    <t>SDC Serchhip</t>
  </si>
  <si>
    <t>Total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</si>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</sst>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000000"/>
      <name val="Times New Roman"/>
      <charset val="134"/>
    </font>
    <font>
      <b/>
      <sz val="9"/>
      <color rgb="FF000000"/>
      <name val="Times New Roman"/>
      <charset val="134"/>
    </font>
    <font>
      <b/>
      <i/>
      <sz val="11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b/>
      <sz val="12"/>
      <color rgb="FF000000"/>
      <name val="Times New Roman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2" xfId="0" applyNumberForma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2"/>
  <sheetViews>
    <sheetView tabSelected="1" view="pageBreakPreview" topLeftCell="A100" zoomScaleNormal="100" workbookViewId="0">
      <selection activeCell="E120" sqref="E120"/>
    </sheetView>
  </sheetViews>
  <sheetFormatPr defaultColWidth="9" defaultRowHeight="14.5"/>
  <cols>
    <col min="2" max="2" width="26.26953125" customWidth="1"/>
    <col min="3" max="3" width="17.6328125" customWidth="1"/>
    <col min="4" max="4" width="16" customWidth="1"/>
    <col min="5" max="5" width="11.54296875"/>
    <col min="7" max="7" width="20.453125" customWidth="1"/>
  </cols>
  <sheetData>
    <row r="1" spans="1:6">
      <c r="A1" s="41" t="s">
        <v>0</v>
      </c>
      <c r="B1" s="41"/>
      <c r="C1" s="41"/>
      <c r="D1" s="41"/>
      <c r="E1" s="41"/>
      <c r="F1" s="41"/>
    </row>
    <row r="2" spans="1:6">
      <c r="A2" s="44" t="s">
        <v>1</v>
      </c>
      <c r="B2" s="42" t="s">
        <v>2</v>
      </c>
      <c r="C2" s="43"/>
      <c r="D2" s="1" t="s">
        <v>3</v>
      </c>
      <c r="E2" s="1" t="s">
        <v>3</v>
      </c>
      <c r="F2" s="46" t="s">
        <v>4</v>
      </c>
    </row>
    <row r="3" spans="1:6" ht="23">
      <c r="A3" s="45"/>
      <c r="B3" s="2" t="s">
        <v>5</v>
      </c>
      <c r="C3" s="2" t="s">
        <v>6</v>
      </c>
      <c r="D3" s="3" t="s">
        <v>7</v>
      </c>
      <c r="E3" s="4" t="s">
        <v>8</v>
      </c>
      <c r="F3" s="47"/>
    </row>
    <row r="4" spans="1:6">
      <c r="A4" s="5">
        <v>1</v>
      </c>
      <c r="B4" s="6">
        <v>2</v>
      </c>
      <c r="C4" s="6">
        <v>3</v>
      </c>
      <c r="D4" s="6">
        <v>4</v>
      </c>
      <c r="E4" s="6"/>
      <c r="F4" s="6"/>
    </row>
    <row r="5" spans="1:6" ht="25" customHeight="1">
      <c r="A5" s="7">
        <v>1</v>
      </c>
      <c r="B5" s="8" t="s">
        <v>9</v>
      </c>
      <c r="C5" s="9" t="s">
        <v>10</v>
      </c>
      <c r="D5" s="10">
        <v>30</v>
      </c>
      <c r="E5" s="10">
        <f>2.8+0.9+13+20.7</f>
        <v>37.4</v>
      </c>
      <c r="F5" s="10"/>
    </row>
    <row r="6" spans="1:6" ht="25" customHeight="1">
      <c r="A6" s="7">
        <v>2</v>
      </c>
      <c r="B6" s="8" t="s">
        <v>11</v>
      </c>
      <c r="C6" s="9" t="s">
        <v>12</v>
      </c>
      <c r="D6" s="10">
        <v>88</v>
      </c>
      <c r="E6" s="10">
        <f>39+39</f>
        <v>78</v>
      </c>
      <c r="F6" s="10"/>
    </row>
    <row r="7" spans="1:6" ht="25" customHeight="1">
      <c r="A7" s="7">
        <v>3</v>
      </c>
      <c r="B7" s="8" t="s">
        <v>11</v>
      </c>
      <c r="C7" s="9" t="s">
        <v>13</v>
      </c>
      <c r="D7" s="10">
        <v>88</v>
      </c>
      <c r="E7" s="10">
        <f>2.8+0.9+13+82.3</f>
        <v>99</v>
      </c>
      <c r="F7" s="10"/>
    </row>
    <row r="8" spans="1:6" ht="25" customHeight="1">
      <c r="A8" s="7">
        <v>4</v>
      </c>
      <c r="B8" s="8" t="s">
        <v>11</v>
      </c>
      <c r="C8" s="9" t="s">
        <v>14</v>
      </c>
      <c r="D8" s="10">
        <v>175</v>
      </c>
      <c r="E8" s="10">
        <f>2.8+0.9+13+158</f>
        <v>174.7</v>
      </c>
      <c r="F8" s="8"/>
    </row>
    <row r="9" spans="1:6" ht="25" customHeight="1">
      <c r="A9" s="7">
        <v>5</v>
      </c>
      <c r="B9" s="8" t="s">
        <v>11</v>
      </c>
      <c r="C9" s="9" t="s">
        <v>15</v>
      </c>
      <c r="D9" s="10">
        <v>112</v>
      </c>
      <c r="E9" s="10">
        <f>2.8+39+69</f>
        <v>110.8</v>
      </c>
      <c r="F9" s="10"/>
    </row>
    <row r="10" spans="1:6" ht="25" customHeight="1">
      <c r="A10" s="7">
        <v>6</v>
      </c>
      <c r="B10" s="8" t="s">
        <v>11</v>
      </c>
      <c r="C10" s="9" t="s">
        <v>16</v>
      </c>
      <c r="D10" s="10">
        <v>172</v>
      </c>
      <c r="E10" s="10">
        <f>39+131</f>
        <v>170</v>
      </c>
      <c r="F10" s="10"/>
    </row>
    <row r="11" spans="1:6" ht="25" customHeight="1">
      <c r="A11" s="7">
        <v>7</v>
      </c>
      <c r="B11" s="8" t="s">
        <v>11</v>
      </c>
      <c r="C11" s="9" t="s">
        <v>17</v>
      </c>
      <c r="D11" s="10">
        <v>135</v>
      </c>
      <c r="E11" s="10">
        <f>2.8+0.9+13+124.6</f>
        <v>141.29999999999998</v>
      </c>
      <c r="F11" s="10"/>
    </row>
    <row r="12" spans="1:6" ht="25" customHeight="1">
      <c r="A12" s="7">
        <v>8</v>
      </c>
      <c r="B12" s="8" t="s">
        <v>11</v>
      </c>
      <c r="C12" s="9" t="s">
        <v>18</v>
      </c>
      <c r="D12" s="10">
        <v>125</v>
      </c>
      <c r="E12" s="10">
        <f>2.8+0.9+13+115</f>
        <v>131.69999999999999</v>
      </c>
      <c r="F12" s="10"/>
    </row>
    <row r="13" spans="1:6" ht="25" customHeight="1">
      <c r="A13" s="7">
        <v>9</v>
      </c>
      <c r="B13" s="8" t="s">
        <v>11</v>
      </c>
      <c r="C13" s="9" t="s">
        <v>19</v>
      </c>
      <c r="D13" s="10">
        <v>249</v>
      </c>
      <c r="E13" s="10">
        <f>2.8+0.9+13+228</f>
        <v>244.7</v>
      </c>
      <c r="F13" s="10"/>
    </row>
    <row r="14" spans="1:6" ht="25" customHeight="1">
      <c r="A14" s="7">
        <v>10</v>
      </c>
      <c r="B14" s="8" t="s">
        <v>11</v>
      </c>
      <c r="C14" s="9" t="s">
        <v>20</v>
      </c>
      <c r="D14" s="10">
        <v>324</v>
      </c>
      <c r="E14" s="10">
        <f>2.8+0.9+13+158+70+72</f>
        <v>316.7</v>
      </c>
      <c r="F14" s="10"/>
    </row>
    <row r="15" spans="1:6" ht="25" customHeight="1">
      <c r="A15" s="7">
        <v>11</v>
      </c>
      <c r="B15" s="8" t="s">
        <v>11</v>
      </c>
      <c r="C15" s="9" t="s">
        <v>21</v>
      </c>
      <c r="D15" s="10">
        <v>281</v>
      </c>
      <c r="E15" s="10">
        <f>2.8+0.9+13+158+70+32</f>
        <v>276.7</v>
      </c>
      <c r="F15" s="10"/>
    </row>
    <row r="16" spans="1:6" ht="25" customHeight="1">
      <c r="A16" s="7">
        <v>12</v>
      </c>
      <c r="B16" s="8" t="s">
        <v>11</v>
      </c>
      <c r="C16" s="9" t="s">
        <v>22</v>
      </c>
      <c r="D16" s="10">
        <v>80</v>
      </c>
      <c r="E16" s="10">
        <f>39+35+4.5</f>
        <v>78.5</v>
      </c>
      <c r="F16" s="10"/>
    </row>
    <row r="17" spans="1:6" ht="25" customHeight="1">
      <c r="A17" s="7">
        <v>13</v>
      </c>
      <c r="B17" s="8" t="s">
        <v>11</v>
      </c>
      <c r="C17" s="9" t="s">
        <v>23</v>
      </c>
      <c r="D17" s="10">
        <v>194</v>
      </c>
      <c r="E17" s="10">
        <f>39+35+45+30+40</f>
        <v>189</v>
      </c>
      <c r="F17" s="10"/>
    </row>
    <row r="18" spans="1:6" ht="25" customHeight="1">
      <c r="A18" s="7">
        <v>14</v>
      </c>
      <c r="B18" s="8" t="s">
        <v>11</v>
      </c>
      <c r="C18" s="9" t="s">
        <v>24</v>
      </c>
      <c r="D18" s="10">
        <v>122</v>
      </c>
      <c r="E18" s="10">
        <f>39+35+45</f>
        <v>119</v>
      </c>
      <c r="F18" s="10"/>
    </row>
    <row r="19" spans="1:6" ht="25" customHeight="1">
      <c r="A19" s="7">
        <v>15</v>
      </c>
      <c r="B19" s="8" t="s">
        <v>11</v>
      </c>
      <c r="C19" s="9" t="s">
        <v>25</v>
      </c>
      <c r="D19" s="10">
        <v>150</v>
      </c>
      <c r="E19" s="10">
        <f>39+35+45+30</f>
        <v>149</v>
      </c>
      <c r="F19" s="10"/>
    </row>
    <row r="20" spans="1:6" ht="25" customHeight="1">
      <c r="A20" s="7">
        <v>16</v>
      </c>
      <c r="B20" s="8" t="s">
        <v>11</v>
      </c>
      <c r="C20" s="9" t="s">
        <v>26</v>
      </c>
      <c r="D20" s="10">
        <v>174</v>
      </c>
      <c r="E20" s="10">
        <v>131</v>
      </c>
      <c r="F20" s="10"/>
    </row>
    <row r="21" spans="1:6" ht="25" customHeight="1">
      <c r="A21" s="7">
        <v>17</v>
      </c>
      <c r="B21" s="8" t="s">
        <v>11</v>
      </c>
      <c r="C21" s="9" t="s">
        <v>27</v>
      </c>
      <c r="D21" s="10">
        <v>181</v>
      </c>
      <c r="E21" s="10">
        <f>4.5+19+92+26+12</f>
        <v>153.5</v>
      </c>
      <c r="F21" s="10"/>
    </row>
    <row r="22" spans="1:6" ht="25" customHeight="1">
      <c r="A22" s="7">
        <v>18</v>
      </c>
      <c r="B22" s="8" t="s">
        <v>11</v>
      </c>
      <c r="C22" s="9" t="s">
        <v>28</v>
      </c>
      <c r="D22" s="10">
        <v>144</v>
      </c>
      <c r="E22" s="10">
        <f>4.5+19+92</f>
        <v>115.5</v>
      </c>
      <c r="F22" s="10"/>
    </row>
    <row r="23" spans="1:6" ht="25" customHeight="1">
      <c r="A23" s="7">
        <v>19</v>
      </c>
      <c r="B23" s="8" t="s">
        <v>11</v>
      </c>
      <c r="C23" s="9" t="s">
        <v>29</v>
      </c>
      <c r="D23" s="10">
        <v>164</v>
      </c>
      <c r="E23" s="10">
        <f>4.5+19+92+20</f>
        <v>135.5</v>
      </c>
      <c r="F23" s="10"/>
    </row>
    <row r="24" spans="1:6" ht="25" customHeight="1">
      <c r="A24" s="7">
        <v>20</v>
      </c>
      <c r="B24" s="8" t="s">
        <v>11</v>
      </c>
      <c r="C24" s="9" t="s">
        <v>30</v>
      </c>
      <c r="D24" s="10">
        <v>153</v>
      </c>
      <c r="E24" s="10">
        <f>4.5+19+92+10</f>
        <v>125.5</v>
      </c>
      <c r="F24" s="10"/>
    </row>
    <row r="25" spans="1:6" ht="25" customHeight="1">
      <c r="A25" s="7">
        <v>21</v>
      </c>
      <c r="B25" s="8" t="s">
        <v>11</v>
      </c>
      <c r="C25" s="9" t="s">
        <v>31</v>
      </c>
      <c r="D25" s="10">
        <v>154</v>
      </c>
      <c r="E25" s="10">
        <f>4.5+19+92+10</f>
        <v>125.5</v>
      </c>
      <c r="F25" s="10"/>
    </row>
    <row r="26" spans="1:6" ht="25" customHeight="1">
      <c r="A26" s="7">
        <v>22</v>
      </c>
      <c r="B26" s="8" t="s">
        <v>11</v>
      </c>
      <c r="C26" s="9" t="s">
        <v>32</v>
      </c>
      <c r="D26" s="10">
        <v>117</v>
      </c>
      <c r="E26" s="10">
        <f>4.5+19+58</f>
        <v>81.5</v>
      </c>
      <c r="F26" s="10"/>
    </row>
    <row r="27" spans="1:6" ht="25" customHeight="1">
      <c r="A27" s="7">
        <v>23</v>
      </c>
      <c r="B27" s="8" t="s">
        <v>11</v>
      </c>
      <c r="C27" s="9" t="s">
        <v>33</v>
      </c>
      <c r="D27" s="10">
        <v>110</v>
      </c>
      <c r="E27" s="10">
        <f>4.5+19+46+20</f>
        <v>89.5</v>
      </c>
      <c r="F27" s="10"/>
    </row>
    <row r="28" spans="1:6" ht="25" customHeight="1">
      <c r="A28" s="7">
        <v>24</v>
      </c>
      <c r="B28" s="8" t="s">
        <v>11</v>
      </c>
      <c r="C28" s="9" t="s">
        <v>34</v>
      </c>
      <c r="D28" s="10">
        <v>193</v>
      </c>
      <c r="E28" s="10">
        <f>4.5+19+46+20+80</f>
        <v>169.5</v>
      </c>
      <c r="F28" s="10"/>
    </row>
    <row r="29" spans="1:6" ht="25" customHeight="1">
      <c r="A29" s="7">
        <v>25</v>
      </c>
      <c r="B29" s="8" t="s">
        <v>11</v>
      </c>
      <c r="C29" s="9" t="s">
        <v>35</v>
      </c>
      <c r="D29" s="10">
        <v>345</v>
      </c>
      <c r="E29" s="10">
        <f>2.8+0.9+13+158+70+87</f>
        <v>331.7</v>
      </c>
      <c r="F29" s="10"/>
    </row>
    <row r="30" spans="1:6" ht="25" customHeight="1">
      <c r="A30" s="7">
        <v>26</v>
      </c>
      <c r="B30" s="8" t="s">
        <v>11</v>
      </c>
      <c r="C30" s="9" t="s">
        <v>36</v>
      </c>
      <c r="D30" s="10">
        <v>179</v>
      </c>
      <c r="E30" s="10">
        <f>39+35+81</f>
        <v>155</v>
      </c>
      <c r="F30" s="10"/>
    </row>
    <row r="31" spans="1:6" ht="25" customHeight="1">
      <c r="A31" s="7">
        <v>27</v>
      </c>
      <c r="B31" s="8" t="s">
        <v>11</v>
      </c>
      <c r="C31" s="9" t="s">
        <v>37</v>
      </c>
      <c r="D31" s="10">
        <v>219</v>
      </c>
      <c r="E31" s="10">
        <v>219</v>
      </c>
      <c r="F31" s="8"/>
    </row>
    <row r="32" spans="1:6" ht="25" customHeight="1">
      <c r="A32" s="7">
        <v>28</v>
      </c>
      <c r="B32" s="8" t="s">
        <v>11</v>
      </c>
      <c r="C32" s="9" t="s">
        <v>38</v>
      </c>
      <c r="D32" s="10">
        <v>197</v>
      </c>
      <c r="E32" s="10">
        <f>4.5+19+92+26+12+17</f>
        <v>170.5</v>
      </c>
      <c r="F32" s="8"/>
    </row>
    <row r="33" spans="1:7" ht="25" customHeight="1">
      <c r="A33" s="7">
        <v>29</v>
      </c>
      <c r="B33" s="8" t="s">
        <v>9</v>
      </c>
      <c r="C33" s="9" t="s">
        <v>39</v>
      </c>
      <c r="D33" s="10">
        <v>137</v>
      </c>
      <c r="E33" s="10">
        <f>39+35+52</f>
        <v>126</v>
      </c>
      <c r="F33" s="11"/>
    </row>
    <row r="34" spans="1:7" ht="25" customHeight="1">
      <c r="A34" s="7">
        <v>30</v>
      </c>
      <c r="B34" s="12" t="s">
        <v>40</v>
      </c>
      <c r="C34" s="9" t="s">
        <v>12</v>
      </c>
      <c r="D34" s="13">
        <v>93</v>
      </c>
      <c r="E34" s="14">
        <f>0.345+7.26+0.704+3.2+38+39</f>
        <v>88.509</v>
      </c>
      <c r="F34" s="15"/>
      <c r="G34" s="16"/>
    </row>
    <row r="35" spans="1:7" ht="25" customHeight="1">
      <c r="A35" s="7">
        <v>31</v>
      </c>
      <c r="B35" s="12" t="s">
        <v>40</v>
      </c>
      <c r="C35" s="9" t="s">
        <v>13</v>
      </c>
      <c r="D35" s="13">
        <v>93</v>
      </c>
      <c r="E35" s="14">
        <f>0.345+7.26+0.704+3.2+1.7+0.9+13+82.3</f>
        <v>109.40899999999999</v>
      </c>
      <c r="F35" s="15"/>
      <c r="G35" s="17"/>
    </row>
    <row r="36" spans="1:7" ht="25" customHeight="1">
      <c r="A36" s="7">
        <v>32</v>
      </c>
      <c r="B36" s="12" t="s">
        <v>40</v>
      </c>
      <c r="C36" s="9" t="s">
        <v>16</v>
      </c>
      <c r="D36" s="13">
        <v>177</v>
      </c>
      <c r="E36" s="14">
        <f>0.345+7.26+0.704+3.2+38+131</f>
        <v>180.50900000000001</v>
      </c>
      <c r="F36" s="15"/>
      <c r="G36" s="17"/>
    </row>
    <row r="37" spans="1:7" ht="25" customHeight="1">
      <c r="A37" s="7">
        <v>33</v>
      </c>
      <c r="B37" s="12" t="s">
        <v>40</v>
      </c>
      <c r="C37" s="9" t="s">
        <v>15</v>
      </c>
      <c r="D37" s="13">
        <v>117</v>
      </c>
      <c r="E37" s="18">
        <f>0.345+7.26+0.704+3.2+38+69</f>
        <v>118.509</v>
      </c>
      <c r="F37" s="15"/>
      <c r="G37" s="17"/>
    </row>
    <row r="38" spans="1:7" ht="25" customHeight="1">
      <c r="A38" s="7">
        <v>34</v>
      </c>
      <c r="B38" s="12" t="s">
        <v>40</v>
      </c>
      <c r="C38" s="9" t="s">
        <v>41</v>
      </c>
      <c r="D38" s="19">
        <v>10</v>
      </c>
      <c r="E38" s="20">
        <f>0.345+4.26+0.704+3.2+1.7+2.8</f>
        <v>13.009</v>
      </c>
      <c r="F38" s="15"/>
      <c r="G38" s="17"/>
    </row>
    <row r="39" spans="1:7" ht="25" customHeight="1">
      <c r="A39" s="7">
        <v>35</v>
      </c>
      <c r="B39" s="12" t="s">
        <v>40</v>
      </c>
      <c r="C39" s="9" t="s">
        <v>10</v>
      </c>
      <c r="D39" s="19">
        <v>35</v>
      </c>
      <c r="E39" s="20">
        <f>0.345+4.26+0.704+3.2+1.7+0.9+13+21</f>
        <v>45.109000000000002</v>
      </c>
      <c r="F39" s="15"/>
      <c r="G39" s="17"/>
    </row>
    <row r="40" spans="1:7" ht="25" customHeight="1">
      <c r="A40" s="7">
        <v>36</v>
      </c>
      <c r="B40" s="12" t="s">
        <v>40</v>
      </c>
      <c r="C40" s="9" t="s">
        <v>27</v>
      </c>
      <c r="D40" s="13">
        <v>176</v>
      </c>
      <c r="E40" s="21">
        <f>5.214+19+92+26+12</f>
        <v>154.214</v>
      </c>
      <c r="F40" s="15"/>
      <c r="G40" s="17"/>
    </row>
    <row r="41" spans="1:7" ht="25" customHeight="1">
      <c r="A41" s="7">
        <v>37</v>
      </c>
      <c r="B41" s="12" t="s">
        <v>40</v>
      </c>
      <c r="C41" s="9" t="s">
        <v>28</v>
      </c>
      <c r="D41" s="13">
        <v>139</v>
      </c>
      <c r="E41" s="21">
        <f>5.214+19+92</f>
        <v>116.214</v>
      </c>
      <c r="F41" s="15"/>
      <c r="G41" s="17"/>
    </row>
    <row r="42" spans="1:7" ht="25" customHeight="1">
      <c r="A42" s="7">
        <v>38</v>
      </c>
      <c r="B42" s="12" t="s">
        <v>40</v>
      </c>
      <c r="C42" s="9" t="s">
        <v>29</v>
      </c>
      <c r="D42" s="13">
        <v>159</v>
      </c>
      <c r="E42" s="21">
        <f>5.214+19+92+20</f>
        <v>136.214</v>
      </c>
      <c r="F42" s="15"/>
      <c r="G42" s="17"/>
    </row>
    <row r="43" spans="1:7" ht="25" customHeight="1">
      <c r="A43" s="7">
        <v>39</v>
      </c>
      <c r="B43" s="12" t="s">
        <v>40</v>
      </c>
      <c r="C43" s="22" t="s">
        <v>30</v>
      </c>
      <c r="D43" s="13">
        <v>148</v>
      </c>
      <c r="E43" s="21">
        <f>5.214+19+92+10</f>
        <v>126.214</v>
      </c>
      <c r="F43" s="15"/>
      <c r="G43" s="17"/>
    </row>
    <row r="44" spans="1:7" ht="25" customHeight="1">
      <c r="A44" s="7">
        <v>40</v>
      </c>
      <c r="B44" s="12" t="s">
        <v>40</v>
      </c>
      <c r="C44" s="9" t="s">
        <v>42</v>
      </c>
      <c r="D44" s="13">
        <v>149</v>
      </c>
      <c r="E44" s="21">
        <f>5.214+19+92+10</f>
        <v>126.214</v>
      </c>
      <c r="F44" s="15"/>
      <c r="G44" s="17"/>
    </row>
    <row r="45" spans="1:7" ht="25" customHeight="1">
      <c r="A45" s="7">
        <v>41</v>
      </c>
      <c r="B45" s="12" t="s">
        <v>40</v>
      </c>
      <c r="C45" s="9" t="s">
        <v>43</v>
      </c>
      <c r="D45" s="13">
        <v>105</v>
      </c>
      <c r="E45" s="21">
        <f>5.214+19+46+20</f>
        <v>90.213999999999999</v>
      </c>
      <c r="F45" s="15"/>
      <c r="G45" s="17"/>
    </row>
    <row r="46" spans="1:7" ht="25" customHeight="1">
      <c r="A46" s="7">
        <v>42</v>
      </c>
      <c r="B46" s="12" t="s">
        <v>40</v>
      </c>
      <c r="C46" s="9" t="s">
        <v>44</v>
      </c>
      <c r="D46" s="13">
        <v>112</v>
      </c>
      <c r="E46" s="21">
        <f>5.214+19+58</f>
        <v>82.213999999999999</v>
      </c>
      <c r="F46" s="15"/>
      <c r="G46" s="17"/>
    </row>
    <row r="47" spans="1:7" ht="25" customHeight="1">
      <c r="A47" s="7">
        <v>43</v>
      </c>
      <c r="B47" s="12" t="s">
        <v>40</v>
      </c>
      <c r="C47" s="9" t="s">
        <v>22</v>
      </c>
      <c r="D47" s="13">
        <v>85</v>
      </c>
      <c r="E47" s="21">
        <f>0.345+7.26+0.704+3.2+38+35+4.5</f>
        <v>89.009</v>
      </c>
      <c r="F47" s="15"/>
      <c r="G47" s="17"/>
    </row>
    <row r="48" spans="1:7" ht="25" customHeight="1">
      <c r="A48" s="7">
        <v>44</v>
      </c>
      <c r="B48" s="12" t="s">
        <v>40</v>
      </c>
      <c r="C48" s="9" t="s">
        <v>24</v>
      </c>
      <c r="D48" s="13">
        <v>127</v>
      </c>
      <c r="E48" s="21">
        <f>0.345+7.26+0.704+3.2+38+35+45</f>
        <v>129.50900000000001</v>
      </c>
      <c r="F48" s="15"/>
      <c r="G48" s="17"/>
    </row>
    <row r="49" spans="1:7" ht="25" customHeight="1">
      <c r="A49" s="7">
        <v>45</v>
      </c>
      <c r="B49" s="12" t="s">
        <v>40</v>
      </c>
      <c r="C49" s="9" t="s">
        <v>23</v>
      </c>
      <c r="D49" s="13">
        <v>199</v>
      </c>
      <c r="E49" s="21">
        <f>0.345+7.26+0.704+3.2+38+35+45+30+40</f>
        <v>199.50900000000001</v>
      </c>
      <c r="F49" s="15"/>
      <c r="G49" s="17"/>
    </row>
    <row r="50" spans="1:7" ht="25" customHeight="1">
      <c r="A50" s="7">
        <v>46</v>
      </c>
      <c r="B50" s="12" t="s">
        <v>40</v>
      </c>
      <c r="C50" s="9" t="s">
        <v>45</v>
      </c>
      <c r="D50" s="13">
        <v>155</v>
      </c>
      <c r="E50" s="21">
        <f>0.345+7.26+0.704+3.2+38+35+45+30</f>
        <v>159.50900000000001</v>
      </c>
      <c r="F50" s="15"/>
      <c r="G50" s="17"/>
    </row>
    <row r="51" spans="1:7" ht="25" customHeight="1">
      <c r="A51" s="7">
        <v>47</v>
      </c>
      <c r="B51" s="12" t="s">
        <v>40</v>
      </c>
      <c r="C51" s="9" t="s">
        <v>14</v>
      </c>
      <c r="D51" s="10">
        <v>171</v>
      </c>
      <c r="E51" s="21">
        <f>0.345+4.26+0.704+3.2+1.7+0.9+13+158</f>
        <v>182.10900000000001</v>
      </c>
      <c r="F51" s="15"/>
      <c r="G51" s="17"/>
    </row>
    <row r="52" spans="1:7" ht="25" customHeight="1">
      <c r="A52" s="7">
        <v>48</v>
      </c>
      <c r="B52" s="12" t="s">
        <v>40</v>
      </c>
      <c r="C52" s="9" t="s">
        <v>46</v>
      </c>
      <c r="D52" s="10">
        <v>249</v>
      </c>
      <c r="E52" s="21">
        <f>0.345+4.26+0.704+3.2+1.7+0.9+13+158+70</f>
        <v>252.10900000000001</v>
      </c>
      <c r="F52" s="15"/>
      <c r="G52" s="17"/>
    </row>
    <row r="53" spans="1:7" ht="25" customHeight="1">
      <c r="A53" s="7">
        <v>49</v>
      </c>
      <c r="B53" s="12" t="s">
        <v>40</v>
      </c>
      <c r="C53" s="9" t="s">
        <v>38</v>
      </c>
      <c r="D53" s="10">
        <v>194</v>
      </c>
      <c r="E53" s="21">
        <f>5.214+19+92+26+12+17</f>
        <v>171.214</v>
      </c>
      <c r="F53" s="15"/>
      <c r="G53" s="17"/>
    </row>
    <row r="54" spans="1:7" ht="25" customHeight="1">
      <c r="A54" s="7">
        <v>50</v>
      </c>
      <c r="B54" s="12" t="s">
        <v>40</v>
      </c>
      <c r="C54" s="9" t="s">
        <v>20</v>
      </c>
      <c r="D54" s="10">
        <v>329</v>
      </c>
      <c r="E54" s="21">
        <f>0.345+4.26+0.704+3.2+1.7+0.9+13+158+70+45+27</f>
        <v>324.10900000000004</v>
      </c>
      <c r="F54" s="15"/>
      <c r="G54" s="17"/>
    </row>
    <row r="55" spans="1:7" ht="25" customHeight="1">
      <c r="A55" s="7">
        <v>51</v>
      </c>
      <c r="B55" s="12" t="s">
        <v>40</v>
      </c>
      <c r="C55" s="9" t="s">
        <v>47</v>
      </c>
      <c r="D55" s="10">
        <v>170</v>
      </c>
      <c r="E55" s="14">
        <f>0.345+4.26+0.704+3.2+1.7+0.9+13+158+48+41+36</f>
        <v>307.10900000000004</v>
      </c>
      <c r="F55" s="15"/>
      <c r="G55" s="17"/>
    </row>
    <row r="56" spans="1:7" ht="25" customHeight="1">
      <c r="A56" s="7">
        <v>52</v>
      </c>
      <c r="B56" s="8" t="s">
        <v>48</v>
      </c>
      <c r="C56" s="9" t="s">
        <v>49</v>
      </c>
      <c r="D56" s="10">
        <v>49</v>
      </c>
      <c r="E56" s="14">
        <v>56</v>
      </c>
      <c r="F56" s="15"/>
      <c r="G56" s="17"/>
    </row>
    <row r="57" spans="1:7" ht="25" customHeight="1">
      <c r="A57" s="7">
        <v>53</v>
      </c>
      <c r="B57" s="8" t="s">
        <v>48</v>
      </c>
      <c r="C57" s="9" t="s">
        <v>41</v>
      </c>
      <c r="D57" s="10">
        <v>84</v>
      </c>
      <c r="E57" s="14">
        <f>2.8+1.7+84</f>
        <v>88.5</v>
      </c>
      <c r="F57" s="15"/>
      <c r="G57" s="17"/>
    </row>
    <row r="58" spans="1:7" ht="25" customHeight="1">
      <c r="A58" s="7">
        <v>54</v>
      </c>
      <c r="B58" s="8" t="s">
        <v>48</v>
      </c>
      <c r="C58" s="9" t="s">
        <v>16</v>
      </c>
      <c r="D58" s="10">
        <v>255</v>
      </c>
      <c r="E58" s="14">
        <f>84+39+131</f>
        <v>254</v>
      </c>
      <c r="F58" s="15"/>
      <c r="G58" s="17"/>
    </row>
    <row r="59" spans="1:7" ht="25" customHeight="1">
      <c r="A59" s="7">
        <v>55</v>
      </c>
      <c r="B59" s="8" t="s">
        <v>48</v>
      </c>
      <c r="C59" s="9" t="s">
        <v>23</v>
      </c>
      <c r="D59" s="10">
        <v>278</v>
      </c>
      <c r="E59" s="14">
        <f>84+39+35+45+30+40</f>
        <v>273</v>
      </c>
      <c r="F59" s="15"/>
      <c r="G59" s="17"/>
    </row>
    <row r="60" spans="1:7" ht="25" customHeight="1">
      <c r="A60" s="7">
        <v>56</v>
      </c>
      <c r="B60" s="8" t="s">
        <v>48</v>
      </c>
      <c r="C60" s="9" t="s">
        <v>45</v>
      </c>
      <c r="D60" s="10">
        <v>239</v>
      </c>
      <c r="E60" s="14">
        <f>84+39+35+45+30</f>
        <v>233</v>
      </c>
      <c r="F60" s="15"/>
      <c r="G60" s="17"/>
    </row>
    <row r="61" spans="1:7" ht="25" customHeight="1">
      <c r="A61" s="23">
        <v>57</v>
      </c>
      <c r="B61" s="24" t="s">
        <v>48</v>
      </c>
      <c r="C61" s="25" t="s">
        <v>24</v>
      </c>
      <c r="D61" s="26">
        <v>209</v>
      </c>
      <c r="E61" s="14">
        <f>84+39+35+45</f>
        <v>203</v>
      </c>
      <c r="F61" s="28"/>
      <c r="G61" s="17"/>
    </row>
    <row r="62" spans="1:7" ht="25" customHeight="1">
      <c r="A62" s="23">
        <v>58</v>
      </c>
      <c r="B62" s="24" t="s">
        <v>48</v>
      </c>
      <c r="C62" s="25" t="s">
        <v>15</v>
      </c>
      <c r="D62" s="26">
        <v>198</v>
      </c>
      <c r="E62" s="27">
        <v>193</v>
      </c>
      <c r="F62" s="28"/>
    </row>
    <row r="63" spans="1:7" ht="25" customHeight="1">
      <c r="A63" s="23">
        <v>59</v>
      </c>
      <c r="B63" s="24" t="s">
        <v>48</v>
      </c>
      <c r="C63" s="25" t="s">
        <v>22</v>
      </c>
      <c r="D63" s="26">
        <v>158</v>
      </c>
      <c r="E63" s="26">
        <v>161.5</v>
      </c>
      <c r="F63" s="26"/>
    </row>
    <row r="64" spans="1:7" ht="25" customHeight="1">
      <c r="A64" s="23">
        <v>60</v>
      </c>
      <c r="B64" s="24" t="s">
        <v>48</v>
      </c>
      <c r="C64" s="25" t="s">
        <v>50</v>
      </c>
      <c r="D64" s="26">
        <v>56</v>
      </c>
      <c r="E64" s="26"/>
      <c r="F64" s="26"/>
    </row>
    <row r="65" spans="1:6" ht="25" customHeight="1">
      <c r="A65" s="23">
        <v>61</v>
      </c>
      <c r="B65" s="24" t="s">
        <v>48</v>
      </c>
      <c r="C65" s="25" t="s">
        <v>51</v>
      </c>
      <c r="D65" s="26">
        <v>4</v>
      </c>
      <c r="E65" s="26">
        <v>7</v>
      </c>
      <c r="F65" s="26"/>
    </row>
    <row r="66" spans="1:6" ht="25" customHeight="1">
      <c r="A66" s="23">
        <v>62</v>
      </c>
      <c r="B66" s="24" t="s">
        <v>48</v>
      </c>
      <c r="C66" s="25" t="s">
        <v>52</v>
      </c>
      <c r="D66" s="26">
        <v>31</v>
      </c>
      <c r="E66" s="26">
        <v>24</v>
      </c>
      <c r="F66" s="26"/>
    </row>
    <row r="67" spans="1:6" ht="25" customHeight="1">
      <c r="A67" s="23">
        <v>63</v>
      </c>
      <c r="B67" s="24" t="s">
        <v>48</v>
      </c>
      <c r="C67" s="25" t="s">
        <v>46</v>
      </c>
      <c r="D67" s="26">
        <v>332</v>
      </c>
      <c r="E67" s="29">
        <v>332</v>
      </c>
      <c r="F67" s="26"/>
    </row>
    <row r="68" spans="1:6" ht="25" customHeight="1">
      <c r="A68" s="23">
        <v>64</v>
      </c>
      <c r="B68" s="24" t="s">
        <v>48</v>
      </c>
      <c r="C68" s="25" t="s">
        <v>14</v>
      </c>
      <c r="D68" s="26">
        <v>255</v>
      </c>
      <c r="E68" s="29">
        <v>262</v>
      </c>
      <c r="F68" s="26"/>
    </row>
    <row r="69" spans="1:6" ht="25" customHeight="1">
      <c r="A69" s="23">
        <v>65</v>
      </c>
      <c r="B69" s="24" t="s">
        <v>48</v>
      </c>
      <c r="C69" s="25" t="s">
        <v>20</v>
      </c>
      <c r="D69" s="26">
        <v>418</v>
      </c>
      <c r="E69" s="29">
        <v>404</v>
      </c>
      <c r="F69" s="26"/>
    </row>
    <row r="70" spans="1:6" ht="25" customHeight="1">
      <c r="A70" s="23">
        <v>66</v>
      </c>
      <c r="B70" s="30" t="s">
        <v>53</v>
      </c>
      <c r="C70" s="25" t="s">
        <v>54</v>
      </c>
      <c r="D70" s="31">
        <v>32</v>
      </c>
      <c r="E70" s="32"/>
      <c r="F70" s="32"/>
    </row>
    <row r="71" spans="1:6" ht="25" customHeight="1">
      <c r="A71" s="23">
        <v>67</v>
      </c>
      <c r="B71" s="30" t="s">
        <v>53</v>
      </c>
      <c r="C71" s="33" t="s">
        <v>52</v>
      </c>
      <c r="D71" s="26">
        <v>14</v>
      </c>
      <c r="E71" s="26">
        <v>10</v>
      </c>
      <c r="F71" s="26"/>
    </row>
    <row r="72" spans="1:6" ht="25" customHeight="1">
      <c r="A72" s="23">
        <v>68</v>
      </c>
      <c r="B72" s="30" t="s">
        <v>53</v>
      </c>
      <c r="C72" s="33" t="s">
        <v>51</v>
      </c>
      <c r="D72" s="26">
        <v>24</v>
      </c>
      <c r="E72" s="26">
        <v>14</v>
      </c>
      <c r="F72" s="26"/>
    </row>
    <row r="73" spans="1:6" ht="25" customHeight="1">
      <c r="A73" s="23">
        <v>69</v>
      </c>
      <c r="B73" s="24" t="s">
        <v>55</v>
      </c>
      <c r="C73" s="25" t="s">
        <v>41</v>
      </c>
      <c r="D73" s="26">
        <v>60</v>
      </c>
      <c r="E73" s="26">
        <v>74.5</v>
      </c>
      <c r="F73" s="26"/>
    </row>
    <row r="74" spans="1:6" ht="25" customHeight="1">
      <c r="A74" s="23">
        <v>70</v>
      </c>
      <c r="B74" s="24" t="s">
        <v>55</v>
      </c>
      <c r="C74" s="25" t="s">
        <v>16</v>
      </c>
      <c r="D74" s="26">
        <v>232</v>
      </c>
      <c r="E74" s="26">
        <v>239</v>
      </c>
      <c r="F74" s="26"/>
    </row>
    <row r="75" spans="1:6" ht="25" customHeight="1">
      <c r="A75" s="23">
        <v>71</v>
      </c>
      <c r="B75" s="24" t="s">
        <v>55</v>
      </c>
      <c r="C75" s="25" t="s">
        <v>23</v>
      </c>
      <c r="D75" s="26">
        <v>254</v>
      </c>
      <c r="E75" s="26">
        <v>258</v>
      </c>
      <c r="F75" s="26"/>
    </row>
    <row r="76" spans="1:6" ht="25" customHeight="1">
      <c r="A76" s="23">
        <v>72</v>
      </c>
      <c r="B76" s="24" t="s">
        <v>55</v>
      </c>
      <c r="C76" s="25" t="s">
        <v>45</v>
      </c>
      <c r="D76" s="26">
        <v>215</v>
      </c>
      <c r="E76" s="26">
        <v>218</v>
      </c>
      <c r="F76" s="26"/>
    </row>
    <row r="77" spans="1:6" ht="25" customHeight="1">
      <c r="A77" s="23">
        <v>73</v>
      </c>
      <c r="B77" s="24" t="s">
        <v>55</v>
      </c>
      <c r="C77" s="25" t="s">
        <v>24</v>
      </c>
      <c r="D77" s="26">
        <v>185</v>
      </c>
      <c r="E77" s="26">
        <v>188</v>
      </c>
      <c r="F77" s="26"/>
    </row>
    <row r="78" spans="1:6" ht="25" customHeight="1">
      <c r="A78" s="23">
        <v>74</v>
      </c>
      <c r="B78" s="24" t="s">
        <v>55</v>
      </c>
      <c r="C78" s="25" t="s">
        <v>15</v>
      </c>
      <c r="D78" s="26">
        <v>172</v>
      </c>
      <c r="E78" s="26">
        <v>177</v>
      </c>
      <c r="F78" s="26"/>
    </row>
    <row r="79" spans="1:6" ht="25" customHeight="1">
      <c r="A79" s="23">
        <v>75</v>
      </c>
      <c r="B79" s="24" t="s">
        <v>55</v>
      </c>
      <c r="C79" s="25" t="s">
        <v>22</v>
      </c>
      <c r="D79" s="26">
        <v>135</v>
      </c>
      <c r="E79" s="26">
        <v>147.5</v>
      </c>
      <c r="F79" s="26"/>
    </row>
    <row r="80" spans="1:6" ht="25" customHeight="1">
      <c r="A80" s="23">
        <v>76</v>
      </c>
      <c r="B80" s="24" t="s">
        <v>55</v>
      </c>
      <c r="C80" s="25" t="s">
        <v>14</v>
      </c>
      <c r="D80" s="26">
        <v>236</v>
      </c>
      <c r="E80" s="26">
        <v>247</v>
      </c>
      <c r="F80" s="26"/>
    </row>
    <row r="81" spans="1:6" ht="25" customHeight="1">
      <c r="A81" s="23">
        <v>77</v>
      </c>
      <c r="B81" s="24" t="s">
        <v>55</v>
      </c>
      <c r="C81" s="25" t="s">
        <v>46</v>
      </c>
      <c r="D81" s="26">
        <v>314</v>
      </c>
      <c r="E81" s="26">
        <v>317</v>
      </c>
      <c r="F81" s="26"/>
    </row>
    <row r="82" spans="1:6" ht="25" customHeight="1">
      <c r="A82" s="23">
        <v>78</v>
      </c>
      <c r="B82" s="24" t="s">
        <v>55</v>
      </c>
      <c r="C82" s="25" t="s">
        <v>20</v>
      </c>
      <c r="D82" s="26">
        <v>394</v>
      </c>
      <c r="E82" s="26">
        <v>382</v>
      </c>
      <c r="F82" s="26"/>
    </row>
    <row r="83" spans="1:6" ht="25" customHeight="1">
      <c r="A83" s="23">
        <v>79</v>
      </c>
      <c r="B83" s="30" t="s">
        <v>56</v>
      </c>
      <c r="C83" s="25" t="s">
        <v>31</v>
      </c>
      <c r="D83" s="31">
        <v>42</v>
      </c>
      <c r="E83" s="32">
        <v>42</v>
      </c>
      <c r="F83" s="32"/>
    </row>
    <row r="84" spans="1:6" ht="25" customHeight="1">
      <c r="A84" s="23">
        <v>80</v>
      </c>
      <c r="B84" s="30" t="s">
        <v>56</v>
      </c>
      <c r="C84" s="25" t="s">
        <v>28</v>
      </c>
      <c r="D84" s="31">
        <v>52</v>
      </c>
      <c r="E84" s="32">
        <v>52</v>
      </c>
      <c r="F84" s="32"/>
    </row>
    <row r="85" spans="1:6" ht="25" customHeight="1">
      <c r="A85" s="23">
        <v>81</v>
      </c>
      <c r="B85" s="30" t="s">
        <v>56</v>
      </c>
      <c r="C85" s="25" t="s">
        <v>30</v>
      </c>
      <c r="D85" s="31">
        <v>61</v>
      </c>
      <c r="E85" s="32">
        <v>58</v>
      </c>
      <c r="F85" s="32"/>
    </row>
    <row r="86" spans="1:6" ht="25" customHeight="1">
      <c r="A86" s="23">
        <v>82</v>
      </c>
      <c r="B86" s="30" t="s">
        <v>56</v>
      </c>
      <c r="C86" s="25" t="s">
        <v>49</v>
      </c>
      <c r="D86" s="31">
        <v>83</v>
      </c>
      <c r="E86" s="32">
        <v>79</v>
      </c>
      <c r="F86" s="32"/>
    </row>
    <row r="87" spans="1:6" ht="25" customHeight="1">
      <c r="A87" s="23">
        <v>83</v>
      </c>
      <c r="B87" s="30" t="s">
        <v>56</v>
      </c>
      <c r="C87" s="25" t="s">
        <v>57</v>
      </c>
      <c r="D87" s="31">
        <v>1</v>
      </c>
      <c r="E87" s="32">
        <v>2</v>
      </c>
      <c r="F87" s="32"/>
    </row>
    <row r="88" spans="1:6" ht="25" customHeight="1">
      <c r="A88" s="23">
        <v>84</v>
      </c>
      <c r="B88" s="30" t="s">
        <v>56</v>
      </c>
      <c r="C88" s="25" t="s">
        <v>44</v>
      </c>
      <c r="D88" s="31">
        <v>38</v>
      </c>
      <c r="E88" s="32">
        <v>38</v>
      </c>
      <c r="F88" s="32"/>
    </row>
    <row r="89" spans="1:6" ht="25" customHeight="1">
      <c r="A89" s="23">
        <v>85</v>
      </c>
      <c r="B89" s="30" t="s">
        <v>56</v>
      </c>
      <c r="C89" s="25" t="s">
        <v>27</v>
      </c>
      <c r="D89" s="31">
        <v>42</v>
      </c>
      <c r="E89" s="32">
        <v>42</v>
      </c>
      <c r="F89" s="32"/>
    </row>
    <row r="90" spans="1:6" ht="25" customHeight="1">
      <c r="A90" s="23">
        <v>86</v>
      </c>
      <c r="B90" s="34" t="s">
        <v>56</v>
      </c>
      <c r="C90" s="33" t="s">
        <v>58</v>
      </c>
      <c r="D90" s="29">
        <v>89</v>
      </c>
      <c r="E90" s="26">
        <v>87.5</v>
      </c>
      <c r="F90" s="26"/>
    </row>
    <row r="91" spans="1:6" ht="25" customHeight="1">
      <c r="A91" s="23">
        <v>87</v>
      </c>
      <c r="B91" s="30" t="s">
        <v>56</v>
      </c>
      <c r="C91" s="25" t="s">
        <v>38</v>
      </c>
      <c r="D91" s="31">
        <v>60</v>
      </c>
      <c r="E91" s="32">
        <v>55</v>
      </c>
      <c r="F91" s="32"/>
    </row>
    <row r="92" spans="1:6" ht="25" customHeight="1">
      <c r="A92" s="23">
        <v>88</v>
      </c>
      <c r="B92" s="30" t="s">
        <v>56</v>
      </c>
      <c r="C92" s="25" t="s">
        <v>29</v>
      </c>
      <c r="D92" s="31">
        <v>59</v>
      </c>
      <c r="E92" s="32">
        <v>32</v>
      </c>
      <c r="F92" s="32"/>
    </row>
    <row r="93" spans="1:6" ht="25" customHeight="1">
      <c r="A93" s="23">
        <v>89</v>
      </c>
      <c r="B93" s="30" t="s">
        <v>56</v>
      </c>
      <c r="C93" s="25" t="s">
        <v>51</v>
      </c>
      <c r="D93" s="31">
        <v>34</v>
      </c>
      <c r="E93" s="32">
        <v>32</v>
      </c>
      <c r="F93" s="32"/>
    </row>
    <row r="94" spans="1:6" ht="25" customHeight="1">
      <c r="A94" s="23">
        <v>90</v>
      </c>
      <c r="B94" s="30" t="s">
        <v>56</v>
      </c>
      <c r="C94" s="25" t="s">
        <v>59</v>
      </c>
      <c r="D94" s="31">
        <v>117</v>
      </c>
      <c r="E94" s="32">
        <v>120</v>
      </c>
      <c r="F94" s="32"/>
    </row>
    <row r="95" spans="1:6" ht="25" customHeight="1">
      <c r="A95" s="23">
        <v>91</v>
      </c>
      <c r="B95" s="30" t="s">
        <v>56</v>
      </c>
      <c r="C95" s="25" t="s">
        <v>22</v>
      </c>
      <c r="D95" s="31">
        <v>197</v>
      </c>
      <c r="E95" s="32">
        <v>193.5</v>
      </c>
      <c r="F95" s="32"/>
    </row>
    <row r="96" spans="1:6" ht="25" customHeight="1">
      <c r="A96" s="23">
        <v>92</v>
      </c>
      <c r="B96" s="30" t="s">
        <v>56</v>
      </c>
      <c r="C96" s="25" t="s">
        <v>15</v>
      </c>
      <c r="D96" s="31">
        <v>229</v>
      </c>
      <c r="E96" s="32">
        <v>225</v>
      </c>
      <c r="F96" s="32"/>
    </row>
    <row r="97" spans="1:6" ht="25" customHeight="1">
      <c r="A97" s="23">
        <v>93</v>
      </c>
      <c r="B97" s="30" t="s">
        <v>56</v>
      </c>
      <c r="C97" s="25" t="s">
        <v>16</v>
      </c>
      <c r="D97" s="31">
        <v>289</v>
      </c>
      <c r="E97" s="32">
        <v>287</v>
      </c>
      <c r="F97" s="35"/>
    </row>
    <row r="98" spans="1:6" ht="25" customHeight="1">
      <c r="A98" s="23">
        <v>94</v>
      </c>
      <c r="B98" s="30" t="s">
        <v>56</v>
      </c>
      <c r="C98" s="25" t="s">
        <v>60</v>
      </c>
      <c r="D98" s="31">
        <v>267</v>
      </c>
      <c r="E98" s="32">
        <v>264</v>
      </c>
      <c r="F98" s="32"/>
    </row>
    <row r="99" spans="1:6" ht="25" customHeight="1">
      <c r="A99" s="23">
        <v>95</v>
      </c>
      <c r="B99" s="30" t="s">
        <v>56</v>
      </c>
      <c r="C99" s="25" t="s">
        <v>10</v>
      </c>
      <c r="D99" s="31">
        <v>147</v>
      </c>
      <c r="E99" s="32">
        <v>155</v>
      </c>
      <c r="F99" s="35"/>
    </row>
    <row r="100" spans="1:6" ht="25" customHeight="1">
      <c r="A100" s="23">
        <v>96</v>
      </c>
      <c r="B100" s="30" t="s">
        <v>56</v>
      </c>
      <c r="C100" s="25" t="s">
        <v>24</v>
      </c>
      <c r="D100" s="31">
        <v>239</v>
      </c>
      <c r="E100" s="32">
        <v>234</v>
      </c>
      <c r="F100" s="32"/>
    </row>
    <row r="101" spans="1:6" ht="25" customHeight="1">
      <c r="A101" s="23">
        <v>97</v>
      </c>
      <c r="B101" s="30" t="s">
        <v>56</v>
      </c>
      <c r="C101" s="25" t="s">
        <v>23</v>
      </c>
      <c r="D101" s="31">
        <v>314</v>
      </c>
      <c r="E101" s="32">
        <v>304</v>
      </c>
      <c r="F101" s="32"/>
    </row>
    <row r="102" spans="1:6" ht="25" customHeight="1">
      <c r="A102" s="23">
        <v>98</v>
      </c>
      <c r="B102" s="30" t="s">
        <v>56</v>
      </c>
      <c r="C102" s="25" t="s">
        <v>14</v>
      </c>
      <c r="D102" s="26">
        <v>288</v>
      </c>
      <c r="E102" s="29">
        <v>294</v>
      </c>
      <c r="F102" s="26"/>
    </row>
    <row r="103" spans="1:6" ht="25" customHeight="1">
      <c r="A103" s="23">
        <v>99</v>
      </c>
      <c r="B103" s="30" t="s">
        <v>56</v>
      </c>
      <c r="C103" s="25" t="s">
        <v>46</v>
      </c>
      <c r="D103" s="26">
        <v>366</v>
      </c>
      <c r="E103" s="29">
        <v>364</v>
      </c>
      <c r="F103" s="26"/>
    </row>
    <row r="104" spans="1:6" ht="25" customHeight="1">
      <c r="A104" s="23">
        <v>100</v>
      </c>
      <c r="B104" s="30" t="s">
        <v>56</v>
      </c>
      <c r="C104" s="25" t="s">
        <v>20</v>
      </c>
      <c r="D104" s="26">
        <v>446</v>
      </c>
      <c r="E104" s="29">
        <v>436</v>
      </c>
      <c r="F104" s="26"/>
    </row>
    <row r="105" spans="1:6" ht="25" customHeight="1">
      <c r="A105" s="23">
        <v>101</v>
      </c>
      <c r="B105" s="30" t="s">
        <v>56</v>
      </c>
      <c r="C105" s="25" t="s">
        <v>34</v>
      </c>
      <c r="D105" s="26">
        <v>166</v>
      </c>
      <c r="E105" s="29">
        <v>168</v>
      </c>
      <c r="F105" s="26"/>
    </row>
    <row r="106" spans="1:6" ht="25" customHeight="1">
      <c r="A106" s="23">
        <v>102</v>
      </c>
      <c r="B106" s="30" t="s">
        <v>56</v>
      </c>
      <c r="C106" s="25" t="s">
        <v>61</v>
      </c>
      <c r="D106" s="26">
        <v>164</v>
      </c>
      <c r="E106" s="29">
        <v>166</v>
      </c>
      <c r="F106" s="26"/>
    </row>
    <row r="107" spans="1:6" ht="25" customHeight="1">
      <c r="A107" s="23">
        <v>103</v>
      </c>
      <c r="B107" s="30" t="s">
        <v>56</v>
      </c>
      <c r="C107" s="25" t="s">
        <v>62</v>
      </c>
      <c r="D107" s="26">
        <v>145</v>
      </c>
      <c r="E107" s="29">
        <v>148</v>
      </c>
      <c r="F107" s="26"/>
    </row>
    <row r="108" spans="1:6" ht="25" customHeight="1">
      <c r="A108" s="23">
        <v>104</v>
      </c>
      <c r="B108" s="30" t="s">
        <v>56</v>
      </c>
      <c r="C108" s="25" t="s">
        <v>63</v>
      </c>
      <c r="D108" s="26">
        <v>125</v>
      </c>
      <c r="E108" s="29">
        <v>126</v>
      </c>
      <c r="F108" s="26"/>
    </row>
    <row r="109" spans="1:6" ht="25" customHeight="1">
      <c r="A109" s="23">
        <v>105</v>
      </c>
      <c r="B109" s="30" t="s">
        <v>56</v>
      </c>
      <c r="C109" s="25" t="s">
        <v>26</v>
      </c>
      <c r="D109" s="26">
        <v>106</v>
      </c>
      <c r="E109" s="29">
        <v>106</v>
      </c>
      <c r="F109" s="26"/>
    </row>
    <row r="110" spans="1:6" ht="25" customHeight="1">
      <c r="A110" s="23">
        <v>106</v>
      </c>
      <c r="B110" s="30" t="s">
        <v>64</v>
      </c>
      <c r="C110" s="25" t="s">
        <v>14</v>
      </c>
      <c r="D110" s="31">
        <v>4</v>
      </c>
      <c r="E110" s="32">
        <v>4</v>
      </c>
      <c r="F110" s="32"/>
    </row>
    <row r="111" spans="1:6" ht="25" customHeight="1">
      <c r="A111" s="23">
        <v>107</v>
      </c>
      <c r="B111" s="30" t="s">
        <v>64</v>
      </c>
      <c r="C111" s="25" t="s">
        <v>16</v>
      </c>
      <c r="D111" s="31">
        <v>60</v>
      </c>
      <c r="E111" s="32">
        <v>53</v>
      </c>
      <c r="F111" s="32"/>
    </row>
    <row r="112" spans="1:6" ht="25" customHeight="1">
      <c r="A112" s="23">
        <v>108</v>
      </c>
      <c r="B112" s="24" t="s">
        <v>64</v>
      </c>
      <c r="C112" s="33" t="s">
        <v>19</v>
      </c>
      <c r="D112" s="26">
        <v>80</v>
      </c>
      <c r="E112" s="26">
        <v>70</v>
      </c>
      <c r="F112" s="26"/>
    </row>
    <row r="113" spans="1:6" ht="25" customHeight="1">
      <c r="A113" s="23">
        <v>109</v>
      </c>
      <c r="B113" s="24" t="s">
        <v>64</v>
      </c>
      <c r="C113" s="25" t="s">
        <v>65</v>
      </c>
      <c r="D113" s="26">
        <v>97</v>
      </c>
      <c r="E113" s="29">
        <v>100</v>
      </c>
      <c r="F113" s="26"/>
    </row>
    <row r="114" spans="1:6" ht="25" customHeight="1">
      <c r="A114" s="23">
        <v>110</v>
      </c>
      <c r="B114" s="24" t="s">
        <v>64</v>
      </c>
      <c r="C114" s="25" t="s">
        <v>66</v>
      </c>
      <c r="D114" s="26">
        <v>58</v>
      </c>
      <c r="E114" s="29">
        <v>57</v>
      </c>
      <c r="F114" s="26"/>
    </row>
    <row r="115" spans="1:6" ht="25" customHeight="1">
      <c r="A115" s="23">
        <v>111</v>
      </c>
      <c r="B115" s="24" t="s">
        <v>64</v>
      </c>
      <c r="C115" s="25" t="s">
        <v>67</v>
      </c>
      <c r="D115" s="26">
        <v>100</v>
      </c>
      <c r="E115" s="29">
        <f>48+41</f>
        <v>89</v>
      </c>
      <c r="F115" s="26"/>
    </row>
    <row r="116" spans="1:6" ht="25" customHeight="1">
      <c r="A116" s="23">
        <v>112</v>
      </c>
      <c r="B116" s="24" t="s">
        <v>64</v>
      </c>
      <c r="C116" s="25" t="s">
        <v>68</v>
      </c>
      <c r="D116" s="26">
        <v>137</v>
      </c>
      <c r="E116" s="29">
        <f>48+41+28</f>
        <v>117</v>
      </c>
      <c r="F116" s="26"/>
    </row>
    <row r="117" spans="1:6" ht="25" customHeight="1">
      <c r="A117" s="23">
        <v>113</v>
      </c>
      <c r="B117" s="35" t="s">
        <v>69</v>
      </c>
      <c r="C117" s="25" t="s">
        <v>46</v>
      </c>
      <c r="D117" s="31">
        <v>4</v>
      </c>
      <c r="E117" s="32">
        <v>4</v>
      </c>
      <c r="F117" s="32"/>
    </row>
    <row r="118" spans="1:6" ht="25" customHeight="1">
      <c r="A118" s="23">
        <v>114</v>
      </c>
      <c r="B118" s="35" t="s">
        <v>69</v>
      </c>
      <c r="C118" s="25" t="s">
        <v>21</v>
      </c>
      <c r="D118" s="31">
        <v>33</v>
      </c>
      <c r="E118" s="32">
        <v>32</v>
      </c>
      <c r="F118" s="32"/>
    </row>
    <row r="119" spans="1:6" ht="25" customHeight="1">
      <c r="A119" s="23">
        <v>115</v>
      </c>
      <c r="B119" s="35" t="s">
        <v>69</v>
      </c>
      <c r="C119" s="25" t="s">
        <v>20</v>
      </c>
      <c r="D119" s="31">
        <v>76</v>
      </c>
      <c r="E119" s="32">
        <v>72</v>
      </c>
      <c r="F119" s="32"/>
    </row>
    <row r="120" spans="1:6" ht="25" customHeight="1">
      <c r="A120" s="23">
        <v>116</v>
      </c>
      <c r="B120" s="35" t="s">
        <v>69</v>
      </c>
      <c r="C120" s="25" t="s">
        <v>70</v>
      </c>
      <c r="D120" s="31">
        <v>96</v>
      </c>
      <c r="E120" s="32">
        <v>87</v>
      </c>
      <c r="F120" s="32"/>
    </row>
    <row r="121" spans="1:6" ht="25" customHeight="1">
      <c r="A121" s="23">
        <v>117</v>
      </c>
      <c r="B121" s="35" t="s">
        <v>69</v>
      </c>
      <c r="C121" s="25" t="s">
        <v>71</v>
      </c>
      <c r="D121" s="31">
        <v>62</v>
      </c>
      <c r="E121" s="32">
        <v>62</v>
      </c>
      <c r="F121" s="32"/>
    </row>
    <row r="122" spans="1:6" ht="25" customHeight="1">
      <c r="A122" s="23">
        <v>118</v>
      </c>
      <c r="B122" s="35" t="s">
        <v>69</v>
      </c>
      <c r="C122" s="25" t="s">
        <v>72</v>
      </c>
      <c r="D122" s="31">
        <v>112</v>
      </c>
      <c r="E122" s="32">
        <v>100</v>
      </c>
      <c r="F122" s="32"/>
    </row>
    <row r="123" spans="1:6" ht="25" customHeight="1">
      <c r="A123" s="23">
        <v>119</v>
      </c>
      <c r="B123" s="24" t="s">
        <v>73</v>
      </c>
      <c r="C123" s="25" t="s">
        <v>46</v>
      </c>
      <c r="D123" s="26">
        <v>78</v>
      </c>
      <c r="E123" s="29">
        <v>70</v>
      </c>
      <c r="F123" s="26"/>
    </row>
    <row r="124" spans="1:6" ht="25" customHeight="1">
      <c r="A124" s="23">
        <v>120</v>
      </c>
      <c r="B124" s="24" t="s">
        <v>74</v>
      </c>
      <c r="C124" s="25" t="s">
        <v>72</v>
      </c>
      <c r="D124" s="26">
        <v>97</v>
      </c>
      <c r="E124" s="29">
        <v>100</v>
      </c>
      <c r="F124" s="26"/>
    </row>
    <row r="125" spans="1:6" ht="25" customHeight="1">
      <c r="A125" s="23">
        <v>121</v>
      </c>
      <c r="B125" s="24" t="s">
        <v>75</v>
      </c>
      <c r="C125" s="25" t="s">
        <v>76</v>
      </c>
      <c r="D125" s="26">
        <v>33</v>
      </c>
      <c r="E125" s="29">
        <v>32</v>
      </c>
      <c r="F125" s="26"/>
    </row>
    <row r="126" spans="1:6" ht="25" customHeight="1">
      <c r="A126" s="23">
        <v>122</v>
      </c>
      <c r="B126" s="24" t="s">
        <v>75</v>
      </c>
      <c r="C126" s="25" t="s">
        <v>20</v>
      </c>
      <c r="D126" s="26">
        <v>76</v>
      </c>
      <c r="E126" s="29">
        <v>72</v>
      </c>
      <c r="F126" s="26"/>
    </row>
    <row r="127" spans="1:6" ht="25" customHeight="1">
      <c r="A127" s="23">
        <v>123</v>
      </c>
      <c r="B127" s="24" t="s">
        <v>75</v>
      </c>
      <c r="C127" s="25" t="s">
        <v>70</v>
      </c>
      <c r="D127" s="26">
        <v>96</v>
      </c>
      <c r="E127" s="29">
        <v>87</v>
      </c>
      <c r="F127" s="26"/>
    </row>
    <row r="128" spans="1:6" ht="25" customHeight="1">
      <c r="A128" s="23">
        <v>124</v>
      </c>
      <c r="B128" s="24" t="s">
        <v>74</v>
      </c>
      <c r="C128" s="25" t="s">
        <v>71</v>
      </c>
      <c r="D128" s="26">
        <v>55</v>
      </c>
      <c r="E128" s="29">
        <v>62</v>
      </c>
      <c r="F128" s="26"/>
    </row>
    <row r="129" spans="1:6" ht="25" customHeight="1">
      <c r="A129" s="23">
        <v>125</v>
      </c>
      <c r="B129" s="24" t="s">
        <v>77</v>
      </c>
      <c r="C129" s="25" t="s">
        <v>16</v>
      </c>
      <c r="D129" s="26">
        <v>60</v>
      </c>
      <c r="E129" s="29">
        <v>62</v>
      </c>
      <c r="F129" s="26"/>
    </row>
    <row r="130" spans="1:6" ht="15">
      <c r="A130" s="36" t="s">
        <v>78</v>
      </c>
      <c r="B130" s="37"/>
      <c r="C130" s="37"/>
      <c r="D130" s="37">
        <f>SUM(D5:D129)</f>
        <v>18397</v>
      </c>
      <c r="E130" s="38">
        <f>SUM(E5:E129)</f>
        <v>17851.438000000002</v>
      </c>
      <c r="F130" s="39"/>
    </row>
    <row r="132" spans="1:6">
      <c r="A132" s="40" t="s">
        <v>79</v>
      </c>
    </row>
  </sheetData>
  <mergeCells count="4">
    <mergeCell ref="A1:F1"/>
    <mergeCell ref="B2:C2"/>
    <mergeCell ref="A2:A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2022-10-04T05:55:00Z</dcterms:created>
  <dcterms:modified xsi:type="dcterms:W3CDTF">2022-10-19T07:50:18Z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97F8648FBEB44344B3345101C3D7FF9D</vt:lpwstr>
  </property>
  <property fmtid="{D5CDD505-2E9C-101B-9397-08002B2CF9AE}" pid="3" name="KSOProductBuildVer">
    <vt:lpwstr>1033-11.2.0.11341</vt:lpwstr>
  </property>
</Properties>
</file>